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G:\Képviselő-testületi ülések\Testületi előterjesztések véleményezése\2021\polgármesteri döntések 2.0\05_20\Zárszámadás\"/>
    </mc:Choice>
  </mc:AlternateContent>
  <xr:revisionPtr revIDLastSave="0" documentId="13_ncr:1_{AB17F63A-0294-49D3-9C00-2F53B83488C8}" xr6:coauthVersionLast="46" xr6:coauthVersionMax="46" xr10:uidLastSave="{00000000-0000-0000-0000-000000000000}"/>
  <bookViews>
    <workbookView xWindow="-108" yWindow="-108" windowWidth="23256" windowHeight="12576" tabRatio="601" activeTab="33" xr2:uid="{00000000-000D-0000-FFFF-FFFF00000000}"/>
  </bookViews>
  <sheets>
    <sheet name="Fedlap" sheetId="46" r:id="rId1"/>
    <sheet name="tartalom jegyzék" sheetId="45" r:id="rId2"/>
    <sheet name="mérleg" sheetId="42" r:id="rId3"/>
    <sheet name="o-s eszközök" sheetId="44" r:id="rId4"/>
    <sheet name="érték nélk. eszk." sheetId="43" r:id="rId5"/>
    <sheet name="kis ért. önk. korl. f.k." sheetId="47" r:id="rId6"/>
    <sheet name="kis ért. önk. forg.k." sheetId="54" r:id="rId7"/>
    <sheet name="kis ért. hivatal korl.f.k." sheetId="53" r:id="rId8"/>
    <sheet name="kis ért. hivatal forg.képes" sheetId="55" r:id="rId9"/>
    <sheet name="intézm. kis ért. korl. forg.k." sheetId="56" r:id="rId10"/>
    <sheet name="IV.ök. sz. vagyonösszesítő" sheetId="1" r:id="rId11"/>
    <sheet name="ök. sz. törzsvagyon" sheetId="2" r:id="rId12"/>
    <sheet name="ök.szintű forg.képtelen " sheetId="3" r:id="rId13"/>
    <sheet name="ök.forgképt." sheetId="5" r:id="rId14"/>
    <sheet name="hiv.forgképtelen" sheetId="4" r:id="rId15"/>
    <sheet name="intézm.forgképtelen" sheetId="6" r:id="rId16"/>
    <sheet name="ök.szintű korl.forg." sheetId="7" r:id="rId17"/>
    <sheet name="önk. korl. forg." sheetId="8" r:id="rId18"/>
    <sheet name="hivatal korl. forg." sheetId="9" r:id="rId19"/>
    <sheet name="intézm.korl. forg." sheetId="10" r:id="rId20"/>
    <sheet name="Csokonai óvoda" sheetId="11" r:id="rId21"/>
    <sheet name="Nefelejcs óvoda" sheetId="12" r:id="rId22"/>
    <sheet name="Százszorszép óvoda" sheetId="13" r:id="rId23"/>
    <sheet name="Napsugár óvoda" sheetId="14" r:id="rId24"/>
    <sheet name="Mesevár óvoda" sheetId="15" r:id="rId25"/>
    <sheet name="Füzike óvoda" sheetId="17" r:id="rId26"/>
    <sheet name="Zöld Titkok Kastélya Tagóvoda" sheetId="59" r:id="rId27"/>
    <sheet name="Könyvtár" sheetId="24" r:id="rId28"/>
    <sheet name="KSZSZK" sheetId="25" r:id="rId29"/>
    <sheet name="önk. szintű forg.k." sheetId="26" r:id="rId30"/>
    <sheet name="ök. forg.képes" sheetId="28" r:id="rId31"/>
    <sheet name="hiv.forg.képes" sheetId="27" r:id="rId32"/>
    <sheet name="intézm.forg.képes" sheetId="29" r:id="rId33"/>
    <sheet name="beruházások" sheetId="30" r:id="rId34"/>
    <sheet name="részvény,részesedés" sheetId="31" r:id="rId35"/>
    <sheet name="vagyonkez. átadott 0-ás" sheetId="52" r:id="rId36"/>
    <sheet name="vagyonkez. nagy ért. korl. f. " sheetId="50" r:id="rId37"/>
    <sheet name="vagyonkez. kis ért. korl. f. " sheetId="57" r:id="rId38"/>
    <sheet name="vagyonkez. nagy ért. forg.képes" sheetId="58" r:id="rId39"/>
    <sheet name="Munka2" sheetId="48" state="hidden" r:id="rId40"/>
    <sheet name="Munka3" sheetId="49" state="hidden" r:id="rId41"/>
  </sheets>
  <externalReferences>
    <externalReference r:id="rId42"/>
  </externalReferences>
  <definedNames>
    <definedName name="_xlnm.Print_Area" localSheetId="19">'intézm.korl. forg.'!$A$1:$O$29</definedName>
    <definedName name="_xlnm.Print_Area" localSheetId="2">mérleg!$A$1:$H$95</definedName>
    <definedName name="_xlnm.Print_Area" localSheetId="34">'részvény,részesedés'!$A$1:$I$30</definedName>
    <definedName name="OLE_LINK3" localSheetId="2">mérleg!$A$5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6" l="1"/>
  <c r="E20" i="26"/>
  <c r="C20" i="26"/>
  <c r="H20" i="26"/>
  <c r="I20" i="26"/>
  <c r="G20" i="26"/>
  <c r="D20" i="28"/>
  <c r="E20" i="28"/>
  <c r="C20" i="28"/>
  <c r="F97" i="42" l="1"/>
  <c r="F92" i="42"/>
  <c r="F87" i="42"/>
  <c r="F82" i="42"/>
  <c r="F93" i="42" s="1"/>
  <c r="F73" i="42"/>
  <c r="F64" i="42"/>
  <c r="F60" i="42"/>
  <c r="F58" i="42"/>
  <c r="F61" i="42" s="1"/>
  <c r="F54" i="42"/>
  <c r="F47" i="42"/>
  <c r="F42" i="42"/>
  <c r="F55" i="42" s="1"/>
  <c r="C42" i="42"/>
  <c r="C24" i="42"/>
  <c r="F21" i="42"/>
  <c r="F24" i="42" s="1"/>
  <c r="F17" i="42"/>
  <c r="F18" i="42" s="1"/>
  <c r="F14" i="42"/>
  <c r="F10" i="42"/>
  <c r="F6" i="42"/>
  <c r="J20" i="1"/>
  <c r="K20" i="1"/>
  <c r="L20" i="1"/>
  <c r="H20" i="1"/>
  <c r="I20" i="1"/>
  <c r="G20" i="1"/>
  <c r="D20" i="1"/>
  <c r="E20" i="1"/>
  <c r="C20" i="1"/>
  <c r="G30" i="31"/>
  <c r="F19" i="31"/>
  <c r="O23" i="30"/>
  <c r="N23" i="30"/>
  <c r="P23" i="30" s="1"/>
  <c r="L23" i="30"/>
  <c r="K23" i="30"/>
  <c r="J23" i="30"/>
  <c r="M21" i="30"/>
  <c r="F21" i="30"/>
  <c r="I20" i="30"/>
  <c r="M20" i="30" s="1"/>
  <c r="F20" i="30"/>
  <c r="P19" i="30"/>
  <c r="I19" i="30"/>
  <c r="M19" i="30" s="1"/>
  <c r="F19" i="30"/>
  <c r="F23" i="30" s="1"/>
  <c r="I23" i="30" l="1"/>
  <c r="M23" i="30" s="1"/>
  <c r="F15" i="42"/>
  <c r="F65" i="42"/>
  <c r="F98" i="42"/>
  <c r="L16" i="2" l="1"/>
  <c r="J16" i="2"/>
  <c r="J13" i="1" l="1"/>
  <c r="J21" i="1" s="1"/>
  <c r="G13" i="1"/>
  <c r="C10" i="1"/>
  <c r="C9" i="1"/>
  <c r="C8" i="1"/>
  <c r="E22" i="1"/>
  <c r="E28" i="1" s="1"/>
  <c r="D22" i="1"/>
  <c r="D28" i="1" s="1"/>
  <c r="C22" i="1"/>
  <c r="C28" i="1" s="1"/>
  <c r="D11" i="1"/>
  <c r="E10" i="1"/>
  <c r="D10" i="1"/>
  <c r="E9" i="1"/>
  <c r="D9" i="1"/>
  <c r="E8" i="1"/>
  <c r="D8" i="1"/>
  <c r="D7" i="1"/>
  <c r="E6" i="1"/>
  <c r="D6" i="1"/>
  <c r="C6" i="1"/>
  <c r="E5" i="1"/>
  <c r="D5" i="1"/>
  <c r="C5" i="1"/>
  <c r="E4" i="1"/>
  <c r="D4" i="1"/>
  <c r="C4" i="1"/>
  <c r="L13" i="1"/>
  <c r="K13" i="1"/>
  <c r="L7" i="1"/>
  <c r="K7" i="1"/>
  <c r="J7" i="1"/>
  <c r="E22" i="7"/>
  <c r="E28" i="7" s="1"/>
  <c r="D22" i="7"/>
  <c r="D28" i="7" s="1"/>
  <c r="C22" i="7"/>
  <c r="C28" i="7" s="1"/>
  <c r="C21" i="29"/>
  <c r="E13" i="29"/>
  <c r="D13" i="29"/>
  <c r="C13" i="29"/>
  <c r="E7" i="29"/>
  <c r="E21" i="29" s="1"/>
  <c r="D7" i="29"/>
  <c r="D21" i="29" s="1"/>
  <c r="C7" i="29"/>
  <c r="C13" i="26"/>
  <c r="E10" i="26"/>
  <c r="D10" i="26"/>
  <c r="C10" i="26"/>
  <c r="E9" i="26"/>
  <c r="D9" i="26"/>
  <c r="C9" i="26"/>
  <c r="E8" i="26"/>
  <c r="D8" i="26"/>
  <c r="C8" i="26"/>
  <c r="C7" i="26"/>
  <c r="E6" i="26"/>
  <c r="D6" i="26"/>
  <c r="C6" i="26"/>
  <c r="E5" i="26"/>
  <c r="D5" i="26"/>
  <c r="C5" i="26"/>
  <c r="E4" i="26"/>
  <c r="E7" i="26" s="1"/>
  <c r="D4" i="26"/>
  <c r="D7" i="26" s="1"/>
  <c r="C4" i="26"/>
  <c r="M21" i="26"/>
  <c r="C21" i="26" s="1"/>
  <c r="O13" i="26"/>
  <c r="E13" i="26" s="1"/>
  <c r="N13" i="26"/>
  <c r="D13" i="26" s="1"/>
  <c r="M13" i="26"/>
  <c r="O7" i="26"/>
  <c r="O21" i="26" s="1"/>
  <c r="E21" i="26" s="1"/>
  <c r="N7" i="26"/>
  <c r="N21" i="26" s="1"/>
  <c r="D21" i="26" s="1"/>
  <c r="M7" i="26"/>
  <c r="E29" i="25"/>
  <c r="D29" i="25"/>
  <c r="C29" i="25"/>
  <c r="C22" i="25"/>
  <c r="E14" i="25"/>
  <c r="D14" i="25"/>
  <c r="C14" i="25"/>
  <c r="E8" i="25"/>
  <c r="E22" i="25" s="1"/>
  <c r="D8" i="25"/>
  <c r="D22" i="25" s="1"/>
  <c r="C8" i="25"/>
  <c r="I29" i="10"/>
  <c r="H29" i="10"/>
  <c r="G29" i="10"/>
  <c r="O29" i="10"/>
  <c r="N29" i="10"/>
  <c r="M29" i="10"/>
  <c r="E14" i="24"/>
  <c r="D14" i="24"/>
  <c r="C14" i="24"/>
  <c r="E8" i="24"/>
  <c r="E22" i="24" s="1"/>
  <c r="D8" i="24"/>
  <c r="D22" i="24" s="1"/>
  <c r="C8" i="24"/>
  <c r="C22" i="24" s="1"/>
  <c r="E29" i="24"/>
  <c r="D29" i="24"/>
  <c r="C29" i="24"/>
  <c r="I28" i="1"/>
  <c r="H28" i="1"/>
  <c r="G28" i="1"/>
  <c r="I13" i="1"/>
  <c r="H13" i="1"/>
  <c r="I7" i="1"/>
  <c r="I21" i="1" s="1"/>
  <c r="H7" i="1"/>
  <c r="H21" i="1" s="1"/>
  <c r="G7" i="1"/>
  <c r="C7" i="1" s="1"/>
  <c r="E22" i="2"/>
  <c r="E28" i="2" s="1"/>
  <c r="D22" i="2"/>
  <c r="D28" i="2" s="1"/>
  <c r="C22" i="2"/>
  <c r="C28" i="2" s="1"/>
  <c r="E11" i="2"/>
  <c r="D11" i="2"/>
  <c r="C11" i="2"/>
  <c r="E10" i="2"/>
  <c r="D10" i="2"/>
  <c r="C10" i="2"/>
  <c r="E9" i="2"/>
  <c r="D9" i="2"/>
  <c r="C9" i="2"/>
  <c r="E8" i="2"/>
  <c r="D8" i="2"/>
  <c r="D13" i="2" s="1"/>
  <c r="D21" i="2" s="1"/>
  <c r="C8" i="2"/>
  <c r="E6" i="2"/>
  <c r="D6" i="2"/>
  <c r="D7" i="2" s="1"/>
  <c r="C6" i="2"/>
  <c r="E5" i="2"/>
  <c r="D5" i="2"/>
  <c r="C5" i="2"/>
  <c r="E4" i="2"/>
  <c r="E7" i="2" s="1"/>
  <c r="D4" i="2"/>
  <c r="C4" i="2"/>
  <c r="C7" i="2" s="1"/>
  <c r="L28" i="2"/>
  <c r="K28" i="2"/>
  <c r="J28" i="2"/>
  <c r="K21" i="2"/>
  <c r="L13" i="2"/>
  <c r="K13" i="2"/>
  <c r="J13" i="2"/>
  <c r="J21" i="2" s="1"/>
  <c r="L7" i="2"/>
  <c r="L21" i="2" s="1"/>
  <c r="K7" i="2"/>
  <c r="J7" i="2"/>
  <c r="E11" i="7"/>
  <c r="E13" i="7" s="1"/>
  <c r="D11" i="7"/>
  <c r="C11" i="7"/>
  <c r="E10" i="7"/>
  <c r="D10" i="7"/>
  <c r="C10" i="7"/>
  <c r="E9" i="7"/>
  <c r="D9" i="7"/>
  <c r="C9" i="7"/>
  <c r="E8" i="7"/>
  <c r="D8" i="7"/>
  <c r="D13" i="7" s="1"/>
  <c r="C8" i="7"/>
  <c r="E6" i="7"/>
  <c r="E7" i="7" s="1"/>
  <c r="D6" i="7"/>
  <c r="C6" i="7"/>
  <c r="E5" i="7"/>
  <c r="D5" i="7"/>
  <c r="C5" i="7"/>
  <c r="E4" i="7"/>
  <c r="D4" i="7"/>
  <c r="D7" i="7" s="1"/>
  <c r="D21" i="7" s="1"/>
  <c r="C4" i="7"/>
  <c r="C7" i="7" s="1"/>
  <c r="O28" i="7"/>
  <c r="N28" i="7"/>
  <c r="M28" i="7"/>
  <c r="O21" i="7"/>
  <c r="O13" i="7"/>
  <c r="N13" i="7"/>
  <c r="M13" i="7"/>
  <c r="M21" i="7" s="1"/>
  <c r="O7" i="7"/>
  <c r="N7" i="7"/>
  <c r="N21" i="7" s="1"/>
  <c r="M7" i="7"/>
  <c r="E23" i="10"/>
  <c r="E29" i="10" s="1"/>
  <c r="D23" i="10"/>
  <c r="D29" i="10" s="1"/>
  <c r="C23" i="10"/>
  <c r="C29" i="10" s="1"/>
  <c r="E12" i="10"/>
  <c r="D12" i="10"/>
  <c r="C12" i="10"/>
  <c r="C14" i="10" s="1"/>
  <c r="E11" i="10"/>
  <c r="D11" i="10"/>
  <c r="C11" i="10"/>
  <c r="E10" i="10"/>
  <c r="E14" i="10" s="1"/>
  <c r="D10" i="10"/>
  <c r="C10" i="10"/>
  <c r="E9" i="10"/>
  <c r="D9" i="10"/>
  <c r="D14" i="10" s="1"/>
  <c r="C9" i="10"/>
  <c r="E7" i="10"/>
  <c r="D7" i="10"/>
  <c r="C7" i="10"/>
  <c r="D6" i="10"/>
  <c r="C6" i="10"/>
  <c r="E5" i="10"/>
  <c r="E8" i="10" s="1"/>
  <c r="D5" i="10"/>
  <c r="D8" i="10" s="1"/>
  <c r="C5" i="10"/>
  <c r="C8" i="10" s="1"/>
  <c r="O14" i="10"/>
  <c r="N14" i="10"/>
  <c r="M14" i="10"/>
  <c r="O8" i="10"/>
  <c r="O22" i="10" s="1"/>
  <c r="N8" i="10"/>
  <c r="N22" i="10" s="1"/>
  <c r="M8" i="10"/>
  <c r="M22" i="10" s="1"/>
  <c r="J14" i="10"/>
  <c r="J22" i="10" s="1"/>
  <c r="H14" i="10"/>
  <c r="G22" i="10"/>
  <c r="I14" i="10"/>
  <c r="G14" i="10"/>
  <c r="I8" i="10"/>
  <c r="I22" i="10" s="1"/>
  <c r="H8" i="10"/>
  <c r="H22" i="10" s="1"/>
  <c r="G8" i="10"/>
  <c r="E7" i="3"/>
  <c r="D7" i="3"/>
  <c r="C7" i="3"/>
  <c r="E10" i="3"/>
  <c r="D10" i="3"/>
  <c r="C10" i="3"/>
  <c r="E9" i="3"/>
  <c r="D9" i="3"/>
  <c r="C9" i="3"/>
  <c r="E8" i="3"/>
  <c r="D8" i="3"/>
  <c r="C8" i="3"/>
  <c r="G21" i="2"/>
  <c r="I13" i="2"/>
  <c r="H13" i="2"/>
  <c r="G13" i="2"/>
  <c r="I7" i="2"/>
  <c r="H7" i="2"/>
  <c r="G7" i="2"/>
  <c r="N21" i="3"/>
  <c r="O7" i="3"/>
  <c r="O21" i="3" s="1"/>
  <c r="N7" i="3"/>
  <c r="M7" i="3"/>
  <c r="M21" i="3" s="1"/>
  <c r="O13" i="3"/>
  <c r="N13" i="3"/>
  <c r="M13" i="3"/>
  <c r="L7" i="3"/>
  <c r="K7" i="3"/>
  <c r="J7" i="3"/>
  <c r="E13" i="56"/>
  <c r="D13" i="56"/>
  <c r="C13" i="56"/>
  <c r="D9" i="56"/>
  <c r="C9" i="56"/>
  <c r="E7" i="56"/>
  <c r="D5" i="56"/>
  <c r="C5" i="56"/>
  <c r="D4" i="56"/>
  <c r="D7" i="56" s="1"/>
  <c r="C4" i="56"/>
  <c r="C7" i="56" s="1"/>
  <c r="I13" i="56"/>
  <c r="I7" i="56"/>
  <c r="O13" i="56"/>
  <c r="O7" i="56"/>
  <c r="N7" i="56"/>
  <c r="M7" i="56"/>
  <c r="N13" i="56"/>
  <c r="M13" i="56"/>
  <c r="H13" i="56"/>
  <c r="H7" i="56"/>
  <c r="G13" i="56"/>
  <c r="G7" i="56"/>
  <c r="D25" i="44"/>
  <c r="D24" i="44"/>
  <c r="D23" i="44"/>
  <c r="D19" i="44"/>
  <c r="D21" i="44"/>
  <c r="D20" i="44"/>
  <c r="D16" i="44"/>
  <c r="D15" i="44"/>
  <c r="D14" i="44"/>
  <c r="D11" i="44"/>
  <c r="D10" i="44"/>
  <c r="D9" i="44"/>
  <c r="L17" i="44"/>
  <c r="L22" i="44"/>
  <c r="L18" i="44"/>
  <c r="L13" i="44"/>
  <c r="L12" i="44" s="1"/>
  <c r="L8" i="44"/>
  <c r="H22" i="44"/>
  <c r="H18" i="44"/>
  <c r="H17" i="44" s="1"/>
  <c r="H13" i="44"/>
  <c r="H8" i="44"/>
  <c r="N22" i="44"/>
  <c r="N18" i="44"/>
  <c r="N17" i="44" s="1"/>
  <c r="N13" i="44"/>
  <c r="N8" i="44"/>
  <c r="J12" i="44"/>
  <c r="J17" i="44"/>
  <c r="J18" i="44"/>
  <c r="J22" i="44"/>
  <c r="J13" i="44"/>
  <c r="J8" i="44"/>
  <c r="J26" i="44" s="1"/>
  <c r="M17" i="44"/>
  <c r="M22" i="44"/>
  <c r="M18" i="44"/>
  <c r="M13" i="44"/>
  <c r="M12" i="44" s="1"/>
  <c r="M8" i="44"/>
  <c r="I12" i="44"/>
  <c r="I17" i="44"/>
  <c r="I22" i="44"/>
  <c r="I18" i="44"/>
  <c r="I13" i="44"/>
  <c r="I8" i="44"/>
  <c r="I26" i="44" s="1"/>
  <c r="C22" i="59"/>
  <c r="E14" i="59"/>
  <c r="D14" i="59"/>
  <c r="C14" i="59"/>
  <c r="E8" i="59"/>
  <c r="E22" i="59" s="1"/>
  <c r="D8" i="59"/>
  <c r="D22" i="59" s="1"/>
  <c r="C8" i="59"/>
  <c r="D22" i="17"/>
  <c r="E14" i="17"/>
  <c r="D14" i="17"/>
  <c r="C14" i="17"/>
  <c r="E8" i="17"/>
  <c r="E22" i="17" s="1"/>
  <c r="D8" i="17"/>
  <c r="C8" i="17"/>
  <c r="C22" i="17" s="1"/>
  <c r="E22" i="15"/>
  <c r="E14" i="15"/>
  <c r="D14" i="15"/>
  <c r="C14" i="15"/>
  <c r="E8" i="15"/>
  <c r="D8" i="15"/>
  <c r="D22" i="15" s="1"/>
  <c r="C8" i="15"/>
  <c r="C22" i="15" s="1"/>
  <c r="E14" i="14"/>
  <c r="D14" i="14"/>
  <c r="C14" i="14"/>
  <c r="E8" i="14"/>
  <c r="E22" i="14" s="1"/>
  <c r="D8" i="14"/>
  <c r="D22" i="14" s="1"/>
  <c r="C8" i="14"/>
  <c r="C22" i="14" s="1"/>
  <c r="C22" i="13"/>
  <c r="E14" i="13"/>
  <c r="D14" i="13"/>
  <c r="C14" i="13"/>
  <c r="E8" i="13"/>
  <c r="E22" i="13" s="1"/>
  <c r="D8" i="13"/>
  <c r="D22" i="13" s="1"/>
  <c r="C8" i="13"/>
  <c r="D22" i="12"/>
  <c r="E14" i="12"/>
  <c r="D14" i="12"/>
  <c r="C14" i="12"/>
  <c r="E8" i="12"/>
  <c r="E22" i="12" s="1"/>
  <c r="D8" i="12"/>
  <c r="C8" i="12"/>
  <c r="C22" i="12" s="1"/>
  <c r="D22" i="11"/>
  <c r="E14" i="11"/>
  <c r="D14" i="11"/>
  <c r="C14" i="11"/>
  <c r="E8" i="11"/>
  <c r="D8" i="11"/>
  <c r="C8" i="11"/>
  <c r="C22" i="11" s="1"/>
  <c r="E29" i="11"/>
  <c r="D29" i="11"/>
  <c r="C29" i="11"/>
  <c r="L29" i="10"/>
  <c r="K29" i="10"/>
  <c r="J29" i="10"/>
  <c r="L14" i="10"/>
  <c r="K14" i="10"/>
  <c r="L8" i="10"/>
  <c r="L22" i="10" s="1"/>
  <c r="E22" i="10" s="1"/>
  <c r="K8" i="10"/>
  <c r="K22" i="10" s="1"/>
  <c r="J8" i="10"/>
  <c r="L13" i="56"/>
  <c r="K13" i="56"/>
  <c r="J13" i="56"/>
  <c r="L7" i="56"/>
  <c r="K7" i="56"/>
  <c r="J7" i="56"/>
  <c r="E13" i="58"/>
  <c r="D13" i="58"/>
  <c r="C13" i="58"/>
  <c r="E7" i="58"/>
  <c r="E21" i="58" s="1"/>
  <c r="D7" i="58"/>
  <c r="D21" i="58" s="1"/>
  <c r="C7" i="58"/>
  <c r="C21" i="58" s="1"/>
  <c r="C21" i="57"/>
  <c r="E13" i="57"/>
  <c r="D13" i="57"/>
  <c r="C13" i="57"/>
  <c r="E7" i="57"/>
  <c r="E21" i="57" s="1"/>
  <c r="D7" i="57"/>
  <c r="D21" i="57" s="1"/>
  <c r="C7" i="57"/>
  <c r="D21" i="50"/>
  <c r="E13" i="50"/>
  <c r="D13" i="50"/>
  <c r="C13" i="50"/>
  <c r="E7" i="50"/>
  <c r="E21" i="50" s="1"/>
  <c r="D7" i="50"/>
  <c r="C7" i="50"/>
  <c r="C21" i="50" s="1"/>
  <c r="D20" i="52"/>
  <c r="D16" i="52"/>
  <c r="D15" i="52" s="1"/>
  <c r="D11" i="52"/>
  <c r="D10" i="52" s="1"/>
  <c r="D24" i="52" s="1"/>
  <c r="D6" i="52"/>
  <c r="D21" i="27"/>
  <c r="E13" i="27"/>
  <c r="D13" i="27"/>
  <c r="C13" i="27"/>
  <c r="C21" i="27" s="1"/>
  <c r="E7" i="27"/>
  <c r="E21" i="27" s="1"/>
  <c r="D7" i="27"/>
  <c r="C7" i="27"/>
  <c r="E21" i="28"/>
  <c r="E13" i="28"/>
  <c r="D13" i="28"/>
  <c r="D21" i="28" s="1"/>
  <c r="C13" i="28"/>
  <c r="E7" i="28"/>
  <c r="D7" i="28"/>
  <c r="C7" i="28"/>
  <c r="C21" i="28" s="1"/>
  <c r="L13" i="7"/>
  <c r="K13" i="7"/>
  <c r="J13" i="7"/>
  <c r="L7" i="7"/>
  <c r="K7" i="7"/>
  <c r="J7" i="7"/>
  <c r="E13" i="9"/>
  <c r="E21" i="9" s="1"/>
  <c r="D13" i="9"/>
  <c r="C13" i="9"/>
  <c r="E7" i="9"/>
  <c r="D7" i="9"/>
  <c r="C7" i="9"/>
  <c r="C21" i="9" s="1"/>
  <c r="I13" i="7"/>
  <c r="H13" i="7"/>
  <c r="G13" i="7"/>
  <c r="G21" i="7" s="1"/>
  <c r="I7" i="7"/>
  <c r="H7" i="7"/>
  <c r="G7" i="7"/>
  <c r="D21" i="8"/>
  <c r="E13" i="8"/>
  <c r="D13" i="8"/>
  <c r="C13" i="8"/>
  <c r="C21" i="8" s="1"/>
  <c r="E7" i="8"/>
  <c r="D7" i="8"/>
  <c r="C7" i="8"/>
  <c r="L13" i="3"/>
  <c r="E13" i="3" s="1"/>
  <c r="K13" i="3"/>
  <c r="J13" i="3"/>
  <c r="D21" i="4"/>
  <c r="E13" i="4"/>
  <c r="D13" i="4"/>
  <c r="C13" i="4"/>
  <c r="C21" i="4" s="1"/>
  <c r="E7" i="4"/>
  <c r="E21" i="4" s="1"/>
  <c r="D7" i="4"/>
  <c r="C7" i="4"/>
  <c r="I21" i="3"/>
  <c r="I13" i="3"/>
  <c r="H13" i="3"/>
  <c r="D13" i="3" s="1"/>
  <c r="G13" i="3"/>
  <c r="C13" i="3" s="1"/>
  <c r="C21" i="3" s="1"/>
  <c r="I7" i="3"/>
  <c r="H7" i="3"/>
  <c r="G7" i="3"/>
  <c r="G21" i="3" s="1"/>
  <c r="E13" i="5"/>
  <c r="E21" i="5" s="1"/>
  <c r="D13" i="5"/>
  <c r="C13" i="5"/>
  <c r="E7" i="5"/>
  <c r="D7" i="5"/>
  <c r="D21" i="5" s="1"/>
  <c r="C7" i="5"/>
  <c r="C21" i="5" s="1"/>
  <c r="E13" i="55"/>
  <c r="D13" i="55"/>
  <c r="C13" i="55"/>
  <c r="E7" i="55"/>
  <c r="D7" i="55"/>
  <c r="C7" i="55"/>
  <c r="E13" i="53"/>
  <c r="D13" i="53"/>
  <c r="C13" i="53"/>
  <c r="E7" i="53"/>
  <c r="D7" i="53"/>
  <c r="C7" i="53"/>
  <c r="E13" i="54"/>
  <c r="D13" i="54"/>
  <c r="C13" i="54"/>
  <c r="E7" i="54"/>
  <c r="D7" i="54"/>
  <c r="C7" i="54"/>
  <c r="E13" i="47"/>
  <c r="D13" i="47"/>
  <c r="C13" i="47"/>
  <c r="E7" i="47"/>
  <c r="D7" i="47"/>
  <c r="C7" i="47"/>
  <c r="G22" i="44"/>
  <c r="G18" i="44"/>
  <c r="G17" i="44" s="1"/>
  <c r="G13" i="44"/>
  <c r="K17" i="44"/>
  <c r="K22" i="44"/>
  <c r="K18" i="44"/>
  <c r="K13" i="44"/>
  <c r="K12" i="44" s="1"/>
  <c r="K8" i="44"/>
  <c r="G8" i="44"/>
  <c r="F22" i="44"/>
  <c r="D22" i="44" s="1"/>
  <c r="F18" i="44"/>
  <c r="F17" i="44" s="1"/>
  <c r="F12" i="44" s="1"/>
  <c r="F13" i="44"/>
  <c r="D13" i="44" s="1"/>
  <c r="F8" i="44"/>
  <c r="D8" i="44" s="1"/>
  <c r="E21" i="3" l="1"/>
  <c r="K26" i="44"/>
  <c r="H26" i="44"/>
  <c r="L26" i="44"/>
  <c r="D21" i="3"/>
  <c r="G12" i="44"/>
  <c r="G26" i="44" s="1"/>
  <c r="M26" i="44"/>
  <c r="N12" i="44"/>
  <c r="N26" i="44" s="1"/>
  <c r="H12" i="44"/>
  <c r="D22" i="10"/>
  <c r="L21" i="3"/>
  <c r="E21" i="7"/>
  <c r="H21" i="7"/>
  <c r="J21" i="7"/>
  <c r="F26" i="44"/>
  <c r="D18" i="44"/>
  <c r="E13" i="2"/>
  <c r="E21" i="2" s="1"/>
  <c r="K21" i="1"/>
  <c r="E7" i="1"/>
  <c r="C22" i="10"/>
  <c r="E21" i="8"/>
  <c r="I21" i="7"/>
  <c r="K21" i="7"/>
  <c r="E22" i="11"/>
  <c r="J21" i="3"/>
  <c r="H21" i="2"/>
  <c r="C13" i="7"/>
  <c r="C21" i="7" s="1"/>
  <c r="E13" i="1"/>
  <c r="H21" i="3"/>
  <c r="D21" i="9"/>
  <c r="L21" i="7"/>
  <c r="D17" i="44"/>
  <c r="K21" i="3"/>
  <c r="I21" i="2"/>
  <c r="C13" i="2"/>
  <c r="C21" i="2" s="1"/>
  <c r="G21" i="1"/>
  <c r="L21" i="1"/>
  <c r="D13" i="1"/>
  <c r="D21" i="1" s="1"/>
  <c r="C13" i="1"/>
  <c r="C21" i="1" s="1"/>
  <c r="D12" i="44" l="1"/>
  <c r="E21" i="1"/>
  <c r="D26" i="44"/>
  <c r="D29" i="6"/>
  <c r="C29" i="6"/>
  <c r="D21" i="6"/>
  <c r="C21" i="6"/>
  <c r="D14" i="6"/>
  <c r="C14" i="6"/>
  <c r="D8" i="6"/>
  <c r="C8" i="6"/>
  <c r="C22" i="6" s="1"/>
  <c r="D22" i="6" l="1"/>
  <c r="B13" i="56"/>
  <c r="B12" i="56"/>
  <c r="B11" i="56"/>
  <c r="B10" i="56"/>
  <c r="B9" i="56"/>
  <c r="B8" i="56"/>
  <c r="B7" i="56"/>
  <c r="B6" i="56"/>
  <c r="B5" i="56"/>
  <c r="B4" i="56"/>
  <c r="B3" i="56"/>
  <c r="B13" i="55"/>
  <c r="B12" i="55"/>
  <c r="B11" i="55"/>
  <c r="B10" i="55"/>
  <c r="B9" i="55"/>
  <c r="B8" i="55"/>
  <c r="B7" i="55"/>
  <c r="B6" i="55"/>
  <c r="B5" i="55"/>
  <c r="B4" i="55"/>
  <c r="B3" i="55"/>
  <c r="B13" i="54" l="1"/>
  <c r="B12" i="54"/>
  <c r="B11" i="54"/>
  <c r="B10" i="54"/>
  <c r="B9" i="54"/>
  <c r="B8" i="54"/>
  <c r="B7" i="54"/>
  <c r="B6" i="54"/>
  <c r="B5" i="54"/>
  <c r="B4" i="54"/>
  <c r="B3" i="54"/>
  <c r="B13" i="53" l="1"/>
  <c r="B12" i="53"/>
  <c r="B11" i="53"/>
  <c r="B10" i="53"/>
  <c r="B9" i="53"/>
  <c r="B8" i="53"/>
  <c r="B7" i="53"/>
  <c r="B6" i="53"/>
  <c r="B5" i="53"/>
  <c r="B4" i="53"/>
  <c r="B3" i="53"/>
  <c r="B3" i="47" l="1"/>
  <c r="B4" i="47"/>
  <c r="B5" i="47"/>
  <c r="B6" i="47"/>
  <c r="B7" i="47"/>
  <c r="B8" i="47"/>
  <c r="B9" i="47"/>
  <c r="B10" i="47"/>
  <c r="B11" i="47"/>
  <c r="B12" i="47"/>
  <c r="B13" i="47"/>
  <c r="E24" i="6" l="1"/>
  <c r="E25" i="6"/>
  <c r="E26" i="6"/>
  <c r="E27" i="6"/>
  <c r="E28" i="6"/>
  <c r="E23" i="6"/>
  <c r="E29" i="6" s="1"/>
  <c r="E16" i="6"/>
  <c r="E17" i="6"/>
  <c r="E18" i="6"/>
  <c r="E19" i="6"/>
  <c r="E20" i="6"/>
  <c r="E15" i="6"/>
  <c r="E10" i="6"/>
  <c r="E11" i="6"/>
  <c r="E12" i="6"/>
  <c r="E13" i="6"/>
  <c r="E9" i="6"/>
  <c r="E7" i="6"/>
  <c r="E6" i="6"/>
  <c r="E14" i="6" l="1"/>
  <c r="E21" i="6"/>
  <c r="C62" i="24"/>
  <c r="D62" i="24"/>
  <c r="E62" i="24" l="1"/>
  <c r="E5" i="6"/>
  <c r="E8" i="6" s="1"/>
  <c r="E22" i="6" s="1"/>
</calcChain>
</file>

<file path=xl/sharedStrings.xml><?xml version="1.0" encoding="utf-8"?>
<sst xmlns="http://schemas.openxmlformats.org/spreadsheetml/2006/main" count="1380" uniqueCount="397">
  <si>
    <t>Eszközök</t>
  </si>
  <si>
    <t>Bruttó érték</t>
  </si>
  <si>
    <t>ÉCS</t>
  </si>
  <si>
    <t>Nettó érték</t>
  </si>
  <si>
    <t>Vagyoni értékű jogok</t>
  </si>
  <si>
    <t>Szellemi termékek</t>
  </si>
  <si>
    <t>Egyéb immateriális javak</t>
  </si>
  <si>
    <t>Immateriális javak összesen:</t>
  </si>
  <si>
    <t>Ingatlanok</t>
  </si>
  <si>
    <t>Gépek, berendezések és felszerelések</t>
  </si>
  <si>
    <t>Járművek</t>
  </si>
  <si>
    <t>Beruházások</t>
  </si>
  <si>
    <t>Beruházásra adott előlegek</t>
  </si>
  <si>
    <t>Tárgyi eszközök összesen:</t>
  </si>
  <si>
    <t>Részesedések</t>
  </si>
  <si>
    <t>Értékpapírok</t>
  </si>
  <si>
    <t>Adott kölcsönök</t>
  </si>
  <si>
    <t>Hosszú lejáratú bankbetétek</t>
  </si>
  <si>
    <t>Egyéb hosszú lejáratú követelések</t>
  </si>
  <si>
    <t>Befektetett pénzügyi eszközök ért.helyesb.</t>
  </si>
  <si>
    <t>Befektetett pénzügyi eszközök összesen:</t>
  </si>
  <si>
    <t>BEFEKTETETT ESZKÖZÖK ÖSSZESEN:</t>
  </si>
  <si>
    <t>Anyagok</t>
  </si>
  <si>
    <t>Áruk és alvállalkozói teljesítménye</t>
  </si>
  <si>
    <t>Követelések fejében átvett eszközök és készletek</t>
  </si>
  <si>
    <t>Állatok</t>
  </si>
  <si>
    <t>Befejezetlen termelés és félkész termék</t>
  </si>
  <si>
    <t>Késztermékek</t>
  </si>
  <si>
    <t>Készletek összesen:</t>
  </si>
  <si>
    <t>Megnevezés</t>
  </si>
  <si>
    <t>Cím</t>
  </si>
  <si>
    <t>Csokonai úti Tagóvoda</t>
  </si>
  <si>
    <t>Kazincbarcika, Csokonai út 1</t>
  </si>
  <si>
    <t>Alsóvárosi körúti Tagóvoda</t>
  </si>
  <si>
    <t>Kazincbarcika, Alsóvárosi körút 44</t>
  </si>
  <si>
    <t>Kertvárosi Tagóvoda</t>
  </si>
  <si>
    <t>Kazincbarcika, Akácfa út 12</t>
  </si>
  <si>
    <t>Napsugár Tagóvoda</t>
  </si>
  <si>
    <t>Kazincbarcika,  Jószerencsét út 4.</t>
  </si>
  <si>
    <t>Mesevár Tagóvoda</t>
  </si>
  <si>
    <t>Kazincbarcika, Pollack Mihály út 7.</t>
  </si>
  <si>
    <t>Füzike Tagóvoda</t>
  </si>
  <si>
    <t>Kazincbarcika, Mátyás király út 10/a.</t>
  </si>
  <si>
    <t>Kazincbarcika, Építők útja 13-15.</t>
  </si>
  <si>
    <t>Egressy Béni Városi Könyvtár</t>
  </si>
  <si>
    <t>Kazincbarcika, Fő tér 5.</t>
  </si>
  <si>
    <t>Kazincbarcikai Szociális Szolgáltató Központ</t>
  </si>
  <si>
    <t>V. KIMUTATÁS</t>
  </si>
  <si>
    <t>(önkormányzati szinten)</t>
  </si>
  <si>
    <t>BERUHÁZÁSOK</t>
  </si>
  <si>
    <t>MEGNEVEZÉS</t>
  </si>
  <si>
    <t>Ssz.</t>
  </si>
  <si>
    <t>1.</t>
  </si>
  <si>
    <t>ÉMÁSZ Nyrt.</t>
  </si>
  <si>
    <t>2.</t>
  </si>
  <si>
    <t>3.</t>
  </si>
  <si>
    <t>4.</t>
  </si>
  <si>
    <t>5.</t>
  </si>
  <si>
    <t>MINDÖSSZESEN:</t>
  </si>
  <si>
    <t>VI. KIMUTATÁS</t>
  </si>
  <si>
    <t>a befektetett pénzügyi eszközökről</t>
  </si>
  <si>
    <t>(részvény, részesedés)</t>
  </si>
  <si>
    <t>Sorszám</t>
  </si>
  <si>
    <t>Mennyiség (db)</t>
  </si>
  <si>
    <t>Névérték (db)</t>
  </si>
  <si>
    <t>Nyilvántartási érték (db)</t>
  </si>
  <si>
    <t>Nyilvántartási helye</t>
  </si>
  <si>
    <t>6.</t>
  </si>
  <si>
    <t>Részesedések:</t>
  </si>
  <si>
    <t>ÖSSZESEN:</t>
  </si>
  <si>
    <t>Módosítások</t>
  </si>
  <si>
    <t>A/ I/2 Szellemi termékek</t>
  </si>
  <si>
    <t>A/I Immateriális javak (=A/I/1+A/I/2+A/I/3)</t>
  </si>
  <si>
    <t xml:space="preserve">A/II/1 Ingatlanok és kapcsolódó vagyoni értékű jogok </t>
  </si>
  <si>
    <t>A/II/2  Gépek, berendezések, felszerelések járművek</t>
  </si>
  <si>
    <t>A/II/4   Beruházások, felújítások</t>
  </si>
  <si>
    <t>A/III/1b ebből tartós részesedések nem pénzügyi vállalkozásban</t>
  </si>
  <si>
    <t>A/III/1e- ebből: egyéb tartós részesedések</t>
  </si>
  <si>
    <t>A/III Befektetett pénzügyi eszközök ( =A/III/1+A/III/2+A/III/3)</t>
  </si>
  <si>
    <t>B/I/1 Vásárolt készletek</t>
  </si>
  <si>
    <t>B/I Készletek (= B/I/1+…+B/I/5)</t>
  </si>
  <si>
    <t>C/III Forintszámlák (=C/III/1+C/III/2)</t>
  </si>
  <si>
    <t>C/IV/1 Kincstáron kívüli devizaszámlák</t>
  </si>
  <si>
    <t>C/IV Devizaszámlák (=C/IV/1+C/IV/2)</t>
  </si>
  <si>
    <t>D/I/1 Költségvetési évben esedékes követelések működési célú támogatások bevételeire államháztartáson belülről (&gt;=D/I/1a)</t>
  </si>
  <si>
    <t>D/I/3 Költségvetési évben esedékes követelések közhatalmi bevételre (=D/I/3a+…+D/I/3F)</t>
  </si>
  <si>
    <t>D/I/3d- ebből: költségvetési évben esedékes követelések vagyoni típusú adókra</t>
  </si>
  <si>
    <t>D/I/3e- ebből: költségvetési évben esedékes követelések termékek és szolgáltatások adóira</t>
  </si>
  <si>
    <t>D/I/3f-ebből: költségvetési évben esedékes követelések egyéb közhatalmi bevételekre</t>
  </si>
  <si>
    <t>D/I/4 Költségvetési évben esedékes követelések működési bevételre (=D/I/4a+…+D/I/4i)</t>
  </si>
  <si>
    <t>D/I/4a-ebből : költségvetési évben esedékes követelések készletértékesítés ellenértékére, szolgáltatások ellenértékére, közvetített szolgáltatások ellenértékére</t>
  </si>
  <si>
    <t>D/I/4b-ebből: költségvetési évben esedékes követelések tulajdonosi bevételekre</t>
  </si>
  <si>
    <t>D/I/4c-ebből: költségvetési évben esedékes követelések ellátási díjakra</t>
  </si>
  <si>
    <t>D/I/4d-ebből: költségvetési évben esedékes követelések kiszámlázott általános forgalmi adóra</t>
  </si>
  <si>
    <t>D/I/4e –ebből: költségvetési évben esedékes követelések általános forgalmi adó visszatérítésére</t>
  </si>
  <si>
    <t>D/I/4i-ebből: költségvetési évben esedékes követelések egyéb működési bevételekre</t>
  </si>
  <si>
    <t>D/I/5 Költségvetési évben esedékes követelések felhalmozási bevételre (=D/I/5a+…+ D/I/5e)</t>
  </si>
  <si>
    <t>D/I/7 Költségvetési évben esedékes követelések felhalmozási célú átvett pénzeszközre (&gt;=D/I/7a+D/I/7b+D/I/7c)</t>
  </si>
  <si>
    <t>D/I/7c –ebből: költségvetési évben esedékes követelések felhalmozási célú visszatérítendő támogatások, kölcsönök visszatérülése államháztartáson  kívülről</t>
  </si>
  <si>
    <t xml:space="preserve">D/I Költségvetési évben esedékes követelések (=D/I/1+…+D/I/8) </t>
  </si>
  <si>
    <t>D/II/5 Költségvetési évet követően esedékes követelések felhalmozási bevételre (=D/II/5a+…+D/II/5e)</t>
  </si>
  <si>
    <t>D/II/5b-ebből: költségvetési évet követően esedékes követelések ingatlanok értékesítésére</t>
  </si>
  <si>
    <t>D/II/7 Költségvetési évet követően esedékes felhalmozási célú átvett pénzeszközre (&gt;=D/II/7a+D/II/7b+D/II/7c)</t>
  </si>
  <si>
    <t>D/II/7c –ebből: költségvetési évet követően esedékes követelések felhalmozási célú visszatérítendő támogatások, kölcsönök visszatérülése államháztartáson kívülről</t>
  </si>
  <si>
    <t>D/II Költségvetési évet követően esedékes követelések (D/II/1+…+D/II/8)</t>
  </si>
  <si>
    <t>D/III/1 Adott előlegek (=D/III/1a+… D/III/1f)</t>
  </si>
  <si>
    <t>D/III/1d - ebből : igénybe vett szolgáltatásra adott előlegek</t>
  </si>
  <si>
    <t>D/III/1e – ebből: foglalkoztatottaknak adott előlegek</t>
  </si>
  <si>
    <t>D/III/1f – ebből: túlfizetések, téves és visszajáró kifizetések</t>
  </si>
  <si>
    <t>D/III Követelés jellegű sajátos elszámolások (= D/III/1+…+D/III/9)</t>
  </si>
  <si>
    <t xml:space="preserve">D) KÖVETELÉSEK (=D/I+D/II+D/III) </t>
  </si>
  <si>
    <t>F/1 Eredményszemléletű bevételek aktív időbeli elhatárolása</t>
  </si>
  <si>
    <t>F/2 Költségek. ráfordítások aktív időbeli elhatárolása</t>
  </si>
  <si>
    <t>G/I Nemzeti vagyon induláskori értéke</t>
  </si>
  <si>
    <t>G/II Nemzeti vagyon változásai</t>
  </si>
  <si>
    <t>G/IV Felhalmozott eredmény</t>
  </si>
  <si>
    <t>G/VI Mérleg szerinti eredmény</t>
  </si>
  <si>
    <t xml:space="preserve">G) SAJÁT  TŐKE  (=G/I+…+G/VI) 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</si>
  <si>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</si>
  <si>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</si>
  <si>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dolgai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</si>
  <si>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</si>
  <si>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</si>
  <si>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(&gt;H/I/8a+H/I/8b)</t>
  </si>
  <si>
    <t>H/II/6 Költségvetési évet követően esedékes kötelezettségek beruházásokra</t>
  </si>
  <si>
    <t>H/II/9 Költségvetési évet követően esedékes kötelezettségek finanszírozási kiadásokra  (&gt;=H/II/9a+… +H/II/9i)</t>
  </si>
  <si>
    <t>H/II Költségvetési évet követően esedékes kötelezettségek (=H/II/1+… H/II/9)</t>
  </si>
  <si>
    <t>H/III/8 Letétre, megőrzésre , fedezetkezelésre átvett pénzeszközök, biztosítékok</t>
  </si>
  <si>
    <t>H/III Kötelezettség jellegű sajátos elszámolások (=H/III/1+…+H/III/10)</t>
  </si>
  <si>
    <t>H) KÖTELEZETTSÉGEK (= H/I+HII+H/III)</t>
  </si>
  <si>
    <t>J/2 Költségek, ráfordítások passzív időbeli elhatárolása</t>
  </si>
  <si>
    <t>J) PASSZÍV IDŐBELI ELHATÁROLÁSOK (= J/1+J/2+J/3)</t>
  </si>
  <si>
    <t>FORRÁSOK ÖSSZESEN (=G+H+I+J)</t>
  </si>
  <si>
    <t>A/1/1 Vagyoni értékű jogok</t>
  </si>
  <si>
    <t>Előző időszak</t>
  </si>
  <si>
    <t>Tárgyi időszak</t>
  </si>
  <si>
    <t>A/II Tárgyi eszközök(=A/II/1+…+A/II/5)</t>
  </si>
  <si>
    <t>A/III/I Tartós részesedések (A=III/1a+…+A/III/1e)</t>
  </si>
  <si>
    <t>D/I/5b-ebből: költségvetésiévben esedékes követelések ingatlanok értékesítésére</t>
  </si>
  <si>
    <t>D/III/1b - ebből: beruházásokra, felújításokra adott előlegek</t>
  </si>
  <si>
    <t>E/I/2 - Más előzetesen felszámított, levonható általános forgalmi adó</t>
  </si>
  <si>
    <t>E/I - Előzetesen felszámított általános forgalmi adó elszámolása</t>
  </si>
  <si>
    <t>E/II/2 - Más fizetendő általános forgalmi adó</t>
  </si>
  <si>
    <t>E/II - Fizetendő általános forgalmi adó elszámolása (=E/II/1 + E/II/2)</t>
  </si>
  <si>
    <t>E) EGYÉB SAJÁTOS ELSZÁMOLÁSOK (=E/I+E/II+E/III)</t>
  </si>
  <si>
    <t>F) AKTÍV IDŐBELI ELHATÁROLÁSOK (=F/1+F2+F/3)</t>
  </si>
  <si>
    <t>ESZKÖZÖK ÖSSZESEN(=A+B+C+D+E+F)</t>
  </si>
  <si>
    <t>H/I/5 Költségvetési évben esedékes kötelezettségek egyéb működési célú kiadásokra (&gt;=H/I/5a+H/I/5b)</t>
  </si>
  <si>
    <t>H/I Költségvetési évben esedékes kötelezettségek (=H/I/1+…H/I/9)</t>
  </si>
  <si>
    <t>H/II9e ebből költségvetési évben esedékes kötelezettségek államháztartáson belüli megelőlegezések visszafizetésére</t>
  </si>
  <si>
    <t>H/III/1 Kapott előlegek</t>
  </si>
  <si>
    <t>H/III/3 Más szervezetet megillető bevételek elszámolása</t>
  </si>
  <si>
    <t>ESZKÖZÖK</t>
  </si>
  <si>
    <t xml:space="preserve"> I. Immateriális javak (2+3+4)</t>
  </si>
  <si>
    <t xml:space="preserve">        1.</t>
  </si>
  <si>
    <t xml:space="preserve">a. "0"-ig leírt forgalomképtelen </t>
  </si>
  <si>
    <t xml:space="preserve">          2.</t>
  </si>
  <si>
    <t>b. "0"-ig leírt korlátozottan forgalomképes</t>
  </si>
  <si>
    <t xml:space="preserve">          3.</t>
  </si>
  <si>
    <t>c. "0"-ig leírt forgalomképes</t>
  </si>
  <si>
    <t xml:space="preserve">          4.</t>
  </si>
  <si>
    <t>II. Tárgyi eszközök (6+9+10)</t>
  </si>
  <si>
    <t xml:space="preserve">          5.</t>
  </si>
  <si>
    <t>II./l. Törzsvagyon (7+8)</t>
  </si>
  <si>
    <t xml:space="preserve">          6.</t>
  </si>
  <si>
    <t xml:space="preserve">a. "0"-ig leírt forgalomképtelen ingatlanok és vagyoni értékű jog     </t>
  </si>
  <si>
    <t xml:space="preserve">          7.</t>
  </si>
  <si>
    <t xml:space="preserve">b. "0"-ig leírt korlátozottan forgalomképes ing. és vagyoni értékű jog  </t>
  </si>
  <si>
    <t xml:space="preserve">          8.</t>
  </si>
  <si>
    <t xml:space="preserve">II/2. Forgalomképes ingatlanok és vagyoni értékű jogok </t>
  </si>
  <si>
    <t xml:space="preserve">          9.</t>
  </si>
  <si>
    <t>II/3. Egyéb tárgyi eszközök (11+15)</t>
  </si>
  <si>
    <t xml:space="preserve">        10.</t>
  </si>
  <si>
    <t>1. Gépek berendezések, felszerelések (12+13+14)</t>
  </si>
  <si>
    <t xml:space="preserve">        11.</t>
  </si>
  <si>
    <t xml:space="preserve">a. "0"-ig leírt forgalomképtelen gép, berendezés felszerelés         </t>
  </si>
  <si>
    <t xml:space="preserve">        12.</t>
  </si>
  <si>
    <t>b. "0"-ig leírt korlátozottan forgalomképes gép, berendezés felszerelés</t>
  </si>
  <si>
    <t xml:space="preserve">        13.</t>
  </si>
  <si>
    <t>c. "0"-ig leírt forgalomképes gép, berendezés felszerelés</t>
  </si>
  <si>
    <t xml:space="preserve">        14.</t>
  </si>
  <si>
    <t>2. Járművek (16+17+18)</t>
  </si>
  <si>
    <t xml:space="preserve">        15.</t>
  </si>
  <si>
    <t>a. "0"-ig leírt forgalomképtelen járművek</t>
  </si>
  <si>
    <t xml:space="preserve">        16.</t>
  </si>
  <si>
    <t xml:space="preserve">b. "0"-ig leírt korlátozottan forgalomképes járművek </t>
  </si>
  <si>
    <t xml:space="preserve">        17.</t>
  </si>
  <si>
    <t>c. "0"-ig leírt forgalomképes járművek</t>
  </si>
  <si>
    <t>BEFEKTETETT ESZKÖZÖK ÖSSZESEN :(1+5)</t>
  </si>
  <si>
    <t>19.</t>
  </si>
  <si>
    <t>18.</t>
  </si>
  <si>
    <t>Mennyiség (db, m)</t>
  </si>
  <si>
    <t>Kazincbarcikai Összevont Óvodák</t>
  </si>
  <si>
    <t>Textíliák</t>
  </si>
  <si>
    <t>Szőnyeg</t>
  </si>
  <si>
    <t>Függöny</t>
  </si>
  <si>
    <t>Háztartási gépek</t>
  </si>
  <si>
    <t>Irodai gépek</t>
  </si>
  <si>
    <t>Irodai bútor, berendezés</t>
  </si>
  <si>
    <t>Szakmai anyagok</t>
  </si>
  <si>
    <t>7.</t>
  </si>
  <si>
    <t>Gyermek bútorok</t>
  </si>
  <si>
    <t>8.</t>
  </si>
  <si>
    <t>Egyéb bútor, berendezés</t>
  </si>
  <si>
    <t>9.</t>
  </si>
  <si>
    <t>10.</t>
  </si>
  <si>
    <t>Konyhai gép, berendezés, felszerelés</t>
  </si>
  <si>
    <t>11.</t>
  </si>
  <si>
    <t>Egyéb eszköz</t>
  </si>
  <si>
    <t>Számítástechnikai eszköz</t>
  </si>
  <si>
    <t>Szoftver</t>
  </si>
  <si>
    <t>Műszaki cikk</t>
  </si>
  <si>
    <t>Szerszámok</t>
  </si>
  <si>
    <t>12.</t>
  </si>
  <si>
    <t>Pollack Mihály Általános Iskola</t>
  </si>
  <si>
    <t>Gyűjtemények</t>
  </si>
  <si>
    <t>Szakmai eszköz</t>
  </si>
  <si>
    <t>13.</t>
  </si>
  <si>
    <t>14.</t>
  </si>
  <si>
    <t>15.</t>
  </si>
  <si>
    <t>Sportszerek</t>
  </si>
  <si>
    <t>16.</t>
  </si>
  <si>
    <t>17.</t>
  </si>
  <si>
    <t>Munkaruha</t>
  </si>
  <si>
    <t>Háztartási eszközök</t>
  </si>
  <si>
    <t>Műszaki eszközök</t>
  </si>
  <si>
    <t>Egyéb felszerelések</t>
  </si>
  <si>
    <t>Szakkönyv</t>
  </si>
  <si>
    <t>20.</t>
  </si>
  <si>
    <t>21.</t>
  </si>
  <si>
    <t>22.</t>
  </si>
  <si>
    <t>Gazdasági gépek</t>
  </si>
  <si>
    <t>23.</t>
  </si>
  <si>
    <t>Egyéb gépek</t>
  </si>
  <si>
    <t>24.</t>
  </si>
  <si>
    <t xml:space="preserve"> Kazincbarcikai Polgármesteri Hivatal </t>
  </si>
  <si>
    <t>Irodabútor, berendezés</t>
  </si>
  <si>
    <t xml:space="preserve">  </t>
  </si>
  <si>
    <t>VAGYONKIMUTATÁSA</t>
  </si>
  <si>
    <t>TARTALOMJEGYZÉK</t>
  </si>
  <si>
    <t>IV.1.2.  Önkormányzati szintű korlátozottan forgalomképes vagyon</t>
  </si>
  <si>
    <t>IV.1. Önkormányzati szintű törzsvagyon</t>
  </si>
  <si>
    <t>KÖZVIL Zrt.</t>
  </si>
  <si>
    <t>ÉRV Zrt.</t>
  </si>
  <si>
    <t>EHEP Nyrt.</t>
  </si>
  <si>
    <t>Érték ( Ft)</t>
  </si>
  <si>
    <t>Függöny, sötétítő függöny</t>
  </si>
  <si>
    <t>Számítástechnikai eszközök</t>
  </si>
  <si>
    <r>
      <t>IV</t>
    </r>
    <r>
      <rPr>
        <sz val="10"/>
        <color theme="1"/>
        <rFont val="Times New Roman"/>
        <family val="1"/>
        <charset val="238"/>
      </rPr>
      <t>.</t>
    </r>
    <r>
      <rPr>
        <b/>
        <sz val="10"/>
        <color theme="1"/>
        <rFont val="Times New Roman"/>
        <family val="1"/>
        <charset val="238"/>
      </rPr>
      <t>1.1.  Önkormányzati szintű forgalomképtelen vagyon</t>
    </r>
  </si>
  <si>
    <t>Immateriális  javak</t>
  </si>
  <si>
    <t>Föld</t>
  </si>
  <si>
    <t>Épület</t>
  </si>
  <si>
    <t>Építmény</t>
  </si>
  <si>
    <t>Gép, berendezés</t>
  </si>
  <si>
    <t>Jármű</t>
  </si>
  <si>
    <t>Összesen:</t>
  </si>
  <si>
    <t>KAZINCBARCIKA VÁROS ÖNKORMÁNYZATA</t>
  </si>
  <si>
    <t>Forgalomképtelen</t>
  </si>
  <si>
    <t>C/III/1 Kincstáron kívüli és belüli forintszámlák</t>
  </si>
  <si>
    <t>Forgótőke elszámolása</t>
  </si>
  <si>
    <t>ÖNK.</t>
  </si>
  <si>
    <t>PH.</t>
  </si>
  <si>
    <t>KSZSZK</t>
  </si>
  <si>
    <t>Óvodák</t>
  </si>
  <si>
    <t>Egressy</t>
  </si>
  <si>
    <t>Kis értékű önk., hiv.</t>
  </si>
  <si>
    <t>Bruttó</t>
  </si>
  <si>
    <t>Écs</t>
  </si>
  <si>
    <t>Nettó</t>
  </si>
  <si>
    <t>Konyhai berendezés</t>
  </si>
  <si>
    <t>Számítógép</t>
  </si>
  <si>
    <t>Nyomtató</t>
  </si>
  <si>
    <t>Monitor</t>
  </si>
  <si>
    <t>Egyéb szakmai inf. Eszköz</t>
  </si>
  <si>
    <t>Laptop</t>
  </si>
  <si>
    <t>Hálózati eszköz</t>
  </si>
  <si>
    <t>Mobil</t>
  </si>
  <si>
    <t>Bútor</t>
  </si>
  <si>
    <t>Műszaki berendezések</t>
  </si>
  <si>
    <t>Egyéb működéshez gépek, berendezések</t>
  </si>
  <si>
    <t>Egyéb szakmai berendezés</t>
  </si>
  <si>
    <t>Egyéb irodai eszközök</t>
  </si>
  <si>
    <t>I. Kimutatás a „teljesen 0-ig” leírt eszközökről</t>
  </si>
  <si>
    <t>Mérleg</t>
  </si>
  <si>
    <t>II. Kimutatás az érték nélkül nyilvántartott eszközökről</t>
  </si>
  <si>
    <t>III. Kimutatás a 2014. utáni kis értékű eszközökről</t>
  </si>
  <si>
    <t xml:space="preserve">      III.1. Önkormányzat korlátozottan forgalomképes kis értékű tárgyi eszközök</t>
  </si>
  <si>
    <t xml:space="preserve">      III.2. Önkormányzat  forgalomképes kis értékű tárgyi eszközök</t>
  </si>
  <si>
    <t xml:space="preserve">      III.3. Polgármesteri Hivatal korlátozottan forgalomképes kis értékű tárgyi eszközök</t>
  </si>
  <si>
    <t xml:space="preserve">      III.4. Polgármesteri Hivatal forgalomképes kis értékű tárgyi eszközök</t>
  </si>
  <si>
    <t>IV. Önkormányzati szintű vagyonösszesítő</t>
  </si>
  <si>
    <t>IV.1.1.2. Polgármesteri Hivatal forgalomképtelen vagyon</t>
  </si>
  <si>
    <t xml:space="preserve">               IV.1.1.1. Önkormányzat forgalomképtelen vagyon</t>
  </si>
  <si>
    <t xml:space="preserve">               IV.1.2.1. Önkormányzat korlátozottan forgalomképes vagyon</t>
  </si>
  <si>
    <t xml:space="preserve">               IV.1.2.2. Polgármesteri Hivatal korlátozottan forgalomképes vagyon</t>
  </si>
  <si>
    <r>
      <t xml:space="preserve">          </t>
    </r>
    <r>
      <rPr>
        <sz val="10"/>
        <color theme="1"/>
        <rFont val="Times New Roman"/>
        <family val="1"/>
        <charset val="238"/>
      </rPr>
      <t xml:space="preserve">    IV.1.2.3. Kazincbarcikai Önkormányzati Intézményeknél nyilvántartott korlátozottan forgalomképes vagyon </t>
    </r>
  </si>
  <si>
    <t xml:space="preserve">                              ebből: Csokonai úti Tagóvoda</t>
  </si>
  <si>
    <t xml:space="preserve">                                         Napsugár Tagóvoda</t>
  </si>
  <si>
    <t xml:space="preserve">                                         Mesevár Tagóvoda</t>
  </si>
  <si>
    <t xml:space="preserve">                                         Füzike Tagóvoda</t>
  </si>
  <si>
    <t xml:space="preserve">                                         Egressy Béni Városi Könyvtár</t>
  </si>
  <si>
    <t xml:space="preserve">                                         Kazincbarcikai Szociális Szolgáltató Központ</t>
  </si>
  <si>
    <t>IV. 2. Önkormányzati szintű forgalomképes vagyon</t>
  </si>
  <si>
    <t xml:space="preserve">              IV.2.1. Önkormányzat forgalomképes vagyon</t>
  </si>
  <si>
    <t xml:space="preserve">              IV.2.2. Polgármesteri Hivatal forgalomképes vagyon</t>
  </si>
  <si>
    <t>V. Kimutatás a befejezetlen beruházásokról és beruházásokra adott előlegekről (önkormányzati szinten)</t>
  </si>
  <si>
    <t>VI. Kimutatás a befektetett pénzügyi eszközökről (részvény, részesedés)</t>
  </si>
  <si>
    <t xml:space="preserve">                                              I. Kimutatás a „teljesen 0-ig” leírt eszközökről</t>
  </si>
  <si>
    <t xml:space="preserve">a befejezetlen beruházásokról és a beruházásokra adott előlegekről </t>
  </si>
  <si>
    <r>
      <t xml:space="preserve"> </t>
    </r>
    <r>
      <rPr>
        <b/>
        <i/>
        <sz val="10"/>
        <color theme="1"/>
        <rFont val="Times New Roman"/>
        <family val="1"/>
        <charset val="238"/>
      </rPr>
      <t>VII.1. Vagyonkezelésre átadott "teljesen 0-ig leírt eszközök</t>
    </r>
  </si>
  <si>
    <t xml:space="preserve">      III.5. Kazincbarcikai önkormányzati intézmények korlátozottan forgalomképes kis értékű tárgyi eszközök</t>
  </si>
  <si>
    <t>IV.1.1.3. Kazincbarcikai Önkormányzati Intézmények forgalomképtelen vagyon</t>
  </si>
  <si>
    <r>
      <t xml:space="preserve">             </t>
    </r>
    <r>
      <rPr>
        <sz val="10"/>
        <color theme="1"/>
        <rFont val="Times New Roman"/>
        <family val="1"/>
        <charset val="238"/>
      </rPr>
      <t>IV.2.3.  Kazincbarcikai önkormányzati intézmények forgalomképes vagyon</t>
    </r>
  </si>
  <si>
    <t>VII. Kimutatás a vagyonkezelésre átadott eszközökről</t>
  </si>
  <si>
    <t xml:space="preserve">             VII.1. Vagyonkezelésre átadott "teljesen 0-ig" leírt eszközök</t>
  </si>
  <si>
    <t xml:space="preserve">             VII.2. Vagyonkezelésre átadott nagy értékű korlátozottan forgalomképes eszközök</t>
  </si>
  <si>
    <t>Kis értékű KSZSZK</t>
  </si>
  <si>
    <t>Kis értékű óvodák</t>
  </si>
  <si>
    <t>Kis értékű Egressy</t>
  </si>
  <si>
    <t>Bruttó érték (E Ft-ban)</t>
  </si>
  <si>
    <t>Önkormányzat</t>
  </si>
  <si>
    <t>Hivatal</t>
  </si>
  <si>
    <t>Mindösszesen befektetett eszközök:</t>
  </si>
  <si>
    <t>12 /A- Mérleg (Ft)</t>
  </si>
  <si>
    <t xml:space="preserve">BRUTTÓ ÉRTÉK 
(Ft-ban)
2019.XII.31-én
</t>
  </si>
  <si>
    <t>III.1. Önkormányzat 2014. utáni kis értékű tárgyi eszközök, korl.forgalomképes (Ft-ban)</t>
  </si>
  <si>
    <t>III.3. Polgármesteri Hivatal 2014. utáni kis értékű tárgyi eszközök, korl. forgalomképes (Ft-ban)</t>
  </si>
  <si>
    <t>III.2. Önkormányzat 2014. utáni kis értékű tárgyi eszközök, forgalomképes (Ft-ban)</t>
  </si>
  <si>
    <t>III.4. Polgármesteri Hivatal 2014. utáni kis értékű tárgyi eszközök, forgalomképes (Ft-ban)</t>
  </si>
  <si>
    <t>III.5. Kazincbarcikai önkormányzati intézmények 2014. utáni kis értékű tárgyi eszközök, korlátozottan forgalomképes (Ft-ban)</t>
  </si>
  <si>
    <t>IV. Önkormányzati szintű vagyonösszesítő (Ft-ban)</t>
  </si>
  <si>
    <t xml:space="preserve">                               IV.1. Önkormányzati szintű törzsvagyon, korl. forgalomképes, forgalomképtelen (Ft-ban)</t>
  </si>
  <si>
    <t>Önkormányzati intézmények</t>
  </si>
  <si>
    <t>IV.1.1. Önkormányzati szintű forgalomképtelen vagyon (Ft-ban)</t>
  </si>
  <si>
    <t>IV.1.1.1. Önkormányzat forgalomképtelen vagyon (Ft-ban)</t>
  </si>
  <si>
    <t xml:space="preserve">IV.1.1.2. Polgármesteri Hivatal forgalomképtelen vagyon (Ft-ban)                        </t>
  </si>
  <si>
    <t xml:space="preserve">
               IV.1.1.3. Kazincbarcikai Önkormányzati Intézmények 
     forgalomképtelen vagyon (Ft-ban) 
</t>
  </si>
  <si>
    <t>IV.1.2. Önkormányzati szintű korlátozottan forgalomképes vagyon (Ft-ban)</t>
  </si>
  <si>
    <t xml:space="preserve">             IV.1.2.1. Önkormányzat korlátozottan forgalomképes vagyon (Ft-ban) </t>
  </si>
  <si>
    <t xml:space="preserve">IV.1.2.2. Polgármesteri Hivatal korlátozottan forgalomképes vagyon (Ft-ban)     </t>
  </si>
  <si>
    <t xml:space="preserve">IV.1.2.3. Kazincbarcikai önkormányzati intézmények korlátozottan forgalomképes vagyon (Ft-ban)  </t>
  </si>
  <si>
    <t>IV.2. Önkormányzati szintű forgalomképes vagyon (Ft-ban)</t>
  </si>
  <si>
    <t>IV.2.1. Önkormányzat forgalomképes vagyon (Ft-ban)</t>
  </si>
  <si>
    <t>IV.2.2. Polgármesteri Hivatal forgalomképes vagyon (Ft-ban)</t>
  </si>
  <si>
    <t xml:space="preserve">IV.2.3. Kazincbarcikai Önkormányzati intézmények forgalomképes vagyon (Ft-ban) </t>
  </si>
  <si>
    <t xml:space="preserve">             VII.3. Vagyonkezelésre átadott kis értékű korlátozottan forgalomképes eszközök</t>
  </si>
  <si>
    <t>VII.2. Vagyonkezelésre átadott nagy értékű korl. forgalomképes eszközök (Ft-ban)</t>
  </si>
  <si>
    <t>Önkormányzati szintű forgalomképtelen vagyon</t>
  </si>
  <si>
    <t>Önkormányzati szintű korlátozottan forgalomképes vagyon</t>
  </si>
  <si>
    <t>Önkormányzati szintű törzsvagyon</t>
  </si>
  <si>
    <t>Önkormányzati szintű forgalomképes vagyon</t>
  </si>
  <si>
    <t>C/II Pénztárak, csekkek, betétkönyvek</t>
  </si>
  <si>
    <t>D/I/6 Költségvetési évben esedékes követelések működési célú átvett pénzeszközökre</t>
  </si>
  <si>
    <t>H/I/4 Költségvetési évben esedékes kötelezettségek ellátottak pénzbeli juttatásaira</t>
  </si>
  <si>
    <t>J/1 Eredményszemléletű bevételek passzív időbeli elhatárolása</t>
  </si>
  <si>
    <t>J/3Halasztott eredményszemléletű bevételek</t>
  </si>
  <si>
    <t>VII.3. Vagyonkezelésre átadott kis értékű korl. forgalomképes eszközök (Ft-ban)</t>
  </si>
  <si>
    <t>OTP Bank Kazincbarcika</t>
  </si>
  <si>
    <t>PH Pénztár Kazincbarcika</t>
  </si>
  <si>
    <t>BARCIKA CENTRUM Kft.</t>
  </si>
  <si>
    <t>START Marketing Kft.</t>
  </si>
  <si>
    <t>B) NEMZETI VAGYONBA TARTOZÓ FORGÓESZKÖZÖK (=B/I+B/II)</t>
  </si>
  <si>
    <t>A) NEMZETI VAGYONBA TARTOZÓ BEFEKTETETT ESZKÖZÖK (=A/I+A/II+A/III+A/IV)</t>
  </si>
  <si>
    <t>C) PÉNZESZKÖZÖK (=C/I+…+C/IV)</t>
  </si>
  <si>
    <t>G/III/3 Egyéb eszközök induláskori értéke és változásai</t>
  </si>
  <si>
    <t>2020. december 31-i állapot szerint</t>
  </si>
  <si>
    <t>Fordulónap: 2020. december 31.</t>
  </si>
  <si>
    <t>2020. december 31-én</t>
  </si>
  <si>
    <t xml:space="preserve">    </t>
  </si>
  <si>
    <t xml:space="preserve">BRUTTÓ ÉRTÉK 
(Ft-ban)
2020.XII.31-én
</t>
  </si>
  <si>
    <t>VII.4. Vagyonkezelésre átadott nagy értékű forgalomképes eszközök (Ft-ban)</t>
  </si>
  <si>
    <t>Zöld Titkok Kastélya Tagóvoda</t>
  </si>
  <si>
    <t>Szuhakálló</t>
  </si>
  <si>
    <t>Szünetmentes</t>
  </si>
  <si>
    <t>Sporteszközök</t>
  </si>
  <si>
    <t>Hangtechnikai eszköz</t>
  </si>
  <si>
    <t xml:space="preserve">             VII.4. Vagyonkezelésre átadott nagy értékű forgalomképes eszközök </t>
  </si>
  <si>
    <t xml:space="preserve">                                         Nefelejcs Tagóvoda</t>
  </si>
  <si>
    <t xml:space="preserve">                                         Százszorszép Tagóvoda</t>
  </si>
  <si>
    <t xml:space="preserve">                                         Zöld Titkok Kastélya Tagóvoda, Szuhakálló</t>
  </si>
  <si>
    <t>ebből</t>
  </si>
  <si>
    <t>önkormányzat befejezetlen beruházás</t>
  </si>
  <si>
    <t>Hivatal befejezetlen beruházás</t>
  </si>
  <si>
    <t>KszSzK befejezetlen beruházás</t>
  </si>
  <si>
    <t>Összevont Óvodák befejezetlen ber.</t>
  </si>
  <si>
    <t>Befejezetlen beruházások összesen</t>
  </si>
  <si>
    <t>Önk. beruházásra adott előleg</t>
  </si>
  <si>
    <t>Hivatal  beruházásra adott előleg</t>
  </si>
  <si>
    <t>Beruházásra adott előleg összesen</t>
  </si>
  <si>
    <t>53-54</t>
  </si>
  <si>
    <t>E/I/3 Adott előleghez kapcsolódó előzetesen felszámított nem levonható általános forgalmi adó</t>
  </si>
  <si>
    <t>217</t>
  </si>
  <si>
    <t>H/II/3 Költségvetési évet követően esedékes kötelezettségek dologi kiadásokra</t>
  </si>
  <si>
    <t>240</t>
  </si>
  <si>
    <t>H/III/2 Továbbadási célból folyósított támogatások, ellátások elszámolása</t>
  </si>
  <si>
    <t xml:space="preserve">10. tájékoztató tábla </t>
  </si>
  <si>
    <t>Összeg (Ft-ban)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</si>
</sst>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i/>
      <sz val="1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u val="double"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color theme="1"/>
      <name val="Wingdings"/>
      <charset val="2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0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0">
    <xf numFmtId="0" fontId="0" fillId="0" borderId="0" xfId="0"/>
    <xf numFmtId="0" fontId="0" fillId="0" borderId="0" xfId="0"/>
    <xf numFmtId="0" fontId="5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5" fillId="0" borderId="24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2" borderId="18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9" fillId="0" borderId="0" xfId="0" applyNumberFormat="1" applyFont="1"/>
    <xf numFmtId="3" fontId="3" fillId="0" borderId="4" xfId="0" applyNumberFormat="1" applyFont="1" applyFill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9" fillId="0" borderId="27" xfId="0" applyNumberFormat="1" applyFont="1" applyBorder="1"/>
    <xf numFmtId="0" fontId="5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25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0" xfId="0" applyFont="1"/>
    <xf numFmtId="0" fontId="14" fillId="0" borderId="0" xfId="0" applyFont="1"/>
    <xf numFmtId="3" fontId="14" fillId="0" borderId="0" xfId="0" applyNumberFormat="1" applyFont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3" fontId="3" fillId="0" borderId="0" xfId="0" applyNumberFormat="1" applyFont="1"/>
    <xf numFmtId="0" fontId="5" fillId="0" borderId="0" xfId="0" applyFont="1" applyAlignment="1">
      <alignment horizontal="left" vertical="center" indent="15"/>
    </xf>
    <xf numFmtId="0" fontId="3" fillId="0" borderId="24" xfId="0" applyFont="1" applyBorder="1" applyAlignment="1">
      <alignment horizontal="right" vertical="top" wrapText="1"/>
    </xf>
    <xf numFmtId="0" fontId="3" fillId="0" borderId="25" xfId="0" applyFont="1" applyBorder="1" applyAlignment="1">
      <alignment horizontal="right" vertical="top" wrapText="1"/>
    </xf>
    <xf numFmtId="0" fontId="3" fillId="0" borderId="0" xfId="0" applyFont="1" applyBorder="1"/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top" wrapText="1"/>
    </xf>
    <xf numFmtId="0" fontId="5" fillId="0" borderId="46" xfId="0" applyFont="1" applyBorder="1"/>
    <xf numFmtId="0" fontId="3" fillId="0" borderId="41" xfId="0" applyFont="1" applyBorder="1"/>
    <xf numFmtId="0" fontId="3" fillId="0" borderId="29" xfId="0" applyFont="1" applyBorder="1" applyAlignment="1">
      <alignment horizontal="right"/>
    </xf>
    <xf numFmtId="3" fontId="3" fillId="0" borderId="42" xfId="0" applyNumberFormat="1" applyFont="1" applyBorder="1"/>
    <xf numFmtId="0" fontId="5" fillId="0" borderId="41" xfId="0" applyFont="1" applyBorder="1"/>
    <xf numFmtId="0" fontId="5" fillId="0" borderId="43" xfId="0" applyFont="1" applyBorder="1"/>
    <xf numFmtId="0" fontId="3" fillId="0" borderId="44" xfId="0" applyFont="1" applyBorder="1" applyAlignment="1">
      <alignment horizontal="right"/>
    </xf>
    <xf numFmtId="0" fontId="15" fillId="0" borderId="0" xfId="0" applyFont="1"/>
    <xf numFmtId="3" fontId="9" fillId="0" borderId="31" xfId="0" applyNumberFormat="1" applyFont="1" applyBorder="1"/>
    <xf numFmtId="3" fontId="18" fillId="0" borderId="0" xfId="0" applyNumberFormat="1" applyFont="1"/>
    <xf numFmtId="3" fontId="5" fillId="0" borderId="20" xfId="0" applyNumberFormat="1" applyFont="1" applyBorder="1" applyAlignment="1">
      <alignment horizontal="center" vertical="center" wrapText="1"/>
    </xf>
    <xf numFmtId="0" fontId="0" fillId="0" borderId="0" xfId="0"/>
    <xf numFmtId="0" fontId="3" fillId="0" borderId="0" xfId="0" applyFont="1" applyFill="1" applyBorder="1" applyAlignment="1">
      <alignment vertical="center" wrapText="1"/>
    </xf>
    <xf numFmtId="3" fontId="12" fillId="0" borderId="29" xfId="0" applyNumberFormat="1" applyFont="1" applyBorder="1"/>
    <xf numFmtId="0" fontId="3" fillId="0" borderId="24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19" fillId="0" borderId="0" xfId="0" applyNumberFormat="1" applyFont="1"/>
    <xf numFmtId="0" fontId="0" fillId="0" borderId="0" xfId="0"/>
    <xf numFmtId="49" fontId="5" fillId="0" borderId="5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3" fontId="3" fillId="0" borderId="8" xfId="0" applyNumberFormat="1" applyFont="1" applyFill="1" applyBorder="1" applyAlignment="1">
      <alignment horizontal="right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3" fontId="3" fillId="0" borderId="12" xfId="0" applyNumberFormat="1" applyFont="1" applyFill="1" applyBorder="1" applyAlignment="1">
      <alignment horizontal="right" vertical="center" wrapText="1"/>
    </xf>
    <xf numFmtId="3" fontId="3" fillId="3" borderId="59" xfId="0" applyNumberFormat="1" applyFont="1" applyFill="1" applyBorder="1"/>
    <xf numFmtId="0" fontId="3" fillId="0" borderId="29" xfId="0" applyFont="1" applyBorder="1"/>
    <xf numFmtId="3" fontId="3" fillId="0" borderId="29" xfId="0" applyNumberFormat="1" applyFont="1" applyBorder="1"/>
    <xf numFmtId="0" fontId="3" fillId="0" borderId="24" xfId="0" applyFont="1" applyBorder="1" applyAlignment="1">
      <alignment horizontal="center" vertical="center"/>
    </xf>
    <xf numFmtId="3" fontId="3" fillId="3" borderId="29" xfId="0" applyNumberFormat="1" applyFont="1" applyFill="1" applyBorder="1"/>
    <xf numFmtId="3" fontId="3" fillId="0" borderId="64" xfId="0" applyNumberFormat="1" applyFont="1" applyBorder="1"/>
    <xf numFmtId="0" fontId="3" fillId="0" borderId="65" xfId="0" applyFont="1" applyBorder="1"/>
    <xf numFmtId="3" fontId="3" fillId="0" borderId="65" xfId="0" applyNumberFormat="1" applyFont="1" applyBorder="1"/>
    <xf numFmtId="0" fontId="3" fillId="0" borderId="64" xfId="0" applyFont="1" applyBorder="1"/>
    <xf numFmtId="3" fontId="3" fillId="3" borderId="64" xfId="0" applyNumberFormat="1" applyFont="1" applyFill="1" applyBorder="1"/>
    <xf numFmtId="3" fontId="3" fillId="3" borderId="65" xfId="0" applyNumberFormat="1" applyFont="1" applyFill="1" applyBorder="1"/>
    <xf numFmtId="0" fontId="3" fillId="0" borderId="60" xfId="0" applyFont="1" applyBorder="1"/>
    <xf numFmtId="3" fontId="3" fillId="0" borderId="60" xfId="0" applyNumberFormat="1" applyFont="1" applyBorder="1"/>
    <xf numFmtId="3" fontId="3" fillId="3" borderId="60" xfId="0" applyNumberFormat="1" applyFont="1" applyFill="1" applyBorder="1"/>
    <xf numFmtId="0" fontId="3" fillId="0" borderId="33" xfId="0" applyFont="1" applyBorder="1"/>
    <xf numFmtId="0" fontId="3" fillId="0" borderId="71" xfId="0" applyFont="1" applyBorder="1"/>
    <xf numFmtId="3" fontId="3" fillId="0" borderId="71" xfId="0" applyNumberFormat="1" applyFont="1" applyBorder="1"/>
    <xf numFmtId="3" fontId="3" fillId="3" borderId="71" xfId="0" applyNumberFormat="1" applyFont="1" applyFill="1" applyBorder="1"/>
    <xf numFmtId="0" fontId="3" fillId="0" borderId="0" xfId="0" applyFont="1"/>
    <xf numFmtId="0" fontId="3" fillId="0" borderId="0" xfId="0" applyFont="1"/>
    <xf numFmtId="3" fontId="3" fillId="4" borderId="58" xfId="0" applyNumberFormat="1" applyFont="1" applyFill="1" applyBorder="1"/>
    <xf numFmtId="3" fontId="3" fillId="5" borderId="58" xfId="0" applyNumberFormat="1" applyFont="1" applyFill="1" applyBorder="1"/>
    <xf numFmtId="0" fontId="3" fillId="0" borderId="58" xfId="0" applyFont="1" applyFill="1" applyBorder="1"/>
    <xf numFmtId="3" fontId="3" fillId="0" borderId="58" xfId="0" applyNumberFormat="1" applyFont="1" applyFill="1" applyBorder="1"/>
    <xf numFmtId="3" fontId="3" fillId="4" borderId="57" xfId="0" applyNumberFormat="1" applyFont="1" applyFill="1" applyBorder="1"/>
    <xf numFmtId="3" fontId="3" fillId="6" borderId="58" xfId="0" applyNumberFormat="1" applyFont="1" applyFill="1" applyBorder="1"/>
    <xf numFmtId="0" fontId="3" fillId="6" borderId="58" xfId="0" applyFont="1" applyFill="1" applyBorder="1"/>
    <xf numFmtId="0" fontId="3" fillId="5" borderId="58" xfId="0" applyFont="1" applyFill="1" applyBorder="1"/>
    <xf numFmtId="3" fontId="12" fillId="4" borderId="47" xfId="0" applyNumberFormat="1" applyFont="1" applyFill="1" applyBorder="1"/>
    <xf numFmtId="3" fontId="12" fillId="4" borderId="42" xfId="0" applyNumberFormat="1" applyFont="1" applyFill="1" applyBorder="1"/>
    <xf numFmtId="3" fontId="12" fillId="6" borderId="42" xfId="0" applyNumberFormat="1" applyFont="1" applyFill="1" applyBorder="1"/>
    <xf numFmtId="3" fontId="12" fillId="5" borderId="42" xfId="0" applyNumberFormat="1" applyFont="1" applyFill="1" applyBorder="1"/>
    <xf numFmtId="3" fontId="12" fillId="3" borderId="45" xfId="0" applyNumberFormat="1" applyFont="1" applyFill="1" applyBorder="1"/>
    <xf numFmtId="3" fontId="3" fillId="0" borderId="33" xfId="0" applyNumberFormat="1" applyFont="1" applyBorder="1" applyAlignment="1">
      <alignment horizontal="right"/>
    </xf>
    <xf numFmtId="0" fontId="3" fillId="0" borderId="7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1" xfId="0" applyFont="1" applyBorder="1" applyAlignment="1">
      <alignment vertical="center" wrapText="1"/>
    </xf>
    <xf numFmtId="0" fontId="5" fillId="0" borderId="35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35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 wrapText="1"/>
    </xf>
    <xf numFmtId="3" fontId="5" fillId="0" borderId="36" xfId="0" applyNumberFormat="1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/>
    </xf>
    <xf numFmtId="0" fontId="3" fillId="0" borderId="32" xfId="0" applyFont="1" applyBorder="1" applyAlignment="1">
      <alignment horizontal="center"/>
    </xf>
    <xf numFmtId="3" fontId="3" fillId="0" borderId="33" xfId="0" applyNumberFormat="1" applyFont="1" applyBorder="1"/>
    <xf numFmtId="0" fontId="3" fillId="0" borderId="34" xfId="0" applyFont="1" applyBorder="1"/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right" vertical="center"/>
    </xf>
    <xf numFmtId="3" fontId="3" fillId="0" borderId="29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top"/>
    </xf>
    <xf numFmtId="0" fontId="3" fillId="0" borderId="51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3" fontId="10" fillId="0" borderId="1" xfId="0" applyNumberFormat="1" applyFont="1" applyBorder="1"/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3" fillId="0" borderId="85" xfId="0" applyFont="1" applyFill="1" applyBorder="1"/>
    <xf numFmtId="3" fontId="3" fillId="4" borderId="83" xfId="0" applyNumberFormat="1" applyFont="1" applyFill="1" applyBorder="1"/>
    <xf numFmtId="3" fontId="3" fillId="0" borderId="85" xfId="0" applyNumberFormat="1" applyFont="1" applyFill="1" applyBorder="1"/>
    <xf numFmtId="3" fontId="3" fillId="4" borderId="85" xfId="0" applyNumberFormat="1" applyFont="1" applyFill="1" applyBorder="1"/>
    <xf numFmtId="0" fontId="3" fillId="6" borderId="85" xfId="0" applyFont="1" applyFill="1" applyBorder="1"/>
    <xf numFmtId="3" fontId="3" fillId="6" borderId="85" xfId="0" applyNumberFormat="1" applyFont="1" applyFill="1" applyBorder="1"/>
    <xf numFmtId="3" fontId="3" fillId="5" borderId="85" xfId="0" applyNumberFormat="1" applyFont="1" applyFill="1" applyBorder="1"/>
    <xf numFmtId="0" fontId="3" fillId="5" borderId="85" xfId="0" applyFont="1" applyFill="1" applyBorder="1"/>
    <xf numFmtId="3" fontId="3" fillId="3" borderId="86" xfId="0" applyNumberFormat="1" applyFont="1" applyFill="1" applyBorder="1"/>
    <xf numFmtId="0" fontId="3" fillId="0" borderId="24" xfId="0" applyFont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3" fillId="0" borderId="84" xfId="0" applyNumberFormat="1" applyFont="1" applyBorder="1" applyAlignment="1">
      <alignment horizontal="center" vertical="center" wrapText="1"/>
    </xf>
    <xf numFmtId="3" fontId="3" fillId="4" borderId="87" xfId="0" applyNumberFormat="1" applyFont="1" applyFill="1" applyBorder="1"/>
    <xf numFmtId="3" fontId="3" fillId="4" borderId="72" xfId="0" applyNumberFormat="1" applyFont="1" applyFill="1" applyBorder="1"/>
    <xf numFmtId="3" fontId="3" fillId="0" borderId="58" xfId="0" applyNumberFormat="1" applyFont="1" applyBorder="1"/>
    <xf numFmtId="3" fontId="3" fillId="0" borderId="22" xfId="0" applyNumberFormat="1" applyFont="1" applyBorder="1"/>
    <xf numFmtId="3" fontId="3" fillId="4" borderId="22" xfId="0" applyNumberFormat="1" applyFont="1" applyFill="1" applyBorder="1"/>
    <xf numFmtId="3" fontId="3" fillId="6" borderId="22" xfId="0" applyNumberFormat="1" applyFont="1" applyFill="1" applyBorder="1"/>
    <xf numFmtId="3" fontId="3" fillId="5" borderId="22" xfId="0" applyNumberFormat="1" applyFont="1" applyFill="1" applyBorder="1"/>
    <xf numFmtId="3" fontId="3" fillId="3" borderId="88" xfId="0" applyNumberFormat="1" applyFont="1" applyFill="1" applyBorder="1"/>
    <xf numFmtId="0" fontId="5" fillId="5" borderId="1" xfId="0" applyFont="1" applyFill="1" applyBorder="1" applyAlignment="1">
      <alignment vertical="center"/>
    </xf>
    <xf numFmtId="3" fontId="5" fillId="5" borderId="4" xfId="0" applyNumberFormat="1" applyFont="1" applyFill="1" applyBorder="1" applyAlignment="1">
      <alignment horizontal="right" vertical="center" wrapText="1"/>
    </xf>
    <xf numFmtId="49" fontId="5" fillId="5" borderId="1" xfId="0" applyNumberFormat="1" applyFont="1" applyFill="1" applyBorder="1" applyAlignment="1">
      <alignment vertical="center"/>
    </xf>
    <xf numFmtId="3" fontId="3" fillId="5" borderId="64" xfId="0" applyNumberFormat="1" applyFont="1" applyFill="1" applyBorder="1"/>
    <xf numFmtId="3" fontId="3" fillId="5" borderId="29" xfId="0" applyNumberFormat="1" applyFont="1" applyFill="1" applyBorder="1"/>
    <xf numFmtId="3" fontId="3" fillId="5" borderId="65" xfId="0" applyNumberFormat="1" applyFont="1" applyFill="1" applyBorder="1"/>
    <xf numFmtId="3" fontId="3" fillId="5" borderId="71" xfId="0" applyNumberFormat="1" applyFont="1" applyFill="1" applyBorder="1"/>
    <xf numFmtId="0" fontId="3" fillId="5" borderId="65" xfId="0" applyFont="1" applyFill="1" applyBorder="1"/>
    <xf numFmtId="0" fontId="5" fillId="5" borderId="13" xfId="0" applyFont="1" applyFill="1" applyBorder="1" applyAlignment="1">
      <alignment vertical="center" wrapText="1"/>
    </xf>
    <xf numFmtId="0" fontId="3" fillId="5" borderId="64" xfId="0" applyFont="1" applyFill="1" applyBorder="1"/>
    <xf numFmtId="0" fontId="3" fillId="5" borderId="29" xfId="0" applyFont="1" applyFill="1" applyBorder="1"/>
    <xf numFmtId="0" fontId="3" fillId="5" borderId="71" xfId="0" applyFont="1" applyFill="1" applyBorder="1"/>
    <xf numFmtId="0" fontId="5" fillId="5" borderId="14" xfId="0" applyFont="1" applyFill="1" applyBorder="1" applyAlignment="1">
      <alignment vertical="center" wrapText="1"/>
    </xf>
    <xf numFmtId="0" fontId="3" fillId="5" borderId="66" xfId="0" applyFont="1" applyFill="1" applyBorder="1"/>
    <xf numFmtId="0" fontId="3" fillId="5" borderId="67" xfId="0" applyFont="1" applyFill="1" applyBorder="1"/>
    <xf numFmtId="0" fontId="3" fillId="5" borderId="68" xfId="0" applyFont="1" applyFill="1" applyBorder="1"/>
    <xf numFmtId="0" fontId="3" fillId="5" borderId="73" xfId="0" applyFont="1" applyFill="1" applyBorder="1"/>
    <xf numFmtId="3" fontId="3" fillId="5" borderId="66" xfId="0" applyNumberFormat="1" applyFont="1" applyFill="1" applyBorder="1"/>
    <xf numFmtId="3" fontId="3" fillId="5" borderId="68" xfId="0" applyNumberFormat="1" applyFont="1" applyFill="1" applyBorder="1"/>
    <xf numFmtId="0" fontId="5" fillId="3" borderId="1" xfId="0" applyFont="1" applyFill="1" applyBorder="1" applyAlignment="1">
      <alignment vertical="center" wrapText="1"/>
    </xf>
    <xf numFmtId="3" fontId="3" fillId="0" borderId="22" xfId="0" applyNumberFormat="1" applyFont="1" applyFill="1" applyBorder="1"/>
    <xf numFmtId="3" fontId="3" fillId="0" borderId="90" xfId="0" applyNumberFormat="1" applyFont="1" applyFill="1" applyBorder="1"/>
    <xf numFmtId="3" fontId="3" fillId="0" borderId="89" xfId="0" applyNumberFormat="1" applyFont="1" applyFill="1" applyBorder="1"/>
    <xf numFmtId="3" fontId="5" fillId="0" borderId="24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3" fillId="5" borderId="59" xfId="0" applyNumberFormat="1" applyFont="1" applyFill="1" applyBorder="1"/>
    <xf numFmtId="3" fontId="3" fillId="5" borderId="88" xfId="0" applyNumberFormat="1" applyFont="1" applyFill="1" applyBorder="1"/>
    <xf numFmtId="3" fontId="3" fillId="5" borderId="60" xfId="0" applyNumberFormat="1" applyFont="1" applyFill="1" applyBorder="1"/>
    <xf numFmtId="0" fontId="3" fillId="5" borderId="69" xfId="0" applyFont="1" applyFill="1" applyBorder="1"/>
    <xf numFmtId="3" fontId="3" fillId="5" borderId="69" xfId="0" applyNumberFormat="1" applyFont="1" applyFill="1" applyBorder="1"/>
    <xf numFmtId="0" fontId="3" fillId="0" borderId="7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5" fillId="5" borderId="82" xfId="0" applyFont="1" applyFill="1" applyBorder="1" applyAlignment="1">
      <alignment vertical="center" wrapText="1"/>
    </xf>
    <xf numFmtId="3" fontId="3" fillId="5" borderId="19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0" fontId="0" fillId="5" borderId="66" xfId="0" applyFill="1" applyBorder="1"/>
    <xf numFmtId="0" fontId="0" fillId="5" borderId="67" xfId="0" applyFill="1" applyBorder="1"/>
    <xf numFmtId="0" fontId="0" fillId="5" borderId="68" xfId="0" applyFill="1" applyBorder="1"/>
    <xf numFmtId="0" fontId="12" fillId="0" borderId="29" xfId="0" applyFont="1" applyBorder="1"/>
    <xf numFmtId="0" fontId="3" fillId="0" borderId="91" xfId="0" applyFont="1" applyBorder="1" applyAlignment="1">
      <alignment horizontal="center"/>
    </xf>
    <xf numFmtId="3" fontId="3" fillId="0" borderId="78" xfId="0" applyNumberFormat="1" applyFont="1" applyBorder="1"/>
    <xf numFmtId="0" fontId="3" fillId="0" borderId="92" xfId="0" applyFont="1" applyBorder="1"/>
    <xf numFmtId="0" fontId="3" fillId="0" borderId="1" xfId="0" applyFont="1" applyBorder="1"/>
    <xf numFmtId="3" fontId="3" fillId="0" borderId="1" xfId="0" applyNumberFormat="1" applyFont="1" applyBorder="1"/>
    <xf numFmtId="3" fontId="5" fillId="0" borderId="1" xfId="0" applyNumberFormat="1" applyFont="1" applyBorder="1"/>
    <xf numFmtId="0" fontId="5" fillId="3" borderId="43" xfId="0" applyFont="1" applyFill="1" applyBorder="1"/>
    <xf numFmtId="0" fontId="3" fillId="3" borderId="44" xfId="0" applyFont="1" applyFill="1" applyBorder="1" applyAlignment="1">
      <alignment horizontal="right"/>
    </xf>
    <xf numFmtId="0" fontId="5" fillId="4" borderId="46" xfId="0" applyFont="1" applyFill="1" applyBorder="1"/>
    <xf numFmtId="0" fontId="3" fillId="4" borderId="33" xfId="0" applyFont="1" applyFill="1" applyBorder="1" applyAlignment="1">
      <alignment horizontal="right"/>
    </xf>
    <xf numFmtId="0" fontId="5" fillId="4" borderId="41" xfId="0" applyFont="1" applyFill="1" applyBorder="1"/>
    <xf numFmtId="0" fontId="3" fillId="4" borderId="29" xfId="0" applyFont="1" applyFill="1" applyBorder="1" applyAlignment="1">
      <alignment horizontal="right"/>
    </xf>
    <xf numFmtId="0" fontId="5" fillId="6" borderId="41" xfId="0" applyFont="1" applyFill="1" applyBorder="1"/>
    <xf numFmtId="0" fontId="3" fillId="6" borderId="29" xfId="0" applyFont="1" applyFill="1" applyBorder="1" applyAlignment="1">
      <alignment horizontal="right"/>
    </xf>
    <xf numFmtId="0" fontId="5" fillId="5" borderId="41" xfId="0" applyFont="1" applyFill="1" applyBorder="1"/>
    <xf numFmtId="0" fontId="3" fillId="5" borderId="29" xfId="0" applyFont="1" applyFill="1" applyBorder="1" applyAlignment="1">
      <alignment horizontal="right"/>
    </xf>
    <xf numFmtId="0" fontId="5" fillId="5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horizontal="right" vertical="center" wrapText="1"/>
    </xf>
    <xf numFmtId="3" fontId="3" fillId="5" borderId="82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82" xfId="0" applyNumberFormat="1" applyFont="1" applyFill="1" applyBorder="1" applyAlignment="1">
      <alignment horizontal="right" vertical="center" wrapText="1"/>
    </xf>
    <xf numFmtId="3" fontId="3" fillId="3" borderId="19" xfId="0" applyNumberFormat="1" applyFont="1" applyFill="1" applyBorder="1" applyAlignment="1">
      <alignment horizontal="right" vertical="center" wrapText="1"/>
    </xf>
    <xf numFmtId="3" fontId="3" fillId="0" borderId="90" xfId="0" applyNumberFormat="1" applyFont="1" applyBorder="1"/>
    <xf numFmtId="3" fontId="3" fillId="0" borderId="89" xfId="0" applyNumberFormat="1" applyFont="1" applyBorder="1"/>
    <xf numFmtId="0" fontId="3" fillId="0" borderId="0" xfId="0" applyFont="1" applyAlignment="1"/>
    <xf numFmtId="3" fontId="3" fillId="0" borderId="61" xfId="0" applyNumberFormat="1" applyFont="1" applyBorder="1" applyAlignment="1">
      <alignment horizontal="center"/>
    </xf>
    <xf numFmtId="3" fontId="3" fillId="0" borderId="62" xfId="0" applyNumberFormat="1" applyFont="1" applyBorder="1" applyAlignment="1">
      <alignment horizontal="center"/>
    </xf>
    <xf numFmtId="3" fontId="3" fillId="5" borderId="67" xfId="0" applyNumberFormat="1" applyFont="1" applyFill="1" applyBorder="1"/>
    <xf numFmtId="3" fontId="3" fillId="0" borderId="93" xfId="0" applyNumberFormat="1" applyFont="1" applyBorder="1" applyAlignment="1">
      <alignment horizontal="center"/>
    </xf>
    <xf numFmtId="3" fontId="3" fillId="0" borderId="75" xfId="0" applyNumberFormat="1" applyFont="1" applyBorder="1" applyAlignment="1">
      <alignment horizontal="center"/>
    </xf>
    <xf numFmtId="3" fontId="3" fillId="0" borderId="33" xfId="0" applyNumberFormat="1" applyFont="1" applyBorder="1" applyAlignment="1">
      <alignment horizontal="center"/>
    </xf>
    <xf numFmtId="3" fontId="3" fillId="0" borderId="76" xfId="0" applyNumberFormat="1" applyFont="1" applyBorder="1" applyAlignment="1">
      <alignment horizontal="center"/>
    </xf>
    <xf numFmtId="3" fontId="0" fillId="5" borderId="68" xfId="0" applyNumberFormat="1" applyFill="1" applyBorder="1"/>
    <xf numFmtId="3" fontId="3" fillId="0" borderId="64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0" fontId="3" fillId="0" borderId="85" xfId="0" applyFont="1" applyBorder="1"/>
    <xf numFmtId="3" fontId="3" fillId="0" borderId="85" xfId="0" applyNumberFormat="1" applyFont="1" applyBorder="1"/>
    <xf numFmtId="3" fontId="3" fillId="0" borderId="94" xfId="0" applyNumberFormat="1" applyFont="1" applyBorder="1"/>
    <xf numFmtId="0" fontId="3" fillId="0" borderId="75" xfId="0" applyFont="1" applyBorder="1"/>
    <xf numFmtId="0" fontId="3" fillId="0" borderId="76" xfId="0" applyFont="1" applyBorder="1"/>
    <xf numFmtId="3" fontId="3" fillId="0" borderId="29" xfId="0" applyNumberFormat="1" applyFont="1" applyBorder="1" applyAlignment="1">
      <alignment horizontal="right" vertical="center" wrapText="1"/>
    </xf>
    <xf numFmtId="3" fontId="3" fillId="5" borderId="29" xfId="0" applyNumberFormat="1" applyFont="1" applyFill="1" applyBorder="1" applyAlignment="1">
      <alignment horizontal="right" vertical="center" wrapText="1"/>
    </xf>
    <xf numFmtId="3" fontId="3" fillId="2" borderId="29" xfId="0" applyNumberFormat="1" applyFont="1" applyFill="1" applyBorder="1" applyAlignment="1">
      <alignment horizontal="right" vertical="center" wrapText="1"/>
    </xf>
    <xf numFmtId="3" fontId="3" fillId="3" borderId="29" xfId="0" applyNumberFormat="1" applyFont="1" applyFill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3" fillId="5" borderId="64" xfId="0" applyNumberFormat="1" applyFont="1" applyFill="1" applyBorder="1" applyAlignment="1">
      <alignment horizontal="right" vertical="center" wrapText="1"/>
    </xf>
    <xf numFmtId="3" fontId="3" fillId="5" borderId="65" xfId="0" applyNumberFormat="1" applyFont="1" applyFill="1" applyBorder="1" applyAlignment="1">
      <alignment horizontal="right" vertical="center" wrapText="1"/>
    </xf>
    <xf numFmtId="3" fontId="3" fillId="0" borderId="65" xfId="0" applyNumberFormat="1" applyFont="1" applyFill="1" applyBorder="1" applyAlignment="1">
      <alignment horizontal="right" vertical="center" wrapText="1"/>
    </xf>
    <xf numFmtId="3" fontId="3" fillId="2" borderId="64" xfId="0" applyNumberFormat="1" applyFont="1" applyFill="1" applyBorder="1" applyAlignment="1">
      <alignment horizontal="right" vertical="center" wrapText="1"/>
    </xf>
    <xf numFmtId="3" fontId="3" fillId="2" borderId="65" xfId="0" applyNumberFormat="1" applyFont="1" applyFill="1" applyBorder="1" applyAlignment="1">
      <alignment horizontal="right" vertical="center" wrapText="1"/>
    </xf>
    <xf numFmtId="3" fontId="3" fillId="3" borderId="64" xfId="0" applyNumberFormat="1" applyFont="1" applyFill="1" applyBorder="1" applyAlignment="1">
      <alignment horizontal="right" vertical="center" wrapText="1"/>
    </xf>
    <xf numFmtId="3" fontId="3" fillId="3" borderId="65" xfId="0" applyNumberFormat="1" applyFont="1" applyFill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3" fillId="5" borderId="60" xfId="0" applyNumberFormat="1" applyFont="1" applyFill="1" applyBorder="1" applyAlignment="1">
      <alignment horizontal="right" vertical="center" wrapText="1"/>
    </xf>
    <xf numFmtId="3" fontId="3" fillId="0" borderId="60" xfId="0" applyNumberFormat="1" applyFont="1" applyFill="1" applyBorder="1" applyAlignment="1">
      <alignment horizontal="right" vertical="center" wrapText="1"/>
    </xf>
    <xf numFmtId="3" fontId="3" fillId="2" borderId="60" xfId="0" applyNumberFormat="1" applyFont="1" applyFill="1" applyBorder="1" applyAlignment="1">
      <alignment horizontal="right" vertical="center" wrapText="1"/>
    </xf>
    <xf numFmtId="3" fontId="3" fillId="3" borderId="60" xfId="0" applyNumberFormat="1" applyFont="1" applyFill="1" applyBorder="1" applyAlignment="1">
      <alignment horizontal="right" vertical="center" wrapText="1"/>
    </xf>
    <xf numFmtId="0" fontId="3" fillId="0" borderId="95" xfId="0" applyFont="1" applyBorder="1" applyAlignment="1">
      <alignment horizontal="center"/>
    </xf>
    <xf numFmtId="0" fontId="3" fillId="0" borderId="96" xfId="0" applyFont="1" applyBorder="1" applyAlignment="1">
      <alignment horizontal="center"/>
    </xf>
    <xf numFmtId="0" fontId="3" fillId="0" borderId="93" xfId="0" applyFont="1" applyBorder="1" applyAlignment="1">
      <alignment horizontal="center"/>
    </xf>
    <xf numFmtId="0" fontId="3" fillId="0" borderId="70" xfId="0" applyFont="1" applyBorder="1"/>
    <xf numFmtId="3" fontId="3" fillId="5" borderId="73" xfId="0" applyNumberFormat="1" applyFont="1" applyFill="1" applyBorder="1"/>
    <xf numFmtId="0" fontId="3" fillId="0" borderId="97" xfId="0" applyFont="1" applyBorder="1" applyAlignment="1">
      <alignment horizontal="center"/>
    </xf>
    <xf numFmtId="3" fontId="3" fillId="0" borderId="98" xfId="0" applyNumberFormat="1" applyFont="1" applyFill="1" applyBorder="1" applyAlignment="1">
      <alignment horizontal="right" vertical="center" wrapText="1"/>
    </xf>
    <xf numFmtId="3" fontId="3" fillId="0" borderId="79" xfId="0" applyNumberFormat="1" applyFont="1" applyBorder="1" applyAlignment="1">
      <alignment horizontal="center"/>
    </xf>
    <xf numFmtId="3" fontId="3" fillId="0" borderId="74" xfId="0" applyNumberFormat="1" applyFont="1" applyBorder="1" applyAlignment="1">
      <alignment horizontal="center"/>
    </xf>
    <xf numFmtId="0" fontId="3" fillId="0" borderId="94" xfId="0" applyFont="1" applyBorder="1"/>
    <xf numFmtId="0" fontId="3" fillId="5" borderId="94" xfId="0" applyFont="1" applyFill="1" applyBorder="1"/>
    <xf numFmtId="3" fontId="3" fillId="5" borderId="86" xfId="0" applyNumberFormat="1" applyFont="1" applyFill="1" applyBorder="1"/>
    <xf numFmtId="3" fontId="3" fillId="5" borderId="66" xfId="0" applyNumberFormat="1" applyFont="1" applyFill="1" applyBorder="1" applyAlignment="1">
      <alignment horizontal="right" vertical="center" wrapText="1"/>
    </xf>
    <xf numFmtId="3" fontId="3" fillId="5" borderId="67" xfId="0" applyNumberFormat="1" applyFont="1" applyFill="1" applyBorder="1" applyAlignment="1">
      <alignment horizontal="right" vertical="center" wrapText="1"/>
    </xf>
    <xf numFmtId="3" fontId="3" fillId="5" borderId="68" xfId="0" applyNumberFormat="1" applyFont="1" applyFill="1" applyBorder="1" applyAlignment="1">
      <alignment horizontal="right" vertical="center" wrapText="1"/>
    </xf>
    <xf numFmtId="3" fontId="3" fillId="5" borderId="2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/>
    <xf numFmtId="0" fontId="9" fillId="0" borderId="55" xfId="0" applyFont="1" applyBorder="1" applyAlignment="1"/>
    <xf numFmtId="0" fontId="9" fillId="0" borderId="56" xfId="0" applyFont="1" applyBorder="1" applyAlignment="1"/>
    <xf numFmtId="0" fontId="9" fillId="0" borderId="21" xfId="0" applyFont="1" applyBorder="1" applyAlignment="1"/>
    <xf numFmtId="0" fontId="9" fillId="0" borderId="39" xfId="0" applyFont="1" applyBorder="1" applyAlignment="1"/>
    <xf numFmtId="0" fontId="9" fillId="0" borderId="23" xfId="0" applyFont="1" applyBorder="1" applyAlignment="1"/>
    <xf numFmtId="0" fontId="9" fillId="0" borderId="38" xfId="0" applyFont="1" applyBorder="1" applyAlignment="1"/>
    <xf numFmtId="0" fontId="10" fillId="0" borderId="99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right" vertical="center" wrapText="1"/>
    </xf>
    <xf numFmtId="0" fontId="9" fillId="0" borderId="64" xfId="0" applyFont="1" applyBorder="1" applyAlignment="1">
      <alignment vertical="center" wrapText="1"/>
    </xf>
    <xf numFmtId="0" fontId="10" fillId="0" borderId="64" xfId="0" applyFont="1" applyBorder="1" applyAlignment="1">
      <alignment vertical="center" wrapText="1"/>
    </xf>
    <xf numFmtId="0" fontId="9" fillId="0" borderId="64" xfId="0" applyFont="1" applyBorder="1" applyAlignment="1">
      <alignment horizontal="right" vertical="center" wrapText="1"/>
    </xf>
    <xf numFmtId="0" fontId="10" fillId="0" borderId="77" xfId="0" applyFont="1" applyBorder="1" applyAlignment="1">
      <alignment vertical="center" wrapText="1"/>
    </xf>
    <xf numFmtId="0" fontId="10" fillId="0" borderId="99" xfId="0" applyFont="1" applyBorder="1" applyAlignment="1">
      <alignment vertical="center" wrapText="1"/>
    </xf>
    <xf numFmtId="0" fontId="0" fillId="0" borderId="0" xfId="0" applyBorder="1"/>
    <xf numFmtId="165" fontId="0" fillId="0" borderId="0" xfId="1" applyNumberFormat="1" applyFont="1" applyBorder="1"/>
    <xf numFmtId="0" fontId="9" fillId="0" borderId="0" xfId="0" applyFont="1" applyAlignment="1">
      <alignment vertical="center"/>
    </xf>
    <xf numFmtId="3" fontId="3" fillId="0" borderId="24" xfId="0" applyNumberFormat="1" applyFont="1" applyBorder="1" applyAlignment="1">
      <alignment horizontal="center" vertical="center"/>
    </xf>
    <xf numFmtId="0" fontId="3" fillId="0" borderId="22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3" fontId="3" fillId="0" borderId="77" xfId="0" applyNumberFormat="1" applyFont="1" applyBorder="1"/>
    <xf numFmtId="3" fontId="0" fillId="5" borderId="66" xfId="0" applyNumberFormat="1" applyFill="1" applyBorder="1"/>
    <xf numFmtId="3" fontId="3" fillId="0" borderId="63" xfId="0" applyNumberFormat="1" applyFont="1" applyBorder="1" applyAlignment="1">
      <alignment horizontal="center"/>
    </xf>
    <xf numFmtId="3" fontId="3" fillId="0" borderId="80" xfId="0" applyNumberFormat="1" applyFont="1" applyBorder="1"/>
    <xf numFmtId="3" fontId="3" fillId="0" borderId="24" xfId="0" applyNumberFormat="1" applyFont="1" applyBorder="1" applyAlignment="1">
      <alignment horizontal="right" vertical="top" wrapText="1"/>
    </xf>
    <xf numFmtId="3" fontId="3" fillId="0" borderId="25" xfId="0" applyNumberFormat="1" applyFont="1" applyBorder="1" applyAlignment="1">
      <alignment horizontal="right" vertical="top" wrapText="1"/>
    </xf>
    <xf numFmtId="3" fontId="3" fillId="0" borderId="0" xfId="0" applyNumberFormat="1" applyFont="1" applyFill="1"/>
    <xf numFmtId="0" fontId="3" fillId="0" borderId="0" xfId="0" applyFont="1"/>
    <xf numFmtId="0" fontId="3" fillId="0" borderId="24" xfId="0" applyFont="1" applyBorder="1" applyAlignment="1">
      <alignment horizontal="right" vertical="center" wrapText="1"/>
    </xf>
    <xf numFmtId="3" fontId="3" fillId="0" borderId="19" xfId="0" applyNumberFormat="1" applyFont="1" applyFill="1" applyBorder="1" applyAlignment="1">
      <alignment horizontal="right" vertical="center" wrapText="1"/>
    </xf>
    <xf numFmtId="0" fontId="9" fillId="0" borderId="0" xfId="0" applyFont="1" applyBorder="1"/>
    <xf numFmtId="165" fontId="10" fillId="0" borderId="100" xfId="2" applyNumberFormat="1" applyFont="1" applyBorder="1" applyAlignment="1">
      <alignment horizontal="right" vertical="center" wrapText="1"/>
    </xf>
    <xf numFmtId="165" fontId="10" fillId="0" borderId="78" xfId="2" applyNumberFormat="1" applyFont="1" applyBorder="1" applyAlignment="1">
      <alignment horizontal="right" vertical="center" wrapText="1"/>
    </xf>
    <xf numFmtId="165" fontId="9" fillId="0" borderId="29" xfId="2" applyNumberFormat="1" applyFont="1" applyBorder="1" applyAlignment="1">
      <alignment horizontal="right" vertical="center" wrapText="1"/>
    </xf>
    <xf numFmtId="165" fontId="10" fillId="0" borderId="29" xfId="2" applyNumberFormat="1" applyFont="1" applyBorder="1" applyAlignment="1">
      <alignment horizontal="right" vertical="center" wrapText="1"/>
    </xf>
    <xf numFmtId="3" fontId="10" fillId="0" borderId="29" xfId="2" applyNumberFormat="1" applyFont="1" applyBorder="1" applyAlignment="1">
      <alignment horizontal="right" vertical="center" wrapText="1"/>
    </xf>
    <xf numFmtId="3" fontId="9" fillId="0" borderId="29" xfId="2" applyNumberFormat="1" applyFont="1" applyBorder="1" applyAlignment="1">
      <alignment horizontal="right" vertical="center" wrapText="1"/>
    </xf>
    <xf numFmtId="0" fontId="10" fillId="0" borderId="100" xfId="0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9" fillId="0" borderId="33" xfId="0" applyFont="1" applyBorder="1" applyAlignment="1">
      <alignment horizontal="left" vertical="center"/>
    </xf>
    <xf numFmtId="165" fontId="9" fillId="0" borderId="33" xfId="2" applyNumberFormat="1" applyFont="1" applyBorder="1" applyAlignment="1">
      <alignment horizontal="righ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justify" vertical="center" wrapText="1"/>
    </xf>
    <xf numFmtId="0" fontId="10" fillId="0" borderId="60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9" fillId="0" borderId="0" xfId="0" applyFont="1"/>
    <xf numFmtId="0" fontId="9" fillId="0" borderId="29" xfId="0" applyFont="1" applyBorder="1" applyAlignment="1">
      <alignment vertical="center"/>
    </xf>
    <xf numFmtId="0" fontId="10" fillId="0" borderId="78" xfId="0" applyFont="1" applyBorder="1" applyAlignment="1">
      <alignment vertical="center" wrapText="1"/>
    </xf>
    <xf numFmtId="0" fontId="10" fillId="0" borderId="10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9" fillId="0" borderId="73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165" fontId="9" fillId="0" borderId="74" xfId="1" applyNumberFormat="1" applyFont="1" applyBorder="1" applyAlignment="1">
      <alignment horizontal="right"/>
    </xf>
    <xf numFmtId="165" fontId="9" fillId="0" borderId="33" xfId="1" applyNumberFormat="1" applyFont="1" applyBorder="1" applyAlignment="1">
      <alignment horizontal="right"/>
    </xf>
    <xf numFmtId="165" fontId="9" fillId="0" borderId="70" xfId="1" applyNumberFormat="1" applyFont="1" applyBorder="1" applyAlignment="1">
      <alignment horizontal="right"/>
    </xf>
    <xf numFmtId="165" fontId="9" fillId="0" borderId="76" xfId="1" applyNumberFormat="1" applyFont="1" applyBorder="1" applyAlignment="1">
      <alignment horizontal="right"/>
    </xf>
    <xf numFmtId="165" fontId="9" fillId="0" borderId="71" xfId="1" applyNumberFormat="1" applyFont="1" applyBorder="1" applyAlignment="1">
      <alignment horizontal="right"/>
    </xf>
    <xf numFmtId="165" fontId="9" fillId="0" borderId="29" xfId="1" applyNumberFormat="1" applyFont="1" applyBorder="1" applyAlignment="1">
      <alignment horizontal="right"/>
    </xf>
    <xf numFmtId="165" fontId="9" fillId="0" borderId="60" xfId="1" applyNumberFormat="1" applyFont="1" applyBorder="1" applyAlignment="1">
      <alignment horizontal="right"/>
    </xf>
    <xf numFmtId="165" fontId="9" fillId="0" borderId="65" xfId="1" applyNumberFormat="1" applyFont="1" applyBorder="1" applyAlignment="1">
      <alignment horizontal="right"/>
    </xf>
    <xf numFmtId="165" fontId="9" fillId="0" borderId="102" xfId="1" applyNumberFormat="1" applyFont="1" applyBorder="1" applyAlignment="1">
      <alignment horizontal="right"/>
    </xf>
    <xf numFmtId="165" fontId="9" fillId="0" borderId="78" xfId="1" applyNumberFormat="1" applyFont="1" applyBorder="1" applyAlignment="1">
      <alignment horizontal="right"/>
    </xf>
    <xf numFmtId="165" fontId="9" fillId="0" borderId="103" xfId="1" applyNumberFormat="1" applyFont="1" applyBorder="1" applyAlignment="1">
      <alignment horizontal="right"/>
    </xf>
    <xf numFmtId="165" fontId="9" fillId="0" borderId="104" xfId="1" applyNumberFormat="1" applyFont="1" applyBorder="1" applyAlignment="1">
      <alignment horizontal="right"/>
    </xf>
    <xf numFmtId="165" fontId="9" fillId="0" borderId="80" xfId="1" applyNumberFormat="1" applyFont="1" applyBorder="1" applyAlignment="1">
      <alignment horizontal="right"/>
    </xf>
    <xf numFmtId="165" fontId="9" fillId="0" borderId="99" xfId="1" applyNumberFormat="1" applyFont="1" applyBorder="1" applyAlignment="1">
      <alignment horizontal="right"/>
    </xf>
    <xf numFmtId="165" fontId="9" fillId="0" borderId="105" xfId="1" applyNumberFormat="1" applyFont="1" applyBorder="1" applyAlignment="1">
      <alignment horizontal="right"/>
    </xf>
    <xf numFmtId="165" fontId="10" fillId="0" borderId="100" xfId="1" applyNumberFormat="1" applyFont="1" applyBorder="1" applyAlignment="1">
      <alignment horizontal="right"/>
    </xf>
    <xf numFmtId="165" fontId="10" fillId="0" borderId="26" xfId="1" applyNumberFormat="1" applyFont="1" applyBorder="1" applyAlignment="1">
      <alignment horizontal="right"/>
    </xf>
    <xf numFmtId="165" fontId="10" fillId="0" borderId="100" xfId="1" applyNumberFormat="1" applyFont="1" applyBorder="1" applyAlignment="1">
      <alignment horizontal="right" vertical="center" wrapText="1" indent="2"/>
    </xf>
    <xf numFmtId="0" fontId="10" fillId="0" borderId="101" xfId="0" applyFont="1" applyBorder="1" applyAlignment="1">
      <alignment horizontal="right" vertical="center" indent="2"/>
    </xf>
    <xf numFmtId="165" fontId="9" fillId="0" borderId="33" xfId="2" applyNumberFormat="1" applyFont="1" applyBorder="1" applyAlignment="1">
      <alignment horizontal="right" vertical="center" wrapText="1" indent="2"/>
    </xf>
    <xf numFmtId="0" fontId="9" fillId="0" borderId="33" xfId="0" applyFont="1" applyBorder="1" applyAlignment="1">
      <alignment horizontal="right" indent="2"/>
    </xf>
    <xf numFmtId="165" fontId="9" fillId="0" borderId="76" xfId="1" applyNumberFormat="1" applyFont="1" applyFill="1" applyBorder="1" applyAlignment="1">
      <alignment vertical="center" wrapText="1"/>
    </xf>
    <xf numFmtId="165" fontId="9" fillId="0" borderId="29" xfId="2" applyNumberFormat="1" applyFont="1" applyBorder="1" applyAlignment="1">
      <alignment horizontal="right" vertical="center" wrapText="1" indent="2"/>
    </xf>
    <xf numFmtId="0" fontId="9" fillId="0" borderId="29" xfId="0" applyFont="1" applyBorder="1" applyAlignment="1">
      <alignment horizontal="right" vertical="center" wrapText="1" indent="2"/>
    </xf>
    <xf numFmtId="165" fontId="9" fillId="0" borderId="65" xfId="1" applyNumberFormat="1" applyFont="1" applyFill="1" applyBorder="1" applyAlignment="1">
      <alignment vertical="center" wrapText="1"/>
    </xf>
    <xf numFmtId="165" fontId="10" fillId="0" borderId="29" xfId="2" applyNumberFormat="1" applyFont="1" applyBorder="1" applyAlignment="1">
      <alignment horizontal="right" vertical="center" wrapText="1" indent="2"/>
    </xf>
    <xf numFmtId="0" fontId="10" fillId="0" borderId="29" xfId="0" applyFont="1" applyBorder="1" applyAlignment="1">
      <alignment horizontal="right" vertical="center" wrapText="1" indent="2"/>
    </xf>
    <xf numFmtId="165" fontId="10" fillId="0" borderId="65" xfId="1" applyNumberFormat="1" applyFont="1" applyFill="1" applyBorder="1" applyAlignment="1">
      <alignment vertical="center" wrapText="1"/>
    </xf>
    <xf numFmtId="165" fontId="9" fillId="0" borderId="65" xfId="1" applyNumberFormat="1" applyFont="1" applyBorder="1" applyAlignment="1">
      <alignment vertical="center" wrapText="1"/>
    </xf>
    <xf numFmtId="165" fontId="10" fillId="0" borderId="65" xfId="1" applyNumberFormat="1" applyFont="1" applyBorder="1" applyAlignment="1">
      <alignment vertical="center" wrapText="1"/>
    </xf>
    <xf numFmtId="3" fontId="9" fillId="0" borderId="29" xfId="2" applyNumberFormat="1" applyFont="1" applyBorder="1" applyAlignment="1">
      <alignment horizontal="right" vertical="center" wrapText="1" indent="2"/>
    </xf>
    <xf numFmtId="3" fontId="9" fillId="0" borderId="65" xfId="1" applyNumberFormat="1" applyFont="1" applyBorder="1" applyAlignment="1">
      <alignment horizontal="right" vertical="center" wrapText="1" indent="2"/>
    </xf>
    <xf numFmtId="3" fontId="10" fillId="0" borderId="29" xfId="2" applyNumberFormat="1" applyFont="1" applyBorder="1" applyAlignment="1">
      <alignment horizontal="right" vertical="center" wrapText="1" indent="2"/>
    </xf>
    <xf numFmtId="3" fontId="10" fillId="0" borderId="65" xfId="1" applyNumberFormat="1" applyFont="1" applyBorder="1" applyAlignment="1">
      <alignment horizontal="right" vertical="center" wrapText="1" indent="2"/>
    </xf>
    <xf numFmtId="165" fontId="10" fillId="0" borderId="78" xfId="2" applyNumberFormat="1" applyFont="1" applyBorder="1" applyAlignment="1">
      <alignment horizontal="right" vertical="center" wrapText="1" indent="2"/>
    </xf>
    <xf numFmtId="0" fontId="10" fillId="0" borderId="78" xfId="0" applyFont="1" applyBorder="1" applyAlignment="1">
      <alignment horizontal="right" vertical="center" wrapText="1" indent="2"/>
    </xf>
    <xf numFmtId="165" fontId="10" fillId="0" borderId="80" xfId="1" applyNumberFormat="1" applyFont="1" applyBorder="1" applyAlignment="1">
      <alignment vertical="center" wrapText="1"/>
    </xf>
    <xf numFmtId="165" fontId="10" fillId="0" borderId="100" xfId="2" applyNumberFormat="1" applyFont="1" applyBorder="1" applyAlignment="1">
      <alignment horizontal="right" vertical="center" wrapText="1" indent="2"/>
    </xf>
    <xf numFmtId="0" fontId="10" fillId="0" borderId="100" xfId="0" applyFont="1" applyBorder="1" applyAlignment="1">
      <alignment horizontal="right" vertical="center" wrapText="1" indent="2"/>
    </xf>
    <xf numFmtId="165" fontId="10" fillId="0" borderId="101" xfId="1" applyNumberFormat="1" applyFont="1" applyBorder="1" applyAlignment="1">
      <alignment vertical="center" wrapText="1"/>
    </xf>
    <xf numFmtId="165" fontId="10" fillId="0" borderId="0" xfId="1" applyNumberFormat="1" applyFont="1" applyBorder="1" applyAlignment="1">
      <alignment horizontal="right" vertical="center" wrapText="1" indent="2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horizontal="right" indent="2"/>
    </xf>
    <xf numFmtId="165" fontId="9" fillId="0" borderId="0" xfId="1" applyNumberFormat="1" applyFont="1" applyFill="1" applyBorder="1" applyAlignment="1">
      <alignment vertical="center" wrapText="1"/>
    </xf>
    <xf numFmtId="0" fontId="22" fillId="0" borderId="0" xfId="0" applyFont="1" applyBorder="1"/>
    <xf numFmtId="165" fontId="10" fillId="0" borderId="0" xfId="1" applyNumberFormat="1" applyFont="1" applyFill="1" applyBorder="1" applyAlignment="1">
      <alignment vertical="center" wrapText="1"/>
    </xf>
    <xf numFmtId="165" fontId="9" fillId="0" borderId="0" xfId="1" applyNumberFormat="1" applyFont="1" applyBorder="1" applyAlignment="1">
      <alignment vertical="center" wrapText="1"/>
    </xf>
    <xf numFmtId="165" fontId="10" fillId="0" borderId="0" xfId="1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3" fontId="9" fillId="0" borderId="0" xfId="1" applyNumberFormat="1" applyFont="1" applyBorder="1" applyAlignment="1">
      <alignment vertical="center" wrapText="1"/>
    </xf>
    <xf numFmtId="0" fontId="0" fillId="0" borderId="0" xfId="0" applyFont="1" applyBorder="1"/>
    <xf numFmtId="3" fontId="10" fillId="0" borderId="0" xfId="1" applyNumberFormat="1" applyFont="1" applyBorder="1" applyAlignment="1">
      <alignment vertical="center" wrapText="1"/>
    </xf>
    <xf numFmtId="0" fontId="2" fillId="0" borderId="0" xfId="0" applyFont="1" applyBorder="1"/>
    <xf numFmtId="165" fontId="2" fillId="0" borderId="0" xfId="1" applyNumberFormat="1" applyFont="1" applyBorder="1"/>
    <xf numFmtId="166" fontId="9" fillId="0" borderId="0" xfId="1" applyNumberFormat="1" applyFont="1" applyBorder="1" applyAlignment="1">
      <alignment vertical="center" wrapText="1"/>
    </xf>
    <xf numFmtId="166" fontId="10" fillId="0" borderId="0" xfId="1" applyNumberFormat="1" applyFont="1" applyBorder="1" applyAlignment="1">
      <alignment vertical="center"/>
    </xf>
    <xf numFmtId="166" fontId="9" fillId="0" borderId="0" xfId="1" applyNumberFormat="1" applyFont="1" applyBorder="1" applyAlignment="1">
      <alignment vertical="center"/>
    </xf>
    <xf numFmtId="165" fontId="9" fillId="0" borderId="0" xfId="1" applyNumberFormat="1" applyFont="1" applyBorder="1"/>
    <xf numFmtId="0" fontId="9" fillId="0" borderId="0" xfId="0" applyFont="1" applyAlignment="1">
      <alignment horizontal="right" indent="2"/>
    </xf>
    <xf numFmtId="0" fontId="9" fillId="0" borderId="61" xfId="0" applyFont="1" applyBorder="1" applyAlignment="1">
      <alignment vertical="center" wrapText="1"/>
    </xf>
    <xf numFmtId="0" fontId="9" fillId="0" borderId="62" xfId="0" applyFont="1" applyBorder="1" applyAlignment="1">
      <alignment vertical="center" wrapText="1"/>
    </xf>
    <xf numFmtId="165" fontId="9" fillId="0" borderId="62" xfId="2" applyNumberFormat="1" applyFont="1" applyBorder="1" applyAlignment="1">
      <alignment horizontal="right" vertical="center" wrapText="1" indent="2"/>
    </xf>
    <xf numFmtId="165" fontId="9" fillId="0" borderId="62" xfId="2" applyNumberFormat="1" applyFont="1" applyBorder="1" applyAlignment="1">
      <alignment horizontal="right" vertical="center" wrapText="1"/>
    </xf>
    <xf numFmtId="0" fontId="9" fillId="0" borderId="62" xfId="0" applyFont="1" applyBorder="1" applyAlignment="1">
      <alignment horizontal="right" vertical="center" wrapText="1" indent="2"/>
    </xf>
    <xf numFmtId="165" fontId="9" fillId="0" borderId="63" xfId="1" applyNumberFormat="1" applyFont="1" applyBorder="1" applyAlignment="1">
      <alignment vertical="center" wrapText="1"/>
    </xf>
    <xf numFmtId="0" fontId="9" fillId="0" borderId="29" xfId="0" applyFont="1" applyBorder="1" applyAlignment="1">
      <alignment horizontal="left" vertical="center" wrapText="1"/>
    </xf>
    <xf numFmtId="3" fontId="9" fillId="0" borderId="29" xfId="0" applyNumberFormat="1" applyFont="1" applyBorder="1" applyAlignment="1">
      <alignment horizontal="right" vertical="center" wrapText="1" indent="2"/>
    </xf>
    <xf numFmtId="166" fontId="9" fillId="0" borderId="29" xfId="2" applyNumberFormat="1" applyFont="1" applyBorder="1" applyAlignment="1">
      <alignment horizontal="right" vertical="center" wrapText="1" indent="2"/>
    </xf>
    <xf numFmtId="166" fontId="9" fillId="0" borderId="29" xfId="2" applyNumberFormat="1" applyFont="1" applyBorder="1" applyAlignment="1">
      <alignment horizontal="right" vertical="center" wrapText="1"/>
    </xf>
    <xf numFmtId="166" fontId="9" fillId="0" borderId="65" xfId="1" applyNumberFormat="1" applyFont="1" applyBorder="1" applyAlignment="1">
      <alignment vertical="center" wrapText="1"/>
    </xf>
    <xf numFmtId="166" fontId="10" fillId="0" borderId="29" xfId="2" applyNumberFormat="1" applyFont="1" applyBorder="1" applyAlignment="1">
      <alignment horizontal="right" vertical="center" indent="2"/>
    </xf>
    <xf numFmtId="166" fontId="10" fillId="0" borderId="29" xfId="2" applyNumberFormat="1" applyFont="1" applyBorder="1" applyAlignment="1">
      <alignment horizontal="right" vertical="center"/>
    </xf>
    <xf numFmtId="166" fontId="10" fillId="0" borderId="65" xfId="1" applyNumberFormat="1" applyFont="1" applyBorder="1" applyAlignment="1">
      <alignment vertical="center"/>
    </xf>
    <xf numFmtId="166" fontId="9" fillId="0" borderId="29" xfId="2" applyNumberFormat="1" applyFont="1" applyBorder="1" applyAlignment="1">
      <alignment horizontal="right" vertical="center" indent="2"/>
    </xf>
    <xf numFmtId="166" fontId="9" fillId="0" borderId="29" xfId="2" applyNumberFormat="1" applyFont="1" applyBorder="1" applyAlignment="1">
      <alignment horizontal="right" vertical="center"/>
    </xf>
    <xf numFmtId="166" fontId="9" fillId="0" borderId="65" xfId="1" applyNumberFormat="1" applyFont="1" applyBorder="1" applyAlignment="1">
      <alignment vertical="center"/>
    </xf>
    <xf numFmtId="0" fontId="10" fillId="0" borderId="99" xfId="0" applyFont="1" applyBorder="1" applyAlignment="1">
      <alignment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1" fillId="7" borderId="15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vertical="center" wrapText="1"/>
    </xf>
    <xf numFmtId="0" fontId="21" fillId="7" borderId="26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vertical="center" wrapText="1"/>
    </xf>
    <xf numFmtId="0" fontId="5" fillId="7" borderId="26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9" fillId="0" borderId="33" xfId="0" applyNumberFormat="1" applyFont="1" applyBorder="1" applyAlignment="1"/>
    <xf numFmtId="3" fontId="0" fillId="0" borderId="33" xfId="0" applyNumberFormat="1" applyFont="1" applyBorder="1" applyAlignment="1"/>
    <xf numFmtId="3" fontId="0" fillId="0" borderId="76" xfId="0" applyNumberFormat="1" applyFont="1" applyBorder="1" applyAlignment="1"/>
    <xf numFmtId="3" fontId="9" fillId="0" borderId="29" xfId="0" applyNumberFormat="1" applyFont="1" applyBorder="1" applyAlignment="1"/>
    <xf numFmtId="3" fontId="0" fillId="0" borderId="29" xfId="0" applyNumberFormat="1" applyFont="1" applyBorder="1" applyAlignment="1"/>
    <xf numFmtId="3" fontId="0" fillId="0" borderId="65" xfId="0" applyNumberFormat="1" applyFont="1" applyBorder="1" applyAlignment="1"/>
    <xf numFmtId="0" fontId="9" fillId="0" borderId="75" xfId="0" applyFont="1" applyBorder="1" applyAlignment="1"/>
    <xf numFmtId="0" fontId="9" fillId="0" borderId="33" xfId="0" applyFont="1" applyBorder="1" applyAlignment="1"/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9" fillId="0" borderId="64" xfId="0" applyFont="1" applyBorder="1" applyAlignment="1"/>
    <xf numFmtId="0" fontId="9" fillId="0" borderId="29" xfId="0" applyFont="1" applyBorder="1" applyAlignment="1"/>
    <xf numFmtId="0" fontId="9" fillId="0" borderId="79" xfId="0" applyFont="1" applyBorder="1" applyAlignment="1">
      <alignment horizontal="left"/>
    </xf>
    <xf numFmtId="0" fontId="9" fillId="0" borderId="62" xfId="0" applyFont="1" applyBorder="1" applyAlignment="1">
      <alignment horizontal="left"/>
    </xf>
    <xf numFmtId="0" fontId="9" fillId="0" borderId="93" xfId="0" applyFont="1" applyBorder="1" applyAlignment="1">
      <alignment horizontal="left"/>
    </xf>
    <xf numFmtId="0" fontId="9" fillId="0" borderId="63" xfId="0" applyFont="1" applyBorder="1" applyAlignment="1">
      <alignment horizontal="left"/>
    </xf>
    <xf numFmtId="0" fontId="5" fillId="0" borderId="99" xfId="0" applyFont="1" applyBorder="1" applyAlignment="1"/>
    <xf numFmtId="0" fontId="3" fillId="0" borderId="100" xfId="0" applyFont="1" applyBorder="1" applyAlignment="1"/>
    <xf numFmtId="3" fontId="10" fillId="0" borderId="100" xfId="0" applyNumberFormat="1" applyFont="1" applyBorder="1" applyAlignment="1"/>
    <xf numFmtId="3" fontId="2" fillId="0" borderId="100" xfId="0" applyNumberFormat="1" applyFont="1" applyBorder="1" applyAlignment="1"/>
    <xf numFmtId="3" fontId="2" fillId="0" borderId="101" xfId="0" applyNumberFormat="1" applyFont="1" applyBorder="1" applyAlignment="1"/>
    <xf numFmtId="3" fontId="9" fillId="0" borderId="78" xfId="0" applyNumberFormat="1" applyFont="1" applyBorder="1" applyAlignment="1"/>
    <xf numFmtId="3" fontId="0" fillId="0" borderId="78" xfId="0" applyNumberFormat="1" applyFont="1" applyBorder="1" applyAlignment="1"/>
    <xf numFmtId="3" fontId="0" fillId="0" borderId="80" xfId="0" applyNumberFormat="1" applyFont="1" applyBorder="1" applyAlignment="1"/>
    <xf numFmtId="0" fontId="9" fillId="0" borderId="77" xfId="0" applyFont="1" applyBorder="1" applyAlignment="1"/>
    <xf numFmtId="0" fontId="9" fillId="0" borderId="78" xfId="0" applyFont="1" applyBorder="1" applyAlignment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5" fillId="0" borderId="5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53" xfId="0" applyFont="1" applyBorder="1" applyAlignment="1">
      <alignment horizontal="center" vertical="top"/>
    </xf>
    <xf numFmtId="0" fontId="14" fillId="0" borderId="0" xfId="0" applyFont="1" applyAlignment="1"/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/>
    <xf numFmtId="0" fontId="3" fillId="0" borderId="1" xfId="0" applyFont="1" applyBorder="1" applyAlignment="1"/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gyonkezel&#233;s/Nagyn&#233;%20Urb&#225;n%20&#201;va/Z&#225;rsz&#225;mad&#225;s/3.a.%20Jav&#237;tott,%20de%20ugyanaz%202017%20K&#201;SZ%20vagyonkimutat&#225;s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lap"/>
      <sheetName val="tartalom jegyzék"/>
      <sheetName val="mérleg"/>
      <sheetName val="o-s eszközök"/>
      <sheetName val="kis értékű eszk."/>
      <sheetName val="kis ért. önk."/>
      <sheetName val="III.ök. vagyon összesítő"/>
      <sheetName val="ök. sz. törzsvagyon"/>
      <sheetName val="ök.szintű forg.képtelen "/>
      <sheetName val="hiv.forgképtelen"/>
      <sheetName val="ök.forgképt."/>
      <sheetName val="szszk.forgképtelen"/>
      <sheetName val="ök.szintű korl.forg."/>
      <sheetName val="hiv korlforg."/>
      <sheetName val="ök.korlforg."/>
      <sheetName val="szszk.korlforg."/>
      <sheetName val="Csokonai ovi"/>
      <sheetName val="Alsóvár. ovi"/>
      <sheetName val="Kertv. ovi"/>
      <sheetName val="Napsugár ovi"/>
      <sheetName val="Mesevár ovi"/>
      <sheetName val="Építők ovi"/>
      <sheetName val="Füzike ovi"/>
      <sheetName val="Vagyonkez.átadott, nagy ért. "/>
      <sheetName val="Vagyonkez.átadott 0-ás"/>
      <sheetName val="Vagyonkez.átadott kis ért."/>
      <sheetName val="Pollack Isk."/>
      <sheetName val="Munka2"/>
      <sheetName val="Munka3"/>
      <sheetName val="Ádám Isk."/>
      <sheetName val="Dózsa isk."/>
      <sheetName val="Árpád Isk."/>
      <sheetName val="Kazinczy Isk."/>
      <sheetName val="Könyvtár"/>
      <sheetName val="szoci"/>
      <sheetName val="forgképes önk. szintű"/>
      <sheetName val="Hiv.forgképes"/>
      <sheetName val="Ök. forgképes"/>
      <sheetName val="szszk.forgképes"/>
      <sheetName val="Befejezetlen"/>
      <sheetName val="részvény,részesedés"/>
      <sheetName val="Munka32"/>
      <sheetName val="Munka33"/>
      <sheetName val="Munka34"/>
      <sheetName val="Munka35"/>
      <sheetName val="Munka36"/>
      <sheetName val="Munka37"/>
      <sheetName val="Munka38"/>
      <sheetName val="Munka39"/>
      <sheetName val="Munka40"/>
      <sheetName val="Munka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B3" t="str">
            <v>Eszközök</v>
          </cell>
        </row>
        <row r="4">
          <cell r="B4" t="str">
            <v>Vagyoni értékű jogok</v>
          </cell>
        </row>
        <row r="5">
          <cell r="B5" t="str">
            <v>Szellemi termékek</v>
          </cell>
        </row>
        <row r="6">
          <cell r="B6" t="str">
            <v>Egyéb immateriális javak</v>
          </cell>
        </row>
        <row r="7">
          <cell r="B7" t="str">
            <v>Immateriális javak összesen:</v>
          </cell>
        </row>
        <row r="8">
          <cell r="B8" t="str">
            <v>Ingatlanok</v>
          </cell>
        </row>
        <row r="9">
          <cell r="B9" t="str">
            <v>Gépek, berendezések és felszerelések</v>
          </cell>
        </row>
        <row r="10">
          <cell r="B10" t="str">
            <v>Járművek</v>
          </cell>
        </row>
        <row r="11">
          <cell r="B11" t="str">
            <v>Beruházások</v>
          </cell>
        </row>
        <row r="12">
          <cell r="B12" t="str">
            <v>Beruházásra adott előlegek</v>
          </cell>
        </row>
        <row r="13">
          <cell r="B13" t="str">
            <v>Tárgyi eszközök összesen: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1"/>
  <sheetViews>
    <sheetView zoomScaleNormal="100" zoomScalePageLayoutView="110" workbookViewId="0">
      <selection activeCell="A9" sqref="A9:I9"/>
    </sheetView>
  </sheetViews>
  <sheetFormatPr defaultRowHeight="14.4" x14ac:dyDescent="0.3"/>
  <sheetData>
    <row r="1" spans="1:9" x14ac:dyDescent="0.3">
      <c r="A1" s="423"/>
      <c r="B1" s="423"/>
      <c r="C1" s="423"/>
      <c r="D1" s="423"/>
      <c r="E1" s="423"/>
      <c r="F1" s="423"/>
      <c r="G1" s="423"/>
      <c r="H1" s="423"/>
      <c r="I1" s="423"/>
    </row>
    <row r="2" spans="1:9" x14ac:dyDescent="0.3">
      <c r="A2" s="423"/>
      <c r="B2" s="423"/>
      <c r="C2" s="423"/>
      <c r="D2" s="423"/>
      <c r="E2" s="423"/>
      <c r="F2" s="423"/>
      <c r="G2" s="423"/>
      <c r="H2" s="423"/>
      <c r="I2" s="423"/>
    </row>
    <row r="3" spans="1:9" ht="15" customHeight="1" x14ac:dyDescent="0.3">
      <c r="A3" s="427" t="s">
        <v>395</v>
      </c>
      <c r="B3" s="427"/>
      <c r="C3" s="427"/>
      <c r="D3" s="427"/>
      <c r="E3" s="427"/>
      <c r="F3" s="427"/>
      <c r="G3" s="427"/>
      <c r="H3" s="427"/>
      <c r="I3" s="427"/>
    </row>
    <row r="4" spans="1:9" ht="19.5" customHeight="1" x14ac:dyDescent="0.3">
      <c r="A4" s="423"/>
      <c r="B4" s="423"/>
      <c r="C4" s="423"/>
      <c r="D4" s="423"/>
      <c r="E4" s="423"/>
      <c r="F4" s="423"/>
      <c r="G4" s="423"/>
      <c r="H4" s="423"/>
      <c r="I4" s="423"/>
    </row>
    <row r="5" spans="1:9" ht="19.5" customHeight="1" x14ac:dyDescent="0.3">
      <c r="A5" s="423"/>
      <c r="B5" s="423"/>
      <c r="C5" s="423"/>
      <c r="D5" s="423"/>
      <c r="E5" s="423"/>
      <c r="F5" s="423"/>
      <c r="G5" s="423"/>
      <c r="H5" s="423"/>
      <c r="I5" s="423"/>
    </row>
    <row r="6" spans="1:9" ht="19.5" customHeight="1" x14ac:dyDescent="0.3">
      <c r="A6" s="423"/>
      <c r="B6" s="423"/>
      <c r="C6" s="423"/>
      <c r="D6" s="423"/>
      <c r="E6" s="423"/>
      <c r="F6" s="423"/>
      <c r="G6" s="423"/>
      <c r="H6" s="423"/>
      <c r="I6" s="423"/>
    </row>
    <row r="7" spans="1:9" ht="19.5" customHeight="1" x14ac:dyDescent="0.3">
      <c r="A7" s="423"/>
      <c r="B7" s="423"/>
      <c r="C7" s="423"/>
      <c r="D7" s="423"/>
      <c r="E7" s="423"/>
      <c r="F7" s="423"/>
      <c r="G7" s="423"/>
      <c r="H7" s="423"/>
      <c r="I7" s="423"/>
    </row>
    <row r="8" spans="1:9" ht="19.5" customHeight="1" x14ac:dyDescent="0.3">
      <c r="A8" s="423"/>
      <c r="B8" s="423"/>
      <c r="C8" s="423"/>
      <c r="D8" s="423"/>
      <c r="E8" s="423"/>
      <c r="F8" s="423"/>
      <c r="G8" s="423"/>
      <c r="H8" s="423"/>
      <c r="I8" s="423"/>
    </row>
    <row r="9" spans="1:9" ht="19.5" customHeight="1" x14ac:dyDescent="0.3">
      <c r="A9" s="423"/>
      <c r="B9" s="423"/>
      <c r="C9" s="423"/>
      <c r="D9" s="423"/>
      <c r="E9" s="423"/>
      <c r="F9" s="423"/>
      <c r="G9" s="423"/>
      <c r="H9" s="423"/>
      <c r="I9" s="423"/>
    </row>
    <row r="10" spans="1:9" ht="19.5" customHeight="1" x14ac:dyDescent="0.3">
      <c r="A10" s="423"/>
      <c r="B10" s="423"/>
      <c r="C10" s="423"/>
      <c r="D10" s="423"/>
      <c r="E10" s="423"/>
      <c r="F10" s="423"/>
      <c r="G10" s="423"/>
      <c r="H10" s="423"/>
      <c r="I10" s="423"/>
    </row>
    <row r="11" spans="1:9" ht="19.5" customHeight="1" x14ac:dyDescent="0.3">
      <c r="A11" s="423"/>
      <c r="B11" s="423"/>
      <c r="C11" s="423"/>
      <c r="D11" s="423"/>
      <c r="E11" s="423"/>
      <c r="F11" s="423"/>
      <c r="G11" s="423"/>
      <c r="H11" s="423"/>
      <c r="I11" s="423"/>
    </row>
    <row r="12" spans="1:9" ht="19.5" customHeight="1" x14ac:dyDescent="0.3">
      <c r="A12" s="423"/>
      <c r="B12" s="423"/>
      <c r="C12" s="423"/>
      <c r="D12" s="423"/>
      <c r="E12" s="423"/>
      <c r="F12" s="423"/>
      <c r="G12" s="423"/>
      <c r="H12" s="423"/>
      <c r="I12" s="423"/>
    </row>
    <row r="13" spans="1:9" ht="19.5" customHeight="1" x14ac:dyDescent="0.3">
      <c r="A13" s="423"/>
      <c r="B13" s="423"/>
      <c r="C13" s="423"/>
      <c r="D13" s="423"/>
      <c r="E13" s="423"/>
      <c r="F13" s="423"/>
      <c r="G13" s="423"/>
      <c r="H13" s="423"/>
      <c r="I13" s="423"/>
    </row>
    <row r="14" spans="1:9" ht="19.5" customHeight="1" x14ac:dyDescent="0.3">
      <c r="A14" s="423"/>
      <c r="B14" s="423"/>
      <c r="C14" s="423"/>
      <c r="D14" s="423"/>
      <c r="E14" s="423"/>
      <c r="F14" s="423"/>
      <c r="G14" s="423"/>
      <c r="H14" s="423"/>
      <c r="I14" s="423"/>
    </row>
    <row r="15" spans="1:9" ht="15" customHeight="1" x14ac:dyDescent="0.3">
      <c r="A15" s="424" t="s">
        <v>256</v>
      </c>
      <c r="B15" s="424"/>
      <c r="C15" s="424"/>
      <c r="D15" s="424"/>
      <c r="E15" s="424"/>
      <c r="F15" s="424"/>
      <c r="G15" s="424"/>
      <c r="H15" s="424"/>
      <c r="I15" s="424"/>
    </row>
    <row r="16" spans="1:9" ht="15" customHeight="1" x14ac:dyDescent="0.3">
      <c r="A16" s="424" t="s">
        <v>238</v>
      </c>
      <c r="B16" s="424"/>
      <c r="C16" s="424"/>
      <c r="D16" s="424"/>
      <c r="E16" s="424"/>
      <c r="F16" s="424"/>
      <c r="G16" s="424"/>
      <c r="H16" s="424"/>
      <c r="I16" s="424"/>
    </row>
    <row r="17" spans="1:9" ht="19.5" customHeight="1" x14ac:dyDescent="0.3">
      <c r="A17" s="423"/>
      <c r="B17" s="423"/>
      <c r="C17" s="423"/>
      <c r="D17" s="423"/>
      <c r="E17" s="423"/>
      <c r="F17" s="423"/>
      <c r="G17" s="423"/>
      <c r="H17" s="423"/>
      <c r="I17" s="423"/>
    </row>
    <row r="18" spans="1:9" ht="15" customHeight="1" x14ac:dyDescent="0.3">
      <c r="A18" s="425" t="s">
        <v>365</v>
      </c>
      <c r="B18" s="425"/>
      <c r="C18" s="425"/>
      <c r="D18" s="425"/>
      <c r="E18" s="425"/>
      <c r="F18" s="425"/>
      <c r="G18" s="425"/>
      <c r="H18" s="425"/>
      <c r="I18" s="425"/>
    </row>
    <row r="19" spans="1:9" x14ac:dyDescent="0.3">
      <c r="A19" s="423"/>
      <c r="B19" s="423"/>
      <c r="C19" s="423"/>
      <c r="D19" s="423"/>
      <c r="E19" s="423"/>
      <c r="F19" s="423"/>
      <c r="G19" s="423"/>
      <c r="H19" s="423"/>
      <c r="I19" s="423"/>
    </row>
    <row r="20" spans="1:9" x14ac:dyDescent="0.3">
      <c r="A20" s="423"/>
      <c r="B20" s="423"/>
      <c r="C20" s="423"/>
      <c r="D20" s="423"/>
      <c r="E20" s="423"/>
      <c r="F20" s="423"/>
      <c r="G20" s="423"/>
      <c r="H20" s="423"/>
      <c r="I20" s="423"/>
    </row>
    <row r="21" spans="1:9" x14ac:dyDescent="0.3">
      <c r="A21" s="423"/>
      <c r="B21" s="423"/>
      <c r="C21" s="423"/>
      <c r="D21" s="423"/>
      <c r="E21" s="423"/>
      <c r="F21" s="423"/>
      <c r="G21" s="423"/>
      <c r="H21" s="423"/>
      <c r="I21" s="423"/>
    </row>
    <row r="22" spans="1:9" x14ac:dyDescent="0.3">
      <c r="A22" s="423"/>
      <c r="B22" s="423"/>
      <c r="C22" s="423"/>
      <c r="D22" s="423"/>
      <c r="E22" s="423"/>
      <c r="F22" s="423"/>
      <c r="G22" s="423"/>
      <c r="H22" s="423"/>
      <c r="I22" s="423"/>
    </row>
    <row r="23" spans="1:9" x14ac:dyDescent="0.3">
      <c r="A23" s="426"/>
      <c r="B23" s="426"/>
      <c r="C23" s="426"/>
      <c r="D23" s="426"/>
      <c r="E23" s="426"/>
      <c r="F23" s="426"/>
      <c r="G23" s="426"/>
      <c r="H23" s="426"/>
      <c r="I23" s="426"/>
    </row>
    <row r="24" spans="1:9" x14ac:dyDescent="0.3">
      <c r="A24" s="423"/>
      <c r="B24" s="423"/>
      <c r="C24" s="423"/>
      <c r="D24" s="423"/>
      <c r="E24" s="423"/>
      <c r="F24" s="423"/>
      <c r="G24" s="423"/>
      <c r="H24" s="423"/>
      <c r="I24" s="423"/>
    </row>
    <row r="25" spans="1:9" x14ac:dyDescent="0.3">
      <c r="A25" s="423"/>
      <c r="B25" s="423"/>
      <c r="C25" s="423"/>
      <c r="D25" s="423"/>
      <c r="E25" s="423"/>
      <c r="F25" s="423"/>
      <c r="G25" s="423"/>
      <c r="H25" s="423"/>
      <c r="I25" s="423"/>
    </row>
    <row r="26" spans="1:9" x14ac:dyDescent="0.3">
      <c r="A26" s="423"/>
      <c r="B26" s="423"/>
      <c r="C26" s="423"/>
      <c r="D26" s="423"/>
      <c r="E26" s="423"/>
      <c r="F26" s="423"/>
      <c r="G26" s="423"/>
      <c r="H26" s="423"/>
      <c r="I26" s="423"/>
    </row>
    <row r="27" spans="1:9" x14ac:dyDescent="0.3">
      <c r="A27" s="423"/>
      <c r="B27" s="423"/>
      <c r="C27" s="423"/>
      <c r="D27" s="423"/>
      <c r="E27" s="423"/>
      <c r="F27" s="423"/>
      <c r="G27" s="423"/>
      <c r="H27" s="423"/>
      <c r="I27" s="423"/>
    </row>
    <row r="28" spans="1:9" x14ac:dyDescent="0.3">
      <c r="A28" s="423"/>
      <c r="B28" s="423"/>
      <c r="C28" s="423"/>
      <c r="D28" s="423"/>
      <c r="E28" s="423"/>
      <c r="F28" s="423"/>
      <c r="G28" s="423"/>
      <c r="H28" s="423"/>
      <c r="I28" s="423"/>
    </row>
    <row r="29" spans="1:9" x14ac:dyDescent="0.3">
      <c r="A29" s="423"/>
      <c r="B29" s="423"/>
      <c r="C29" s="423"/>
      <c r="D29" s="423"/>
      <c r="E29" s="423"/>
      <c r="F29" s="423"/>
      <c r="G29" s="423"/>
      <c r="H29" s="423"/>
      <c r="I29" s="423"/>
    </row>
    <row r="30" spans="1:9" x14ac:dyDescent="0.3">
      <c r="A30" s="423"/>
      <c r="B30" s="423"/>
      <c r="C30" s="423"/>
      <c r="D30" s="423"/>
      <c r="E30" s="423"/>
      <c r="F30" s="423"/>
      <c r="G30" s="423"/>
      <c r="H30" s="423"/>
      <c r="I30" s="423"/>
    </row>
    <row r="31" spans="1:9" x14ac:dyDescent="0.3">
      <c r="A31" s="423"/>
      <c r="B31" s="423"/>
      <c r="C31" s="423"/>
      <c r="D31" s="423"/>
      <c r="E31" s="423"/>
      <c r="F31" s="423"/>
      <c r="G31" s="423"/>
      <c r="H31" s="423"/>
      <c r="I31" s="423"/>
    </row>
  </sheetData>
  <mergeCells count="31">
    <mergeCell ref="A12:I12"/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24:I24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31:I31"/>
    <mergeCell ref="A25:I25"/>
    <mergeCell ref="A26:I26"/>
    <mergeCell ref="A27:I27"/>
    <mergeCell ref="A28:I28"/>
    <mergeCell ref="A29:I29"/>
    <mergeCell ref="A30:I3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O14"/>
  <sheetViews>
    <sheetView topLeftCell="B1" zoomScaleNormal="100" workbookViewId="0">
      <selection activeCell="E13" sqref="E13"/>
    </sheetView>
  </sheetViews>
  <sheetFormatPr defaultRowHeight="14.4" x14ac:dyDescent="0.3"/>
  <cols>
    <col min="2" max="2" width="29.6640625" bestFit="1" customWidth="1"/>
    <col min="3" max="3" width="13.5546875" customWidth="1"/>
    <col min="4" max="4" width="14.44140625" customWidth="1"/>
    <col min="5" max="5" width="12.6640625" customWidth="1"/>
    <col min="6" max="6" width="10.88671875" bestFit="1" customWidth="1"/>
    <col min="7" max="7" width="14.109375" customWidth="1"/>
    <col min="8" max="8" width="12.109375" customWidth="1"/>
    <col min="9" max="9" width="11" customWidth="1"/>
    <col min="10" max="10" width="14" customWidth="1"/>
    <col min="11" max="11" width="11.88671875" customWidth="1"/>
    <col min="12" max="12" width="10.33203125" customWidth="1"/>
    <col min="13" max="13" width="12.33203125" customWidth="1"/>
    <col min="14" max="14" width="11" customWidth="1"/>
    <col min="15" max="15" width="9.88671875" customWidth="1"/>
  </cols>
  <sheetData>
    <row r="1" spans="2:15" ht="15" thickBot="1" x14ac:dyDescent="0.35"/>
    <row r="2" spans="2:15" ht="32.25" customHeight="1" thickTop="1" thickBot="1" x14ac:dyDescent="0.35">
      <c r="B2" s="454" t="s">
        <v>329</v>
      </c>
      <c r="C2" s="455"/>
      <c r="D2" s="455"/>
      <c r="E2" s="456"/>
      <c r="G2" s="457" t="s">
        <v>316</v>
      </c>
      <c r="H2" s="458"/>
      <c r="I2" s="459"/>
      <c r="J2" s="457" t="s">
        <v>317</v>
      </c>
      <c r="K2" s="458"/>
      <c r="L2" s="459"/>
      <c r="M2" s="457" t="s">
        <v>318</v>
      </c>
      <c r="N2" s="458"/>
      <c r="O2" s="459"/>
    </row>
    <row r="3" spans="2:15" ht="15.6" thickTop="1" thickBot="1" x14ac:dyDescent="0.35">
      <c r="B3" s="75" t="str">
        <f>'[1]ök.szintű forg.képtelen '!B3</f>
        <v>Eszközök</v>
      </c>
      <c r="C3" s="71" t="s">
        <v>1</v>
      </c>
      <c r="D3" s="71" t="s">
        <v>2</v>
      </c>
      <c r="E3" s="72" t="s">
        <v>3</v>
      </c>
      <c r="G3" s="188" t="s">
        <v>1</v>
      </c>
      <c r="H3" s="189" t="s">
        <v>2</v>
      </c>
      <c r="I3" s="188" t="s">
        <v>3</v>
      </c>
      <c r="J3" s="189" t="s">
        <v>1</v>
      </c>
      <c r="K3" s="188" t="s">
        <v>2</v>
      </c>
      <c r="L3" s="189" t="s">
        <v>3</v>
      </c>
      <c r="M3" s="188" t="s">
        <v>1</v>
      </c>
      <c r="N3" s="189" t="s">
        <v>2</v>
      </c>
      <c r="O3" s="188" t="s">
        <v>3</v>
      </c>
    </row>
    <row r="4" spans="2:15" ht="15.6" thickTop="1" thickBot="1" x14ac:dyDescent="0.35">
      <c r="B4" s="76" t="str">
        <f>'[1]ök.szintű forg.képtelen '!B4</f>
        <v>Vagyoni értékű jogok</v>
      </c>
      <c r="C4" s="6">
        <f>SUM(G4,J4,M4)</f>
        <v>906739</v>
      </c>
      <c r="D4" s="6">
        <f>SUM(H4,K4,N4)</f>
        <v>906739</v>
      </c>
      <c r="E4" s="24">
        <v>0</v>
      </c>
      <c r="G4" s="187">
        <v>809400</v>
      </c>
      <c r="H4" s="187">
        <v>809400</v>
      </c>
      <c r="I4" s="187">
        <v>0</v>
      </c>
      <c r="J4" s="233">
        <v>0</v>
      </c>
      <c r="K4" s="234">
        <v>0</v>
      </c>
      <c r="L4" s="233">
        <v>0</v>
      </c>
      <c r="M4" s="234">
        <v>97339</v>
      </c>
      <c r="N4" s="233">
        <v>97339</v>
      </c>
      <c r="O4" s="234">
        <v>0</v>
      </c>
    </row>
    <row r="5" spans="2:15" ht="15" thickBot="1" x14ac:dyDescent="0.35">
      <c r="B5" s="77" t="str">
        <f>'[1]ök.szintű forg.képtelen '!B5</f>
        <v>Szellemi termékek</v>
      </c>
      <c r="C5" s="6">
        <f>SUM(G5,J5,M5)</f>
        <v>823480</v>
      </c>
      <c r="D5" s="6">
        <f>SUM(H5,K5,N5)</f>
        <v>823480</v>
      </c>
      <c r="E5" s="24">
        <v>0</v>
      </c>
      <c r="G5" s="105">
        <v>800980</v>
      </c>
      <c r="H5" s="105">
        <v>800980</v>
      </c>
      <c r="I5" s="187">
        <v>0</v>
      </c>
      <c r="J5" s="160">
        <v>0</v>
      </c>
      <c r="K5" s="159">
        <v>0</v>
      </c>
      <c r="L5" s="160">
        <v>0</v>
      </c>
      <c r="M5" s="159">
        <v>22500</v>
      </c>
      <c r="N5" s="160">
        <v>22500</v>
      </c>
      <c r="O5" s="159">
        <v>0</v>
      </c>
    </row>
    <row r="6" spans="2:15" ht="15" thickBot="1" x14ac:dyDescent="0.35">
      <c r="B6" s="78" t="str">
        <f>'[1]ök.szintű forg.képtelen '!B6</f>
        <v>Egyéb immateriális javak</v>
      </c>
      <c r="C6" s="21">
        <v>0</v>
      </c>
      <c r="D6" s="21">
        <v>0</v>
      </c>
      <c r="E6" s="24">
        <v>0</v>
      </c>
      <c r="G6" s="105">
        <v>0</v>
      </c>
      <c r="H6" s="186">
        <v>0</v>
      </c>
      <c r="I6" s="105">
        <v>0</v>
      </c>
      <c r="J6" s="160">
        <v>0</v>
      </c>
      <c r="K6" s="159">
        <v>0</v>
      </c>
      <c r="L6" s="160">
        <v>0</v>
      </c>
      <c r="M6" s="159">
        <v>0</v>
      </c>
      <c r="N6" s="160">
        <v>0</v>
      </c>
      <c r="O6" s="159">
        <v>0</v>
      </c>
    </row>
    <row r="7" spans="2:15" ht="15.6" thickTop="1" thickBot="1" x14ac:dyDescent="0.35">
      <c r="B7" s="167" t="str">
        <f>'[1]ök.szintű forg.képtelen '!B7</f>
        <v>Immateriális javak összesen:</v>
      </c>
      <c r="C7" s="166">
        <f>SUM(C4:C6)</f>
        <v>1730219</v>
      </c>
      <c r="D7" s="166">
        <f>SUM(D4:D6)</f>
        <v>1730219</v>
      </c>
      <c r="E7" s="166">
        <f>SUM(E4:E6)</f>
        <v>0</v>
      </c>
      <c r="F7" s="32"/>
      <c r="G7" s="103">
        <f t="shared" ref="G7:O7" si="0">SUM(G4:G6)</f>
        <v>1610380</v>
      </c>
      <c r="H7" s="163">
        <f t="shared" si="0"/>
        <v>1610380</v>
      </c>
      <c r="I7" s="103">
        <f t="shared" si="0"/>
        <v>0</v>
      </c>
      <c r="J7" s="163">
        <f t="shared" si="0"/>
        <v>0</v>
      </c>
      <c r="K7" s="103">
        <f t="shared" si="0"/>
        <v>0</v>
      </c>
      <c r="L7" s="163">
        <f t="shared" si="0"/>
        <v>0</v>
      </c>
      <c r="M7" s="103">
        <f t="shared" si="0"/>
        <v>119839</v>
      </c>
      <c r="N7" s="163">
        <f t="shared" si="0"/>
        <v>119839</v>
      </c>
      <c r="O7" s="103">
        <f t="shared" si="0"/>
        <v>0</v>
      </c>
    </row>
    <row r="8" spans="2:15" ht="15.6" thickTop="1" thickBot="1" x14ac:dyDescent="0.35">
      <c r="B8" s="77" t="str">
        <f>'[1]ök.szintű forg.képtelen '!B8</f>
        <v>Ingatlanok</v>
      </c>
      <c r="C8" s="79">
        <v>0</v>
      </c>
      <c r="D8" s="79">
        <v>0</v>
      </c>
      <c r="E8" s="80">
        <v>0</v>
      </c>
      <c r="G8" s="105">
        <v>0</v>
      </c>
      <c r="H8" s="105">
        <v>0</v>
      </c>
      <c r="I8" s="105">
        <v>0</v>
      </c>
      <c r="J8" s="160">
        <v>0</v>
      </c>
      <c r="K8" s="159">
        <v>0</v>
      </c>
      <c r="L8" s="160">
        <v>0</v>
      </c>
      <c r="M8" s="159">
        <v>0</v>
      </c>
      <c r="N8" s="160">
        <v>0</v>
      </c>
      <c r="O8" s="159">
        <v>0</v>
      </c>
    </row>
    <row r="9" spans="2:15" ht="15" thickBot="1" x14ac:dyDescent="0.35">
      <c r="B9" s="77" t="str">
        <f>'[1]ök.szintű forg.képtelen '!B9</f>
        <v>Gépek, berendezések és felszerelések</v>
      </c>
      <c r="C9" s="79">
        <f>SUM(G9,J9,M9)</f>
        <v>227848117</v>
      </c>
      <c r="D9" s="79">
        <f>SUM(H9,K9,N9)</f>
        <v>227848117</v>
      </c>
      <c r="E9" s="80">
        <v>0</v>
      </c>
      <c r="G9" s="105">
        <v>98414551</v>
      </c>
      <c r="H9" s="105">
        <v>98414551</v>
      </c>
      <c r="I9" s="105">
        <v>0</v>
      </c>
      <c r="J9" s="160">
        <v>66669880</v>
      </c>
      <c r="K9" s="159">
        <v>66669880</v>
      </c>
      <c r="L9" s="160">
        <v>0</v>
      </c>
      <c r="M9" s="159">
        <v>62763686</v>
      </c>
      <c r="N9" s="160">
        <v>62763686</v>
      </c>
      <c r="O9" s="159">
        <v>0</v>
      </c>
    </row>
    <row r="10" spans="2:15" ht="15" thickBot="1" x14ac:dyDescent="0.35">
      <c r="B10" s="77" t="str">
        <f>'[1]ök.szintű forg.képtelen '!B10</f>
        <v>Járművek</v>
      </c>
      <c r="C10" s="79">
        <v>0</v>
      </c>
      <c r="D10" s="79">
        <v>0</v>
      </c>
      <c r="E10" s="80">
        <v>0</v>
      </c>
      <c r="G10" s="105">
        <v>0</v>
      </c>
      <c r="H10" s="105">
        <v>0</v>
      </c>
      <c r="I10" s="105">
        <v>0</v>
      </c>
      <c r="J10" s="160">
        <v>0</v>
      </c>
      <c r="K10" s="159">
        <v>0</v>
      </c>
      <c r="L10" s="160">
        <v>0</v>
      </c>
      <c r="M10" s="159">
        <v>0</v>
      </c>
      <c r="N10" s="160">
        <v>0</v>
      </c>
      <c r="O10" s="159">
        <v>0</v>
      </c>
    </row>
    <row r="11" spans="2:15" ht="15" thickBot="1" x14ac:dyDescent="0.35">
      <c r="B11" s="77" t="str">
        <f>'[1]ök.szintű forg.képtelen '!B11</f>
        <v>Beruházások</v>
      </c>
      <c r="C11" s="79"/>
      <c r="D11" s="79"/>
      <c r="E11" s="80"/>
      <c r="G11" s="105"/>
      <c r="H11" s="185"/>
      <c r="I11" s="105"/>
      <c r="J11" s="160"/>
      <c r="K11" s="159"/>
      <c r="L11" s="160"/>
      <c r="M11" s="159"/>
      <c r="N11" s="160"/>
      <c r="O11" s="159"/>
    </row>
    <row r="12" spans="2:15" ht="15" thickBot="1" x14ac:dyDescent="0.35">
      <c r="B12" s="78" t="str">
        <f>'[1]ök.szintű forg.képtelen '!B12</f>
        <v>Beruházásra adott előlegek</v>
      </c>
      <c r="C12" s="81"/>
      <c r="D12" s="81"/>
      <c r="E12" s="80"/>
      <c r="G12" s="105"/>
      <c r="H12" s="185"/>
      <c r="I12" s="105"/>
      <c r="J12" s="160"/>
      <c r="K12" s="159"/>
      <c r="L12" s="160"/>
      <c r="M12" s="159"/>
      <c r="N12" s="160"/>
      <c r="O12" s="159"/>
    </row>
    <row r="13" spans="2:15" ht="15.6" thickTop="1" thickBot="1" x14ac:dyDescent="0.35">
      <c r="B13" s="167" t="str">
        <f>'[1]ök.szintű forg.képtelen '!B13</f>
        <v>Tárgyi eszközök összesen:</v>
      </c>
      <c r="C13" s="166">
        <f>SUM(C8:C12)</f>
        <v>227848117</v>
      </c>
      <c r="D13" s="166">
        <f>SUM(D8:D12)</f>
        <v>227848117</v>
      </c>
      <c r="E13" s="166">
        <f>SUM(E8:E12)</f>
        <v>0</v>
      </c>
      <c r="F13" s="32"/>
      <c r="G13" s="190">
        <f t="shared" ref="G13:O13" si="1">SUM(G8:G12)</f>
        <v>98414551</v>
      </c>
      <c r="H13" s="191">
        <f t="shared" si="1"/>
        <v>98414551</v>
      </c>
      <c r="I13" s="190">
        <f t="shared" si="1"/>
        <v>0</v>
      </c>
      <c r="J13" s="191">
        <f t="shared" si="1"/>
        <v>66669880</v>
      </c>
      <c r="K13" s="190">
        <f t="shared" si="1"/>
        <v>66669880</v>
      </c>
      <c r="L13" s="191">
        <f t="shared" si="1"/>
        <v>0</v>
      </c>
      <c r="M13" s="190">
        <f t="shared" si="1"/>
        <v>62763686</v>
      </c>
      <c r="N13" s="191">
        <f t="shared" si="1"/>
        <v>62763686</v>
      </c>
      <c r="O13" s="190">
        <f t="shared" si="1"/>
        <v>0</v>
      </c>
    </row>
    <row r="14" spans="2:15" ht="15" thickTop="1" x14ac:dyDescent="0.3"/>
  </sheetData>
  <mergeCells count="4">
    <mergeCell ref="B2:E2"/>
    <mergeCell ref="G2:I2"/>
    <mergeCell ref="J2:L2"/>
    <mergeCell ref="M2:O2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B1:L29"/>
  <sheetViews>
    <sheetView topLeftCell="B1" zoomScaleNormal="100" workbookViewId="0">
      <selection activeCell="O25" sqref="O25"/>
    </sheetView>
  </sheetViews>
  <sheetFormatPr defaultColWidth="9.109375" defaultRowHeight="13.2" x14ac:dyDescent="0.25"/>
  <cols>
    <col min="1" max="1" width="5.33203125" style="39" customWidth="1"/>
    <col min="2" max="2" width="36.6640625" style="39" customWidth="1"/>
    <col min="3" max="4" width="17.6640625" style="44" customWidth="1"/>
    <col min="5" max="5" width="18.109375" style="44" customWidth="1"/>
    <col min="6" max="6" width="11.6640625" style="39" bestFit="1" customWidth="1"/>
    <col min="7" max="7" width="13.44140625" style="39" bestFit="1" customWidth="1"/>
    <col min="8" max="8" width="12.33203125" style="39" customWidth="1"/>
    <col min="9" max="9" width="13.44140625" style="39" bestFit="1" customWidth="1"/>
    <col min="10" max="10" width="12.33203125" style="39" bestFit="1" customWidth="1"/>
    <col min="11" max="11" width="11" style="39" customWidth="1"/>
    <col min="12" max="12" width="12.33203125" style="44" customWidth="1"/>
    <col min="13" max="16384" width="9.109375" style="39"/>
  </cols>
  <sheetData>
    <row r="1" spans="2:12" ht="13.8" thickBot="1" x14ac:dyDescent="0.3"/>
    <row r="2" spans="2:12" ht="31.5" customHeight="1" thickTop="1" thickBot="1" x14ac:dyDescent="0.3">
      <c r="B2" s="460" t="s">
        <v>330</v>
      </c>
      <c r="C2" s="461"/>
      <c r="D2" s="461"/>
      <c r="E2" s="462"/>
      <c r="G2" s="463" t="s">
        <v>349</v>
      </c>
      <c r="H2" s="464"/>
      <c r="I2" s="465"/>
      <c r="J2" s="466" t="s">
        <v>350</v>
      </c>
      <c r="K2" s="467"/>
      <c r="L2" s="468"/>
    </row>
    <row r="3" spans="2:12" ht="14.4" thickTop="1" thickBot="1" x14ac:dyDescent="0.3">
      <c r="B3" s="2" t="s">
        <v>0</v>
      </c>
      <c r="C3" s="20" t="s">
        <v>1</v>
      </c>
      <c r="D3" s="20" t="s">
        <v>2</v>
      </c>
      <c r="E3" s="23" t="s">
        <v>3</v>
      </c>
      <c r="G3" s="197" t="s">
        <v>266</v>
      </c>
      <c r="H3" s="198" t="s">
        <v>267</v>
      </c>
      <c r="I3" s="199" t="s">
        <v>268</v>
      </c>
      <c r="J3" s="201" t="s">
        <v>266</v>
      </c>
      <c r="K3" s="198" t="s">
        <v>267</v>
      </c>
      <c r="L3" s="309" t="s">
        <v>268</v>
      </c>
    </row>
    <row r="4" spans="2:12" ht="14.4" thickTop="1" thickBot="1" x14ac:dyDescent="0.3">
      <c r="B4" s="8" t="s">
        <v>4</v>
      </c>
      <c r="C4" s="6">
        <f t="shared" ref="C4:E11" si="0">SUM(G4,J4)</f>
        <v>60782421</v>
      </c>
      <c r="D4" s="6">
        <f t="shared" si="0"/>
        <v>60782421</v>
      </c>
      <c r="E4" s="24">
        <f t="shared" si="0"/>
        <v>0</v>
      </c>
      <c r="G4" s="255">
        <v>58882421</v>
      </c>
      <c r="H4" s="251">
        <v>58882421</v>
      </c>
      <c r="I4" s="256">
        <v>0</v>
      </c>
      <c r="J4" s="98">
        <v>1900000</v>
      </c>
      <c r="K4" s="84">
        <v>1900000</v>
      </c>
      <c r="L4" s="89">
        <v>0</v>
      </c>
    </row>
    <row r="5" spans="2:12" ht="13.8" thickBot="1" x14ac:dyDescent="0.3">
      <c r="B5" s="9" t="s">
        <v>5</v>
      </c>
      <c r="C5" s="6">
        <f t="shared" si="0"/>
        <v>33179097</v>
      </c>
      <c r="D5" s="6">
        <f t="shared" si="0"/>
        <v>30993537</v>
      </c>
      <c r="E5" s="24">
        <f t="shared" si="0"/>
        <v>2185560</v>
      </c>
      <c r="G5" s="255">
        <v>30993537</v>
      </c>
      <c r="H5" s="251">
        <v>30993537</v>
      </c>
      <c r="I5" s="256">
        <v>0</v>
      </c>
      <c r="J5" s="98">
        <v>2185560</v>
      </c>
      <c r="K5" s="84">
        <v>0</v>
      </c>
      <c r="L5" s="89">
        <v>2185560</v>
      </c>
    </row>
    <row r="6" spans="2:12" ht="13.8" thickBot="1" x14ac:dyDescent="0.3">
      <c r="B6" s="10" t="s">
        <v>6</v>
      </c>
      <c r="C6" s="21">
        <f t="shared" si="0"/>
        <v>0</v>
      </c>
      <c r="D6" s="21">
        <f t="shared" si="0"/>
        <v>0</v>
      </c>
      <c r="E6" s="24">
        <f t="shared" si="0"/>
        <v>0</v>
      </c>
      <c r="G6" s="255">
        <v>0</v>
      </c>
      <c r="H6" s="251">
        <v>0</v>
      </c>
      <c r="I6" s="256">
        <v>0</v>
      </c>
      <c r="J6" s="97">
        <v>0</v>
      </c>
      <c r="K6" s="83">
        <v>0</v>
      </c>
      <c r="L6" s="89">
        <v>0</v>
      </c>
    </row>
    <row r="7" spans="2:12" ht="14.4" thickTop="1" thickBot="1" x14ac:dyDescent="0.3">
      <c r="B7" s="165" t="s">
        <v>7</v>
      </c>
      <c r="C7" s="228">
        <f>SUM(G7,J7)</f>
        <v>93961518</v>
      </c>
      <c r="D7" s="229">
        <f t="shared" si="0"/>
        <v>91775958</v>
      </c>
      <c r="E7" s="203">
        <f t="shared" si="0"/>
        <v>2185560</v>
      </c>
      <c r="F7" s="44"/>
      <c r="G7" s="257">
        <f t="shared" ref="G7:L7" si="1">SUM(G4:G6)</f>
        <v>89875958</v>
      </c>
      <c r="H7" s="252">
        <f t="shared" si="1"/>
        <v>89875958</v>
      </c>
      <c r="I7" s="258">
        <f t="shared" si="1"/>
        <v>0</v>
      </c>
      <c r="J7" s="171">
        <f t="shared" si="1"/>
        <v>4085560</v>
      </c>
      <c r="K7" s="169">
        <f t="shared" si="1"/>
        <v>1900000</v>
      </c>
      <c r="L7" s="170">
        <f t="shared" si="1"/>
        <v>2185560</v>
      </c>
    </row>
    <row r="8" spans="2:12" ht="14.4" thickTop="1" thickBot="1" x14ac:dyDescent="0.3">
      <c r="B8" s="9" t="s">
        <v>8</v>
      </c>
      <c r="C8" s="6">
        <f t="shared" si="0"/>
        <v>28123679362</v>
      </c>
      <c r="D8" s="6">
        <f t="shared" si="0"/>
        <v>8771335301</v>
      </c>
      <c r="E8" s="25">
        <f t="shared" si="0"/>
        <v>19352344061</v>
      </c>
      <c r="G8" s="255">
        <v>23891990100</v>
      </c>
      <c r="H8" s="251">
        <v>8192275671</v>
      </c>
      <c r="I8" s="256">
        <v>15699714429</v>
      </c>
      <c r="J8" s="98">
        <v>4231689262</v>
      </c>
      <c r="K8" s="84">
        <v>579059630</v>
      </c>
      <c r="L8" s="89">
        <v>3652629632</v>
      </c>
    </row>
    <row r="9" spans="2:12" ht="14.4" thickTop="1" thickBot="1" x14ac:dyDescent="0.3">
      <c r="B9" s="9" t="s">
        <v>9</v>
      </c>
      <c r="C9" s="6">
        <f t="shared" si="0"/>
        <v>1385698722</v>
      </c>
      <c r="D9" s="6">
        <f t="shared" si="0"/>
        <v>1125708586</v>
      </c>
      <c r="E9" s="316">
        <f t="shared" si="0"/>
        <v>259990136</v>
      </c>
      <c r="F9" s="44"/>
      <c r="G9" s="255">
        <v>1200698216</v>
      </c>
      <c r="H9" s="251">
        <v>992868745</v>
      </c>
      <c r="I9" s="256">
        <v>207829471</v>
      </c>
      <c r="J9" s="98">
        <v>185000506</v>
      </c>
      <c r="K9" s="84">
        <v>132839841</v>
      </c>
      <c r="L9" s="89">
        <v>52160665</v>
      </c>
    </row>
    <row r="10" spans="2:12" ht="14.4" thickTop="1" thickBot="1" x14ac:dyDescent="0.3">
      <c r="B10" s="9" t="s">
        <v>10</v>
      </c>
      <c r="C10" s="6">
        <f t="shared" si="0"/>
        <v>37519650</v>
      </c>
      <c r="D10" s="6">
        <f t="shared" si="0"/>
        <v>23600634</v>
      </c>
      <c r="E10" s="25">
        <f t="shared" si="0"/>
        <v>13919016</v>
      </c>
      <c r="F10" s="44"/>
      <c r="G10" s="255">
        <v>26240398</v>
      </c>
      <c r="H10" s="251">
        <v>17698382</v>
      </c>
      <c r="I10" s="256">
        <v>8542016</v>
      </c>
      <c r="J10" s="98">
        <v>11279252</v>
      </c>
      <c r="K10" s="84">
        <v>5902252</v>
      </c>
      <c r="L10" s="89">
        <v>5377000</v>
      </c>
    </row>
    <row r="11" spans="2:12" ht="14.4" thickTop="1" thickBot="1" x14ac:dyDescent="0.3">
      <c r="B11" s="9" t="s">
        <v>11</v>
      </c>
      <c r="C11" s="6">
        <v>294993590</v>
      </c>
      <c r="D11" s="6">
        <f t="shared" si="0"/>
        <v>0</v>
      </c>
      <c r="E11" s="25">
        <v>294993590</v>
      </c>
      <c r="F11" s="44"/>
      <c r="G11" s="255">
        <v>294993590</v>
      </c>
      <c r="H11" s="251">
        <v>0</v>
      </c>
      <c r="I11" s="256">
        <v>294993590</v>
      </c>
      <c r="J11" s="97">
        <v>0</v>
      </c>
      <c r="K11" s="83">
        <v>0</v>
      </c>
      <c r="L11" s="89">
        <v>0</v>
      </c>
    </row>
    <row r="12" spans="2:12" ht="13.8" thickBot="1" x14ac:dyDescent="0.3">
      <c r="B12" s="10" t="s">
        <v>12</v>
      </c>
      <c r="C12" s="21"/>
      <c r="D12" s="21"/>
      <c r="E12" s="26"/>
      <c r="G12" s="255"/>
      <c r="H12" s="251"/>
      <c r="I12" s="256"/>
      <c r="J12" s="97"/>
      <c r="K12" s="83"/>
      <c r="L12" s="89"/>
    </row>
    <row r="13" spans="2:12" ht="14.4" thickTop="1" thickBot="1" x14ac:dyDescent="0.3">
      <c r="B13" s="165" t="s">
        <v>13</v>
      </c>
      <c r="C13" s="228">
        <f>SUM(G13,J13)</f>
        <v>29841891324</v>
      </c>
      <c r="D13" s="229">
        <f>SUM(H13,K13)</f>
        <v>9920644521</v>
      </c>
      <c r="E13" s="203">
        <f>SUM(I13,L13)</f>
        <v>19921246803</v>
      </c>
      <c r="F13" s="44"/>
      <c r="G13" s="257">
        <f t="shared" ref="G13:L13" si="2">SUM(G8:G12)</f>
        <v>25413922304</v>
      </c>
      <c r="H13" s="252">
        <f t="shared" si="2"/>
        <v>9202842798</v>
      </c>
      <c r="I13" s="258">
        <f t="shared" si="2"/>
        <v>16211079506</v>
      </c>
      <c r="J13" s="171">
        <f t="shared" si="2"/>
        <v>4427969020</v>
      </c>
      <c r="K13" s="169">
        <f t="shared" si="2"/>
        <v>717801723</v>
      </c>
      <c r="L13" s="170">
        <f t="shared" si="2"/>
        <v>3710167297</v>
      </c>
    </row>
    <row r="14" spans="2:12" ht="14.4" thickTop="1" thickBot="1" x14ac:dyDescent="0.3">
      <c r="B14" s="9" t="s">
        <v>14</v>
      </c>
      <c r="C14" s="6">
        <v>475610000</v>
      </c>
      <c r="D14" s="6"/>
      <c r="E14" s="25">
        <v>475610000</v>
      </c>
      <c r="G14" s="255">
        <v>475610000</v>
      </c>
      <c r="H14" s="251"/>
      <c r="I14" s="256">
        <v>475610000</v>
      </c>
      <c r="J14" s="97">
        <v>475610000</v>
      </c>
      <c r="K14" s="83"/>
      <c r="L14" s="89">
        <v>475610000</v>
      </c>
    </row>
    <row r="15" spans="2:12" ht="14.4" thickTop="1" thickBot="1" x14ac:dyDescent="0.3">
      <c r="B15" s="9" t="s">
        <v>15</v>
      </c>
      <c r="C15" s="6">
        <v>124780206</v>
      </c>
      <c r="D15" s="6"/>
      <c r="E15" s="25">
        <v>124780206</v>
      </c>
      <c r="F15" s="44"/>
      <c r="G15" s="255">
        <v>124780206</v>
      </c>
      <c r="H15" s="251"/>
      <c r="I15" s="256">
        <v>124780206</v>
      </c>
      <c r="J15" s="97">
        <v>124780206</v>
      </c>
      <c r="K15" s="83"/>
      <c r="L15" s="89">
        <v>124780206</v>
      </c>
    </row>
    <row r="16" spans="2:12" ht="14.4" thickTop="1" thickBot="1" x14ac:dyDescent="0.3">
      <c r="B16" s="9" t="s">
        <v>16</v>
      </c>
      <c r="C16" s="6"/>
      <c r="D16" s="6"/>
      <c r="E16" s="25"/>
      <c r="G16" s="255"/>
      <c r="H16" s="251"/>
      <c r="I16" s="256"/>
      <c r="J16" s="97"/>
      <c r="K16" s="83"/>
      <c r="L16" s="89"/>
    </row>
    <row r="17" spans="2:12" ht="14.4" thickTop="1" thickBot="1" x14ac:dyDescent="0.3">
      <c r="B17" s="9" t="s">
        <v>17</v>
      </c>
      <c r="C17" s="6"/>
      <c r="D17" s="6"/>
      <c r="E17" s="25"/>
      <c r="G17" s="255"/>
      <c r="H17" s="251"/>
      <c r="I17" s="256"/>
      <c r="J17" s="97"/>
      <c r="K17" s="83"/>
      <c r="L17" s="89"/>
    </row>
    <row r="18" spans="2:12" ht="14.4" thickTop="1" thickBot="1" x14ac:dyDescent="0.3">
      <c r="B18" s="3" t="s">
        <v>18</v>
      </c>
      <c r="C18" s="6"/>
      <c r="D18" s="6"/>
      <c r="E18" s="25"/>
      <c r="G18" s="255"/>
      <c r="H18" s="251"/>
      <c r="I18" s="256"/>
      <c r="J18" s="97"/>
      <c r="K18" s="83"/>
      <c r="L18" s="89"/>
    </row>
    <row r="19" spans="2:12" ht="14.4" thickTop="1" thickBot="1" x14ac:dyDescent="0.3">
      <c r="B19" s="4" t="s">
        <v>19</v>
      </c>
      <c r="C19" s="22"/>
      <c r="D19" s="22"/>
      <c r="E19" s="25"/>
      <c r="G19" s="260"/>
      <c r="H19" s="253"/>
      <c r="I19" s="261"/>
      <c r="J19" s="97"/>
      <c r="K19" s="83"/>
      <c r="L19" s="89"/>
    </row>
    <row r="20" spans="2:12" ht="14.4" thickTop="1" thickBot="1" x14ac:dyDescent="0.3">
      <c r="B20" s="173" t="s">
        <v>20</v>
      </c>
      <c r="C20" s="228">
        <f>SUM(C14:C19)</f>
        <v>600390206</v>
      </c>
      <c r="D20" s="228">
        <f t="shared" ref="D20:E20" si="3">SUM(D14:D19)</f>
        <v>0</v>
      </c>
      <c r="E20" s="228">
        <f t="shared" si="3"/>
        <v>600390206</v>
      </c>
      <c r="G20" s="257">
        <f>SUM(G14:G19)</f>
        <v>600390206</v>
      </c>
      <c r="H20" s="257">
        <f t="shared" ref="H20:I20" si="4">SUM(H14:H19)</f>
        <v>0</v>
      </c>
      <c r="I20" s="257">
        <f t="shared" si="4"/>
        <v>600390206</v>
      </c>
      <c r="J20" s="176">
        <f t="shared" ref="J20" si="5">SUM(J14:J19)</f>
        <v>600390206</v>
      </c>
      <c r="K20" s="175">
        <f t="shared" ref="K20" si="6">SUM(K14:K19)</f>
        <v>0</v>
      </c>
      <c r="L20" s="170">
        <f t="shared" ref="L20" si="7">SUM(L14:L19)</f>
        <v>600390206</v>
      </c>
    </row>
    <row r="21" spans="2:12" ht="14.4" thickTop="1" thickBot="1" x14ac:dyDescent="0.3">
      <c r="B21" s="184" t="s">
        <v>21</v>
      </c>
      <c r="C21" s="230">
        <f>C7+C13+C20</f>
        <v>30536243048</v>
      </c>
      <c r="D21" s="230">
        <f t="shared" ref="D21:E21" si="8">D7+D13+D20</f>
        <v>10012420479</v>
      </c>
      <c r="E21" s="230">
        <f t="shared" si="8"/>
        <v>20523822569</v>
      </c>
      <c r="F21" s="313"/>
      <c r="G21" s="262">
        <f t="shared" ref="G21:L21" si="9">SUM(G7,G13)</f>
        <v>25503798262</v>
      </c>
      <c r="H21" s="254">
        <f t="shared" si="9"/>
        <v>9292718756</v>
      </c>
      <c r="I21" s="263">
        <f t="shared" si="9"/>
        <v>16211079506</v>
      </c>
      <c r="J21" s="99">
        <f t="shared" si="9"/>
        <v>4432054580</v>
      </c>
      <c r="K21" s="86">
        <f t="shared" si="9"/>
        <v>719701723</v>
      </c>
      <c r="L21" s="92">
        <f t="shared" si="9"/>
        <v>3712352857</v>
      </c>
    </row>
    <row r="22" spans="2:12" ht="14.4" thickTop="1" thickBot="1" x14ac:dyDescent="0.3">
      <c r="B22" s="3" t="s">
        <v>22</v>
      </c>
      <c r="C22" s="6">
        <f>SUM(G22,J22)</f>
        <v>2414198</v>
      </c>
      <c r="D22" s="6">
        <f>SUM(H22,K22)</f>
        <v>0</v>
      </c>
      <c r="E22" s="25">
        <f>SUM(I22,L22)</f>
        <v>2414198</v>
      </c>
      <c r="G22" s="255">
        <v>2414198</v>
      </c>
      <c r="H22" s="251">
        <v>0</v>
      </c>
      <c r="I22" s="256">
        <v>2414198</v>
      </c>
      <c r="J22" s="97"/>
      <c r="K22" s="83"/>
      <c r="L22" s="89"/>
    </row>
    <row r="23" spans="2:12" ht="14.4" thickTop="1" thickBot="1" x14ac:dyDescent="0.3">
      <c r="B23" s="3" t="s">
        <v>23</v>
      </c>
      <c r="C23" s="6"/>
      <c r="D23" s="6"/>
      <c r="E23" s="25"/>
      <c r="G23" s="255"/>
      <c r="H23" s="251"/>
      <c r="I23" s="256"/>
      <c r="J23" s="97"/>
      <c r="K23" s="83"/>
      <c r="L23" s="89"/>
    </row>
    <row r="24" spans="2:12" ht="27.6" thickTop="1" thickBot="1" x14ac:dyDescent="0.3">
      <c r="B24" s="3" t="s">
        <v>24</v>
      </c>
      <c r="C24" s="6"/>
      <c r="D24" s="6"/>
      <c r="E24" s="25"/>
      <c r="G24" s="255"/>
      <c r="H24" s="251"/>
      <c r="I24" s="256"/>
      <c r="J24" s="97"/>
      <c r="K24" s="83"/>
      <c r="L24" s="89"/>
    </row>
    <row r="25" spans="2:12" ht="14.4" thickTop="1" thickBot="1" x14ac:dyDescent="0.3">
      <c r="B25" s="3" t="s">
        <v>25</v>
      </c>
      <c r="C25" s="6"/>
      <c r="D25" s="6"/>
      <c r="E25" s="25"/>
      <c r="G25" s="255"/>
      <c r="H25" s="251"/>
      <c r="I25" s="256"/>
      <c r="J25" s="97"/>
      <c r="K25" s="83"/>
      <c r="L25" s="89"/>
    </row>
    <row r="26" spans="2:12" ht="14.4" thickTop="1" thickBot="1" x14ac:dyDescent="0.3">
      <c r="B26" s="3" t="s">
        <v>26</v>
      </c>
      <c r="C26" s="6"/>
      <c r="D26" s="6"/>
      <c r="E26" s="25"/>
      <c r="G26" s="255"/>
      <c r="H26" s="251"/>
      <c r="I26" s="256"/>
      <c r="J26" s="97"/>
      <c r="K26" s="83"/>
      <c r="L26" s="89"/>
    </row>
    <row r="27" spans="2:12" ht="14.4" thickTop="1" thickBot="1" x14ac:dyDescent="0.3">
      <c r="B27" s="3" t="s">
        <v>27</v>
      </c>
      <c r="C27" s="21"/>
      <c r="D27" s="21"/>
      <c r="E27" s="25"/>
      <c r="G27" s="255"/>
      <c r="H27" s="251"/>
      <c r="I27" s="256"/>
      <c r="J27" s="97"/>
      <c r="K27" s="83"/>
      <c r="L27" s="89"/>
    </row>
    <row r="28" spans="2:12" ht="14.4" thickTop="1" thickBot="1" x14ac:dyDescent="0.3">
      <c r="B28" s="177" t="s">
        <v>28</v>
      </c>
      <c r="C28" s="228">
        <f>SUM(C22:C27)</f>
        <v>2414198</v>
      </c>
      <c r="D28" s="229">
        <f>SUM(D22:D27)</f>
        <v>0</v>
      </c>
      <c r="E28" s="203">
        <f>SUM(E22:E27)</f>
        <v>2414198</v>
      </c>
      <c r="G28" s="281">
        <f>SUM(G22:G27)</f>
        <v>2414198</v>
      </c>
      <c r="H28" s="282">
        <f>SUM(H22:H27)</f>
        <v>0</v>
      </c>
      <c r="I28" s="283">
        <f>SUM(I22:I27)</f>
        <v>2414198</v>
      </c>
      <c r="J28" s="181"/>
      <c r="K28" s="179"/>
      <c r="L28" s="183"/>
    </row>
    <row r="29" spans="2:12" ht="13.8" thickTop="1" x14ac:dyDescent="0.25"/>
  </sheetData>
  <mergeCells count="3">
    <mergeCell ref="B2:E2"/>
    <mergeCell ref="G2:I2"/>
    <mergeCell ref="J2:L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B1:R29"/>
  <sheetViews>
    <sheetView zoomScaleNormal="100" workbookViewId="0">
      <selection activeCell="C11" sqref="C11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4" width="17.6640625" style="44" customWidth="1"/>
    <col min="5" max="5" width="18.109375" style="44" customWidth="1"/>
    <col min="6" max="6" width="11.6640625" style="39" bestFit="1" customWidth="1"/>
    <col min="7" max="7" width="12.44140625" style="39" customWidth="1"/>
    <col min="8" max="9" width="12.33203125" style="39" bestFit="1" customWidth="1"/>
    <col min="10" max="10" width="13.44140625" style="39" bestFit="1" customWidth="1"/>
    <col min="11" max="12" width="12.33203125" style="39" bestFit="1" customWidth="1"/>
    <col min="13" max="16384" width="9.109375" style="39"/>
  </cols>
  <sheetData>
    <row r="1" spans="2:18" ht="27" customHeight="1" thickBot="1" x14ac:dyDescent="0.3"/>
    <row r="2" spans="2:18" ht="32.25" customHeight="1" thickTop="1" thickBot="1" x14ac:dyDescent="0.3">
      <c r="B2" s="460" t="s">
        <v>331</v>
      </c>
      <c r="C2" s="461"/>
      <c r="D2" s="461"/>
      <c r="E2" s="462"/>
      <c r="G2" s="466" t="s">
        <v>347</v>
      </c>
      <c r="H2" s="467"/>
      <c r="I2" s="468"/>
      <c r="J2" s="466" t="s">
        <v>348</v>
      </c>
      <c r="K2" s="467"/>
      <c r="L2" s="468"/>
    </row>
    <row r="3" spans="2:18" ht="14.4" thickTop="1" thickBot="1" x14ac:dyDescent="0.3">
      <c r="B3" s="2" t="s">
        <v>0</v>
      </c>
      <c r="C3" s="20" t="s">
        <v>1</v>
      </c>
      <c r="D3" s="20" t="s">
        <v>2</v>
      </c>
      <c r="E3" s="23" t="s">
        <v>3</v>
      </c>
      <c r="G3" s="197" t="s">
        <v>266</v>
      </c>
      <c r="H3" s="198" t="s">
        <v>267</v>
      </c>
      <c r="I3" s="199" t="s">
        <v>268</v>
      </c>
      <c r="J3" s="197" t="s">
        <v>266</v>
      </c>
      <c r="K3" s="198" t="s">
        <v>267</v>
      </c>
      <c r="L3" s="199" t="s">
        <v>268</v>
      </c>
    </row>
    <row r="4" spans="2:18" ht="14.4" thickTop="1" thickBot="1" x14ac:dyDescent="0.3">
      <c r="B4" s="8" t="s">
        <v>4</v>
      </c>
      <c r="C4" s="6">
        <f t="shared" ref="C4:E6" si="0">SUM(G4,J4)</f>
        <v>58882421</v>
      </c>
      <c r="D4" s="6">
        <f t="shared" si="0"/>
        <v>58882421</v>
      </c>
      <c r="E4" s="6">
        <f t="shared" si="0"/>
        <v>0</v>
      </c>
      <c r="G4" s="255">
        <v>0</v>
      </c>
      <c r="H4" s="251">
        <v>0</v>
      </c>
      <c r="I4" s="256">
        <v>0</v>
      </c>
      <c r="J4" s="255">
        <v>58882421</v>
      </c>
      <c r="K4" s="251">
        <v>58882421</v>
      </c>
      <c r="L4" s="256">
        <v>0</v>
      </c>
    </row>
    <row r="5" spans="2:18" ht="13.8" thickBot="1" x14ac:dyDescent="0.3">
      <c r="B5" s="9" t="s">
        <v>5</v>
      </c>
      <c r="C5" s="6">
        <f t="shared" si="0"/>
        <v>30993537</v>
      </c>
      <c r="D5" s="6">
        <f t="shared" si="0"/>
        <v>30993537</v>
      </c>
      <c r="E5" s="6">
        <f t="shared" si="0"/>
        <v>0</v>
      </c>
      <c r="G5" s="255">
        <v>0</v>
      </c>
      <c r="H5" s="251">
        <v>0</v>
      </c>
      <c r="I5" s="256">
        <v>0</v>
      </c>
      <c r="J5" s="255">
        <v>30993537</v>
      </c>
      <c r="K5" s="251">
        <v>30993537</v>
      </c>
      <c r="L5" s="256">
        <v>0</v>
      </c>
    </row>
    <row r="6" spans="2:18" ht="13.8" thickBot="1" x14ac:dyDescent="0.3">
      <c r="B6" s="10" t="s">
        <v>6</v>
      </c>
      <c r="C6" s="21">
        <f t="shared" si="0"/>
        <v>0</v>
      </c>
      <c r="D6" s="21">
        <f t="shared" si="0"/>
        <v>0</v>
      </c>
      <c r="E6" s="21">
        <f t="shared" si="0"/>
        <v>0</v>
      </c>
      <c r="G6" s="255">
        <v>0</v>
      </c>
      <c r="H6" s="251">
        <v>0</v>
      </c>
      <c r="I6" s="256">
        <v>0</v>
      </c>
      <c r="J6" s="255">
        <v>0</v>
      </c>
      <c r="K6" s="251">
        <v>0</v>
      </c>
      <c r="L6" s="256">
        <v>0</v>
      </c>
    </row>
    <row r="7" spans="2:18" ht="14.4" thickTop="1" thickBot="1" x14ac:dyDescent="0.3">
      <c r="B7" s="165" t="s">
        <v>7</v>
      </c>
      <c r="C7" s="228">
        <f>SUM(C4:C6)</f>
        <v>89875958</v>
      </c>
      <c r="D7" s="284">
        <f>SUM(D4:D6)</f>
        <v>89875958</v>
      </c>
      <c r="E7" s="228">
        <f>SUM(E4:E6)</f>
        <v>0</v>
      </c>
      <c r="F7" s="44"/>
      <c r="G7" s="257">
        <f t="shared" ref="G7:L7" si="1">SUM(G4:G6)</f>
        <v>0</v>
      </c>
      <c r="H7" s="252">
        <f t="shared" si="1"/>
        <v>0</v>
      </c>
      <c r="I7" s="258">
        <f t="shared" si="1"/>
        <v>0</v>
      </c>
      <c r="J7" s="257">
        <f t="shared" si="1"/>
        <v>89875958</v>
      </c>
      <c r="K7" s="252">
        <f t="shared" si="1"/>
        <v>89875958</v>
      </c>
      <c r="L7" s="258">
        <f t="shared" si="1"/>
        <v>0</v>
      </c>
    </row>
    <row r="8" spans="2:18" ht="14.4" thickTop="1" thickBot="1" x14ac:dyDescent="0.3">
      <c r="B8" s="9" t="s">
        <v>8</v>
      </c>
      <c r="C8" s="6">
        <f t="shared" ref="C8:E11" si="2">SUM(G8,J8)</f>
        <v>23891990100</v>
      </c>
      <c r="D8" s="6">
        <f t="shared" si="2"/>
        <v>8192275671</v>
      </c>
      <c r="E8" s="6">
        <f t="shared" si="2"/>
        <v>15699714429</v>
      </c>
      <c r="G8" s="255">
        <v>9896088985</v>
      </c>
      <c r="H8" s="251">
        <v>2085660580</v>
      </c>
      <c r="I8" s="256">
        <v>7810428405</v>
      </c>
      <c r="J8" s="255">
        <v>13995901115</v>
      </c>
      <c r="K8" s="251">
        <v>6106615091</v>
      </c>
      <c r="L8" s="256">
        <v>7889286024</v>
      </c>
    </row>
    <row r="9" spans="2:18" ht="13.8" thickBot="1" x14ac:dyDescent="0.3">
      <c r="B9" s="9" t="s">
        <v>9</v>
      </c>
      <c r="C9" s="6">
        <f t="shared" si="2"/>
        <v>1200698216</v>
      </c>
      <c r="D9" s="6">
        <f t="shared" si="2"/>
        <v>992868745</v>
      </c>
      <c r="E9" s="6">
        <f t="shared" si="2"/>
        <v>207829471</v>
      </c>
      <c r="G9" s="255">
        <v>22682517</v>
      </c>
      <c r="H9" s="251">
        <v>20395616</v>
      </c>
      <c r="I9" s="256">
        <v>2286901</v>
      </c>
      <c r="J9" s="255">
        <v>1178015699</v>
      </c>
      <c r="K9" s="251">
        <v>972473129</v>
      </c>
      <c r="L9" s="256">
        <v>205542570</v>
      </c>
    </row>
    <row r="10" spans="2:18" ht="13.8" thickBot="1" x14ac:dyDescent="0.3">
      <c r="B10" s="9" t="s">
        <v>10</v>
      </c>
      <c r="C10" s="6">
        <f t="shared" si="2"/>
        <v>26240398</v>
      </c>
      <c r="D10" s="6">
        <f t="shared" si="2"/>
        <v>17698382</v>
      </c>
      <c r="E10" s="6">
        <f t="shared" si="2"/>
        <v>8542016</v>
      </c>
      <c r="G10" s="255">
        <v>0</v>
      </c>
      <c r="H10" s="251">
        <v>0</v>
      </c>
      <c r="I10" s="256">
        <v>0</v>
      </c>
      <c r="J10" s="255">
        <v>26240398</v>
      </c>
      <c r="K10" s="251">
        <v>17698382</v>
      </c>
      <c r="L10" s="256">
        <v>8542016</v>
      </c>
    </row>
    <row r="11" spans="2:18" ht="13.8" thickBot="1" x14ac:dyDescent="0.3">
      <c r="B11" s="9" t="s">
        <v>11</v>
      </c>
      <c r="C11" s="6">
        <f t="shared" si="2"/>
        <v>294993590</v>
      </c>
      <c r="D11" s="6">
        <f t="shared" si="2"/>
        <v>0</v>
      </c>
      <c r="E11" s="6">
        <f t="shared" si="2"/>
        <v>294993590</v>
      </c>
      <c r="G11" s="255">
        <v>0</v>
      </c>
      <c r="H11" s="251">
        <v>0</v>
      </c>
      <c r="I11" s="256">
        <v>0</v>
      </c>
      <c r="J11" s="255">
        <v>294993590</v>
      </c>
      <c r="K11" s="251">
        <v>0</v>
      </c>
      <c r="L11" s="256">
        <v>294993590</v>
      </c>
      <c r="Q11" s="235"/>
      <c r="R11" s="235"/>
    </row>
    <row r="12" spans="2:18" ht="13.8" thickBot="1" x14ac:dyDescent="0.3">
      <c r="B12" s="10" t="s">
        <v>12</v>
      </c>
      <c r="C12" s="21"/>
      <c r="D12" s="21"/>
      <c r="E12" s="21"/>
      <c r="G12" s="255"/>
      <c r="H12" s="251"/>
      <c r="I12" s="256"/>
      <c r="J12" s="255"/>
      <c r="K12" s="251"/>
      <c r="L12" s="256"/>
    </row>
    <row r="13" spans="2:18" ht="14.4" thickTop="1" thickBot="1" x14ac:dyDescent="0.3">
      <c r="B13" s="165" t="s">
        <v>13</v>
      </c>
      <c r="C13" s="228">
        <f>SUM(C8:C12)</f>
        <v>25413922304</v>
      </c>
      <c r="D13" s="229">
        <f>SUM(D8:D12)</f>
        <v>9202842798</v>
      </c>
      <c r="E13" s="203">
        <f>SUM(E8:E12)</f>
        <v>16211079506</v>
      </c>
      <c r="F13" s="44"/>
      <c r="G13" s="257">
        <f t="shared" ref="G13:L13" si="3">SUM(G8:G12)</f>
        <v>9918771502</v>
      </c>
      <c r="H13" s="252">
        <f t="shared" si="3"/>
        <v>2106056196</v>
      </c>
      <c r="I13" s="258">
        <f t="shared" si="3"/>
        <v>7812715306</v>
      </c>
      <c r="J13" s="257">
        <f t="shared" si="3"/>
        <v>15495150802</v>
      </c>
      <c r="K13" s="252">
        <f t="shared" si="3"/>
        <v>7096786602</v>
      </c>
      <c r="L13" s="258">
        <f t="shared" si="3"/>
        <v>8398364200</v>
      </c>
    </row>
    <row r="14" spans="2:18" ht="14.4" thickTop="1" thickBot="1" x14ac:dyDescent="0.3">
      <c r="B14" s="9" t="s">
        <v>14</v>
      </c>
      <c r="C14" s="6"/>
      <c r="D14" s="6"/>
      <c r="E14" s="25"/>
      <c r="G14" s="255"/>
      <c r="H14" s="251"/>
      <c r="I14" s="256"/>
      <c r="J14" s="255"/>
      <c r="K14" s="251"/>
      <c r="L14" s="256"/>
    </row>
    <row r="15" spans="2:18" ht="13.8" thickBot="1" x14ac:dyDescent="0.3">
      <c r="B15" s="9" t="s">
        <v>15</v>
      </c>
      <c r="C15" s="6"/>
      <c r="D15" s="6"/>
      <c r="E15" s="24"/>
      <c r="G15" s="255"/>
      <c r="H15" s="251"/>
      <c r="I15" s="256"/>
      <c r="J15" s="255"/>
      <c r="K15" s="251"/>
      <c r="L15" s="256"/>
    </row>
    <row r="16" spans="2:18" ht="13.8" thickBot="1" x14ac:dyDescent="0.3">
      <c r="B16" s="9" t="s">
        <v>16</v>
      </c>
      <c r="C16" s="6"/>
      <c r="D16" s="6"/>
      <c r="E16" s="24"/>
      <c r="G16" s="255"/>
      <c r="H16" s="251"/>
      <c r="I16" s="256"/>
      <c r="J16" s="255">
        <f>SUM(J9:J10)</f>
        <v>1204256097</v>
      </c>
      <c r="K16" s="251"/>
      <c r="L16" s="256">
        <f>SUM(L9:L10)</f>
        <v>214084586</v>
      </c>
    </row>
    <row r="17" spans="2:12" ht="13.8" thickBot="1" x14ac:dyDescent="0.3">
      <c r="B17" s="9" t="s">
        <v>17</v>
      </c>
      <c r="C17" s="6"/>
      <c r="D17" s="6"/>
      <c r="E17" s="24"/>
      <c r="G17" s="255"/>
      <c r="H17" s="251"/>
      <c r="I17" s="256"/>
      <c r="J17" s="255"/>
      <c r="K17" s="251"/>
      <c r="L17" s="256"/>
    </row>
    <row r="18" spans="2:12" ht="13.8" thickBot="1" x14ac:dyDescent="0.3">
      <c r="B18" s="3" t="s">
        <v>18</v>
      </c>
      <c r="C18" s="6"/>
      <c r="D18" s="6"/>
      <c r="E18" s="24"/>
      <c r="G18" s="255"/>
      <c r="H18" s="251"/>
      <c r="I18" s="256"/>
      <c r="J18" s="255"/>
      <c r="K18" s="251"/>
      <c r="L18" s="256"/>
    </row>
    <row r="19" spans="2:12" ht="13.8" thickBot="1" x14ac:dyDescent="0.3">
      <c r="B19" s="4" t="s">
        <v>19</v>
      </c>
      <c r="C19" s="22"/>
      <c r="D19" s="22"/>
      <c r="E19" s="27"/>
      <c r="G19" s="260"/>
      <c r="H19" s="253"/>
      <c r="I19" s="261"/>
      <c r="J19" s="260"/>
      <c r="K19" s="253"/>
      <c r="L19" s="261"/>
    </row>
    <row r="20" spans="2:12" ht="14.4" thickTop="1" thickBot="1" x14ac:dyDescent="0.3">
      <c r="B20" s="173" t="s">
        <v>20</v>
      </c>
      <c r="C20" s="228"/>
      <c r="D20" s="229"/>
      <c r="E20" s="203"/>
      <c r="G20" s="257"/>
      <c r="H20" s="252"/>
      <c r="I20" s="258"/>
      <c r="J20" s="257"/>
      <c r="K20" s="252"/>
      <c r="L20" s="258"/>
    </row>
    <row r="21" spans="2:12" ht="14.4" thickTop="1" thickBot="1" x14ac:dyDescent="0.3">
      <c r="B21" s="184" t="s">
        <v>21</v>
      </c>
      <c r="C21" s="230">
        <f>SUM(C7,C13)</f>
        <v>25503798262</v>
      </c>
      <c r="D21" s="231">
        <f>SUM(D7,D13)</f>
        <v>9292718756</v>
      </c>
      <c r="E21" s="232">
        <f>SUM(E7,E13)</f>
        <v>16211079506</v>
      </c>
      <c r="F21" s="44"/>
      <c r="G21" s="262">
        <f t="shared" ref="G21:L21" si="4">SUM(G7,G13)</f>
        <v>9918771502</v>
      </c>
      <c r="H21" s="254">
        <f t="shared" si="4"/>
        <v>2106056196</v>
      </c>
      <c r="I21" s="263">
        <f t="shared" si="4"/>
        <v>7812715306</v>
      </c>
      <c r="J21" s="262">
        <f t="shared" si="4"/>
        <v>15585026760</v>
      </c>
      <c r="K21" s="254">
        <f t="shared" si="4"/>
        <v>7186662560</v>
      </c>
      <c r="L21" s="263">
        <f t="shared" si="4"/>
        <v>8398364200</v>
      </c>
    </row>
    <row r="22" spans="2:12" ht="14.4" thickTop="1" thickBot="1" x14ac:dyDescent="0.3">
      <c r="B22" s="3" t="s">
        <v>22</v>
      </c>
      <c r="C22" s="6">
        <f>SUM(G22,J22)</f>
        <v>2414198</v>
      </c>
      <c r="D22" s="6">
        <f>SUM(H22,K22)</f>
        <v>0</v>
      </c>
      <c r="E22" s="25">
        <f>SUM(I22,L22)</f>
        <v>2414198</v>
      </c>
      <c r="G22" s="255"/>
      <c r="H22" s="251"/>
      <c r="I22" s="256"/>
      <c r="J22" s="255">
        <v>2414198</v>
      </c>
      <c r="K22" s="251">
        <v>0</v>
      </c>
      <c r="L22" s="256">
        <v>2414198</v>
      </c>
    </row>
    <row r="23" spans="2:12" ht="13.8" thickBot="1" x14ac:dyDescent="0.3">
      <c r="B23" s="3" t="s">
        <v>23</v>
      </c>
      <c r="C23" s="6"/>
      <c r="D23" s="6"/>
      <c r="E23" s="24"/>
      <c r="G23" s="255"/>
      <c r="H23" s="251"/>
      <c r="I23" s="256"/>
      <c r="J23" s="255"/>
      <c r="K23" s="251"/>
      <c r="L23" s="256"/>
    </row>
    <row r="24" spans="2:12" ht="27" thickBot="1" x14ac:dyDescent="0.3">
      <c r="B24" s="3" t="s">
        <v>24</v>
      </c>
      <c r="C24" s="6"/>
      <c r="D24" s="6"/>
      <c r="E24" s="24"/>
      <c r="G24" s="255"/>
      <c r="H24" s="251"/>
      <c r="I24" s="256"/>
      <c r="J24" s="255"/>
      <c r="K24" s="251"/>
      <c r="L24" s="256"/>
    </row>
    <row r="25" spans="2:12" ht="13.8" thickBot="1" x14ac:dyDescent="0.3">
      <c r="B25" s="3" t="s">
        <v>25</v>
      </c>
      <c r="C25" s="6"/>
      <c r="D25" s="6"/>
      <c r="E25" s="24"/>
      <c r="G25" s="255"/>
      <c r="H25" s="251"/>
      <c r="I25" s="256"/>
      <c r="J25" s="255"/>
      <c r="K25" s="251"/>
      <c r="L25" s="256"/>
    </row>
    <row r="26" spans="2:12" ht="13.8" thickBot="1" x14ac:dyDescent="0.3">
      <c r="B26" s="3" t="s">
        <v>26</v>
      </c>
      <c r="C26" s="6"/>
      <c r="D26" s="6"/>
      <c r="E26" s="24"/>
      <c r="G26" s="255"/>
      <c r="H26" s="251"/>
      <c r="I26" s="256"/>
      <c r="J26" s="255"/>
      <c r="K26" s="251"/>
      <c r="L26" s="256"/>
    </row>
    <row r="27" spans="2:12" ht="13.8" thickBot="1" x14ac:dyDescent="0.3">
      <c r="B27" s="3" t="s">
        <v>27</v>
      </c>
      <c r="C27" s="21"/>
      <c r="D27" s="21"/>
      <c r="E27" s="24"/>
      <c r="G27" s="255"/>
      <c r="H27" s="251"/>
      <c r="I27" s="256"/>
      <c r="J27" s="255"/>
      <c r="K27" s="251"/>
      <c r="L27" s="256"/>
    </row>
    <row r="28" spans="2:12" ht="14.4" thickTop="1" thickBot="1" x14ac:dyDescent="0.3">
      <c r="B28" s="177" t="s">
        <v>28</v>
      </c>
      <c r="C28" s="228">
        <f>SUM(C22:C27)</f>
        <v>2414198</v>
      </c>
      <c r="D28" s="229">
        <f>SUM(D22:D27)</f>
        <v>0</v>
      </c>
      <c r="E28" s="203">
        <f>SUM(E22:E27)</f>
        <v>2414198</v>
      </c>
      <c r="G28" s="281"/>
      <c r="H28" s="282"/>
      <c r="I28" s="283"/>
      <c r="J28" s="281">
        <f>SUM(J22:J27)</f>
        <v>2414198</v>
      </c>
      <c r="K28" s="282">
        <f>SUM(K22:K27)</f>
        <v>0</v>
      </c>
      <c r="L28" s="283">
        <f>SUM(L22:L27)</f>
        <v>2414198</v>
      </c>
    </row>
    <row r="29" spans="2:12" ht="13.8" thickTop="1" x14ac:dyDescent="0.25"/>
  </sheetData>
  <mergeCells count="3">
    <mergeCell ref="B2:E2"/>
    <mergeCell ref="G2:I2"/>
    <mergeCell ref="J2:L2"/>
  </mergeCells>
  <pageMargins left="0.7" right="0.7" top="0.75" bottom="0.75" header="0.3" footer="0.3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B1:O29"/>
  <sheetViews>
    <sheetView topLeftCell="B1" zoomScaleNormal="100" workbookViewId="0">
      <selection activeCell="E21" sqref="E21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4" width="17.6640625" style="44" customWidth="1"/>
    <col min="5" max="5" width="18.109375" style="44" customWidth="1"/>
    <col min="6" max="6" width="9.109375" style="39"/>
    <col min="7" max="9" width="12.33203125" style="39" bestFit="1" customWidth="1"/>
    <col min="10" max="10" width="10" style="44" customWidth="1"/>
    <col min="11" max="11" width="9.6640625" style="44" customWidth="1"/>
    <col min="12" max="12" width="9.88671875" style="44" customWidth="1"/>
    <col min="13" max="16384" width="9.109375" style="39"/>
  </cols>
  <sheetData>
    <row r="1" spans="2:15" ht="13.8" thickBot="1" x14ac:dyDescent="0.3"/>
    <row r="2" spans="2:15" ht="33.75" customHeight="1" thickTop="1" thickBot="1" x14ac:dyDescent="0.3">
      <c r="B2" s="460" t="s">
        <v>333</v>
      </c>
      <c r="C2" s="461"/>
      <c r="D2" s="461"/>
      <c r="E2" s="462"/>
      <c r="G2" s="463" t="s">
        <v>260</v>
      </c>
      <c r="H2" s="464"/>
      <c r="I2" s="465"/>
      <c r="J2" s="469" t="s">
        <v>261</v>
      </c>
      <c r="K2" s="469"/>
      <c r="L2" s="469"/>
      <c r="M2" s="463" t="s">
        <v>332</v>
      </c>
      <c r="N2" s="464"/>
      <c r="O2" s="465"/>
    </row>
    <row r="3" spans="2:15" ht="14.4" thickTop="1" thickBot="1" x14ac:dyDescent="0.3">
      <c r="B3" s="2" t="s">
        <v>0</v>
      </c>
      <c r="C3" s="20" t="s">
        <v>1</v>
      </c>
      <c r="D3" s="20" t="s">
        <v>2</v>
      </c>
      <c r="E3" s="23" t="s">
        <v>3</v>
      </c>
      <c r="G3" s="197" t="s">
        <v>266</v>
      </c>
      <c r="H3" s="198" t="s">
        <v>267</v>
      </c>
      <c r="I3" s="199" t="s">
        <v>268</v>
      </c>
      <c r="J3" s="236" t="s">
        <v>266</v>
      </c>
      <c r="K3" s="237" t="s">
        <v>267</v>
      </c>
      <c r="L3" s="239" t="s">
        <v>268</v>
      </c>
      <c r="M3" s="274" t="s">
        <v>266</v>
      </c>
      <c r="N3" s="269" t="s">
        <v>267</v>
      </c>
      <c r="O3" s="270" t="s">
        <v>268</v>
      </c>
    </row>
    <row r="4" spans="2:15" ht="14.4" thickTop="1" thickBot="1" x14ac:dyDescent="0.3">
      <c r="B4" s="8" t="s">
        <v>4</v>
      </c>
      <c r="C4" s="6">
        <v>0</v>
      </c>
      <c r="D4" s="6">
        <v>0</v>
      </c>
      <c r="E4" s="24">
        <v>0</v>
      </c>
      <c r="G4" s="246">
        <v>0</v>
      </c>
      <c r="H4" s="83">
        <v>0</v>
      </c>
      <c r="I4" s="304">
        <v>0</v>
      </c>
      <c r="J4" s="247">
        <v>0</v>
      </c>
      <c r="K4" s="83">
        <v>0</v>
      </c>
      <c r="L4" s="304">
        <v>0</v>
      </c>
      <c r="M4" s="255">
        <v>0</v>
      </c>
      <c r="N4" s="251">
        <v>0</v>
      </c>
      <c r="O4" s="256">
        <v>0</v>
      </c>
    </row>
    <row r="5" spans="2:15" ht="13.8" thickBot="1" x14ac:dyDescent="0.3">
      <c r="B5" s="9" t="s">
        <v>5</v>
      </c>
      <c r="C5" s="6">
        <v>0</v>
      </c>
      <c r="D5" s="6">
        <v>0</v>
      </c>
      <c r="E5" s="24">
        <v>0</v>
      </c>
      <c r="G5" s="246">
        <v>0</v>
      </c>
      <c r="H5" s="83">
        <v>0</v>
      </c>
      <c r="I5" s="304">
        <v>0</v>
      </c>
      <c r="J5" s="247">
        <v>0</v>
      </c>
      <c r="K5" s="83">
        <v>0</v>
      </c>
      <c r="L5" s="304">
        <v>0</v>
      </c>
      <c r="M5" s="255">
        <v>0</v>
      </c>
      <c r="N5" s="251">
        <v>0</v>
      </c>
      <c r="O5" s="256">
        <v>0</v>
      </c>
    </row>
    <row r="6" spans="2:15" ht="13.8" thickBot="1" x14ac:dyDescent="0.3">
      <c r="B6" s="10" t="s">
        <v>6</v>
      </c>
      <c r="C6" s="6">
        <v>0</v>
      </c>
      <c r="D6" s="6">
        <v>0</v>
      </c>
      <c r="E6" s="24">
        <v>0</v>
      </c>
      <c r="G6" s="246">
        <v>0</v>
      </c>
      <c r="H6" s="83">
        <v>0</v>
      </c>
      <c r="I6" s="304">
        <v>0</v>
      </c>
      <c r="J6" s="247">
        <v>0</v>
      </c>
      <c r="K6" s="83">
        <v>0</v>
      </c>
      <c r="L6" s="304">
        <v>0</v>
      </c>
      <c r="M6" s="255">
        <v>0</v>
      </c>
      <c r="N6" s="251">
        <v>0</v>
      </c>
      <c r="O6" s="256">
        <v>0</v>
      </c>
    </row>
    <row r="7" spans="2:15" ht="14.4" thickTop="1" thickBot="1" x14ac:dyDescent="0.3">
      <c r="B7" s="165" t="s">
        <v>7</v>
      </c>
      <c r="C7" s="228">
        <f>SUM(C4:C6)</f>
        <v>0</v>
      </c>
      <c r="D7" s="229">
        <f>SUM(D4:D6)</f>
        <v>0</v>
      </c>
      <c r="E7" s="203">
        <f>SUM(E4:E6)</f>
        <v>0</v>
      </c>
      <c r="G7" s="174">
        <f t="shared" ref="G7:O7" si="0">SUM(G4:G6)</f>
        <v>0</v>
      </c>
      <c r="H7" s="175">
        <f t="shared" si="0"/>
        <v>0</v>
      </c>
      <c r="I7" s="172">
        <f t="shared" si="0"/>
        <v>0</v>
      </c>
      <c r="J7" s="151">
        <f t="shared" si="0"/>
        <v>0</v>
      </c>
      <c r="K7" s="169">
        <f t="shared" si="0"/>
        <v>0</v>
      </c>
      <c r="L7" s="163">
        <f t="shared" si="0"/>
        <v>0</v>
      </c>
      <c r="M7" s="257">
        <f t="shared" si="0"/>
        <v>0</v>
      </c>
      <c r="N7" s="252">
        <f t="shared" si="0"/>
        <v>0</v>
      </c>
      <c r="O7" s="258">
        <f t="shared" si="0"/>
        <v>0</v>
      </c>
    </row>
    <row r="8" spans="2:15" ht="14.4" thickTop="1" thickBot="1" x14ac:dyDescent="0.3">
      <c r="B8" s="9" t="s">
        <v>8</v>
      </c>
      <c r="C8" s="6">
        <f t="shared" ref="C8:E10" si="1">SUM(G8,J8,M8)</f>
        <v>9896088985</v>
      </c>
      <c r="D8" s="6">
        <f t="shared" si="1"/>
        <v>2085660580</v>
      </c>
      <c r="E8" s="24">
        <f t="shared" si="1"/>
        <v>7810428405</v>
      </c>
      <c r="G8" s="244">
        <v>9896088985</v>
      </c>
      <c r="H8" s="245">
        <v>2085660580</v>
      </c>
      <c r="I8" s="89">
        <v>7810428405</v>
      </c>
      <c r="J8" s="247">
        <v>0</v>
      </c>
      <c r="K8" s="84">
        <v>0</v>
      </c>
      <c r="L8" s="160">
        <v>0</v>
      </c>
      <c r="M8" s="255">
        <v>0</v>
      </c>
      <c r="N8" s="251">
        <v>0</v>
      </c>
      <c r="O8" s="256">
        <v>0</v>
      </c>
    </row>
    <row r="9" spans="2:15" ht="13.8" thickBot="1" x14ac:dyDescent="0.3">
      <c r="B9" s="9" t="s">
        <v>9</v>
      </c>
      <c r="C9" s="6">
        <f t="shared" si="1"/>
        <v>22682517</v>
      </c>
      <c r="D9" s="6">
        <f t="shared" si="1"/>
        <v>20395616</v>
      </c>
      <c r="E9" s="24">
        <f t="shared" si="1"/>
        <v>2286901</v>
      </c>
      <c r="G9" s="246">
        <v>0</v>
      </c>
      <c r="H9" s="83">
        <v>0</v>
      </c>
      <c r="I9" s="304">
        <v>0</v>
      </c>
      <c r="J9" s="247">
        <v>22682517</v>
      </c>
      <c r="K9" s="84">
        <v>20395616</v>
      </c>
      <c r="L9" s="160">
        <v>2286901</v>
      </c>
      <c r="M9" s="255">
        <v>0</v>
      </c>
      <c r="N9" s="251">
        <v>0</v>
      </c>
      <c r="O9" s="256">
        <v>0</v>
      </c>
    </row>
    <row r="10" spans="2:15" ht="13.8" thickBot="1" x14ac:dyDescent="0.3">
      <c r="B10" s="9" t="s">
        <v>10</v>
      </c>
      <c r="C10" s="6">
        <f t="shared" si="1"/>
        <v>0</v>
      </c>
      <c r="D10" s="6">
        <f t="shared" si="1"/>
        <v>0</v>
      </c>
      <c r="E10" s="6">
        <f t="shared" si="1"/>
        <v>0</v>
      </c>
      <c r="G10" s="246">
        <v>0</v>
      </c>
      <c r="H10" s="83">
        <v>0</v>
      </c>
      <c r="I10" s="304">
        <v>0</v>
      </c>
      <c r="J10" s="247">
        <v>0</v>
      </c>
      <c r="K10" s="84">
        <v>0</v>
      </c>
      <c r="L10" s="160">
        <v>0</v>
      </c>
      <c r="M10" s="255">
        <v>0</v>
      </c>
      <c r="N10" s="251">
        <v>0</v>
      </c>
      <c r="O10" s="256">
        <v>0</v>
      </c>
    </row>
    <row r="11" spans="2:15" ht="13.8" thickBot="1" x14ac:dyDescent="0.3">
      <c r="B11" s="9" t="s">
        <v>11</v>
      </c>
      <c r="C11" s="6"/>
      <c r="D11" s="6"/>
      <c r="E11" s="6"/>
      <c r="G11" s="246"/>
      <c r="H11" s="83"/>
      <c r="I11" s="97"/>
      <c r="J11" s="247"/>
      <c r="K11" s="84"/>
      <c r="L11" s="160"/>
      <c r="M11" s="255"/>
      <c r="N11" s="251"/>
      <c r="O11" s="256"/>
    </row>
    <row r="12" spans="2:15" ht="13.8" thickBot="1" x14ac:dyDescent="0.3">
      <c r="B12" s="10" t="s">
        <v>12</v>
      </c>
      <c r="C12" s="6"/>
      <c r="D12" s="6"/>
      <c r="E12" s="6"/>
      <c r="G12" s="246"/>
      <c r="H12" s="83"/>
      <c r="I12" s="97"/>
      <c r="J12" s="247"/>
      <c r="K12" s="84"/>
      <c r="L12" s="160"/>
      <c r="M12" s="255"/>
      <c r="N12" s="251"/>
      <c r="O12" s="256"/>
    </row>
    <row r="13" spans="2:15" ht="14.4" thickTop="1" thickBot="1" x14ac:dyDescent="0.3">
      <c r="B13" s="165" t="s">
        <v>13</v>
      </c>
      <c r="C13" s="228">
        <f>SUM(G13,J13,M13)</f>
        <v>9918771502</v>
      </c>
      <c r="D13" s="229">
        <f>SUM(H13,K13,N13)</f>
        <v>2106056196</v>
      </c>
      <c r="E13" s="203">
        <f>SUM(I13,L13,O13)</f>
        <v>7812715306</v>
      </c>
      <c r="G13" s="168">
        <f t="shared" ref="G13:L13" si="2">SUM(G8:G12)</f>
        <v>9896088985</v>
      </c>
      <c r="H13" s="169">
        <f t="shared" si="2"/>
        <v>2085660580</v>
      </c>
      <c r="I13" s="170">
        <f t="shared" si="2"/>
        <v>7810428405</v>
      </c>
      <c r="J13" s="168">
        <f t="shared" si="2"/>
        <v>22682517</v>
      </c>
      <c r="K13" s="169">
        <f t="shared" si="2"/>
        <v>20395616</v>
      </c>
      <c r="L13" s="192">
        <f t="shared" si="2"/>
        <v>2286901</v>
      </c>
      <c r="M13" s="257">
        <f>SUM(M8:M12)</f>
        <v>0</v>
      </c>
      <c r="N13" s="252">
        <f>SUM(N8:N12)</f>
        <v>0</v>
      </c>
      <c r="O13" s="258">
        <f>SUM(O8:O12)</f>
        <v>0</v>
      </c>
    </row>
    <row r="14" spans="2:15" ht="14.4" thickTop="1" thickBot="1" x14ac:dyDescent="0.3">
      <c r="B14" s="9" t="s">
        <v>14</v>
      </c>
      <c r="C14" s="6"/>
      <c r="D14" s="6"/>
      <c r="E14" s="25"/>
      <c r="G14" s="90"/>
      <c r="H14" s="83"/>
      <c r="I14" s="88"/>
      <c r="J14" s="87"/>
      <c r="K14" s="84"/>
      <c r="L14" s="94"/>
      <c r="M14" s="255"/>
      <c r="N14" s="251"/>
      <c r="O14" s="256"/>
    </row>
    <row r="15" spans="2:15" ht="13.8" thickBot="1" x14ac:dyDescent="0.3">
      <c r="B15" s="9" t="s">
        <v>15</v>
      </c>
      <c r="C15" s="6"/>
      <c r="D15" s="6"/>
      <c r="E15" s="24"/>
      <c r="G15" s="90"/>
      <c r="H15" s="83"/>
      <c r="I15" s="88"/>
      <c r="J15" s="87"/>
      <c r="K15" s="84"/>
      <c r="L15" s="94"/>
      <c r="M15" s="255"/>
      <c r="N15" s="251"/>
      <c r="O15" s="256"/>
    </row>
    <row r="16" spans="2:15" ht="13.8" thickBot="1" x14ac:dyDescent="0.3">
      <c r="B16" s="9" t="s">
        <v>16</v>
      </c>
      <c r="C16" s="6"/>
      <c r="D16" s="6"/>
      <c r="E16" s="24"/>
      <c r="G16" s="90"/>
      <c r="H16" s="83"/>
      <c r="I16" s="88"/>
      <c r="J16" s="87"/>
      <c r="K16" s="84"/>
      <c r="L16" s="94"/>
      <c r="M16" s="255"/>
      <c r="N16" s="251"/>
      <c r="O16" s="256"/>
    </row>
    <row r="17" spans="2:15" ht="13.8" thickBot="1" x14ac:dyDescent="0.3">
      <c r="B17" s="9" t="s">
        <v>17</v>
      </c>
      <c r="C17" s="6"/>
      <c r="D17" s="6"/>
      <c r="E17" s="24"/>
      <c r="G17" s="90"/>
      <c r="H17" s="83"/>
      <c r="I17" s="88"/>
      <c r="J17" s="87"/>
      <c r="K17" s="84"/>
      <c r="L17" s="94"/>
      <c r="M17" s="255"/>
      <c r="N17" s="251"/>
      <c r="O17" s="256"/>
    </row>
    <row r="18" spans="2:15" ht="13.8" thickBot="1" x14ac:dyDescent="0.3">
      <c r="B18" s="3" t="s">
        <v>18</v>
      </c>
      <c r="C18" s="6"/>
      <c r="D18" s="6"/>
      <c r="E18" s="24"/>
      <c r="G18" s="90"/>
      <c r="H18" s="83"/>
      <c r="I18" s="88"/>
      <c r="J18" s="87"/>
      <c r="K18" s="84"/>
      <c r="L18" s="94"/>
      <c r="M18" s="255"/>
      <c r="N18" s="251"/>
      <c r="O18" s="256"/>
    </row>
    <row r="19" spans="2:15" ht="13.8" thickBot="1" x14ac:dyDescent="0.3">
      <c r="B19" s="4" t="s">
        <v>19</v>
      </c>
      <c r="C19" s="22"/>
      <c r="D19" s="22"/>
      <c r="E19" s="27"/>
      <c r="G19" s="90"/>
      <c r="H19" s="83"/>
      <c r="I19" s="88"/>
      <c r="J19" s="87"/>
      <c r="K19" s="84"/>
      <c r="L19" s="94"/>
      <c r="M19" s="260"/>
      <c r="N19" s="253"/>
      <c r="O19" s="256"/>
    </row>
    <row r="20" spans="2:15" ht="14.4" thickTop="1" thickBot="1" x14ac:dyDescent="0.3">
      <c r="B20" s="173" t="s">
        <v>20</v>
      </c>
      <c r="C20" s="228"/>
      <c r="D20" s="229"/>
      <c r="E20" s="203"/>
      <c r="G20" s="174"/>
      <c r="H20" s="175"/>
      <c r="I20" s="172"/>
      <c r="J20" s="168"/>
      <c r="K20" s="169"/>
      <c r="L20" s="192"/>
      <c r="M20" s="257"/>
      <c r="N20" s="252"/>
      <c r="O20" s="258"/>
    </row>
    <row r="21" spans="2:15" ht="14.4" thickTop="1" thickBot="1" x14ac:dyDescent="0.3">
      <c r="B21" s="184" t="s">
        <v>21</v>
      </c>
      <c r="C21" s="230">
        <f>SUM(C7,C13)</f>
        <v>9918771502</v>
      </c>
      <c r="D21" s="231">
        <f>SUM(D7,D13)</f>
        <v>2106056196</v>
      </c>
      <c r="E21" s="232">
        <f>SUM(E7,E13)</f>
        <v>7812715306</v>
      </c>
      <c r="G21" s="91">
        <f t="shared" ref="G21:L21" si="3">SUM(G7,G13)</f>
        <v>9896088985</v>
      </c>
      <c r="H21" s="86">
        <f t="shared" si="3"/>
        <v>2085660580</v>
      </c>
      <c r="I21" s="92">
        <f t="shared" si="3"/>
        <v>7810428405</v>
      </c>
      <c r="J21" s="91">
        <f t="shared" si="3"/>
        <v>22682517</v>
      </c>
      <c r="K21" s="86">
        <f t="shared" si="3"/>
        <v>20395616</v>
      </c>
      <c r="L21" s="95">
        <f t="shared" si="3"/>
        <v>2286901</v>
      </c>
      <c r="M21" s="262">
        <f>SUM(M7,M13)</f>
        <v>0</v>
      </c>
      <c r="N21" s="254">
        <f>SUM(N7,N13)</f>
        <v>0</v>
      </c>
      <c r="O21" s="263">
        <f>SUM(O7,O13)</f>
        <v>0</v>
      </c>
    </row>
    <row r="22" spans="2:15" ht="14.4" thickTop="1" thickBot="1" x14ac:dyDescent="0.3">
      <c r="B22" s="3" t="s">
        <v>22</v>
      </c>
      <c r="C22" s="6"/>
      <c r="D22" s="6"/>
      <c r="E22" s="25"/>
      <c r="G22" s="90"/>
      <c r="H22" s="83"/>
      <c r="I22" s="88"/>
      <c r="J22" s="87"/>
      <c r="K22" s="84"/>
      <c r="L22" s="94"/>
      <c r="M22" s="255"/>
      <c r="N22" s="251"/>
      <c r="O22" s="256"/>
    </row>
    <row r="23" spans="2:15" ht="13.8" thickBot="1" x14ac:dyDescent="0.3">
      <c r="B23" s="3" t="s">
        <v>23</v>
      </c>
      <c r="C23" s="6"/>
      <c r="D23" s="6"/>
      <c r="E23" s="24"/>
      <c r="G23" s="90"/>
      <c r="H23" s="83"/>
      <c r="I23" s="88"/>
      <c r="J23" s="87"/>
      <c r="K23" s="84"/>
      <c r="L23" s="94"/>
      <c r="M23" s="255"/>
      <c r="N23" s="251"/>
      <c r="O23" s="256"/>
    </row>
    <row r="24" spans="2:15" ht="27" thickBot="1" x14ac:dyDescent="0.3">
      <c r="B24" s="3" t="s">
        <v>24</v>
      </c>
      <c r="C24" s="6"/>
      <c r="D24" s="6"/>
      <c r="E24" s="24"/>
      <c r="G24" s="90"/>
      <c r="H24" s="83"/>
      <c r="I24" s="88"/>
      <c r="J24" s="87"/>
      <c r="K24" s="84"/>
      <c r="L24" s="94"/>
      <c r="M24" s="255"/>
      <c r="N24" s="251"/>
      <c r="O24" s="256"/>
    </row>
    <row r="25" spans="2:15" ht="13.8" thickBot="1" x14ac:dyDescent="0.3">
      <c r="B25" s="3" t="s">
        <v>25</v>
      </c>
      <c r="C25" s="6"/>
      <c r="D25" s="6"/>
      <c r="E25" s="24"/>
      <c r="G25" s="90"/>
      <c r="H25" s="83"/>
      <c r="I25" s="88"/>
      <c r="J25" s="87"/>
      <c r="K25" s="84"/>
      <c r="L25" s="94"/>
      <c r="M25" s="255"/>
      <c r="N25" s="251"/>
      <c r="O25" s="256"/>
    </row>
    <row r="26" spans="2:15" ht="13.8" thickBot="1" x14ac:dyDescent="0.3">
      <c r="B26" s="3" t="s">
        <v>26</v>
      </c>
      <c r="C26" s="6"/>
      <c r="D26" s="6"/>
      <c r="E26" s="24"/>
      <c r="G26" s="90"/>
      <c r="H26" s="83"/>
      <c r="I26" s="88"/>
      <c r="J26" s="87"/>
      <c r="K26" s="84"/>
      <c r="L26" s="94"/>
      <c r="M26" s="255"/>
      <c r="N26" s="251"/>
      <c r="O26" s="256"/>
    </row>
    <row r="27" spans="2:15" ht="13.8" thickBot="1" x14ac:dyDescent="0.3">
      <c r="B27" s="3" t="s">
        <v>27</v>
      </c>
      <c r="C27" s="21"/>
      <c r="D27" s="21"/>
      <c r="E27" s="24"/>
      <c r="G27" s="90"/>
      <c r="H27" s="83"/>
      <c r="I27" s="88"/>
      <c r="J27" s="87"/>
      <c r="K27" s="84"/>
      <c r="L27" s="94"/>
      <c r="M27" s="255"/>
      <c r="N27" s="251"/>
      <c r="O27" s="256"/>
    </row>
    <row r="28" spans="2:15" ht="14.4" thickTop="1" thickBot="1" x14ac:dyDescent="0.3">
      <c r="B28" s="177" t="s">
        <v>28</v>
      </c>
      <c r="C28" s="228"/>
      <c r="D28" s="229"/>
      <c r="E28" s="203"/>
      <c r="G28" s="178"/>
      <c r="H28" s="179"/>
      <c r="I28" s="180"/>
      <c r="J28" s="182"/>
      <c r="K28" s="238"/>
      <c r="L28" s="194"/>
      <c r="M28" s="280"/>
      <c r="N28" s="194"/>
      <c r="O28" s="183"/>
    </row>
    <row r="29" spans="2:15" ht="13.8" thickTop="1" x14ac:dyDescent="0.25"/>
  </sheetData>
  <mergeCells count="4">
    <mergeCell ref="B2:E2"/>
    <mergeCell ref="G2:I2"/>
    <mergeCell ref="J2:L2"/>
    <mergeCell ref="M2:O2"/>
  </mergeCells>
  <pageMargins left="0.7" right="0.7" top="0.75" bottom="0.75" header="0.3" footer="0.3"/>
  <pageSetup paperSize="9" scale="6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E29"/>
  <sheetViews>
    <sheetView zoomScaleNormal="100" workbookViewId="0">
      <selection activeCell="E8" sqref="E8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4" width="17.6640625" style="44" customWidth="1"/>
    <col min="5" max="5" width="18.109375" style="44" customWidth="1"/>
    <col min="6" max="16384" width="9.109375" style="39"/>
  </cols>
  <sheetData>
    <row r="1" spans="2:5" ht="13.8" thickBot="1" x14ac:dyDescent="0.3"/>
    <row r="2" spans="2:5" ht="33.75" customHeight="1" thickTop="1" thickBot="1" x14ac:dyDescent="0.3">
      <c r="B2" s="460" t="s">
        <v>334</v>
      </c>
      <c r="C2" s="461"/>
      <c r="D2" s="461"/>
      <c r="E2" s="462"/>
    </row>
    <row r="3" spans="2:5" ht="14.4" thickTop="1" thickBot="1" x14ac:dyDescent="0.3">
      <c r="B3" s="2" t="s">
        <v>0</v>
      </c>
      <c r="C3" s="20" t="s">
        <v>1</v>
      </c>
      <c r="D3" s="20" t="s">
        <v>2</v>
      </c>
      <c r="E3" s="23" t="s">
        <v>3</v>
      </c>
    </row>
    <row r="4" spans="2:5" ht="14.4" thickTop="1" thickBot="1" x14ac:dyDescent="0.3">
      <c r="B4" s="8" t="s">
        <v>4</v>
      </c>
      <c r="C4" s="6">
        <v>0</v>
      </c>
      <c r="D4" s="6">
        <v>0</v>
      </c>
      <c r="E4" s="6">
        <v>0</v>
      </c>
    </row>
    <row r="5" spans="2:5" ht="13.8" thickBot="1" x14ac:dyDescent="0.3">
      <c r="B5" s="9" t="s">
        <v>5</v>
      </c>
      <c r="C5" s="6">
        <v>0</v>
      </c>
      <c r="D5" s="6">
        <v>0</v>
      </c>
      <c r="E5" s="6">
        <v>0</v>
      </c>
    </row>
    <row r="6" spans="2:5" ht="13.8" thickBot="1" x14ac:dyDescent="0.3">
      <c r="B6" s="10" t="s">
        <v>6</v>
      </c>
      <c r="C6" s="6">
        <v>0</v>
      </c>
      <c r="D6" s="6">
        <v>0</v>
      </c>
      <c r="E6" s="6">
        <v>0</v>
      </c>
    </row>
    <row r="7" spans="2:5" ht="14.4" thickTop="1" thickBot="1" x14ac:dyDescent="0.3">
      <c r="B7" s="165" t="s">
        <v>7</v>
      </c>
      <c r="C7" s="228">
        <f>SUM(C4:C6)</f>
        <v>0</v>
      </c>
      <c r="D7" s="229">
        <f>SUM(D4:D6)</f>
        <v>0</v>
      </c>
      <c r="E7" s="203">
        <f>SUM(E4:E6)</f>
        <v>0</v>
      </c>
    </row>
    <row r="8" spans="2:5" ht="14.4" thickTop="1" thickBot="1" x14ac:dyDescent="0.3">
      <c r="B8" s="9" t="s">
        <v>8</v>
      </c>
      <c r="C8" s="6">
        <v>9896088985</v>
      </c>
      <c r="D8" s="6">
        <v>2085660580</v>
      </c>
      <c r="E8" s="28">
        <v>7810428405</v>
      </c>
    </row>
    <row r="9" spans="2:5" ht="13.8" thickBot="1" x14ac:dyDescent="0.3">
      <c r="B9" s="9" t="s">
        <v>9</v>
      </c>
      <c r="C9" s="6">
        <v>0</v>
      </c>
      <c r="D9" s="6">
        <v>0</v>
      </c>
      <c r="E9" s="6">
        <v>0</v>
      </c>
    </row>
    <row r="10" spans="2:5" ht="13.8" thickBot="1" x14ac:dyDescent="0.3">
      <c r="B10" s="9" t="s">
        <v>10</v>
      </c>
      <c r="C10" s="6">
        <v>0</v>
      </c>
      <c r="D10" s="6">
        <v>0</v>
      </c>
      <c r="E10" s="6">
        <v>0</v>
      </c>
    </row>
    <row r="11" spans="2:5" ht="14.4" thickTop="1" thickBot="1" x14ac:dyDescent="0.3">
      <c r="B11" s="9" t="s">
        <v>11</v>
      </c>
      <c r="C11" s="6"/>
      <c r="D11" s="6"/>
      <c r="E11" s="28"/>
    </row>
    <row r="12" spans="2:5" ht="14.4" thickTop="1" thickBot="1" x14ac:dyDescent="0.3">
      <c r="B12" s="10" t="s">
        <v>12</v>
      </c>
      <c r="C12" s="21"/>
      <c r="D12" s="21"/>
      <c r="E12" s="28"/>
    </row>
    <row r="13" spans="2:5" ht="14.4" thickTop="1" thickBot="1" x14ac:dyDescent="0.3">
      <c r="B13" s="165" t="s">
        <v>13</v>
      </c>
      <c r="C13" s="228">
        <f>SUM(C8:C12)</f>
        <v>9896088985</v>
      </c>
      <c r="D13" s="229">
        <f>SUM(D8:D12)</f>
        <v>2085660580</v>
      </c>
      <c r="E13" s="203">
        <f>SUM(E8:E12)</f>
        <v>7810428405</v>
      </c>
    </row>
    <row r="14" spans="2:5" ht="14.4" thickTop="1" thickBot="1" x14ac:dyDescent="0.3">
      <c r="B14" s="9" t="s">
        <v>14</v>
      </c>
      <c r="C14" s="6"/>
      <c r="D14" s="6"/>
      <c r="E14" s="25"/>
    </row>
    <row r="15" spans="2:5" ht="13.8" thickBot="1" x14ac:dyDescent="0.3">
      <c r="B15" s="9" t="s">
        <v>15</v>
      </c>
      <c r="C15" s="6"/>
      <c r="D15" s="6"/>
      <c r="E15" s="24"/>
    </row>
    <row r="16" spans="2:5" ht="13.8" thickBot="1" x14ac:dyDescent="0.3">
      <c r="B16" s="9" t="s">
        <v>16</v>
      </c>
      <c r="C16" s="6"/>
      <c r="D16" s="6"/>
      <c r="E16" s="24"/>
    </row>
    <row r="17" spans="2:5" ht="13.8" thickBot="1" x14ac:dyDescent="0.3">
      <c r="B17" s="9" t="s">
        <v>17</v>
      </c>
      <c r="C17" s="6"/>
      <c r="D17" s="6"/>
      <c r="E17" s="24"/>
    </row>
    <row r="18" spans="2:5" ht="13.8" thickBot="1" x14ac:dyDescent="0.3">
      <c r="B18" s="3" t="s">
        <v>18</v>
      </c>
      <c r="C18" s="6"/>
      <c r="D18" s="6"/>
      <c r="E18" s="24"/>
    </row>
    <row r="19" spans="2:5" ht="13.8" thickBot="1" x14ac:dyDescent="0.3">
      <c r="B19" s="4" t="s">
        <v>19</v>
      </c>
      <c r="C19" s="22"/>
      <c r="D19" s="22"/>
      <c r="E19" s="27"/>
    </row>
    <row r="20" spans="2:5" ht="14.4" thickTop="1" thickBot="1" x14ac:dyDescent="0.3">
      <c r="B20" s="173" t="s">
        <v>20</v>
      </c>
      <c r="C20" s="228"/>
      <c r="D20" s="229"/>
      <c r="E20" s="203"/>
    </row>
    <row r="21" spans="2:5" ht="14.4" thickTop="1" thickBot="1" x14ac:dyDescent="0.3">
      <c r="B21" s="184" t="s">
        <v>21</v>
      </c>
      <c r="C21" s="230">
        <f>SUM(C7,C13)</f>
        <v>9896088985</v>
      </c>
      <c r="D21" s="231">
        <f>SUM(D7,D13)</f>
        <v>2085660580</v>
      </c>
      <c r="E21" s="232">
        <f>SUM(E7,E13)</f>
        <v>7810428405</v>
      </c>
    </row>
    <row r="22" spans="2:5" ht="14.4" thickTop="1" thickBot="1" x14ac:dyDescent="0.3">
      <c r="B22" s="3" t="s">
        <v>22</v>
      </c>
      <c r="C22" s="6"/>
      <c r="D22" s="6"/>
      <c r="E22" s="25"/>
    </row>
    <row r="23" spans="2:5" ht="13.8" thickBot="1" x14ac:dyDescent="0.3">
      <c r="B23" s="3" t="s">
        <v>23</v>
      </c>
      <c r="C23" s="6"/>
      <c r="D23" s="6"/>
      <c r="E23" s="24"/>
    </row>
    <row r="24" spans="2:5" ht="27" thickBot="1" x14ac:dyDescent="0.3">
      <c r="B24" s="3" t="s">
        <v>24</v>
      </c>
      <c r="C24" s="6"/>
      <c r="D24" s="6"/>
      <c r="E24" s="24"/>
    </row>
    <row r="25" spans="2:5" ht="13.8" thickBot="1" x14ac:dyDescent="0.3">
      <c r="B25" s="3" t="s">
        <v>25</v>
      </c>
      <c r="C25" s="6"/>
      <c r="D25" s="6"/>
      <c r="E25" s="24"/>
    </row>
    <row r="26" spans="2:5" ht="13.8" thickBot="1" x14ac:dyDescent="0.3">
      <c r="B26" s="3" t="s">
        <v>26</v>
      </c>
      <c r="C26" s="6"/>
      <c r="D26" s="6"/>
      <c r="E26" s="24"/>
    </row>
    <row r="27" spans="2:5" ht="13.8" thickBot="1" x14ac:dyDescent="0.3">
      <c r="B27" s="3" t="s">
        <v>27</v>
      </c>
      <c r="C27" s="21"/>
      <c r="D27" s="21"/>
      <c r="E27" s="24"/>
    </row>
    <row r="28" spans="2:5" ht="14.4" thickTop="1" thickBot="1" x14ac:dyDescent="0.3">
      <c r="B28" s="177" t="s">
        <v>28</v>
      </c>
      <c r="C28" s="228"/>
      <c r="D28" s="229"/>
      <c r="E28" s="203"/>
    </row>
    <row r="29" spans="2:5" ht="13.8" thickTop="1" x14ac:dyDescent="0.25"/>
  </sheetData>
  <mergeCells count="1">
    <mergeCell ref="B2:E2"/>
  </mergeCells>
  <pageMargins left="0.7" right="0.7" top="0.75" bottom="0.75" header="0.3" footer="0.3"/>
  <pageSetup paperSize="9"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E29"/>
  <sheetViews>
    <sheetView zoomScaleNormal="100" workbookViewId="0">
      <selection activeCell="E9" sqref="E9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4" width="17.6640625" style="44" customWidth="1"/>
    <col min="5" max="5" width="18.109375" style="44" customWidth="1"/>
    <col min="6" max="16384" width="9.109375" style="39"/>
  </cols>
  <sheetData>
    <row r="1" spans="2:5" ht="13.8" thickBot="1" x14ac:dyDescent="0.3"/>
    <row r="2" spans="2:5" ht="31.5" customHeight="1" thickTop="1" thickBot="1" x14ac:dyDescent="0.3">
      <c r="B2" s="448" t="s">
        <v>335</v>
      </c>
      <c r="C2" s="449"/>
      <c r="D2" s="449"/>
      <c r="E2" s="450"/>
    </row>
    <row r="3" spans="2:5" ht="14.4" thickTop="1" thickBot="1" x14ac:dyDescent="0.3">
      <c r="B3" s="2" t="s">
        <v>0</v>
      </c>
      <c r="C3" s="20" t="s">
        <v>1</v>
      </c>
      <c r="D3" s="20" t="s">
        <v>2</v>
      </c>
      <c r="E3" s="23" t="s">
        <v>3</v>
      </c>
    </row>
    <row r="4" spans="2:5" ht="14.4" thickTop="1" thickBot="1" x14ac:dyDescent="0.3">
      <c r="B4" s="8" t="s">
        <v>4</v>
      </c>
      <c r="C4" s="6">
        <v>0</v>
      </c>
      <c r="D4" s="6">
        <v>0</v>
      </c>
      <c r="E4" s="6">
        <v>0</v>
      </c>
    </row>
    <row r="5" spans="2:5" ht="13.8" thickBot="1" x14ac:dyDescent="0.3">
      <c r="B5" s="9" t="s">
        <v>5</v>
      </c>
      <c r="C5" s="6">
        <v>0</v>
      </c>
      <c r="D5" s="6">
        <v>0</v>
      </c>
      <c r="E5" s="6">
        <v>0</v>
      </c>
    </row>
    <row r="6" spans="2:5" ht="13.8" thickBot="1" x14ac:dyDescent="0.3">
      <c r="B6" s="10" t="s">
        <v>6</v>
      </c>
      <c r="C6" s="6">
        <v>0</v>
      </c>
      <c r="D6" s="6">
        <v>0</v>
      </c>
      <c r="E6" s="6">
        <v>0</v>
      </c>
    </row>
    <row r="7" spans="2:5" ht="14.4" thickTop="1" thickBot="1" x14ac:dyDescent="0.3">
      <c r="B7" s="165" t="s">
        <v>7</v>
      </c>
      <c r="C7" s="228">
        <f>SUM(C4:C6)</f>
        <v>0</v>
      </c>
      <c r="D7" s="229">
        <f>SUM(D4:D6)</f>
        <v>0</v>
      </c>
      <c r="E7" s="203">
        <f>SUM(E4:E6)</f>
        <v>0</v>
      </c>
    </row>
    <row r="8" spans="2:5" ht="14.4" thickTop="1" thickBot="1" x14ac:dyDescent="0.3">
      <c r="B8" s="9" t="s">
        <v>8</v>
      </c>
      <c r="C8" s="6">
        <v>0</v>
      </c>
      <c r="D8" s="6">
        <v>0</v>
      </c>
      <c r="E8" s="6">
        <v>0</v>
      </c>
    </row>
    <row r="9" spans="2:5" ht="13.8" thickBot="1" x14ac:dyDescent="0.3">
      <c r="B9" s="9" t="s">
        <v>9</v>
      </c>
      <c r="C9" s="6">
        <v>22682517</v>
      </c>
      <c r="D9" s="6">
        <v>20395616</v>
      </c>
      <c r="E9" s="24">
        <v>2286901</v>
      </c>
    </row>
    <row r="10" spans="2:5" ht="13.8" thickBot="1" x14ac:dyDescent="0.3">
      <c r="B10" s="9" t="s">
        <v>10</v>
      </c>
      <c r="C10" s="6">
        <v>0</v>
      </c>
      <c r="D10" s="6">
        <v>0</v>
      </c>
      <c r="E10" s="6">
        <v>0</v>
      </c>
    </row>
    <row r="11" spans="2:5" ht="13.8" thickBot="1" x14ac:dyDescent="0.3">
      <c r="B11" s="9" t="s">
        <v>11</v>
      </c>
      <c r="C11" s="6"/>
      <c r="D11" s="6"/>
      <c r="E11" s="6"/>
    </row>
    <row r="12" spans="2:5" ht="13.8" thickBot="1" x14ac:dyDescent="0.3">
      <c r="B12" s="10" t="s">
        <v>12</v>
      </c>
      <c r="C12" s="6"/>
      <c r="D12" s="6"/>
      <c r="E12" s="6"/>
    </row>
    <row r="13" spans="2:5" ht="14.4" thickTop="1" thickBot="1" x14ac:dyDescent="0.3">
      <c r="B13" s="165" t="s">
        <v>13</v>
      </c>
      <c r="C13" s="228">
        <f>SUM(C8:C12)</f>
        <v>22682517</v>
      </c>
      <c r="D13" s="229">
        <f>SUM(D8:D12)</f>
        <v>20395616</v>
      </c>
      <c r="E13" s="203">
        <f>SUM(E8:E12)</f>
        <v>2286901</v>
      </c>
    </row>
    <row r="14" spans="2:5" ht="14.4" thickTop="1" thickBot="1" x14ac:dyDescent="0.3">
      <c r="B14" s="9" t="s">
        <v>14</v>
      </c>
      <c r="C14" s="6"/>
      <c r="D14" s="6"/>
      <c r="E14" s="24"/>
    </row>
    <row r="15" spans="2:5" ht="13.8" thickBot="1" x14ac:dyDescent="0.3">
      <c r="B15" s="9" t="s">
        <v>15</v>
      </c>
      <c r="C15" s="6"/>
      <c r="D15" s="6"/>
      <c r="E15" s="24"/>
    </row>
    <row r="16" spans="2:5" ht="13.8" thickBot="1" x14ac:dyDescent="0.3">
      <c r="B16" s="9" t="s">
        <v>16</v>
      </c>
      <c r="C16" s="6"/>
      <c r="D16" s="6"/>
      <c r="E16" s="24"/>
    </row>
    <row r="17" spans="2:5" ht="13.8" thickBot="1" x14ac:dyDescent="0.3">
      <c r="B17" s="9" t="s">
        <v>17</v>
      </c>
      <c r="C17" s="6"/>
      <c r="D17" s="6"/>
      <c r="E17" s="24"/>
    </row>
    <row r="18" spans="2:5" ht="13.8" thickBot="1" x14ac:dyDescent="0.3">
      <c r="B18" s="3" t="s">
        <v>18</v>
      </c>
      <c r="C18" s="6"/>
      <c r="D18" s="6"/>
      <c r="E18" s="24"/>
    </row>
    <row r="19" spans="2:5" ht="13.8" thickBot="1" x14ac:dyDescent="0.3">
      <c r="B19" s="4" t="s">
        <v>19</v>
      </c>
      <c r="C19" s="22"/>
      <c r="D19" s="22"/>
      <c r="E19" s="24"/>
    </row>
    <row r="20" spans="2:5" ht="14.4" thickTop="1" thickBot="1" x14ac:dyDescent="0.3">
      <c r="B20" s="173" t="s">
        <v>20</v>
      </c>
      <c r="C20" s="228"/>
      <c r="D20" s="229"/>
      <c r="E20" s="203"/>
    </row>
    <row r="21" spans="2:5" ht="14.4" thickTop="1" thickBot="1" x14ac:dyDescent="0.3">
      <c r="B21" s="184" t="s">
        <v>21</v>
      </c>
      <c r="C21" s="230">
        <f>SUM(C7,C13)</f>
        <v>22682517</v>
      </c>
      <c r="D21" s="231">
        <f>SUM(D7,D13)</f>
        <v>20395616</v>
      </c>
      <c r="E21" s="232">
        <f>SUM(E7,E13)</f>
        <v>2286901</v>
      </c>
    </row>
    <row r="22" spans="2:5" ht="14.4" thickTop="1" thickBot="1" x14ac:dyDescent="0.3">
      <c r="B22" s="3" t="s">
        <v>22</v>
      </c>
      <c r="C22" s="6"/>
      <c r="D22" s="6"/>
      <c r="E22" s="25"/>
    </row>
    <row r="23" spans="2:5" ht="13.8" thickBot="1" x14ac:dyDescent="0.3">
      <c r="B23" s="3" t="s">
        <v>23</v>
      </c>
      <c r="C23" s="6"/>
      <c r="D23" s="6"/>
      <c r="E23" s="24"/>
    </row>
    <row r="24" spans="2:5" ht="27" thickBot="1" x14ac:dyDescent="0.3">
      <c r="B24" s="3" t="s">
        <v>24</v>
      </c>
      <c r="C24" s="6"/>
      <c r="D24" s="6"/>
      <c r="E24" s="24"/>
    </row>
    <row r="25" spans="2:5" ht="13.8" thickBot="1" x14ac:dyDescent="0.3">
      <c r="B25" s="3" t="s">
        <v>25</v>
      </c>
      <c r="C25" s="6"/>
      <c r="D25" s="6"/>
      <c r="E25" s="24"/>
    </row>
    <row r="26" spans="2:5" ht="13.8" thickBot="1" x14ac:dyDescent="0.3">
      <c r="B26" s="3" t="s">
        <v>26</v>
      </c>
      <c r="C26" s="6"/>
      <c r="D26" s="6"/>
      <c r="E26" s="24"/>
    </row>
    <row r="27" spans="2:5" ht="13.8" thickBot="1" x14ac:dyDescent="0.3">
      <c r="B27" s="3" t="s">
        <v>27</v>
      </c>
      <c r="C27" s="21"/>
      <c r="D27" s="21"/>
      <c r="E27" s="24"/>
    </row>
    <row r="28" spans="2:5" ht="14.4" thickTop="1" thickBot="1" x14ac:dyDescent="0.3">
      <c r="B28" s="177" t="s">
        <v>28</v>
      </c>
      <c r="C28" s="228"/>
      <c r="D28" s="229"/>
      <c r="E28" s="203"/>
    </row>
    <row r="29" spans="2:5" ht="13.8" thickTop="1" x14ac:dyDescent="0.25"/>
  </sheetData>
  <mergeCells count="1">
    <mergeCell ref="B2:E2"/>
  </mergeCells>
  <pageMargins left="0.7" right="0.7" top="0.75" bottom="0.75" header="0.3" footer="0.3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2:E30"/>
  <sheetViews>
    <sheetView zoomScaleNormal="100" workbookViewId="0">
      <selection activeCell="C5" sqref="C5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4" width="17.6640625" style="44" customWidth="1"/>
    <col min="5" max="5" width="18.109375" style="44" customWidth="1"/>
    <col min="6" max="16384" width="9.109375" style="39"/>
  </cols>
  <sheetData>
    <row r="2" spans="2:5" ht="13.8" thickBot="1" x14ac:dyDescent="0.3"/>
    <row r="3" spans="2:5" ht="42.75" customHeight="1" thickTop="1" thickBot="1" x14ac:dyDescent="0.3">
      <c r="B3" s="448" t="s">
        <v>336</v>
      </c>
      <c r="C3" s="449"/>
      <c r="D3" s="449"/>
      <c r="E3" s="450"/>
    </row>
    <row r="4" spans="2:5" ht="14.4" thickTop="1" thickBot="1" x14ac:dyDescent="0.3">
      <c r="B4" s="2" t="s">
        <v>0</v>
      </c>
      <c r="C4" s="20" t="s">
        <v>1</v>
      </c>
      <c r="D4" s="20" t="s">
        <v>2</v>
      </c>
      <c r="E4" s="23" t="s">
        <v>3</v>
      </c>
    </row>
    <row r="5" spans="2:5" ht="14.4" thickTop="1" thickBot="1" x14ac:dyDescent="0.3">
      <c r="B5" s="8" t="s">
        <v>4</v>
      </c>
      <c r="C5" s="6">
        <v>0</v>
      </c>
      <c r="D5" s="6">
        <v>0</v>
      </c>
      <c r="E5" s="24">
        <f>SUM(C5-D5)</f>
        <v>0</v>
      </c>
    </row>
    <row r="6" spans="2:5" ht="13.8" thickBot="1" x14ac:dyDescent="0.3">
      <c r="B6" s="9" t="s">
        <v>5</v>
      </c>
      <c r="C6" s="6">
        <v>0</v>
      </c>
      <c r="D6" s="6">
        <v>0</v>
      </c>
      <c r="E6" s="24">
        <f>SUM(C6-D6)</f>
        <v>0</v>
      </c>
    </row>
    <row r="7" spans="2:5" ht="13.8" thickBot="1" x14ac:dyDescent="0.3">
      <c r="B7" s="10" t="s">
        <v>6</v>
      </c>
      <c r="C7" s="21">
        <v>0</v>
      </c>
      <c r="D7" s="21">
        <v>0</v>
      </c>
      <c r="E7" s="24">
        <f>SUM(C7-D7)</f>
        <v>0</v>
      </c>
    </row>
    <row r="8" spans="2:5" ht="14.4" thickTop="1" thickBot="1" x14ac:dyDescent="0.3">
      <c r="B8" s="165" t="s">
        <v>7</v>
      </c>
      <c r="C8" s="228">
        <f>SUM(C5:C7)</f>
        <v>0</v>
      </c>
      <c r="D8" s="229">
        <f>SUM(D5:D7)</f>
        <v>0</v>
      </c>
      <c r="E8" s="203">
        <f>SUM(E5:E7)</f>
        <v>0</v>
      </c>
    </row>
    <row r="9" spans="2:5" ht="14.4" thickTop="1" thickBot="1" x14ac:dyDescent="0.3">
      <c r="B9" s="9" t="s">
        <v>8</v>
      </c>
      <c r="C9" s="6">
        <v>0</v>
      </c>
      <c r="D9" s="6">
        <v>0</v>
      </c>
      <c r="E9" s="25">
        <f>SUM(C9-D9)</f>
        <v>0</v>
      </c>
    </row>
    <row r="10" spans="2:5" ht="14.4" thickTop="1" thickBot="1" x14ac:dyDescent="0.3">
      <c r="B10" s="9" t="s">
        <v>9</v>
      </c>
      <c r="C10" s="6">
        <v>0</v>
      </c>
      <c r="D10" s="6">
        <v>0</v>
      </c>
      <c r="E10" s="25">
        <f t="shared" ref="E10:E13" si="0">SUM(C10-D10)</f>
        <v>0</v>
      </c>
    </row>
    <row r="11" spans="2:5" ht="14.4" thickTop="1" thickBot="1" x14ac:dyDescent="0.3">
      <c r="B11" s="9" t="s">
        <v>10</v>
      </c>
      <c r="C11" s="6">
        <v>0</v>
      </c>
      <c r="D11" s="6">
        <v>0</v>
      </c>
      <c r="E11" s="25">
        <f t="shared" si="0"/>
        <v>0</v>
      </c>
    </row>
    <row r="12" spans="2:5" ht="14.4" thickTop="1" thickBot="1" x14ac:dyDescent="0.3">
      <c r="B12" s="9" t="s">
        <v>11</v>
      </c>
      <c r="C12" s="6">
        <v>0</v>
      </c>
      <c r="D12" s="6">
        <v>0</v>
      </c>
      <c r="E12" s="25">
        <f t="shared" si="0"/>
        <v>0</v>
      </c>
    </row>
    <row r="13" spans="2:5" ht="14.4" thickTop="1" thickBot="1" x14ac:dyDescent="0.3">
      <c r="B13" s="10" t="s">
        <v>12</v>
      </c>
      <c r="C13" s="21">
        <v>0</v>
      </c>
      <c r="D13" s="21">
        <v>0</v>
      </c>
      <c r="E13" s="25">
        <f t="shared" si="0"/>
        <v>0</v>
      </c>
    </row>
    <row r="14" spans="2:5" ht="14.4" thickTop="1" thickBot="1" x14ac:dyDescent="0.3">
      <c r="B14" s="165" t="s">
        <v>13</v>
      </c>
      <c r="C14" s="228">
        <f>SUM(C9:C13)</f>
        <v>0</v>
      </c>
      <c r="D14" s="229">
        <f>SUM(D9:D13)</f>
        <v>0</v>
      </c>
      <c r="E14" s="203">
        <f>SUM(E9:E13)</f>
        <v>0</v>
      </c>
    </row>
    <row r="15" spans="2:5" ht="14.4" thickTop="1" thickBot="1" x14ac:dyDescent="0.3">
      <c r="B15" s="9" t="s">
        <v>14</v>
      </c>
      <c r="C15" s="6">
        <v>0</v>
      </c>
      <c r="D15" s="6">
        <v>0</v>
      </c>
      <c r="E15" s="25">
        <f>SUM(C15-D15)</f>
        <v>0</v>
      </c>
    </row>
    <row r="16" spans="2:5" ht="14.4" thickTop="1" thickBot="1" x14ac:dyDescent="0.3">
      <c r="B16" s="9" t="s">
        <v>15</v>
      </c>
      <c r="C16" s="6">
        <v>0</v>
      </c>
      <c r="D16" s="6">
        <v>0</v>
      </c>
      <c r="E16" s="25">
        <f t="shared" ref="E16:E20" si="1">SUM(C16-D16)</f>
        <v>0</v>
      </c>
    </row>
    <row r="17" spans="2:5" ht="14.4" thickTop="1" thickBot="1" x14ac:dyDescent="0.3">
      <c r="B17" s="9" t="s">
        <v>16</v>
      </c>
      <c r="C17" s="6">
        <v>0</v>
      </c>
      <c r="D17" s="6">
        <v>0</v>
      </c>
      <c r="E17" s="25">
        <f t="shared" si="1"/>
        <v>0</v>
      </c>
    </row>
    <row r="18" spans="2:5" ht="14.4" thickTop="1" thickBot="1" x14ac:dyDescent="0.3">
      <c r="B18" s="9" t="s">
        <v>17</v>
      </c>
      <c r="C18" s="6">
        <v>0</v>
      </c>
      <c r="D18" s="6">
        <v>0</v>
      </c>
      <c r="E18" s="25">
        <f t="shared" si="1"/>
        <v>0</v>
      </c>
    </row>
    <row r="19" spans="2:5" ht="14.4" thickTop="1" thickBot="1" x14ac:dyDescent="0.3">
      <c r="B19" s="3" t="s">
        <v>18</v>
      </c>
      <c r="C19" s="6">
        <v>0</v>
      </c>
      <c r="D19" s="6">
        <v>0</v>
      </c>
      <c r="E19" s="25">
        <f t="shared" si="1"/>
        <v>0</v>
      </c>
    </row>
    <row r="20" spans="2:5" ht="14.4" thickTop="1" thickBot="1" x14ac:dyDescent="0.3">
      <c r="B20" s="4" t="s">
        <v>19</v>
      </c>
      <c r="C20" s="22">
        <v>0</v>
      </c>
      <c r="D20" s="22">
        <v>0</v>
      </c>
      <c r="E20" s="25">
        <f t="shared" si="1"/>
        <v>0</v>
      </c>
    </row>
    <row r="21" spans="2:5" ht="14.4" thickTop="1" thickBot="1" x14ac:dyDescent="0.3">
      <c r="B21" s="173" t="s">
        <v>20</v>
      </c>
      <c r="C21" s="228">
        <f>SUM(C15:C20)</f>
        <v>0</v>
      </c>
      <c r="D21" s="229">
        <f>SUM(D15:D20)</f>
        <v>0</v>
      </c>
      <c r="E21" s="203">
        <f>SUM(E15:E20)</f>
        <v>0</v>
      </c>
    </row>
    <row r="22" spans="2:5" ht="14.4" thickTop="1" thickBot="1" x14ac:dyDescent="0.3">
      <c r="B22" s="184" t="s">
        <v>21</v>
      </c>
      <c r="C22" s="230">
        <f>SUM(C8,C14,C21,C21)</f>
        <v>0</v>
      </c>
      <c r="D22" s="231">
        <f>SUM(D8,D14,D21,D21)</f>
        <v>0</v>
      </c>
      <c r="E22" s="232">
        <f>SUM(E8,E14,E21,,E21)</f>
        <v>0</v>
      </c>
    </row>
    <row r="23" spans="2:5" ht="14.4" thickTop="1" thickBot="1" x14ac:dyDescent="0.3">
      <c r="B23" s="3" t="s">
        <v>22</v>
      </c>
      <c r="C23" s="6">
        <v>0</v>
      </c>
      <c r="D23" s="6">
        <v>0</v>
      </c>
      <c r="E23" s="25">
        <f>SUM(C23-D23)</f>
        <v>0</v>
      </c>
    </row>
    <row r="24" spans="2:5" ht="14.4" thickTop="1" thickBot="1" x14ac:dyDescent="0.3">
      <c r="B24" s="3" t="s">
        <v>23</v>
      </c>
      <c r="C24" s="6">
        <v>0</v>
      </c>
      <c r="D24" s="6">
        <v>0</v>
      </c>
      <c r="E24" s="25">
        <f t="shared" ref="E24:E28" si="2">SUM(C24-D24)</f>
        <v>0</v>
      </c>
    </row>
    <row r="25" spans="2:5" ht="27.6" thickTop="1" thickBot="1" x14ac:dyDescent="0.3">
      <c r="B25" s="3" t="s">
        <v>24</v>
      </c>
      <c r="C25" s="6">
        <v>0</v>
      </c>
      <c r="D25" s="6">
        <v>0</v>
      </c>
      <c r="E25" s="25">
        <f t="shared" si="2"/>
        <v>0</v>
      </c>
    </row>
    <row r="26" spans="2:5" ht="14.4" thickTop="1" thickBot="1" x14ac:dyDescent="0.3">
      <c r="B26" s="3" t="s">
        <v>25</v>
      </c>
      <c r="C26" s="6">
        <v>0</v>
      </c>
      <c r="D26" s="6">
        <v>0</v>
      </c>
      <c r="E26" s="25">
        <f t="shared" si="2"/>
        <v>0</v>
      </c>
    </row>
    <row r="27" spans="2:5" ht="14.4" thickTop="1" thickBot="1" x14ac:dyDescent="0.3">
      <c r="B27" s="3" t="s">
        <v>26</v>
      </c>
      <c r="C27" s="6">
        <v>0</v>
      </c>
      <c r="D27" s="6">
        <v>0</v>
      </c>
      <c r="E27" s="25">
        <f t="shared" si="2"/>
        <v>0</v>
      </c>
    </row>
    <row r="28" spans="2:5" ht="14.4" thickTop="1" thickBot="1" x14ac:dyDescent="0.3">
      <c r="B28" s="3" t="s">
        <v>27</v>
      </c>
      <c r="C28" s="21">
        <v>0</v>
      </c>
      <c r="D28" s="21">
        <v>0</v>
      </c>
      <c r="E28" s="25">
        <f t="shared" si="2"/>
        <v>0</v>
      </c>
    </row>
    <row r="29" spans="2:5" ht="14.4" thickTop="1" thickBot="1" x14ac:dyDescent="0.3">
      <c r="B29" s="177" t="s">
        <v>28</v>
      </c>
      <c r="C29" s="228">
        <f>SUM(C23:C28)</f>
        <v>0</v>
      </c>
      <c r="D29" s="229">
        <f>SUM(D23:D28)</f>
        <v>0</v>
      </c>
      <c r="E29" s="203">
        <f>SUM(E23:E28)</f>
        <v>0</v>
      </c>
    </row>
    <row r="30" spans="2:5" ht="13.8" thickTop="1" x14ac:dyDescent="0.25"/>
  </sheetData>
  <mergeCells count="1">
    <mergeCell ref="B3:E3"/>
  </mergeCells>
  <pageMargins left="0.7" right="0.7" top="0.75" bottom="0.75" header="0.3" footer="0.3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B1:O29"/>
  <sheetViews>
    <sheetView topLeftCell="B1" zoomScaleNormal="100" workbookViewId="0">
      <selection activeCell="C11" sqref="C11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4" width="17.6640625" style="44" customWidth="1"/>
    <col min="5" max="5" width="18.109375" style="44" customWidth="1"/>
    <col min="6" max="6" width="11.6640625" style="39" bestFit="1" customWidth="1"/>
    <col min="7" max="7" width="13.44140625" style="39" bestFit="1" customWidth="1"/>
    <col min="8" max="9" width="12.33203125" style="39" bestFit="1" customWidth="1"/>
    <col min="10" max="12" width="10.88671875" style="39" bestFit="1" customWidth="1"/>
    <col min="13" max="13" width="12.33203125" style="44" bestFit="1" customWidth="1"/>
    <col min="14" max="15" width="10.88671875" style="44" bestFit="1" customWidth="1"/>
    <col min="16" max="16384" width="9.109375" style="39"/>
  </cols>
  <sheetData>
    <row r="1" spans="2:15" ht="13.8" thickBot="1" x14ac:dyDescent="0.3"/>
    <row r="2" spans="2:15" ht="35.25" customHeight="1" thickBot="1" x14ac:dyDescent="0.3">
      <c r="B2" s="470" t="s">
        <v>337</v>
      </c>
      <c r="C2" s="471"/>
      <c r="D2" s="471"/>
      <c r="E2" s="472"/>
      <c r="G2" s="463" t="s">
        <v>260</v>
      </c>
      <c r="H2" s="464"/>
      <c r="I2" s="465"/>
      <c r="J2" s="473" t="s">
        <v>261</v>
      </c>
      <c r="K2" s="473"/>
      <c r="L2" s="473"/>
      <c r="M2" s="474" t="s">
        <v>332</v>
      </c>
      <c r="N2" s="475"/>
      <c r="O2" s="476"/>
    </row>
    <row r="3" spans="2:15" ht="13.8" thickBot="1" x14ac:dyDescent="0.3">
      <c r="B3" s="2" t="s">
        <v>0</v>
      </c>
      <c r="C3" s="20" t="s">
        <v>1</v>
      </c>
      <c r="D3" s="20" t="s">
        <v>2</v>
      </c>
      <c r="E3" s="62" t="s">
        <v>3</v>
      </c>
      <c r="G3" s="197" t="s">
        <v>266</v>
      </c>
      <c r="H3" s="198" t="s">
        <v>267</v>
      </c>
      <c r="I3" s="271" t="s">
        <v>268</v>
      </c>
      <c r="J3" s="274" t="s">
        <v>266</v>
      </c>
      <c r="K3" s="269" t="s">
        <v>267</v>
      </c>
      <c r="L3" s="270" t="s">
        <v>268</v>
      </c>
      <c r="M3" s="277" t="s">
        <v>266</v>
      </c>
      <c r="N3" s="241" t="s">
        <v>267</v>
      </c>
      <c r="O3" s="242" t="s">
        <v>268</v>
      </c>
    </row>
    <row r="4" spans="2:15" ht="14.4" thickTop="1" thickBot="1" x14ac:dyDescent="0.3">
      <c r="B4" s="8" t="s">
        <v>4</v>
      </c>
      <c r="C4" s="6">
        <f t="shared" ref="C4:E6" si="0">SUM(G4,J4,M4)</f>
        <v>58882421</v>
      </c>
      <c r="D4" s="6">
        <f t="shared" si="0"/>
        <v>58882421</v>
      </c>
      <c r="E4" s="24">
        <f t="shared" si="0"/>
        <v>0</v>
      </c>
      <c r="G4" s="255">
        <v>2700611</v>
      </c>
      <c r="H4" s="251">
        <v>2700611</v>
      </c>
      <c r="I4" s="264">
        <v>0</v>
      </c>
      <c r="J4" s="255">
        <v>43207632</v>
      </c>
      <c r="K4" s="251">
        <v>43207632</v>
      </c>
      <c r="L4" s="256">
        <v>0</v>
      </c>
      <c r="M4" s="98">
        <v>12974178</v>
      </c>
      <c r="N4" s="84">
        <v>12974178</v>
      </c>
      <c r="O4" s="89">
        <v>0</v>
      </c>
    </row>
    <row r="5" spans="2:15" ht="13.8" thickBot="1" x14ac:dyDescent="0.3">
      <c r="B5" s="9" t="s">
        <v>5</v>
      </c>
      <c r="C5" s="6">
        <f t="shared" si="0"/>
        <v>30993537</v>
      </c>
      <c r="D5" s="6">
        <f t="shared" si="0"/>
        <v>30993537</v>
      </c>
      <c r="E5" s="24">
        <f t="shared" si="0"/>
        <v>0</v>
      </c>
      <c r="G5" s="255">
        <v>4064088</v>
      </c>
      <c r="H5" s="251">
        <v>4064088</v>
      </c>
      <c r="I5" s="264">
        <v>0</v>
      </c>
      <c r="J5" s="255">
        <v>25328719</v>
      </c>
      <c r="K5" s="251">
        <v>25328719</v>
      </c>
      <c r="L5" s="256">
        <v>0</v>
      </c>
      <c r="M5" s="98">
        <v>1600730</v>
      </c>
      <c r="N5" s="84">
        <v>1600730</v>
      </c>
      <c r="O5" s="89">
        <v>0</v>
      </c>
    </row>
    <row r="6" spans="2:15" ht="13.8" thickBot="1" x14ac:dyDescent="0.3">
      <c r="B6" s="10" t="s">
        <v>6</v>
      </c>
      <c r="C6" s="21">
        <f t="shared" si="0"/>
        <v>0</v>
      </c>
      <c r="D6" s="21">
        <f t="shared" si="0"/>
        <v>0</v>
      </c>
      <c r="E6" s="24">
        <f t="shared" si="0"/>
        <v>0</v>
      </c>
      <c r="G6" s="255">
        <v>0</v>
      </c>
      <c r="H6" s="264">
        <v>0</v>
      </c>
      <c r="I6" s="264">
        <v>0</v>
      </c>
      <c r="J6" s="255">
        <v>0</v>
      </c>
      <c r="K6" s="251">
        <v>0</v>
      </c>
      <c r="L6" s="256">
        <v>0</v>
      </c>
      <c r="M6" s="98">
        <v>0</v>
      </c>
      <c r="N6" s="84">
        <v>0</v>
      </c>
      <c r="O6" s="89">
        <v>0</v>
      </c>
    </row>
    <row r="7" spans="2:15" ht="14.4" thickTop="1" thickBot="1" x14ac:dyDescent="0.3">
      <c r="B7" s="165" t="s">
        <v>7</v>
      </c>
      <c r="C7" s="228">
        <f>SUM(C4:C6)</f>
        <v>89875958</v>
      </c>
      <c r="D7" s="229">
        <f>SUM(D4:D6)</f>
        <v>89875958</v>
      </c>
      <c r="E7" s="203">
        <f>SUM(E4:E6)</f>
        <v>0</v>
      </c>
      <c r="F7" s="44"/>
      <c r="G7" s="257">
        <f t="shared" ref="G7:L7" si="1">SUM(G4:G6)</f>
        <v>6764699</v>
      </c>
      <c r="H7" s="252">
        <f t="shared" si="1"/>
        <v>6764699</v>
      </c>
      <c r="I7" s="265">
        <f t="shared" si="1"/>
        <v>0</v>
      </c>
      <c r="J7" s="257">
        <f t="shared" si="1"/>
        <v>68536351</v>
      </c>
      <c r="K7" s="252">
        <f t="shared" si="1"/>
        <v>68536351</v>
      </c>
      <c r="L7" s="258">
        <f t="shared" si="1"/>
        <v>0</v>
      </c>
      <c r="M7" s="171">
        <f>SUM(M4:M6)</f>
        <v>14574908</v>
      </c>
      <c r="N7" s="169">
        <f>SUM(N4:N6)</f>
        <v>14574908</v>
      </c>
      <c r="O7" s="170">
        <f>SUM(O4:O6)</f>
        <v>0</v>
      </c>
    </row>
    <row r="8" spans="2:15" ht="14.4" thickTop="1" thickBot="1" x14ac:dyDescent="0.3">
      <c r="B8" s="9" t="s">
        <v>8</v>
      </c>
      <c r="C8" s="6">
        <f t="shared" ref="C8:E10" si="2">SUM(G8,J8,M8)</f>
        <v>13995901115</v>
      </c>
      <c r="D8" s="6">
        <f t="shared" si="2"/>
        <v>6106615091</v>
      </c>
      <c r="E8" s="25">
        <f t="shared" si="2"/>
        <v>7889286024</v>
      </c>
      <c r="G8" s="255">
        <v>12608857762</v>
      </c>
      <c r="H8" s="251">
        <v>5803354902</v>
      </c>
      <c r="I8" s="266">
        <v>6805502860</v>
      </c>
      <c r="J8" s="255">
        <v>368418514</v>
      </c>
      <c r="K8" s="251">
        <v>65797431</v>
      </c>
      <c r="L8" s="259">
        <v>302621083</v>
      </c>
      <c r="M8" s="98">
        <v>1018624839</v>
      </c>
      <c r="N8" s="84">
        <v>237462758</v>
      </c>
      <c r="O8" s="89">
        <v>781162081</v>
      </c>
    </row>
    <row r="9" spans="2:15" ht="14.4" thickTop="1" thickBot="1" x14ac:dyDescent="0.3">
      <c r="B9" s="9" t="s">
        <v>9</v>
      </c>
      <c r="C9" s="6">
        <f t="shared" si="2"/>
        <v>1178015699</v>
      </c>
      <c r="D9" s="6">
        <f t="shared" si="2"/>
        <v>972473129</v>
      </c>
      <c r="E9" s="25">
        <f t="shared" si="2"/>
        <v>205542570</v>
      </c>
      <c r="G9" s="255">
        <v>802997817</v>
      </c>
      <c r="H9" s="251">
        <v>624041626</v>
      </c>
      <c r="I9" s="266">
        <v>178956191</v>
      </c>
      <c r="J9" s="255">
        <v>41746765</v>
      </c>
      <c r="K9" s="251">
        <v>36238806</v>
      </c>
      <c r="L9" s="259">
        <v>5507959</v>
      </c>
      <c r="M9" s="98">
        <v>333271117</v>
      </c>
      <c r="N9" s="84">
        <v>312192697</v>
      </c>
      <c r="O9" s="89">
        <v>21078420</v>
      </c>
    </row>
    <row r="10" spans="2:15" ht="14.4" thickTop="1" thickBot="1" x14ac:dyDescent="0.3">
      <c r="B10" s="9" t="s">
        <v>10</v>
      </c>
      <c r="C10" s="6">
        <f t="shared" si="2"/>
        <v>26240398</v>
      </c>
      <c r="D10" s="6">
        <f t="shared" si="2"/>
        <v>17698382</v>
      </c>
      <c r="E10" s="25">
        <f t="shared" si="2"/>
        <v>8542016</v>
      </c>
      <c r="G10" s="255">
        <v>1480000</v>
      </c>
      <c r="H10" s="251">
        <v>595243</v>
      </c>
      <c r="I10" s="266">
        <v>884757</v>
      </c>
      <c r="J10" s="255">
        <v>0</v>
      </c>
      <c r="K10" s="251">
        <v>0</v>
      </c>
      <c r="L10" s="259">
        <v>0</v>
      </c>
      <c r="M10" s="98">
        <v>24760398</v>
      </c>
      <c r="N10" s="84">
        <v>17103139</v>
      </c>
      <c r="O10" s="89">
        <v>7657259</v>
      </c>
    </row>
    <row r="11" spans="2:15" ht="14.4" thickTop="1" thickBot="1" x14ac:dyDescent="0.3">
      <c r="B11" s="9" t="s">
        <v>11</v>
      </c>
      <c r="C11" s="6">
        <f>SUM(G11,J11,M11)</f>
        <v>294993590</v>
      </c>
      <c r="D11" s="6">
        <f>SUM(H11,K11,N11,K11,N11)</f>
        <v>0</v>
      </c>
      <c r="E11" s="25">
        <f>SUM(I11,L11,O11)</f>
        <v>294993590</v>
      </c>
      <c r="G11" s="255">
        <v>285125090</v>
      </c>
      <c r="H11" s="251">
        <v>0</v>
      </c>
      <c r="I11" s="266">
        <v>285125090</v>
      </c>
      <c r="J11" s="255">
        <v>2385000</v>
      </c>
      <c r="K11" s="251">
        <v>0</v>
      </c>
      <c r="L11" s="259">
        <v>2385000</v>
      </c>
      <c r="M11" s="98">
        <v>7483500</v>
      </c>
      <c r="N11" s="84">
        <v>0</v>
      </c>
      <c r="O11" s="89">
        <v>7483500</v>
      </c>
    </row>
    <row r="12" spans="2:15" ht="13.8" thickBot="1" x14ac:dyDescent="0.3">
      <c r="B12" s="10" t="s">
        <v>12</v>
      </c>
      <c r="C12" s="21"/>
      <c r="D12" s="21"/>
      <c r="E12" s="26"/>
      <c r="G12" s="255"/>
      <c r="H12" s="251"/>
      <c r="I12" s="266"/>
      <c r="J12" s="255"/>
      <c r="K12" s="251"/>
      <c r="L12" s="259"/>
      <c r="M12" s="98"/>
      <c r="N12" s="84"/>
      <c r="O12" s="89"/>
    </row>
    <row r="13" spans="2:15" ht="14.4" thickTop="1" thickBot="1" x14ac:dyDescent="0.3">
      <c r="B13" s="165" t="s">
        <v>13</v>
      </c>
      <c r="C13" s="228">
        <f>SUM(C8:C12)</f>
        <v>15495150802</v>
      </c>
      <c r="D13" s="229">
        <f>SUM(D8:D12)</f>
        <v>7096786602</v>
      </c>
      <c r="E13" s="203">
        <f>SUM(E8:E12)</f>
        <v>8398364200</v>
      </c>
      <c r="F13" s="44"/>
      <c r="G13" s="257">
        <f t="shared" ref="G13:L13" si="3">SUM(G8:G12)</f>
        <v>13698460669</v>
      </c>
      <c r="H13" s="252">
        <f t="shared" si="3"/>
        <v>6427991771</v>
      </c>
      <c r="I13" s="265">
        <f t="shared" si="3"/>
        <v>7270468898</v>
      </c>
      <c r="J13" s="257">
        <f t="shared" si="3"/>
        <v>412550279</v>
      </c>
      <c r="K13" s="252">
        <f t="shared" si="3"/>
        <v>102036237</v>
      </c>
      <c r="L13" s="258">
        <f t="shared" si="3"/>
        <v>310514042</v>
      </c>
      <c r="M13" s="171">
        <f>SUM(M8:M12)</f>
        <v>1384139854</v>
      </c>
      <c r="N13" s="169">
        <f>SUM(N8:N12)</f>
        <v>566758594</v>
      </c>
      <c r="O13" s="170">
        <f>SUM(O8:O12)</f>
        <v>817381260</v>
      </c>
    </row>
    <row r="14" spans="2:15" ht="14.4" thickTop="1" thickBot="1" x14ac:dyDescent="0.3">
      <c r="B14" s="9" t="s">
        <v>14</v>
      </c>
      <c r="C14" s="6"/>
      <c r="D14" s="6"/>
      <c r="E14" s="25"/>
      <c r="G14" s="255"/>
      <c r="H14" s="251"/>
      <c r="I14" s="264"/>
      <c r="J14" s="255"/>
      <c r="K14" s="251"/>
      <c r="L14" s="256"/>
      <c r="M14" s="98"/>
      <c r="N14" s="84"/>
      <c r="O14" s="89"/>
    </row>
    <row r="15" spans="2:15" ht="13.8" thickBot="1" x14ac:dyDescent="0.3">
      <c r="B15" s="9" t="s">
        <v>15</v>
      </c>
      <c r="C15" s="6"/>
      <c r="D15" s="6"/>
      <c r="E15" s="24"/>
      <c r="G15" s="255"/>
      <c r="H15" s="251"/>
      <c r="I15" s="264"/>
      <c r="J15" s="255"/>
      <c r="K15" s="251"/>
      <c r="L15" s="256"/>
      <c r="M15" s="98"/>
      <c r="N15" s="84"/>
      <c r="O15" s="89"/>
    </row>
    <row r="16" spans="2:15" ht="13.8" thickBot="1" x14ac:dyDescent="0.3">
      <c r="B16" s="9" t="s">
        <v>16</v>
      </c>
      <c r="C16" s="6"/>
      <c r="D16" s="6"/>
      <c r="E16" s="24"/>
      <c r="G16" s="255"/>
      <c r="H16" s="251"/>
      <c r="I16" s="264"/>
      <c r="J16" s="255"/>
      <c r="K16" s="251"/>
      <c r="L16" s="256"/>
      <c r="M16" s="98"/>
      <c r="N16" s="84"/>
      <c r="O16" s="89"/>
    </row>
    <row r="17" spans="2:15" ht="13.8" thickBot="1" x14ac:dyDescent="0.3">
      <c r="B17" s="9" t="s">
        <v>17</v>
      </c>
      <c r="C17" s="6"/>
      <c r="D17" s="6"/>
      <c r="E17" s="24"/>
      <c r="G17" s="255"/>
      <c r="H17" s="251"/>
      <c r="I17" s="264"/>
      <c r="J17" s="255"/>
      <c r="K17" s="251"/>
      <c r="L17" s="256"/>
      <c r="M17" s="98"/>
      <c r="N17" s="84"/>
      <c r="O17" s="89"/>
    </row>
    <row r="18" spans="2:15" ht="13.8" thickBot="1" x14ac:dyDescent="0.3">
      <c r="B18" s="3" t="s">
        <v>18</v>
      </c>
      <c r="C18" s="6"/>
      <c r="D18" s="6"/>
      <c r="E18" s="24"/>
      <c r="G18" s="255"/>
      <c r="H18" s="251"/>
      <c r="I18" s="264"/>
      <c r="J18" s="255"/>
      <c r="K18" s="251"/>
      <c r="L18" s="256"/>
      <c r="M18" s="98"/>
      <c r="N18" s="84"/>
      <c r="O18" s="89"/>
    </row>
    <row r="19" spans="2:15" ht="13.8" thickBot="1" x14ac:dyDescent="0.3">
      <c r="B19" s="4" t="s">
        <v>19</v>
      </c>
      <c r="C19" s="22"/>
      <c r="D19" s="22"/>
      <c r="E19" s="27"/>
      <c r="G19" s="260"/>
      <c r="H19" s="253"/>
      <c r="I19" s="267"/>
      <c r="J19" s="260"/>
      <c r="K19" s="253"/>
      <c r="L19" s="261"/>
      <c r="M19" s="98"/>
      <c r="N19" s="84"/>
      <c r="O19" s="89"/>
    </row>
    <row r="20" spans="2:15" ht="14.4" thickTop="1" thickBot="1" x14ac:dyDescent="0.3">
      <c r="B20" s="173" t="s">
        <v>20</v>
      </c>
      <c r="C20" s="228"/>
      <c r="D20" s="229"/>
      <c r="E20" s="203"/>
      <c r="G20" s="257"/>
      <c r="H20" s="252"/>
      <c r="I20" s="265"/>
      <c r="J20" s="257"/>
      <c r="K20" s="252"/>
      <c r="L20" s="258"/>
      <c r="M20" s="171"/>
      <c r="N20" s="169"/>
      <c r="O20" s="170"/>
    </row>
    <row r="21" spans="2:15" ht="14.4" thickTop="1" thickBot="1" x14ac:dyDescent="0.3">
      <c r="B21" s="184" t="s">
        <v>21</v>
      </c>
      <c r="C21" s="230">
        <f>SUM(C7,C13)</f>
        <v>15585026760</v>
      </c>
      <c r="D21" s="231">
        <f>SUM(D7,D13)</f>
        <v>7186662560</v>
      </c>
      <c r="E21" s="232">
        <f>SUM(E7,E13)</f>
        <v>8398364200</v>
      </c>
      <c r="F21" s="44"/>
      <c r="G21" s="262">
        <f t="shared" ref="G21:L21" si="4">SUM(G7,G13)</f>
        <v>13705225368</v>
      </c>
      <c r="H21" s="254">
        <f t="shared" si="4"/>
        <v>6434756470</v>
      </c>
      <c r="I21" s="268">
        <f t="shared" si="4"/>
        <v>7270468898</v>
      </c>
      <c r="J21" s="262">
        <f t="shared" si="4"/>
        <v>481086630</v>
      </c>
      <c r="K21" s="254">
        <f t="shared" si="4"/>
        <v>170572588</v>
      </c>
      <c r="L21" s="263">
        <f t="shared" si="4"/>
        <v>310514042</v>
      </c>
      <c r="M21" s="99">
        <f>SUM(M7,M13)</f>
        <v>1398714762</v>
      </c>
      <c r="N21" s="86">
        <f>SUM(N7,N13)</f>
        <v>581333502</v>
      </c>
      <c r="O21" s="92">
        <f>SUM(O7,O13)</f>
        <v>817381260</v>
      </c>
    </row>
    <row r="22" spans="2:15" ht="14.4" thickTop="1" thickBot="1" x14ac:dyDescent="0.3">
      <c r="B22" s="3" t="s">
        <v>22</v>
      </c>
      <c r="C22" s="6">
        <f>SUM(G22,J22,M22)</f>
        <v>2414198</v>
      </c>
      <c r="D22" s="6">
        <f>SUM(H22,K22,N22)</f>
        <v>0</v>
      </c>
      <c r="E22" s="25">
        <f>SUM(I22,L22,O22)</f>
        <v>2414198</v>
      </c>
      <c r="G22" s="249"/>
      <c r="H22" s="96"/>
      <c r="I22" s="272"/>
      <c r="J22" s="249"/>
      <c r="K22" s="96"/>
      <c r="L22" s="250"/>
      <c r="M22" s="98">
        <v>2414198</v>
      </c>
      <c r="N22" s="84">
        <v>0</v>
      </c>
      <c r="O22" s="89">
        <v>2414198</v>
      </c>
    </row>
    <row r="23" spans="2:15" ht="13.8" thickBot="1" x14ac:dyDescent="0.3">
      <c r="B23" s="3" t="s">
        <v>23</v>
      </c>
      <c r="C23" s="6"/>
      <c r="D23" s="6"/>
      <c r="E23" s="24"/>
      <c r="G23" s="90"/>
      <c r="H23" s="83"/>
      <c r="I23" s="93"/>
      <c r="J23" s="90"/>
      <c r="K23" s="83"/>
      <c r="L23" s="88"/>
      <c r="M23" s="98"/>
      <c r="N23" s="84"/>
      <c r="O23" s="89"/>
    </row>
    <row r="24" spans="2:15" ht="27" thickBot="1" x14ac:dyDescent="0.3">
      <c r="B24" s="3" t="s">
        <v>24</v>
      </c>
      <c r="C24" s="6"/>
      <c r="D24" s="6"/>
      <c r="E24" s="24"/>
      <c r="G24" s="90"/>
      <c r="H24" s="83"/>
      <c r="I24" s="93"/>
      <c r="J24" s="90"/>
      <c r="K24" s="83"/>
      <c r="L24" s="88"/>
      <c r="M24" s="98"/>
      <c r="N24" s="84"/>
      <c r="O24" s="89"/>
    </row>
    <row r="25" spans="2:15" ht="13.8" thickBot="1" x14ac:dyDescent="0.3">
      <c r="B25" s="3" t="s">
        <v>25</v>
      </c>
      <c r="C25" s="6"/>
      <c r="D25" s="6"/>
      <c r="E25" s="24"/>
      <c r="G25" s="90"/>
      <c r="H25" s="83"/>
      <c r="I25" s="93"/>
      <c r="J25" s="90"/>
      <c r="K25" s="83"/>
      <c r="L25" s="88"/>
      <c r="M25" s="98"/>
      <c r="N25" s="84"/>
      <c r="O25" s="89"/>
    </row>
    <row r="26" spans="2:15" ht="13.8" thickBot="1" x14ac:dyDescent="0.3">
      <c r="B26" s="3" t="s">
        <v>26</v>
      </c>
      <c r="C26" s="6"/>
      <c r="D26" s="6"/>
      <c r="E26" s="24"/>
      <c r="G26" s="90"/>
      <c r="H26" s="83"/>
      <c r="I26" s="93"/>
      <c r="J26" s="90"/>
      <c r="K26" s="83"/>
      <c r="L26" s="88"/>
      <c r="M26" s="98"/>
      <c r="N26" s="84"/>
      <c r="O26" s="89"/>
    </row>
    <row r="27" spans="2:15" ht="13.8" thickBot="1" x14ac:dyDescent="0.3">
      <c r="B27" s="3" t="s">
        <v>27</v>
      </c>
      <c r="C27" s="21"/>
      <c r="D27" s="21"/>
      <c r="E27" s="24"/>
      <c r="G27" s="90"/>
      <c r="H27" s="83"/>
      <c r="I27" s="93"/>
      <c r="J27" s="90"/>
      <c r="K27" s="83"/>
      <c r="L27" s="88"/>
      <c r="M27" s="98"/>
      <c r="N27" s="84"/>
      <c r="O27" s="89"/>
    </row>
    <row r="28" spans="2:15" ht="14.4" thickTop="1" thickBot="1" x14ac:dyDescent="0.3">
      <c r="B28" s="177" t="s">
        <v>28</v>
      </c>
      <c r="C28" s="228">
        <f>SUM(C22:C27)</f>
        <v>2414198</v>
      </c>
      <c r="D28" s="229">
        <f>SUM(D22:D27)</f>
        <v>0</v>
      </c>
      <c r="E28" s="203">
        <f>SUM(E22:E27)</f>
        <v>2414198</v>
      </c>
      <c r="G28" s="178"/>
      <c r="H28" s="179"/>
      <c r="I28" s="193"/>
      <c r="J28" s="178"/>
      <c r="K28" s="179"/>
      <c r="L28" s="180"/>
      <c r="M28" s="273">
        <f>SUM(M22:M27)</f>
        <v>2414198</v>
      </c>
      <c r="N28" s="238">
        <f>SUM(N22:N27)</f>
        <v>0</v>
      </c>
      <c r="O28" s="183">
        <f>SUM(O22:O27)</f>
        <v>2414198</v>
      </c>
    </row>
    <row r="29" spans="2:15" ht="13.8" thickTop="1" x14ac:dyDescent="0.25"/>
  </sheetData>
  <mergeCells count="4">
    <mergeCell ref="B2:E2"/>
    <mergeCell ref="G2:I2"/>
    <mergeCell ref="J2:L2"/>
    <mergeCell ref="M2:O2"/>
  </mergeCells>
  <pageMargins left="0.7" right="0.7" top="0.75" bottom="0.75" header="0.3" footer="0.3"/>
  <pageSetup paperSize="9" scale="6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1:E29"/>
  <sheetViews>
    <sheetView zoomScaleNormal="100" workbookViewId="0">
      <selection activeCell="C11" sqref="C11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4" width="17.6640625" style="44" customWidth="1"/>
    <col min="5" max="5" width="18.109375" style="44" customWidth="1"/>
    <col min="6" max="16384" width="9.109375" style="39"/>
  </cols>
  <sheetData>
    <row r="1" spans="2:5" ht="13.8" thickBot="1" x14ac:dyDescent="0.3"/>
    <row r="2" spans="2:5" ht="32.25" customHeight="1" thickTop="1" thickBot="1" x14ac:dyDescent="0.3">
      <c r="B2" s="460" t="s">
        <v>338</v>
      </c>
      <c r="C2" s="461"/>
      <c r="D2" s="461"/>
      <c r="E2" s="462"/>
    </row>
    <row r="3" spans="2:5" ht="14.4" thickTop="1" thickBot="1" x14ac:dyDescent="0.3">
      <c r="B3" s="2" t="s">
        <v>0</v>
      </c>
      <c r="C3" s="20" t="s">
        <v>1</v>
      </c>
      <c r="D3" s="20" t="s">
        <v>2</v>
      </c>
      <c r="E3" s="23" t="s">
        <v>3</v>
      </c>
    </row>
    <row r="4" spans="2:5" ht="14.4" thickTop="1" thickBot="1" x14ac:dyDescent="0.3">
      <c r="B4" s="8" t="s">
        <v>4</v>
      </c>
      <c r="C4" s="6">
        <v>2700611</v>
      </c>
      <c r="D4" s="6">
        <v>2700611</v>
      </c>
      <c r="E4" s="24">
        <v>0</v>
      </c>
    </row>
    <row r="5" spans="2:5" ht="13.8" thickBot="1" x14ac:dyDescent="0.3">
      <c r="B5" s="9" t="s">
        <v>5</v>
      </c>
      <c r="C5" s="6">
        <v>4064088</v>
      </c>
      <c r="D5" s="6">
        <v>4064088</v>
      </c>
      <c r="E5" s="24">
        <v>0</v>
      </c>
    </row>
    <row r="6" spans="2:5" ht="13.8" thickBot="1" x14ac:dyDescent="0.3">
      <c r="B6" s="10" t="s">
        <v>6</v>
      </c>
      <c r="C6" s="21">
        <v>0</v>
      </c>
      <c r="D6" s="21">
        <v>0</v>
      </c>
      <c r="E6" s="21">
        <v>0</v>
      </c>
    </row>
    <row r="7" spans="2:5" ht="14.4" thickTop="1" thickBot="1" x14ac:dyDescent="0.3">
      <c r="B7" s="165" t="s">
        <v>7</v>
      </c>
      <c r="C7" s="228">
        <f>SUM(C4:C6)</f>
        <v>6764699</v>
      </c>
      <c r="D7" s="229">
        <f>SUM(D4:D6)</f>
        <v>6764699</v>
      </c>
      <c r="E7" s="203">
        <f>SUM(E4:E6)</f>
        <v>0</v>
      </c>
    </row>
    <row r="8" spans="2:5" ht="14.4" thickTop="1" thickBot="1" x14ac:dyDescent="0.3">
      <c r="B8" s="9" t="s">
        <v>8</v>
      </c>
      <c r="C8" s="6">
        <v>12608857762</v>
      </c>
      <c r="D8" s="6">
        <v>5803354902</v>
      </c>
      <c r="E8" s="30">
        <v>6805502860</v>
      </c>
    </row>
    <row r="9" spans="2:5" ht="14.4" thickTop="1" thickBot="1" x14ac:dyDescent="0.3">
      <c r="B9" s="9" t="s">
        <v>9</v>
      </c>
      <c r="C9" s="6">
        <v>802997817</v>
      </c>
      <c r="D9" s="6">
        <v>624041626</v>
      </c>
      <c r="E9" s="30">
        <v>178956191</v>
      </c>
    </row>
    <row r="10" spans="2:5" ht="14.4" thickTop="1" thickBot="1" x14ac:dyDescent="0.3">
      <c r="B10" s="9" t="s">
        <v>10</v>
      </c>
      <c r="C10" s="6">
        <v>1480000</v>
      </c>
      <c r="D10" s="6">
        <v>595243</v>
      </c>
      <c r="E10" s="30">
        <v>884757</v>
      </c>
    </row>
    <row r="11" spans="2:5" ht="14.4" thickTop="1" thickBot="1" x14ac:dyDescent="0.3">
      <c r="B11" s="9" t="s">
        <v>11</v>
      </c>
      <c r="C11" s="6">
        <v>285125090</v>
      </c>
      <c r="D11" s="6">
        <v>0</v>
      </c>
      <c r="E11" s="30">
        <v>285125090</v>
      </c>
    </row>
    <row r="12" spans="2:5" ht="14.4" thickTop="1" thickBot="1" x14ac:dyDescent="0.3">
      <c r="B12" s="10" t="s">
        <v>12</v>
      </c>
      <c r="C12" s="21"/>
      <c r="D12" s="21"/>
      <c r="E12" s="30"/>
    </row>
    <row r="13" spans="2:5" ht="14.4" thickTop="1" thickBot="1" x14ac:dyDescent="0.3">
      <c r="B13" s="165" t="s">
        <v>13</v>
      </c>
      <c r="C13" s="228">
        <f>SUM(C8:C12)</f>
        <v>13698460669</v>
      </c>
      <c r="D13" s="229">
        <f>SUM(D8:D12)</f>
        <v>6427991771</v>
      </c>
      <c r="E13" s="203">
        <f>SUM(E8:E12)</f>
        <v>7270468898</v>
      </c>
    </row>
    <row r="14" spans="2:5" ht="14.4" thickTop="1" thickBot="1" x14ac:dyDescent="0.3">
      <c r="B14" s="9" t="s">
        <v>14</v>
      </c>
      <c r="C14" s="6"/>
      <c r="D14" s="6"/>
      <c r="E14" s="25"/>
    </row>
    <row r="15" spans="2:5" ht="13.8" thickBot="1" x14ac:dyDescent="0.3">
      <c r="B15" s="9" t="s">
        <v>15</v>
      </c>
      <c r="C15" s="6"/>
      <c r="D15" s="6"/>
      <c r="E15" s="24"/>
    </row>
    <row r="16" spans="2:5" ht="13.8" thickBot="1" x14ac:dyDescent="0.3">
      <c r="B16" s="9" t="s">
        <v>16</v>
      </c>
      <c r="C16" s="6"/>
      <c r="D16" s="6"/>
      <c r="E16" s="24"/>
    </row>
    <row r="17" spans="2:5" ht="13.8" thickBot="1" x14ac:dyDescent="0.3">
      <c r="B17" s="9" t="s">
        <v>17</v>
      </c>
      <c r="C17" s="6"/>
      <c r="D17" s="6"/>
      <c r="E17" s="24"/>
    </row>
    <row r="18" spans="2:5" ht="13.8" thickBot="1" x14ac:dyDescent="0.3">
      <c r="B18" s="3" t="s">
        <v>18</v>
      </c>
      <c r="C18" s="6"/>
      <c r="D18" s="6"/>
      <c r="E18" s="24"/>
    </row>
    <row r="19" spans="2:5" ht="13.8" thickBot="1" x14ac:dyDescent="0.3">
      <c r="B19" s="4" t="s">
        <v>19</v>
      </c>
      <c r="C19" s="22"/>
      <c r="D19" s="22"/>
      <c r="E19" s="27"/>
    </row>
    <row r="20" spans="2:5" ht="14.4" thickTop="1" thickBot="1" x14ac:dyDescent="0.3">
      <c r="B20" s="173" t="s">
        <v>20</v>
      </c>
      <c r="C20" s="228"/>
      <c r="D20" s="229"/>
      <c r="E20" s="203"/>
    </row>
    <row r="21" spans="2:5" ht="14.4" thickTop="1" thickBot="1" x14ac:dyDescent="0.3">
      <c r="B21" s="184" t="s">
        <v>21</v>
      </c>
      <c r="C21" s="230">
        <f>SUM(C7,C13)</f>
        <v>13705225368</v>
      </c>
      <c r="D21" s="231">
        <f>SUM(D7,D13)</f>
        <v>6434756470</v>
      </c>
      <c r="E21" s="232">
        <f>SUM(E7,E13:E14)</f>
        <v>7270468898</v>
      </c>
    </row>
    <row r="22" spans="2:5" ht="14.4" thickTop="1" thickBot="1" x14ac:dyDescent="0.3">
      <c r="B22" s="3" t="s">
        <v>22</v>
      </c>
      <c r="C22" s="6"/>
      <c r="D22" s="6"/>
      <c r="E22" s="25"/>
    </row>
    <row r="23" spans="2:5" ht="13.8" thickBot="1" x14ac:dyDescent="0.3">
      <c r="B23" s="3" t="s">
        <v>23</v>
      </c>
      <c r="C23" s="6"/>
      <c r="D23" s="6"/>
      <c r="E23" s="24"/>
    </row>
    <row r="24" spans="2:5" ht="27" thickBot="1" x14ac:dyDescent="0.3">
      <c r="B24" s="3" t="s">
        <v>24</v>
      </c>
      <c r="C24" s="6"/>
      <c r="D24" s="6"/>
      <c r="E24" s="24"/>
    </row>
    <row r="25" spans="2:5" ht="13.8" thickBot="1" x14ac:dyDescent="0.3">
      <c r="B25" s="3" t="s">
        <v>25</v>
      </c>
      <c r="C25" s="6"/>
      <c r="D25" s="6"/>
      <c r="E25" s="24"/>
    </row>
    <row r="26" spans="2:5" ht="13.8" thickBot="1" x14ac:dyDescent="0.3">
      <c r="B26" s="3" t="s">
        <v>26</v>
      </c>
      <c r="C26" s="6"/>
      <c r="D26" s="6"/>
      <c r="E26" s="24"/>
    </row>
    <row r="27" spans="2:5" ht="13.8" thickBot="1" x14ac:dyDescent="0.3">
      <c r="B27" s="3" t="s">
        <v>27</v>
      </c>
      <c r="C27" s="21"/>
      <c r="D27" s="21"/>
      <c r="E27" s="24"/>
    </row>
    <row r="28" spans="2:5" ht="14.4" thickTop="1" thickBot="1" x14ac:dyDescent="0.3">
      <c r="B28" s="177" t="s">
        <v>28</v>
      </c>
      <c r="C28" s="228"/>
      <c r="D28" s="229"/>
      <c r="E28" s="203"/>
    </row>
    <row r="29" spans="2:5" ht="13.8" thickTop="1" x14ac:dyDescent="0.25"/>
  </sheetData>
  <mergeCells count="1">
    <mergeCell ref="B2:E2"/>
  </mergeCells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B1:G29"/>
  <sheetViews>
    <sheetView zoomScaleNormal="100" workbookViewId="0">
      <selection activeCell="C13" sqref="C13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4" width="17.6640625" style="44" customWidth="1"/>
    <col min="5" max="5" width="18.109375" style="44" customWidth="1"/>
    <col min="6" max="6" width="9.109375" style="39"/>
    <col min="7" max="7" width="16.109375" style="39" customWidth="1"/>
    <col min="8" max="16384" width="9.109375" style="39"/>
  </cols>
  <sheetData>
    <row r="1" spans="2:7" ht="13.8" thickBot="1" x14ac:dyDescent="0.3"/>
    <row r="2" spans="2:7" ht="33.75" customHeight="1" thickTop="1" thickBot="1" x14ac:dyDescent="0.3">
      <c r="B2" s="460" t="s">
        <v>339</v>
      </c>
      <c r="C2" s="461"/>
      <c r="D2" s="461"/>
      <c r="E2" s="462"/>
    </row>
    <row r="3" spans="2:7" ht="14.4" thickTop="1" thickBot="1" x14ac:dyDescent="0.3">
      <c r="B3" s="2" t="s">
        <v>0</v>
      </c>
      <c r="C3" s="20" t="s">
        <v>1</v>
      </c>
      <c r="D3" s="20" t="s">
        <v>2</v>
      </c>
      <c r="E3" s="23" t="s">
        <v>3</v>
      </c>
      <c r="G3" s="44"/>
    </row>
    <row r="4" spans="2:7" ht="14.4" thickTop="1" thickBot="1" x14ac:dyDescent="0.3">
      <c r="B4" s="8" t="s">
        <v>4</v>
      </c>
      <c r="C4" s="6">
        <v>43207632</v>
      </c>
      <c r="D4" s="6">
        <v>43207632</v>
      </c>
      <c r="E4" s="24">
        <v>0</v>
      </c>
      <c r="G4" s="44"/>
    </row>
    <row r="5" spans="2:7" ht="13.8" thickBot="1" x14ac:dyDescent="0.3">
      <c r="B5" s="9" t="s">
        <v>5</v>
      </c>
      <c r="C5" s="6">
        <v>25328719</v>
      </c>
      <c r="D5" s="6">
        <v>25328719</v>
      </c>
      <c r="E5" s="24">
        <v>0</v>
      </c>
      <c r="G5" s="44"/>
    </row>
    <row r="6" spans="2:7" ht="13.8" thickBot="1" x14ac:dyDescent="0.3">
      <c r="B6" s="10" t="s">
        <v>6</v>
      </c>
      <c r="C6" s="24">
        <v>0</v>
      </c>
      <c r="D6" s="24">
        <v>0</v>
      </c>
      <c r="E6" s="24">
        <v>0</v>
      </c>
      <c r="G6" s="44"/>
    </row>
    <row r="7" spans="2:7" ht="14.4" thickTop="1" thickBot="1" x14ac:dyDescent="0.3">
      <c r="B7" s="165" t="s">
        <v>7</v>
      </c>
      <c r="C7" s="228">
        <f>SUM(C4:C6)</f>
        <v>68536351</v>
      </c>
      <c r="D7" s="229">
        <f>SUM(D4:D6)</f>
        <v>68536351</v>
      </c>
      <c r="E7" s="203">
        <f>SUM(E4:E6)</f>
        <v>0</v>
      </c>
      <c r="G7" s="61"/>
    </row>
    <row r="8" spans="2:7" ht="14.4" thickTop="1" thickBot="1" x14ac:dyDescent="0.3">
      <c r="B8" s="9" t="s">
        <v>8</v>
      </c>
      <c r="C8" s="6">
        <v>368418514</v>
      </c>
      <c r="D8" s="6">
        <v>65797431</v>
      </c>
      <c r="E8" s="30">
        <v>302621083</v>
      </c>
      <c r="G8" s="44"/>
    </row>
    <row r="9" spans="2:7" ht="14.4" thickTop="1" thickBot="1" x14ac:dyDescent="0.3">
      <c r="B9" s="9" t="s">
        <v>9</v>
      </c>
      <c r="C9" s="6">
        <v>41746765</v>
      </c>
      <c r="D9" s="6">
        <v>36238806</v>
      </c>
      <c r="E9" s="30">
        <v>5507959</v>
      </c>
      <c r="G9" s="44"/>
    </row>
    <row r="10" spans="2:7" ht="13.8" thickBot="1" x14ac:dyDescent="0.3">
      <c r="B10" s="9" t="s">
        <v>10</v>
      </c>
      <c r="C10" s="6">
        <v>0</v>
      </c>
      <c r="D10" s="6">
        <v>0</v>
      </c>
      <c r="E10" s="6">
        <v>0</v>
      </c>
      <c r="G10" s="44"/>
    </row>
    <row r="11" spans="2:7" ht="14.4" thickTop="1" thickBot="1" x14ac:dyDescent="0.3">
      <c r="B11" s="9" t="s">
        <v>11</v>
      </c>
      <c r="C11" s="6">
        <v>2385000</v>
      </c>
      <c r="D11" s="6">
        <v>0</v>
      </c>
      <c r="E11" s="30">
        <v>2385000</v>
      </c>
      <c r="G11" s="44"/>
    </row>
    <row r="12" spans="2:7" ht="14.4" thickTop="1" thickBot="1" x14ac:dyDescent="0.3">
      <c r="B12" s="10" t="s">
        <v>12</v>
      </c>
      <c r="C12" s="21"/>
      <c r="D12" s="21"/>
      <c r="E12" s="30"/>
      <c r="G12" s="44"/>
    </row>
    <row r="13" spans="2:7" ht="14.4" thickTop="1" thickBot="1" x14ac:dyDescent="0.3">
      <c r="B13" s="165" t="s">
        <v>13</v>
      </c>
      <c r="C13" s="228">
        <f>SUM(C8:C12)</f>
        <v>412550279</v>
      </c>
      <c r="D13" s="229">
        <f>SUM(D8:D12)</f>
        <v>102036237</v>
      </c>
      <c r="E13" s="203">
        <f>SUM(E8:E12)</f>
        <v>310514042</v>
      </c>
      <c r="G13" s="44"/>
    </row>
    <row r="14" spans="2:7" ht="14.4" thickTop="1" thickBot="1" x14ac:dyDescent="0.3">
      <c r="B14" s="9" t="s">
        <v>14</v>
      </c>
      <c r="C14" s="6"/>
      <c r="D14" s="6"/>
      <c r="E14" s="25"/>
      <c r="G14" s="44"/>
    </row>
    <row r="15" spans="2:7" ht="13.8" thickBot="1" x14ac:dyDescent="0.3">
      <c r="B15" s="9" t="s">
        <v>15</v>
      </c>
      <c r="C15" s="6"/>
      <c r="D15" s="6"/>
      <c r="E15" s="24"/>
      <c r="G15" s="44"/>
    </row>
    <row r="16" spans="2:7" ht="13.8" thickBot="1" x14ac:dyDescent="0.3">
      <c r="B16" s="9" t="s">
        <v>16</v>
      </c>
      <c r="C16" s="6"/>
      <c r="D16" s="6"/>
      <c r="E16" s="24"/>
      <c r="G16" s="44"/>
    </row>
    <row r="17" spans="2:7" ht="13.8" thickBot="1" x14ac:dyDescent="0.3">
      <c r="B17" s="9" t="s">
        <v>17</v>
      </c>
      <c r="C17" s="6"/>
      <c r="D17" s="6"/>
      <c r="E17" s="24"/>
      <c r="G17" s="44"/>
    </row>
    <row r="18" spans="2:7" ht="13.8" thickBot="1" x14ac:dyDescent="0.3">
      <c r="B18" s="3" t="s">
        <v>18</v>
      </c>
      <c r="C18" s="6"/>
      <c r="D18" s="6"/>
      <c r="E18" s="24"/>
      <c r="G18" s="44"/>
    </row>
    <row r="19" spans="2:7" ht="13.8" thickBot="1" x14ac:dyDescent="0.3">
      <c r="B19" s="4" t="s">
        <v>19</v>
      </c>
      <c r="C19" s="22"/>
      <c r="D19" s="22"/>
      <c r="E19" s="27"/>
      <c r="G19" s="44"/>
    </row>
    <row r="20" spans="2:7" ht="14.4" thickTop="1" thickBot="1" x14ac:dyDescent="0.3">
      <c r="B20" s="173" t="s">
        <v>20</v>
      </c>
      <c r="C20" s="228"/>
      <c r="D20" s="229"/>
      <c r="E20" s="203"/>
      <c r="G20" s="44"/>
    </row>
    <row r="21" spans="2:7" ht="14.4" thickTop="1" thickBot="1" x14ac:dyDescent="0.3">
      <c r="B21" s="184" t="s">
        <v>21</v>
      </c>
      <c r="C21" s="230">
        <f>SUM(C7,C13)</f>
        <v>481086630</v>
      </c>
      <c r="D21" s="231">
        <f>SUM(D7,D13)</f>
        <v>170572588</v>
      </c>
      <c r="E21" s="232">
        <f>SUM(E7,E13)</f>
        <v>310514042</v>
      </c>
      <c r="G21" s="44"/>
    </row>
    <row r="22" spans="2:7" ht="14.4" thickTop="1" thickBot="1" x14ac:dyDescent="0.3">
      <c r="B22" s="3" t="s">
        <v>22</v>
      </c>
      <c r="C22" s="6"/>
      <c r="D22" s="6"/>
      <c r="E22" s="25"/>
      <c r="G22" s="44"/>
    </row>
    <row r="23" spans="2:7" ht="13.8" thickBot="1" x14ac:dyDescent="0.3">
      <c r="B23" s="3" t="s">
        <v>23</v>
      </c>
      <c r="C23" s="6"/>
      <c r="D23" s="6"/>
      <c r="E23" s="24"/>
      <c r="G23" s="44"/>
    </row>
    <row r="24" spans="2:7" ht="27" thickBot="1" x14ac:dyDescent="0.3">
      <c r="B24" s="3" t="s">
        <v>24</v>
      </c>
      <c r="C24" s="6"/>
      <c r="D24" s="6"/>
      <c r="E24" s="24"/>
    </row>
    <row r="25" spans="2:7" ht="13.8" thickBot="1" x14ac:dyDescent="0.3">
      <c r="B25" s="3" t="s">
        <v>25</v>
      </c>
      <c r="C25" s="6"/>
      <c r="D25" s="6"/>
      <c r="E25" s="24"/>
    </row>
    <row r="26" spans="2:7" ht="13.8" thickBot="1" x14ac:dyDescent="0.3">
      <c r="B26" s="3" t="s">
        <v>26</v>
      </c>
      <c r="C26" s="6"/>
      <c r="D26" s="6"/>
      <c r="E26" s="24"/>
    </row>
    <row r="27" spans="2:7" ht="13.8" thickBot="1" x14ac:dyDescent="0.3">
      <c r="B27" s="3" t="s">
        <v>27</v>
      </c>
      <c r="C27" s="21"/>
      <c r="D27" s="21"/>
      <c r="E27" s="24"/>
    </row>
    <row r="28" spans="2:7" ht="14.4" thickTop="1" thickBot="1" x14ac:dyDescent="0.3">
      <c r="B28" s="177" t="s">
        <v>28</v>
      </c>
      <c r="C28" s="228"/>
      <c r="D28" s="229"/>
      <c r="E28" s="203"/>
    </row>
    <row r="29" spans="2:7" ht="13.8" thickTop="1" x14ac:dyDescent="0.25"/>
  </sheetData>
  <mergeCells count="1">
    <mergeCell ref="B2:E2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topLeftCell="A25" zoomScaleNormal="100" workbookViewId="0">
      <selection activeCell="A34" sqref="A34:K34"/>
    </sheetView>
  </sheetViews>
  <sheetFormatPr defaultColWidth="9.109375" defaultRowHeight="13.2" x14ac:dyDescent="0.25"/>
  <cols>
    <col min="1" max="8" width="9.109375" style="39"/>
    <col min="9" max="9" width="9.109375" style="39" customWidth="1"/>
    <col min="10" max="10" width="9.109375" style="39"/>
    <col min="11" max="11" width="16.44140625" style="39" customWidth="1"/>
    <col min="12" max="16384" width="9.109375" style="39"/>
  </cols>
  <sheetData>
    <row r="1" spans="1:15" x14ac:dyDescent="0.25">
      <c r="A1" s="429"/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5" x14ac:dyDescent="0.25">
      <c r="A2" s="429"/>
      <c r="B2" s="429"/>
      <c r="C2" s="429"/>
      <c r="D2" s="429"/>
      <c r="E2" s="429"/>
      <c r="F2" s="429"/>
      <c r="G2" s="429"/>
      <c r="H2" s="429"/>
      <c r="I2" s="429"/>
      <c r="J2" s="429"/>
      <c r="K2" s="429"/>
    </row>
    <row r="3" spans="1:15" ht="15" customHeight="1" x14ac:dyDescent="0.25">
      <c r="A3" s="439" t="s">
        <v>239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</row>
    <row r="4" spans="1:15" ht="15.75" customHeight="1" x14ac:dyDescent="0.25">
      <c r="A4" s="429"/>
      <c r="B4" s="429"/>
      <c r="C4" s="429"/>
      <c r="D4" s="429"/>
      <c r="E4" s="429"/>
      <c r="F4" s="429"/>
      <c r="G4" s="429"/>
      <c r="H4" s="429"/>
      <c r="I4" s="429"/>
      <c r="J4" s="429"/>
      <c r="K4" s="429"/>
    </row>
    <row r="5" spans="1:15" s="100" customFormat="1" ht="15.75" customHeight="1" x14ac:dyDescent="0.25">
      <c r="O5" s="117"/>
    </row>
    <row r="6" spans="1:15" ht="15.75" customHeight="1" x14ac:dyDescent="0.25">
      <c r="A6" s="437" t="s">
        <v>283</v>
      </c>
      <c r="B6" s="429"/>
      <c r="C6" s="429"/>
      <c r="D6" s="429"/>
      <c r="E6" s="429"/>
      <c r="F6" s="429"/>
      <c r="G6" s="429"/>
      <c r="H6" s="429"/>
      <c r="I6" s="429"/>
      <c r="J6" s="429"/>
      <c r="K6" s="429"/>
    </row>
    <row r="7" spans="1:15" ht="15" customHeight="1" x14ac:dyDescent="0.25">
      <c r="A7" s="432" t="s">
        <v>282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</row>
    <row r="8" spans="1:15" ht="15" customHeight="1" x14ac:dyDescent="0.25">
      <c r="A8" s="432" t="s">
        <v>284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</row>
    <row r="9" spans="1:15" s="100" customFormat="1" ht="15" customHeight="1" x14ac:dyDescent="0.25">
      <c r="A9" s="436" t="s">
        <v>285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</row>
    <row r="10" spans="1:15" s="100" customFormat="1" ht="15" customHeight="1" x14ac:dyDescent="0.25">
      <c r="A10" s="430" t="s">
        <v>286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</row>
    <row r="11" spans="1:15" s="100" customFormat="1" ht="15" customHeight="1" x14ac:dyDescent="0.25">
      <c r="A11" s="430" t="s">
        <v>287</v>
      </c>
      <c r="B11" s="430"/>
      <c r="C11" s="430"/>
      <c r="D11" s="430"/>
      <c r="E11" s="430"/>
      <c r="F11" s="430"/>
      <c r="G11" s="430"/>
      <c r="H11" s="430"/>
      <c r="I11" s="430"/>
      <c r="J11" s="430"/>
      <c r="K11" s="430"/>
    </row>
    <row r="12" spans="1:15" s="100" customFormat="1" ht="15" customHeight="1" x14ac:dyDescent="0.25">
      <c r="A12" s="430" t="s">
        <v>288</v>
      </c>
      <c r="B12" s="430"/>
      <c r="C12" s="430"/>
      <c r="D12" s="430"/>
      <c r="E12" s="430"/>
      <c r="F12" s="430"/>
      <c r="G12" s="430"/>
      <c r="H12" s="430"/>
      <c r="I12" s="430"/>
      <c r="J12" s="430"/>
      <c r="K12" s="430"/>
    </row>
    <row r="13" spans="1:15" s="100" customFormat="1" ht="15" customHeight="1" x14ac:dyDescent="0.25">
      <c r="A13" s="430" t="s">
        <v>289</v>
      </c>
      <c r="B13" s="430"/>
      <c r="C13" s="430"/>
      <c r="D13" s="430"/>
      <c r="E13" s="430"/>
      <c r="F13" s="430"/>
      <c r="G13" s="430"/>
      <c r="H13" s="430"/>
      <c r="I13" s="430"/>
      <c r="J13" s="430"/>
      <c r="K13" s="430"/>
    </row>
    <row r="14" spans="1:15" s="100" customFormat="1" ht="15" customHeight="1" x14ac:dyDescent="0.25">
      <c r="A14" s="430" t="s">
        <v>310</v>
      </c>
      <c r="B14" s="430"/>
      <c r="C14" s="430"/>
      <c r="D14" s="430"/>
      <c r="E14" s="430"/>
      <c r="F14" s="430"/>
      <c r="G14" s="430"/>
      <c r="H14" s="430"/>
      <c r="I14" s="430"/>
      <c r="J14" s="430"/>
      <c r="K14" s="430"/>
    </row>
    <row r="15" spans="1:15" ht="15" customHeight="1" x14ac:dyDescent="0.25">
      <c r="A15" s="432" t="s">
        <v>290</v>
      </c>
      <c r="B15" s="432"/>
      <c r="C15" s="432"/>
      <c r="D15" s="432"/>
      <c r="E15" s="432"/>
      <c r="F15" s="432"/>
      <c r="G15" s="432"/>
      <c r="H15" s="432"/>
      <c r="I15" s="432"/>
      <c r="J15" s="432"/>
      <c r="K15" s="432"/>
    </row>
    <row r="16" spans="1:15" ht="15" customHeight="1" x14ac:dyDescent="0.25">
      <c r="A16" s="432" t="s">
        <v>241</v>
      </c>
      <c r="B16" s="432"/>
      <c r="C16" s="432"/>
      <c r="D16" s="432"/>
      <c r="E16" s="432"/>
      <c r="F16" s="432"/>
      <c r="G16" s="432"/>
      <c r="H16" s="432"/>
      <c r="I16" s="432"/>
      <c r="J16" s="432"/>
      <c r="K16" s="432"/>
    </row>
    <row r="17" spans="1:12" x14ac:dyDescent="0.25">
      <c r="A17" s="432" t="s">
        <v>248</v>
      </c>
      <c r="B17" s="432"/>
      <c r="C17" s="432"/>
      <c r="D17" s="432"/>
      <c r="E17" s="432"/>
      <c r="F17" s="432"/>
      <c r="G17" s="432"/>
      <c r="H17" s="432"/>
      <c r="I17" s="432"/>
      <c r="J17" s="432"/>
      <c r="K17" s="432"/>
    </row>
    <row r="18" spans="1:12" ht="15" customHeight="1" x14ac:dyDescent="0.25">
      <c r="A18" s="431" t="s">
        <v>292</v>
      </c>
      <c r="B18" s="431"/>
      <c r="C18" s="431"/>
      <c r="D18" s="431"/>
      <c r="E18" s="431"/>
      <c r="F18" s="431"/>
      <c r="G18" s="431"/>
      <c r="H18" s="431"/>
      <c r="I18" s="431"/>
      <c r="J18" s="431"/>
      <c r="K18" s="431"/>
    </row>
    <row r="19" spans="1:12" ht="15" customHeight="1" x14ac:dyDescent="0.25">
      <c r="A19" s="435" t="s">
        <v>291</v>
      </c>
      <c r="B19" s="435"/>
      <c r="C19" s="435"/>
      <c r="D19" s="435"/>
      <c r="E19" s="435"/>
      <c r="F19" s="435"/>
      <c r="G19" s="435"/>
      <c r="H19" s="435"/>
      <c r="I19" s="435"/>
      <c r="J19" s="435"/>
      <c r="K19" s="435"/>
    </row>
    <row r="20" spans="1:12" x14ac:dyDescent="0.25">
      <c r="A20" s="435" t="s">
        <v>311</v>
      </c>
      <c r="B20" s="435"/>
      <c r="C20" s="435"/>
      <c r="D20" s="435"/>
      <c r="E20" s="435"/>
      <c r="F20" s="435"/>
      <c r="G20" s="435"/>
      <c r="H20" s="435"/>
      <c r="I20" s="435"/>
      <c r="J20" s="435"/>
      <c r="K20" s="435"/>
    </row>
    <row r="21" spans="1:12" ht="15" customHeight="1" x14ac:dyDescent="0.25">
      <c r="A21" s="432" t="s">
        <v>240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</row>
    <row r="22" spans="1:12" s="101" customFormat="1" ht="15" customHeight="1" x14ac:dyDescent="0.25">
      <c r="A22" s="431" t="s">
        <v>293</v>
      </c>
      <c r="B22" s="431"/>
      <c r="C22" s="431"/>
      <c r="D22" s="431"/>
      <c r="E22" s="431"/>
      <c r="F22" s="431"/>
      <c r="G22" s="431"/>
      <c r="H22" s="431"/>
      <c r="I22" s="431"/>
      <c r="J22" s="431"/>
      <c r="K22" s="431"/>
    </row>
    <row r="23" spans="1:12" x14ac:dyDescent="0.25">
      <c r="A23" s="433" t="s">
        <v>294</v>
      </c>
      <c r="B23" s="433"/>
      <c r="C23" s="433"/>
      <c r="D23" s="433"/>
      <c r="E23" s="433"/>
      <c r="F23" s="433"/>
      <c r="G23" s="433"/>
      <c r="H23" s="433"/>
      <c r="I23" s="433"/>
      <c r="J23" s="433"/>
      <c r="K23" s="433"/>
    </row>
    <row r="24" spans="1:12" ht="15" customHeight="1" x14ac:dyDescent="0.25">
      <c r="A24" s="434" t="s">
        <v>295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4"/>
    </row>
    <row r="25" spans="1:12" ht="15" customHeight="1" x14ac:dyDescent="0.25">
      <c r="A25" s="431" t="s">
        <v>296</v>
      </c>
      <c r="B25" s="431"/>
      <c r="C25" s="431"/>
      <c r="D25" s="431"/>
      <c r="E25" s="431"/>
      <c r="F25" s="431"/>
      <c r="G25" s="431"/>
      <c r="H25" s="431"/>
      <c r="I25" s="431"/>
      <c r="J25" s="431"/>
      <c r="K25" s="431"/>
    </row>
    <row r="26" spans="1:12" ht="15" customHeight="1" x14ac:dyDescent="0.25">
      <c r="A26" s="431" t="s">
        <v>377</v>
      </c>
      <c r="B26" s="431"/>
      <c r="C26" s="431"/>
      <c r="D26" s="431"/>
      <c r="E26" s="431"/>
      <c r="F26" s="431"/>
      <c r="G26" s="431"/>
      <c r="H26" s="431"/>
      <c r="I26" s="431"/>
      <c r="J26" s="431"/>
      <c r="K26" s="431"/>
    </row>
    <row r="27" spans="1:12" ht="15" customHeight="1" x14ac:dyDescent="0.25">
      <c r="A27" s="431" t="s">
        <v>378</v>
      </c>
      <c r="B27" s="431"/>
      <c r="C27" s="431"/>
      <c r="D27" s="431"/>
      <c r="E27" s="431"/>
      <c r="F27" s="431"/>
      <c r="G27" s="431"/>
      <c r="H27" s="431"/>
      <c r="I27" s="431"/>
      <c r="J27" s="431"/>
      <c r="K27" s="431"/>
    </row>
    <row r="28" spans="1:12" ht="15" customHeight="1" x14ac:dyDescent="0.25">
      <c r="A28" s="431" t="s">
        <v>297</v>
      </c>
      <c r="B28" s="431"/>
      <c r="C28" s="431"/>
      <c r="D28" s="431"/>
      <c r="E28" s="431"/>
      <c r="F28" s="431"/>
      <c r="G28" s="431"/>
      <c r="H28" s="431"/>
      <c r="I28" s="431"/>
      <c r="J28" s="431"/>
      <c r="K28" s="431"/>
    </row>
    <row r="29" spans="1:12" ht="15" customHeight="1" x14ac:dyDescent="0.25">
      <c r="A29" s="431" t="s">
        <v>298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31"/>
    </row>
    <row r="30" spans="1:12" ht="15" customHeight="1" x14ac:dyDescent="0.25">
      <c r="A30" s="431" t="s">
        <v>299</v>
      </c>
      <c r="B30" s="431"/>
      <c r="C30" s="431"/>
      <c r="D30" s="431"/>
      <c r="E30" s="431"/>
      <c r="F30" s="431"/>
      <c r="G30" s="431"/>
      <c r="H30" s="431"/>
      <c r="I30" s="431"/>
      <c r="J30" s="431"/>
      <c r="K30" s="431"/>
      <c r="L30" s="122"/>
    </row>
    <row r="31" spans="1:12" s="314" customFormat="1" ht="15" customHeight="1" x14ac:dyDescent="0.25">
      <c r="A31" s="431" t="s">
        <v>379</v>
      </c>
      <c r="B31" s="431"/>
      <c r="C31" s="431"/>
      <c r="D31" s="431"/>
      <c r="E31" s="431"/>
      <c r="F31" s="431"/>
      <c r="G31" s="431"/>
      <c r="H31" s="431"/>
      <c r="I31" s="431"/>
      <c r="J31" s="431"/>
      <c r="K31" s="431"/>
      <c r="L31" s="122"/>
    </row>
    <row r="32" spans="1:12" ht="15" customHeight="1" x14ac:dyDescent="0.25">
      <c r="A32" s="431" t="s">
        <v>300</v>
      </c>
      <c r="B32" s="431"/>
      <c r="C32" s="431"/>
      <c r="D32" s="431"/>
      <c r="E32" s="431"/>
      <c r="F32" s="431"/>
      <c r="G32" s="431"/>
      <c r="H32" s="431"/>
      <c r="I32" s="431"/>
      <c r="J32" s="431"/>
      <c r="K32" s="431"/>
    </row>
    <row r="33" spans="1:11" ht="15" customHeight="1" x14ac:dyDescent="0.25">
      <c r="A33" s="431" t="s">
        <v>301</v>
      </c>
      <c r="B33" s="431"/>
      <c r="C33" s="431"/>
      <c r="D33" s="431"/>
      <c r="E33" s="431"/>
      <c r="F33" s="431"/>
      <c r="G33" s="431"/>
      <c r="H33" s="431"/>
      <c r="I33" s="431"/>
      <c r="J33" s="431"/>
      <c r="K33" s="431"/>
    </row>
    <row r="34" spans="1:11" ht="15" customHeight="1" x14ac:dyDescent="0.25">
      <c r="A34" s="432" t="s">
        <v>302</v>
      </c>
      <c r="B34" s="432"/>
      <c r="C34" s="432"/>
      <c r="D34" s="432"/>
      <c r="E34" s="432"/>
      <c r="F34" s="432"/>
      <c r="G34" s="432"/>
      <c r="H34" s="432"/>
      <c r="I34" s="432"/>
      <c r="J34" s="432"/>
      <c r="K34" s="432"/>
    </row>
    <row r="35" spans="1:11" ht="15" customHeight="1" x14ac:dyDescent="0.25">
      <c r="A35" s="433" t="s">
        <v>303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33"/>
    </row>
    <row r="36" spans="1:11" x14ac:dyDescent="0.25">
      <c r="A36" s="433" t="s">
        <v>304</v>
      </c>
      <c r="B36" s="433"/>
      <c r="C36" s="433"/>
      <c r="D36" s="433"/>
      <c r="E36" s="433"/>
      <c r="F36" s="433"/>
      <c r="G36" s="433"/>
      <c r="H36" s="433"/>
      <c r="I36" s="433"/>
      <c r="J36" s="433"/>
      <c r="K36" s="433"/>
    </row>
    <row r="37" spans="1:11" ht="15" customHeight="1" x14ac:dyDescent="0.25">
      <c r="A37" s="438" t="s">
        <v>312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8"/>
    </row>
    <row r="38" spans="1:11" ht="15" customHeight="1" x14ac:dyDescent="0.25">
      <c r="A38" s="436" t="s">
        <v>305</v>
      </c>
      <c r="B38" s="436"/>
      <c r="C38" s="436"/>
      <c r="D38" s="436"/>
      <c r="E38" s="436"/>
      <c r="F38" s="436"/>
      <c r="G38" s="436"/>
      <c r="H38" s="436"/>
      <c r="I38" s="436"/>
      <c r="J38" s="436"/>
      <c r="K38" s="436"/>
    </row>
    <row r="39" spans="1:11" ht="15" customHeight="1" x14ac:dyDescent="0.25">
      <c r="A39" s="436" t="s">
        <v>306</v>
      </c>
      <c r="B39" s="436"/>
      <c r="C39" s="436"/>
      <c r="D39" s="436"/>
      <c r="E39" s="436"/>
      <c r="F39" s="436"/>
      <c r="G39" s="436"/>
      <c r="H39" s="436"/>
      <c r="I39" s="436"/>
      <c r="J39" s="436"/>
      <c r="K39" s="436"/>
    </row>
    <row r="40" spans="1:11" s="118" customFormat="1" ht="15" customHeight="1" x14ac:dyDescent="0.25">
      <c r="A40" s="437" t="s">
        <v>313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</row>
    <row r="41" spans="1:11" x14ac:dyDescent="0.25">
      <c r="A41" s="429" t="s">
        <v>314</v>
      </c>
      <c r="B41" s="429"/>
      <c r="C41" s="429"/>
      <c r="D41" s="429"/>
      <c r="E41" s="429"/>
      <c r="F41" s="429"/>
      <c r="G41" s="429"/>
      <c r="H41" s="429"/>
      <c r="I41" s="429"/>
      <c r="J41" s="429"/>
      <c r="K41" s="429"/>
    </row>
    <row r="42" spans="1:11" x14ac:dyDescent="0.25">
      <c r="A42" s="429" t="s">
        <v>315</v>
      </c>
      <c r="B42" s="429"/>
      <c r="C42" s="429"/>
      <c r="D42" s="429"/>
      <c r="E42" s="429"/>
      <c r="F42" s="429"/>
      <c r="G42" s="429"/>
      <c r="H42" s="429"/>
      <c r="I42" s="429"/>
      <c r="J42" s="429"/>
      <c r="K42" s="429"/>
    </row>
    <row r="43" spans="1:11" x14ac:dyDescent="0.25">
      <c r="A43" s="429" t="s">
        <v>345</v>
      </c>
      <c r="B43" s="429"/>
      <c r="C43" s="429"/>
      <c r="D43" s="429"/>
      <c r="E43" s="429"/>
      <c r="F43" s="429"/>
      <c r="G43" s="429"/>
      <c r="H43" s="429"/>
      <c r="I43" s="429"/>
      <c r="J43" s="429"/>
      <c r="K43" s="429"/>
    </row>
    <row r="44" spans="1:11" x14ac:dyDescent="0.25">
      <c r="A44" s="428" t="s">
        <v>376</v>
      </c>
      <c r="B44" s="428"/>
      <c r="C44" s="428"/>
      <c r="D44" s="428"/>
      <c r="E44" s="428"/>
      <c r="F44" s="428"/>
      <c r="G44" s="428"/>
      <c r="H44" s="428"/>
      <c r="I44" s="428"/>
      <c r="J44" s="428"/>
      <c r="K44" s="428"/>
    </row>
    <row r="46" spans="1:11" x14ac:dyDescent="0.25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/>
    </row>
    <row r="47" spans="1:11" x14ac:dyDescent="0.25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</row>
  </sheetData>
  <mergeCells count="43">
    <mergeCell ref="A10:K10"/>
    <mergeCell ref="A9:K9"/>
    <mergeCell ref="A8:K8"/>
    <mergeCell ref="A1:K1"/>
    <mergeCell ref="A2:K2"/>
    <mergeCell ref="A3:K3"/>
    <mergeCell ref="A4:K4"/>
    <mergeCell ref="A6:K6"/>
    <mergeCell ref="A7:K7"/>
    <mergeCell ref="A30:K30"/>
    <mergeCell ref="A38:K38"/>
    <mergeCell ref="A32:K32"/>
    <mergeCell ref="A33:K33"/>
    <mergeCell ref="A34:K34"/>
    <mergeCell ref="A35:K35"/>
    <mergeCell ref="A36:K36"/>
    <mergeCell ref="A31:K31"/>
    <mergeCell ref="A42:K42"/>
    <mergeCell ref="A39:K39"/>
    <mergeCell ref="A40:K40"/>
    <mergeCell ref="A41:K41"/>
    <mergeCell ref="A37:K37"/>
    <mergeCell ref="A15:K15"/>
    <mergeCell ref="A16:K16"/>
    <mergeCell ref="A17:K17"/>
    <mergeCell ref="A18:K18"/>
    <mergeCell ref="A19:K19"/>
    <mergeCell ref="A44:K44"/>
    <mergeCell ref="A43:K43"/>
    <mergeCell ref="A11:K11"/>
    <mergeCell ref="A12:K12"/>
    <mergeCell ref="A13:K13"/>
    <mergeCell ref="A14:K14"/>
    <mergeCell ref="A29:K29"/>
    <mergeCell ref="A21:K21"/>
    <mergeCell ref="A23:K23"/>
    <mergeCell ref="A24:K24"/>
    <mergeCell ref="A22:K22"/>
    <mergeCell ref="A25:K25"/>
    <mergeCell ref="A26:K26"/>
    <mergeCell ref="A27:K27"/>
    <mergeCell ref="A28:K28"/>
    <mergeCell ref="A20:K20"/>
  </mergeCells>
  <pageMargins left="0.7" right="0.7" top="0.75" bottom="0.75" header="0.3" footer="0.3"/>
  <pageSetup paperSize="9" scale="7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B2:O30"/>
  <sheetViews>
    <sheetView topLeftCell="B4" zoomScaleNormal="100" workbookViewId="0">
      <selection activeCell="C12" sqref="C12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4" width="17.6640625" style="44" customWidth="1"/>
    <col min="5" max="5" width="18.109375" style="44" customWidth="1"/>
    <col min="6" max="6" width="10.88671875" style="39" bestFit="1" customWidth="1"/>
    <col min="7" max="7" width="10.6640625" style="39" customWidth="1"/>
    <col min="8" max="9" width="12.33203125" style="39" bestFit="1" customWidth="1"/>
    <col min="10" max="15" width="10.6640625" style="44" customWidth="1"/>
    <col min="16" max="16384" width="9.109375" style="39"/>
  </cols>
  <sheetData>
    <row r="2" spans="2:15" ht="19.5" customHeight="1" thickBot="1" x14ac:dyDescent="0.3"/>
    <row r="3" spans="2:15" ht="33.75" customHeight="1" thickTop="1" thickBot="1" x14ac:dyDescent="0.3">
      <c r="B3" s="460" t="s">
        <v>340</v>
      </c>
      <c r="C3" s="461"/>
      <c r="D3" s="461"/>
      <c r="E3" s="462"/>
      <c r="G3" s="463" t="s">
        <v>262</v>
      </c>
      <c r="H3" s="464"/>
      <c r="I3" s="465"/>
      <c r="J3" s="469" t="s">
        <v>263</v>
      </c>
      <c r="K3" s="469"/>
      <c r="L3" s="469"/>
      <c r="M3" s="474" t="s">
        <v>264</v>
      </c>
      <c r="N3" s="475"/>
      <c r="O3" s="476"/>
    </row>
    <row r="4" spans="2:15" ht="14.4" thickTop="1" thickBot="1" x14ac:dyDescent="0.3">
      <c r="B4" s="2" t="s">
        <v>0</v>
      </c>
      <c r="C4" s="20" t="s">
        <v>1</v>
      </c>
      <c r="D4" s="20" t="s">
        <v>2</v>
      </c>
      <c r="E4" s="23" t="s">
        <v>3</v>
      </c>
      <c r="G4" s="197" t="s">
        <v>266</v>
      </c>
      <c r="H4" s="198" t="s">
        <v>267</v>
      </c>
      <c r="I4" s="199" t="s">
        <v>268</v>
      </c>
      <c r="J4" s="276" t="s">
        <v>266</v>
      </c>
      <c r="K4" s="237" t="s">
        <v>267</v>
      </c>
      <c r="L4" s="239" t="s">
        <v>268</v>
      </c>
      <c r="M4" s="240" t="s">
        <v>266</v>
      </c>
      <c r="N4" s="241" t="s">
        <v>267</v>
      </c>
      <c r="O4" s="242" t="s">
        <v>268</v>
      </c>
    </row>
    <row r="5" spans="2:15" ht="14.4" thickTop="1" thickBot="1" x14ac:dyDescent="0.3">
      <c r="B5" s="8" t="s">
        <v>4</v>
      </c>
      <c r="C5" s="6">
        <f>SUM(G5,J5,M5)</f>
        <v>12974178</v>
      </c>
      <c r="D5" s="6">
        <f>SUM(H5,K5,N5)</f>
        <v>12974178</v>
      </c>
      <c r="E5" s="24">
        <f>SUM(I5,L5,O5)</f>
        <v>0</v>
      </c>
      <c r="G5" s="87">
        <v>1837775</v>
      </c>
      <c r="H5" s="84">
        <v>1837775</v>
      </c>
      <c r="I5" s="89">
        <v>0</v>
      </c>
      <c r="J5" s="160">
        <v>0</v>
      </c>
      <c r="K5" s="94">
        <v>0</v>
      </c>
      <c r="L5" s="94">
        <v>0</v>
      </c>
      <c r="M5" s="87">
        <v>11136403</v>
      </c>
      <c r="N5" s="84">
        <v>11136403</v>
      </c>
      <c r="O5" s="89">
        <v>0</v>
      </c>
    </row>
    <row r="6" spans="2:15" ht="13.8" thickBot="1" x14ac:dyDescent="0.3">
      <c r="B6" s="9" t="s">
        <v>5</v>
      </c>
      <c r="C6" s="6">
        <f>SUM(G6,J6,M6)</f>
        <v>1600730</v>
      </c>
      <c r="D6" s="6">
        <f>SUM(H6,K6,N6)</f>
        <v>1600730</v>
      </c>
      <c r="E6" s="24">
        <v>0</v>
      </c>
      <c r="G6" s="87">
        <v>1460230</v>
      </c>
      <c r="H6" s="84">
        <v>1460230</v>
      </c>
      <c r="I6" s="89">
        <v>0</v>
      </c>
      <c r="J6" s="160">
        <v>118000</v>
      </c>
      <c r="K6" s="94">
        <v>118000</v>
      </c>
      <c r="L6" s="94">
        <v>0</v>
      </c>
      <c r="M6" s="87">
        <v>22500</v>
      </c>
      <c r="N6" s="84">
        <v>22500</v>
      </c>
      <c r="O6" s="89">
        <v>0</v>
      </c>
    </row>
    <row r="7" spans="2:15" ht="13.8" thickBot="1" x14ac:dyDescent="0.3">
      <c r="B7" s="10" t="s">
        <v>6</v>
      </c>
      <c r="C7" s="21">
        <f>SUM(G7,J7,M7)</f>
        <v>0</v>
      </c>
      <c r="D7" s="21">
        <f>SUM(H7,K7,N7,K7,N7)</f>
        <v>0</v>
      </c>
      <c r="E7" s="24">
        <f>SUM(I7,L7,O7)</f>
        <v>0</v>
      </c>
      <c r="G7" s="87">
        <v>0</v>
      </c>
      <c r="H7" s="84">
        <v>0</v>
      </c>
      <c r="I7" s="89">
        <v>0</v>
      </c>
      <c r="J7" s="160">
        <v>0</v>
      </c>
      <c r="K7" s="94">
        <v>0</v>
      </c>
      <c r="L7" s="94">
        <v>0</v>
      </c>
      <c r="M7" s="87">
        <v>0</v>
      </c>
      <c r="N7" s="84">
        <v>0</v>
      </c>
      <c r="O7" s="89">
        <v>0</v>
      </c>
    </row>
    <row r="8" spans="2:15" ht="14.4" thickTop="1" thickBot="1" x14ac:dyDescent="0.3">
      <c r="B8" s="165" t="s">
        <v>7</v>
      </c>
      <c r="C8" s="228">
        <f>SUM(C5:C7)</f>
        <v>14574908</v>
      </c>
      <c r="D8" s="229">
        <f>SUM(D5:D7)</f>
        <v>14574908</v>
      </c>
      <c r="E8" s="203">
        <f>SUM(E5:E7)</f>
        <v>0</v>
      </c>
      <c r="F8" s="44"/>
      <c r="G8" s="168">
        <f>SUM(G5:G7)</f>
        <v>3298005</v>
      </c>
      <c r="H8" s="169">
        <f>SUM(H5:H7)</f>
        <v>3298005</v>
      </c>
      <c r="I8" s="170">
        <f>SUM(I5:I7)</f>
        <v>0</v>
      </c>
      <c r="J8" s="171">
        <f>SUM(J5:J7)</f>
        <v>118000</v>
      </c>
      <c r="K8" s="169">
        <f>SUM(K5:K7)</f>
        <v>118000</v>
      </c>
      <c r="L8" s="192">
        <f>SUM(L5:L6)</f>
        <v>0</v>
      </c>
      <c r="M8" s="168">
        <f>SUM(M5:M7)</f>
        <v>11158903</v>
      </c>
      <c r="N8" s="169">
        <f>SUM(N5:N7)</f>
        <v>11158903</v>
      </c>
      <c r="O8" s="170">
        <f>SUM(O5:O7)</f>
        <v>0</v>
      </c>
    </row>
    <row r="9" spans="2:15" ht="14.4" thickTop="1" thickBot="1" x14ac:dyDescent="0.3">
      <c r="B9" s="9" t="s">
        <v>8</v>
      </c>
      <c r="C9" s="6">
        <f t="shared" ref="C9:E12" si="0">SUM(G9,J9,M9)</f>
        <v>1018624839</v>
      </c>
      <c r="D9" s="6">
        <f t="shared" si="0"/>
        <v>237462758</v>
      </c>
      <c r="E9" s="30">
        <f t="shared" si="0"/>
        <v>781162081</v>
      </c>
      <c r="G9" s="87">
        <v>526928372</v>
      </c>
      <c r="H9" s="84">
        <v>138653901</v>
      </c>
      <c r="I9" s="89">
        <v>388274471</v>
      </c>
      <c r="J9" s="98">
        <v>489632688</v>
      </c>
      <c r="K9" s="84">
        <v>98544880</v>
      </c>
      <c r="L9" s="94">
        <v>391087808</v>
      </c>
      <c r="M9" s="87">
        <v>2063779</v>
      </c>
      <c r="N9" s="84">
        <v>263977</v>
      </c>
      <c r="O9" s="89">
        <v>1799802</v>
      </c>
    </row>
    <row r="10" spans="2:15" ht="14.4" thickTop="1" thickBot="1" x14ac:dyDescent="0.3">
      <c r="B10" s="9" t="s">
        <v>9</v>
      </c>
      <c r="C10" s="6">
        <f t="shared" si="0"/>
        <v>333271117</v>
      </c>
      <c r="D10" s="6">
        <f t="shared" si="0"/>
        <v>312192697</v>
      </c>
      <c r="E10" s="30">
        <f t="shared" si="0"/>
        <v>21078420</v>
      </c>
      <c r="F10" s="44"/>
      <c r="G10" s="87">
        <v>166938889</v>
      </c>
      <c r="H10" s="84">
        <v>152503434</v>
      </c>
      <c r="I10" s="89">
        <v>14435455</v>
      </c>
      <c r="J10" s="98">
        <v>94644973</v>
      </c>
      <c r="K10" s="84">
        <v>90201477</v>
      </c>
      <c r="L10" s="94">
        <v>4443496</v>
      </c>
      <c r="M10" s="87">
        <v>71687255</v>
      </c>
      <c r="N10" s="84">
        <v>69487786</v>
      </c>
      <c r="O10" s="89">
        <v>2199469</v>
      </c>
    </row>
    <row r="11" spans="2:15" ht="14.4" thickTop="1" thickBot="1" x14ac:dyDescent="0.3">
      <c r="B11" s="9" t="s">
        <v>10</v>
      </c>
      <c r="C11" s="6">
        <f t="shared" si="0"/>
        <v>24760398</v>
      </c>
      <c r="D11" s="6">
        <f t="shared" si="0"/>
        <v>17103139</v>
      </c>
      <c r="E11" s="30">
        <f t="shared" si="0"/>
        <v>7657259</v>
      </c>
      <c r="G11" s="87">
        <v>24760398</v>
      </c>
      <c r="H11" s="84">
        <v>17103139</v>
      </c>
      <c r="I11" s="89">
        <v>7657259</v>
      </c>
      <c r="J11" s="98">
        <v>0</v>
      </c>
      <c r="K11" s="84">
        <v>0</v>
      </c>
      <c r="L11" s="94">
        <v>0</v>
      </c>
      <c r="M11" s="87">
        <v>0</v>
      </c>
      <c r="N11" s="84">
        <v>0</v>
      </c>
      <c r="O11" s="89">
        <v>0</v>
      </c>
    </row>
    <row r="12" spans="2:15" ht="14.4" thickTop="1" thickBot="1" x14ac:dyDescent="0.3">
      <c r="B12" s="9" t="s">
        <v>11</v>
      </c>
      <c r="C12" s="6">
        <f t="shared" si="0"/>
        <v>7483500</v>
      </c>
      <c r="D12" s="6">
        <f t="shared" si="0"/>
        <v>0</v>
      </c>
      <c r="E12" s="30">
        <f t="shared" si="0"/>
        <v>7483500</v>
      </c>
      <c r="G12" s="87">
        <v>4018500</v>
      </c>
      <c r="H12" s="84">
        <v>0</v>
      </c>
      <c r="I12" s="89">
        <v>4018500</v>
      </c>
      <c r="J12" s="98">
        <v>3465000</v>
      </c>
      <c r="K12" s="84">
        <v>0</v>
      </c>
      <c r="L12" s="94">
        <v>3465000</v>
      </c>
      <c r="M12" s="87">
        <v>0</v>
      </c>
      <c r="N12" s="84">
        <v>0</v>
      </c>
      <c r="O12" s="89">
        <v>0</v>
      </c>
    </row>
    <row r="13" spans="2:15" ht="14.4" thickTop="1" thickBot="1" x14ac:dyDescent="0.3">
      <c r="B13" s="10" t="s">
        <v>12</v>
      </c>
      <c r="C13" s="21"/>
      <c r="D13" s="21"/>
      <c r="E13" s="30"/>
      <c r="G13" s="87"/>
      <c r="H13" s="84"/>
      <c r="I13" s="88"/>
      <c r="J13" s="98"/>
      <c r="K13" s="84"/>
      <c r="L13" s="94"/>
      <c r="M13" s="87"/>
      <c r="N13" s="84"/>
      <c r="O13" s="89"/>
    </row>
    <row r="14" spans="2:15" ht="14.4" thickTop="1" thickBot="1" x14ac:dyDescent="0.3">
      <c r="B14" s="165" t="s">
        <v>13</v>
      </c>
      <c r="C14" s="228">
        <f>SUM(C9:C13)</f>
        <v>1384139854</v>
      </c>
      <c r="D14" s="229">
        <f>SUM(D9:D13)</f>
        <v>566758594</v>
      </c>
      <c r="E14" s="203">
        <f>SUM(E9:E13)</f>
        <v>817381260</v>
      </c>
      <c r="F14" s="275"/>
      <c r="G14" s="168">
        <f t="shared" ref="G14:O14" si="1">SUM(G9:G13)</f>
        <v>722646159</v>
      </c>
      <c r="H14" s="169">
        <f t="shared" si="1"/>
        <v>308260474</v>
      </c>
      <c r="I14" s="170">
        <f t="shared" si="1"/>
        <v>414385685</v>
      </c>
      <c r="J14" s="171">
        <f t="shared" si="1"/>
        <v>587742661</v>
      </c>
      <c r="K14" s="169">
        <f t="shared" si="1"/>
        <v>188746357</v>
      </c>
      <c r="L14" s="192">
        <f t="shared" si="1"/>
        <v>398996304</v>
      </c>
      <c r="M14" s="168">
        <f t="shared" si="1"/>
        <v>73751034</v>
      </c>
      <c r="N14" s="169">
        <f t="shared" si="1"/>
        <v>69751763</v>
      </c>
      <c r="O14" s="170">
        <f t="shared" si="1"/>
        <v>3999271</v>
      </c>
    </row>
    <row r="15" spans="2:15" ht="14.4" thickTop="1" thickBot="1" x14ac:dyDescent="0.3">
      <c r="B15" s="9" t="s">
        <v>14</v>
      </c>
      <c r="C15" s="6"/>
      <c r="D15" s="6"/>
      <c r="E15" s="25"/>
      <c r="G15" s="90"/>
      <c r="H15" s="83"/>
      <c r="I15" s="88"/>
      <c r="J15" s="98"/>
      <c r="K15" s="84"/>
      <c r="L15" s="94"/>
      <c r="M15" s="87"/>
      <c r="N15" s="84"/>
      <c r="O15" s="89"/>
    </row>
    <row r="16" spans="2:15" ht="13.8" thickBot="1" x14ac:dyDescent="0.3">
      <c r="B16" s="9" t="s">
        <v>15</v>
      </c>
      <c r="C16" s="6"/>
      <c r="D16" s="6"/>
      <c r="E16" s="24"/>
      <c r="G16" s="90"/>
      <c r="H16" s="83"/>
      <c r="I16" s="88"/>
      <c r="J16" s="98"/>
      <c r="K16" s="84"/>
      <c r="L16" s="94"/>
      <c r="M16" s="87"/>
      <c r="N16" s="84"/>
      <c r="O16" s="89"/>
    </row>
    <row r="17" spans="2:15" ht="13.8" thickBot="1" x14ac:dyDescent="0.3">
      <c r="B17" s="9" t="s">
        <v>16</v>
      </c>
      <c r="C17" s="6"/>
      <c r="D17" s="6"/>
      <c r="E17" s="24"/>
      <c r="G17" s="90"/>
      <c r="H17" s="83"/>
      <c r="I17" s="88"/>
      <c r="J17" s="98"/>
      <c r="K17" s="84"/>
      <c r="L17" s="94"/>
      <c r="M17" s="87"/>
      <c r="N17" s="84"/>
      <c r="O17" s="89"/>
    </row>
    <row r="18" spans="2:15" ht="13.8" thickBot="1" x14ac:dyDescent="0.3">
      <c r="B18" s="9" t="s">
        <v>17</v>
      </c>
      <c r="C18" s="6"/>
      <c r="D18" s="6"/>
      <c r="E18" s="24"/>
      <c r="G18" s="90"/>
      <c r="H18" s="83"/>
      <c r="I18" s="88"/>
      <c r="J18" s="98"/>
      <c r="K18" s="84"/>
      <c r="L18" s="94"/>
      <c r="M18" s="87"/>
      <c r="N18" s="84"/>
      <c r="O18" s="89"/>
    </row>
    <row r="19" spans="2:15" ht="13.8" thickBot="1" x14ac:dyDescent="0.3">
      <c r="B19" s="3" t="s">
        <v>18</v>
      </c>
      <c r="C19" s="6"/>
      <c r="D19" s="6"/>
      <c r="E19" s="24"/>
      <c r="G19" s="90"/>
      <c r="H19" s="83"/>
      <c r="I19" s="88"/>
      <c r="J19" s="98"/>
      <c r="K19" s="84"/>
      <c r="L19" s="94"/>
      <c r="M19" s="87"/>
      <c r="N19" s="84"/>
      <c r="O19" s="89"/>
    </row>
    <row r="20" spans="2:15" ht="13.8" thickBot="1" x14ac:dyDescent="0.3">
      <c r="B20" s="4" t="s">
        <v>19</v>
      </c>
      <c r="C20" s="22"/>
      <c r="D20" s="22"/>
      <c r="E20" s="27"/>
      <c r="G20" s="90"/>
      <c r="H20" s="83"/>
      <c r="I20" s="88"/>
      <c r="J20" s="98"/>
      <c r="K20" s="84"/>
      <c r="L20" s="94"/>
      <c r="M20" s="87"/>
      <c r="N20" s="84"/>
      <c r="O20" s="89"/>
    </row>
    <row r="21" spans="2:15" ht="14.4" thickTop="1" thickBot="1" x14ac:dyDescent="0.3">
      <c r="B21" s="173" t="s">
        <v>20</v>
      </c>
      <c r="C21" s="228"/>
      <c r="D21" s="229"/>
      <c r="E21" s="203"/>
      <c r="G21" s="174"/>
      <c r="H21" s="175"/>
      <c r="I21" s="172"/>
      <c r="J21" s="171"/>
      <c r="K21" s="169"/>
      <c r="L21" s="192"/>
      <c r="M21" s="168"/>
      <c r="N21" s="169"/>
      <c r="O21" s="170"/>
    </row>
    <row r="22" spans="2:15" ht="14.4" thickTop="1" thickBot="1" x14ac:dyDescent="0.3">
      <c r="B22" s="184" t="s">
        <v>21</v>
      </c>
      <c r="C22" s="230">
        <f t="shared" ref="C22:E23" si="2">SUM(G22,J22,M22)</f>
        <v>1398714762</v>
      </c>
      <c r="D22" s="231">
        <f t="shared" si="2"/>
        <v>581333502</v>
      </c>
      <c r="E22" s="232">
        <f t="shared" si="2"/>
        <v>817381260</v>
      </c>
      <c r="F22" s="44"/>
      <c r="G22" s="91">
        <f t="shared" ref="G22:O22" si="3">SUM(G8,G14)</f>
        <v>725944164</v>
      </c>
      <c r="H22" s="86">
        <f t="shared" si="3"/>
        <v>311558479</v>
      </c>
      <c r="I22" s="92">
        <f t="shared" si="3"/>
        <v>414385685</v>
      </c>
      <c r="J22" s="99">
        <f t="shared" si="3"/>
        <v>587860661</v>
      </c>
      <c r="K22" s="86">
        <f t="shared" si="3"/>
        <v>188864357</v>
      </c>
      <c r="L22" s="95">
        <f t="shared" si="3"/>
        <v>398996304</v>
      </c>
      <c r="M22" s="91">
        <f t="shared" si="3"/>
        <v>84909937</v>
      </c>
      <c r="N22" s="86">
        <f t="shared" si="3"/>
        <v>80910666</v>
      </c>
      <c r="O22" s="92">
        <f t="shared" si="3"/>
        <v>3999271</v>
      </c>
    </row>
    <row r="23" spans="2:15" ht="14.4" thickTop="1" thickBot="1" x14ac:dyDescent="0.3">
      <c r="B23" s="3" t="s">
        <v>22</v>
      </c>
      <c r="C23" s="6">
        <f t="shared" si="2"/>
        <v>2414198</v>
      </c>
      <c r="D23" s="6">
        <f t="shared" si="2"/>
        <v>0</v>
      </c>
      <c r="E23" s="25">
        <f t="shared" si="2"/>
        <v>2414198</v>
      </c>
      <c r="G23" s="87">
        <v>2146267</v>
      </c>
      <c r="H23" s="84">
        <v>0</v>
      </c>
      <c r="I23" s="89">
        <v>2146267</v>
      </c>
      <c r="J23" s="98">
        <v>59250</v>
      </c>
      <c r="K23" s="84">
        <v>0</v>
      </c>
      <c r="L23" s="94">
        <v>59250</v>
      </c>
      <c r="M23" s="87">
        <v>208681</v>
      </c>
      <c r="N23" s="84">
        <v>0</v>
      </c>
      <c r="O23" s="89">
        <v>208681</v>
      </c>
    </row>
    <row r="24" spans="2:15" ht="13.8" thickBot="1" x14ac:dyDescent="0.3">
      <c r="B24" s="3" t="s">
        <v>23</v>
      </c>
      <c r="C24" s="6"/>
      <c r="D24" s="6"/>
      <c r="E24" s="6"/>
      <c r="G24" s="87"/>
      <c r="H24" s="84"/>
      <c r="I24" s="89"/>
      <c r="J24" s="87"/>
      <c r="K24" s="84"/>
      <c r="L24" s="89"/>
      <c r="M24" s="87"/>
      <c r="N24" s="84"/>
      <c r="O24" s="89"/>
    </row>
    <row r="25" spans="2:15" ht="27" thickBot="1" x14ac:dyDescent="0.3">
      <c r="B25" s="3" t="s">
        <v>24</v>
      </c>
      <c r="C25" s="6"/>
      <c r="D25" s="6"/>
      <c r="E25" s="6"/>
      <c r="G25" s="87"/>
      <c r="H25" s="84"/>
      <c r="I25" s="89"/>
      <c r="J25" s="87"/>
      <c r="K25" s="84"/>
      <c r="L25" s="89"/>
      <c r="M25" s="87"/>
      <c r="N25" s="84"/>
      <c r="O25" s="89"/>
    </row>
    <row r="26" spans="2:15" ht="13.8" thickBot="1" x14ac:dyDescent="0.3">
      <c r="B26" s="3" t="s">
        <v>25</v>
      </c>
      <c r="C26" s="6"/>
      <c r="D26" s="6"/>
      <c r="E26" s="6"/>
      <c r="G26" s="87"/>
      <c r="H26" s="84"/>
      <c r="I26" s="89"/>
      <c r="J26" s="87"/>
      <c r="K26" s="84"/>
      <c r="L26" s="89"/>
      <c r="M26" s="87"/>
      <c r="N26" s="84"/>
      <c r="O26" s="89"/>
    </row>
    <row r="27" spans="2:15" ht="13.8" thickBot="1" x14ac:dyDescent="0.3">
      <c r="B27" s="3" t="s">
        <v>26</v>
      </c>
      <c r="C27" s="6"/>
      <c r="D27" s="6"/>
      <c r="E27" s="6"/>
      <c r="G27" s="87"/>
      <c r="H27" s="84"/>
      <c r="I27" s="89"/>
      <c r="J27" s="87"/>
      <c r="K27" s="84"/>
      <c r="L27" s="89"/>
      <c r="M27" s="87"/>
      <c r="N27" s="84"/>
      <c r="O27" s="89"/>
    </row>
    <row r="28" spans="2:15" ht="13.8" thickBot="1" x14ac:dyDescent="0.3">
      <c r="B28" s="3" t="s">
        <v>27</v>
      </c>
      <c r="C28" s="21"/>
      <c r="D28" s="6"/>
      <c r="E28" s="6"/>
      <c r="G28" s="87"/>
      <c r="H28" s="84"/>
      <c r="I28" s="89"/>
      <c r="J28" s="87"/>
      <c r="K28" s="84"/>
      <c r="L28" s="89"/>
      <c r="M28" s="87"/>
      <c r="N28" s="84"/>
      <c r="O28" s="89"/>
    </row>
    <row r="29" spans="2:15" ht="14.4" thickTop="1" thickBot="1" x14ac:dyDescent="0.3">
      <c r="B29" s="177" t="s">
        <v>28</v>
      </c>
      <c r="C29" s="228">
        <f>SUM(C23:C28)</f>
        <v>2414198</v>
      </c>
      <c r="D29" s="229">
        <f>SUM(D23:D28)</f>
        <v>0</v>
      </c>
      <c r="E29" s="203">
        <f>SUM(E23:E28)</f>
        <v>2414198</v>
      </c>
      <c r="F29" s="44"/>
      <c r="G29" s="182">
        <f>SUM(G23:G28)</f>
        <v>2146267</v>
      </c>
      <c r="H29" s="238">
        <f>SUM(H23:H28)</f>
        <v>0</v>
      </c>
      <c r="I29" s="183">
        <f>SUM(I23:I28)</f>
        <v>2146267</v>
      </c>
      <c r="J29" s="273">
        <f t="shared" ref="J29:O29" si="4">SUM(J23:J28)</f>
        <v>59250</v>
      </c>
      <c r="K29" s="238">
        <f t="shared" si="4"/>
        <v>0</v>
      </c>
      <c r="L29" s="194">
        <f t="shared" si="4"/>
        <v>59250</v>
      </c>
      <c r="M29" s="182">
        <f t="shared" si="4"/>
        <v>208681</v>
      </c>
      <c r="N29" s="238">
        <f t="shared" si="4"/>
        <v>0</v>
      </c>
      <c r="O29" s="183">
        <f t="shared" si="4"/>
        <v>208681</v>
      </c>
    </row>
    <row r="30" spans="2:15" ht="13.8" thickTop="1" x14ac:dyDescent="0.25"/>
  </sheetData>
  <mergeCells count="4">
    <mergeCell ref="B3:E3"/>
    <mergeCell ref="G3:I3"/>
    <mergeCell ref="J3:L3"/>
    <mergeCell ref="M3:O3"/>
  </mergeCells>
  <pageMargins left="0.7" right="0.7" top="0.75" bottom="0.75" header="0.3" footer="0.3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1:E30"/>
  <sheetViews>
    <sheetView topLeftCell="A6" zoomScaleNormal="100" workbookViewId="0">
      <selection activeCell="H15" sqref="H15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3" width="21" style="44" customWidth="1"/>
    <col min="4" max="4" width="18.6640625" style="44" customWidth="1"/>
    <col min="5" max="5" width="18.109375" style="44" customWidth="1"/>
    <col min="6" max="16384" width="9.109375" style="39"/>
  </cols>
  <sheetData>
    <row r="1" spans="2:5" ht="13.8" thickBot="1" x14ac:dyDescent="0.3"/>
    <row r="2" spans="2:5" ht="15" thickTop="1" thickBot="1" x14ac:dyDescent="0.35">
      <c r="B2" s="42" t="s">
        <v>29</v>
      </c>
      <c r="C2" s="477" t="s">
        <v>30</v>
      </c>
      <c r="D2" s="477"/>
      <c r="E2" s="478"/>
    </row>
    <row r="3" spans="2:5" ht="14.4" thickTop="1" thickBot="1" x14ac:dyDescent="0.3">
      <c r="B3" s="12" t="s">
        <v>31</v>
      </c>
      <c r="C3" s="479" t="s">
        <v>32</v>
      </c>
      <c r="D3" s="480"/>
      <c r="E3" s="481"/>
    </row>
    <row r="4" spans="2:5" ht="14.4" thickTop="1" thickBot="1" x14ac:dyDescent="0.3">
      <c r="B4" s="43" t="s">
        <v>0</v>
      </c>
      <c r="C4" s="31" t="s">
        <v>319</v>
      </c>
      <c r="D4" s="31" t="s">
        <v>2</v>
      </c>
      <c r="E4" s="123" t="s">
        <v>3</v>
      </c>
    </row>
    <row r="5" spans="2:5" ht="14.4" thickTop="1" thickBot="1" x14ac:dyDescent="0.3">
      <c r="B5" s="9" t="s">
        <v>4</v>
      </c>
      <c r="C5" s="6">
        <v>0</v>
      </c>
      <c r="D5" s="6">
        <v>0</v>
      </c>
      <c r="E5" s="6">
        <v>0</v>
      </c>
    </row>
    <row r="6" spans="2:5" ht="13.8" thickBot="1" x14ac:dyDescent="0.3">
      <c r="B6" s="9" t="s">
        <v>5</v>
      </c>
      <c r="C6" s="6">
        <v>0</v>
      </c>
      <c r="D6" s="6">
        <v>0</v>
      </c>
      <c r="E6" s="6">
        <v>0</v>
      </c>
    </row>
    <row r="7" spans="2:5" ht="13.8" thickBot="1" x14ac:dyDescent="0.3">
      <c r="B7" s="10" t="s">
        <v>6</v>
      </c>
      <c r="C7" s="6">
        <v>0</v>
      </c>
      <c r="D7" s="6">
        <v>0</v>
      </c>
      <c r="E7" s="6">
        <v>0</v>
      </c>
    </row>
    <row r="8" spans="2:5" ht="14.4" thickTop="1" thickBot="1" x14ac:dyDescent="0.3">
      <c r="B8" s="165" t="s">
        <v>7</v>
      </c>
      <c r="C8" s="228">
        <f>SUM(C5:C7)</f>
        <v>0</v>
      </c>
      <c r="D8" s="229">
        <f>SUM(D5:D7)</f>
        <v>0</v>
      </c>
      <c r="E8" s="203">
        <f>SUM(E5:E7)</f>
        <v>0</v>
      </c>
    </row>
    <row r="9" spans="2:5" ht="14.4" thickTop="1" thickBot="1" x14ac:dyDescent="0.3">
      <c r="B9" s="9" t="s">
        <v>8</v>
      </c>
      <c r="C9" s="6">
        <v>89682825</v>
      </c>
      <c r="D9" s="6">
        <v>16741375</v>
      </c>
      <c r="E9" s="30">
        <v>72941450</v>
      </c>
    </row>
    <row r="10" spans="2:5" ht="14.4" thickTop="1" thickBot="1" x14ac:dyDescent="0.3">
      <c r="B10" s="9" t="s">
        <v>9</v>
      </c>
      <c r="C10" s="6">
        <v>25140885</v>
      </c>
      <c r="D10" s="6">
        <v>24561628</v>
      </c>
      <c r="E10" s="30">
        <v>579257</v>
      </c>
    </row>
    <row r="11" spans="2:5" ht="13.8" thickBot="1" x14ac:dyDescent="0.3">
      <c r="B11" s="9" t="s">
        <v>10</v>
      </c>
      <c r="C11" s="6">
        <v>0</v>
      </c>
      <c r="D11" s="6">
        <v>0</v>
      </c>
      <c r="E11" s="6">
        <v>0</v>
      </c>
    </row>
    <row r="12" spans="2:5" ht="13.8" thickBot="1" x14ac:dyDescent="0.3">
      <c r="B12" s="9" t="s">
        <v>11</v>
      </c>
      <c r="C12" s="6">
        <v>3465000</v>
      </c>
      <c r="D12" s="6">
        <v>0</v>
      </c>
      <c r="E12" s="6">
        <v>3465000</v>
      </c>
    </row>
    <row r="13" spans="2:5" ht="14.4" thickTop="1" thickBot="1" x14ac:dyDescent="0.3">
      <c r="B13" s="10" t="s">
        <v>12</v>
      </c>
      <c r="C13" s="21"/>
      <c r="D13" s="6"/>
      <c r="E13" s="30"/>
    </row>
    <row r="14" spans="2:5" ht="14.4" thickTop="1" thickBot="1" x14ac:dyDescent="0.3">
      <c r="B14" s="165" t="s">
        <v>13</v>
      </c>
      <c r="C14" s="228">
        <f>SUM(C9:C13)</f>
        <v>118288710</v>
      </c>
      <c r="D14" s="229">
        <f>SUM(D9:D13)</f>
        <v>41303003</v>
      </c>
      <c r="E14" s="203">
        <f>SUM(E9:E13)</f>
        <v>76985707</v>
      </c>
    </row>
    <row r="15" spans="2:5" ht="14.4" thickTop="1" thickBot="1" x14ac:dyDescent="0.3">
      <c r="B15" s="9" t="s">
        <v>14</v>
      </c>
      <c r="C15" s="6"/>
      <c r="D15" s="6"/>
      <c r="E15" s="25"/>
    </row>
    <row r="16" spans="2:5" ht="13.8" thickBot="1" x14ac:dyDescent="0.3">
      <c r="B16" s="9" t="s">
        <v>15</v>
      </c>
      <c r="C16" s="6"/>
      <c r="D16" s="6"/>
      <c r="E16" s="24"/>
    </row>
    <row r="17" spans="2:5" ht="13.8" thickBot="1" x14ac:dyDescent="0.3">
      <c r="B17" s="9" t="s">
        <v>16</v>
      </c>
      <c r="C17" s="6"/>
      <c r="D17" s="6"/>
      <c r="E17" s="24"/>
    </row>
    <row r="18" spans="2:5" ht="13.8" thickBot="1" x14ac:dyDescent="0.3">
      <c r="B18" s="9" t="s">
        <v>17</v>
      </c>
      <c r="C18" s="6"/>
      <c r="D18" s="6"/>
      <c r="E18" s="24"/>
    </row>
    <row r="19" spans="2:5" ht="13.8" thickBot="1" x14ac:dyDescent="0.3">
      <c r="B19" s="3" t="s">
        <v>18</v>
      </c>
      <c r="C19" s="6"/>
      <c r="D19" s="6"/>
      <c r="E19" s="24"/>
    </row>
    <row r="20" spans="2:5" ht="13.8" thickBot="1" x14ac:dyDescent="0.3">
      <c r="B20" s="4" t="s">
        <v>19</v>
      </c>
      <c r="C20" s="22"/>
      <c r="D20" s="22"/>
      <c r="E20" s="27"/>
    </row>
    <row r="21" spans="2:5" ht="14.4" thickTop="1" thickBot="1" x14ac:dyDescent="0.3">
      <c r="B21" s="173" t="s">
        <v>20</v>
      </c>
      <c r="C21" s="228"/>
      <c r="D21" s="229"/>
      <c r="E21" s="203"/>
    </row>
    <row r="22" spans="2:5" ht="14.4" thickTop="1" thickBot="1" x14ac:dyDescent="0.3">
      <c r="B22" s="184" t="s">
        <v>21</v>
      </c>
      <c r="C22" s="230">
        <f>SUM(C8,C14)</f>
        <v>118288710</v>
      </c>
      <c r="D22" s="231">
        <f>SUM(D8,D14)</f>
        <v>41303003</v>
      </c>
      <c r="E22" s="232">
        <f>SUM(E8,E14)</f>
        <v>76985707</v>
      </c>
    </row>
    <row r="23" spans="2:5" ht="14.4" thickTop="1" thickBot="1" x14ac:dyDescent="0.3">
      <c r="B23" s="3" t="s">
        <v>22</v>
      </c>
      <c r="C23" s="6">
        <v>59250</v>
      </c>
      <c r="D23" s="6">
        <v>0</v>
      </c>
      <c r="E23" s="25">
        <v>59250</v>
      </c>
    </row>
    <row r="24" spans="2:5" ht="13.8" thickBot="1" x14ac:dyDescent="0.3">
      <c r="B24" s="3" t="s">
        <v>23</v>
      </c>
      <c r="C24" s="6"/>
      <c r="D24" s="6"/>
      <c r="E24" s="6"/>
    </row>
    <row r="25" spans="2:5" ht="27" thickBot="1" x14ac:dyDescent="0.3">
      <c r="B25" s="3" t="s">
        <v>24</v>
      </c>
      <c r="C25" s="6"/>
      <c r="D25" s="6"/>
      <c r="E25" s="6"/>
    </row>
    <row r="26" spans="2:5" ht="13.8" thickBot="1" x14ac:dyDescent="0.3">
      <c r="B26" s="3" t="s">
        <v>25</v>
      </c>
      <c r="C26" s="6"/>
      <c r="D26" s="6"/>
      <c r="E26" s="6"/>
    </row>
    <row r="27" spans="2:5" ht="13.8" thickBot="1" x14ac:dyDescent="0.3">
      <c r="B27" s="3" t="s">
        <v>26</v>
      </c>
      <c r="C27" s="6"/>
      <c r="D27" s="6"/>
      <c r="E27" s="6"/>
    </row>
    <row r="28" spans="2:5" ht="13.8" thickBot="1" x14ac:dyDescent="0.3">
      <c r="B28" s="4" t="s">
        <v>27</v>
      </c>
      <c r="C28" s="6"/>
      <c r="D28" s="6"/>
      <c r="E28" s="6"/>
    </row>
    <row r="29" spans="2:5" ht="14.4" thickTop="1" thickBot="1" x14ac:dyDescent="0.3">
      <c r="B29" s="202" t="s">
        <v>28</v>
      </c>
      <c r="C29" s="228">
        <f>SUM(C23:C28)</f>
        <v>59250</v>
      </c>
      <c r="D29" s="229">
        <f>SUM(D23:D28)</f>
        <v>0</v>
      </c>
      <c r="E29" s="203">
        <f>SUM(E23:E28)</f>
        <v>59250</v>
      </c>
    </row>
    <row r="30" spans="2:5" ht="13.8" thickTop="1" x14ac:dyDescent="0.25"/>
  </sheetData>
  <mergeCells count="2">
    <mergeCell ref="C2:E2"/>
    <mergeCell ref="C3:E3"/>
  </mergeCells>
  <pageMargins left="0.7" right="0.7" top="0.75" bottom="0.75" header="0.3" footer="0.3"/>
  <pageSetup paperSize="9" scale="8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1:E30"/>
  <sheetViews>
    <sheetView topLeftCell="A3" zoomScaleNormal="100" workbookViewId="0">
      <selection activeCell="E22" sqref="E22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3" width="20" style="44" customWidth="1"/>
    <col min="4" max="4" width="17.6640625" style="44" customWidth="1"/>
    <col min="5" max="5" width="18.109375" style="44" customWidth="1"/>
    <col min="6" max="16384" width="9.109375" style="39"/>
  </cols>
  <sheetData>
    <row r="1" spans="2:5" ht="13.8" thickBot="1" x14ac:dyDescent="0.3"/>
    <row r="2" spans="2:5" ht="15" thickTop="1" thickBot="1" x14ac:dyDescent="0.35">
      <c r="B2" s="42" t="s">
        <v>29</v>
      </c>
      <c r="C2" s="477" t="s">
        <v>30</v>
      </c>
      <c r="D2" s="477"/>
      <c r="E2" s="478"/>
    </row>
    <row r="3" spans="2:5" ht="14.4" thickTop="1" thickBot="1" x14ac:dyDescent="0.3">
      <c r="B3" s="12" t="s">
        <v>33</v>
      </c>
      <c r="C3" s="479" t="s">
        <v>34</v>
      </c>
      <c r="D3" s="480"/>
      <c r="E3" s="481"/>
    </row>
    <row r="4" spans="2:5" ht="27.6" thickTop="1" thickBot="1" x14ac:dyDescent="0.3">
      <c r="B4" s="43" t="s">
        <v>0</v>
      </c>
      <c r="C4" s="123" t="s">
        <v>319</v>
      </c>
      <c r="D4" s="123" t="s">
        <v>2</v>
      </c>
      <c r="E4" s="123" t="s">
        <v>3</v>
      </c>
    </row>
    <row r="5" spans="2:5" ht="14.4" thickTop="1" thickBot="1" x14ac:dyDescent="0.3">
      <c r="B5" s="9" t="s">
        <v>4</v>
      </c>
      <c r="C5" s="6">
        <v>0</v>
      </c>
      <c r="D5" s="6">
        <v>0</v>
      </c>
      <c r="E5" s="6">
        <v>0</v>
      </c>
    </row>
    <row r="6" spans="2:5" ht="13.8" thickBot="1" x14ac:dyDescent="0.3">
      <c r="B6" s="9" t="s">
        <v>5</v>
      </c>
      <c r="C6" s="6">
        <v>0</v>
      </c>
      <c r="D6" s="6">
        <v>0</v>
      </c>
      <c r="E6" s="6">
        <v>0</v>
      </c>
    </row>
    <row r="7" spans="2:5" ht="13.8" thickBot="1" x14ac:dyDescent="0.3">
      <c r="B7" s="10" t="s">
        <v>6</v>
      </c>
      <c r="C7" s="6">
        <v>0</v>
      </c>
      <c r="D7" s="6">
        <v>0</v>
      </c>
      <c r="E7" s="6">
        <v>0</v>
      </c>
    </row>
    <row r="8" spans="2:5" ht="14.4" thickTop="1" thickBot="1" x14ac:dyDescent="0.3">
      <c r="B8" s="165" t="s">
        <v>7</v>
      </c>
      <c r="C8" s="228">
        <f>SUM(C5:C7)</f>
        <v>0</v>
      </c>
      <c r="D8" s="229">
        <f>SUM(D5:D7)</f>
        <v>0</v>
      </c>
      <c r="E8" s="203">
        <f>SUM(E5:E7)</f>
        <v>0</v>
      </c>
    </row>
    <row r="9" spans="2:5" ht="14.4" thickTop="1" thickBot="1" x14ac:dyDescent="0.3">
      <c r="B9" s="9" t="s">
        <v>8</v>
      </c>
      <c r="C9" s="6">
        <v>36221909</v>
      </c>
      <c r="D9" s="6">
        <v>10982576</v>
      </c>
      <c r="E9" s="30">
        <v>25239333</v>
      </c>
    </row>
    <row r="10" spans="2:5" ht="14.4" thickTop="1" thickBot="1" x14ac:dyDescent="0.3">
      <c r="B10" s="9" t="s">
        <v>9</v>
      </c>
      <c r="C10" s="6">
        <v>10383622</v>
      </c>
      <c r="D10" s="6">
        <v>9921132</v>
      </c>
      <c r="E10" s="30">
        <v>462490</v>
      </c>
    </row>
    <row r="11" spans="2:5" ht="13.8" thickBot="1" x14ac:dyDescent="0.3">
      <c r="B11" s="9" t="s">
        <v>10</v>
      </c>
      <c r="C11" s="6">
        <v>0</v>
      </c>
      <c r="D11" s="6">
        <v>0</v>
      </c>
      <c r="E11" s="6">
        <v>0</v>
      </c>
    </row>
    <row r="12" spans="2:5" ht="13.8" thickBot="1" x14ac:dyDescent="0.3">
      <c r="B12" s="9" t="s">
        <v>11</v>
      </c>
      <c r="C12" s="6">
        <v>0</v>
      </c>
      <c r="D12" s="6">
        <v>0</v>
      </c>
      <c r="E12" s="6">
        <v>0</v>
      </c>
    </row>
    <row r="13" spans="2:5" ht="13.8" thickBot="1" x14ac:dyDescent="0.3">
      <c r="B13" s="10" t="s">
        <v>12</v>
      </c>
      <c r="C13" s="6"/>
      <c r="D13" s="6"/>
      <c r="E13" s="6"/>
    </row>
    <row r="14" spans="2:5" ht="14.4" thickTop="1" thickBot="1" x14ac:dyDescent="0.3">
      <c r="B14" s="165" t="s">
        <v>13</v>
      </c>
      <c r="C14" s="228">
        <f>SUM(C9:C13)</f>
        <v>46605531</v>
      </c>
      <c r="D14" s="229">
        <f>SUM(D9:D13)</f>
        <v>20903708</v>
      </c>
      <c r="E14" s="203">
        <f>SUM(E9:E13)</f>
        <v>25701823</v>
      </c>
    </row>
    <row r="15" spans="2:5" ht="14.4" thickTop="1" thickBot="1" x14ac:dyDescent="0.3">
      <c r="B15" s="9" t="s">
        <v>14</v>
      </c>
      <c r="C15" s="6"/>
      <c r="D15" s="6"/>
      <c r="E15" s="25"/>
    </row>
    <row r="16" spans="2:5" ht="13.8" thickBot="1" x14ac:dyDescent="0.3">
      <c r="B16" s="9" t="s">
        <v>15</v>
      </c>
      <c r="C16" s="6"/>
      <c r="D16" s="6"/>
      <c r="E16" s="24"/>
    </row>
    <row r="17" spans="2:5" ht="13.8" thickBot="1" x14ac:dyDescent="0.3">
      <c r="B17" s="9" t="s">
        <v>16</v>
      </c>
      <c r="C17" s="6"/>
      <c r="D17" s="6"/>
      <c r="E17" s="24"/>
    </row>
    <row r="18" spans="2:5" ht="13.8" thickBot="1" x14ac:dyDescent="0.3">
      <c r="B18" s="9" t="s">
        <v>17</v>
      </c>
      <c r="C18" s="6"/>
      <c r="D18" s="6"/>
      <c r="E18" s="24"/>
    </row>
    <row r="19" spans="2:5" ht="13.8" thickBot="1" x14ac:dyDescent="0.3">
      <c r="B19" s="3" t="s">
        <v>18</v>
      </c>
      <c r="C19" s="6"/>
      <c r="D19" s="6"/>
      <c r="E19" s="24"/>
    </row>
    <row r="20" spans="2:5" ht="13.8" thickBot="1" x14ac:dyDescent="0.3">
      <c r="B20" s="4" t="s">
        <v>19</v>
      </c>
      <c r="C20" s="22"/>
      <c r="D20" s="22"/>
      <c r="E20" s="27"/>
    </row>
    <row r="21" spans="2:5" ht="14.4" thickTop="1" thickBot="1" x14ac:dyDescent="0.3">
      <c r="B21" s="173" t="s">
        <v>20</v>
      </c>
      <c r="C21" s="228"/>
      <c r="D21" s="229"/>
      <c r="E21" s="203"/>
    </row>
    <row r="22" spans="2:5" ht="14.4" thickTop="1" thickBot="1" x14ac:dyDescent="0.3">
      <c r="B22" s="184" t="s">
        <v>21</v>
      </c>
      <c r="C22" s="230">
        <f>SUM(C8,C14)</f>
        <v>46605531</v>
      </c>
      <c r="D22" s="231">
        <f>SUM(D8,D14)</f>
        <v>20903708</v>
      </c>
      <c r="E22" s="232">
        <f>SUM(E8,E14)</f>
        <v>25701823</v>
      </c>
    </row>
    <row r="23" spans="2:5" ht="14.4" thickTop="1" thickBot="1" x14ac:dyDescent="0.3">
      <c r="B23" s="3" t="s">
        <v>22</v>
      </c>
      <c r="C23" s="6"/>
      <c r="D23" s="6"/>
      <c r="E23" s="25"/>
    </row>
    <row r="24" spans="2:5" ht="13.8" thickBot="1" x14ac:dyDescent="0.3">
      <c r="B24" s="3" t="s">
        <v>23</v>
      </c>
      <c r="C24" s="6"/>
      <c r="D24" s="6"/>
      <c r="E24" s="24"/>
    </row>
    <row r="25" spans="2:5" ht="27" thickBot="1" x14ac:dyDescent="0.3">
      <c r="B25" s="3" t="s">
        <v>24</v>
      </c>
      <c r="C25" s="6"/>
      <c r="D25" s="6"/>
      <c r="E25" s="24"/>
    </row>
    <row r="26" spans="2:5" ht="13.8" thickBot="1" x14ac:dyDescent="0.3">
      <c r="B26" s="3" t="s">
        <v>25</v>
      </c>
      <c r="C26" s="6"/>
      <c r="D26" s="6"/>
      <c r="E26" s="24"/>
    </row>
    <row r="27" spans="2:5" ht="13.8" thickBot="1" x14ac:dyDescent="0.3">
      <c r="B27" s="3" t="s">
        <v>26</v>
      </c>
      <c r="C27" s="6"/>
      <c r="D27" s="6"/>
      <c r="E27" s="24"/>
    </row>
    <row r="28" spans="2:5" ht="13.8" thickBot="1" x14ac:dyDescent="0.3">
      <c r="B28" s="4" t="s">
        <v>27</v>
      </c>
      <c r="C28" s="21"/>
      <c r="D28" s="21"/>
      <c r="E28" s="24"/>
    </row>
    <row r="29" spans="2:5" ht="14.4" thickTop="1" thickBot="1" x14ac:dyDescent="0.3">
      <c r="B29" s="202" t="s">
        <v>28</v>
      </c>
      <c r="C29" s="228"/>
      <c r="D29" s="229"/>
      <c r="E29" s="203"/>
    </row>
    <row r="30" spans="2:5" ht="13.8" thickTop="1" x14ac:dyDescent="0.25"/>
  </sheetData>
  <mergeCells count="2">
    <mergeCell ref="C2:E2"/>
    <mergeCell ref="C3:E3"/>
  </mergeCells>
  <pageMargins left="0.7" right="0.7" top="0.75" bottom="0.75" header="0.3" footer="0.3"/>
  <pageSetup paperSize="9" scale="8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B1:E30"/>
  <sheetViews>
    <sheetView zoomScaleNormal="100" workbookViewId="0">
      <selection activeCell="E22" sqref="E22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3" width="21" style="44" customWidth="1"/>
    <col min="4" max="4" width="17.6640625" style="44" customWidth="1"/>
    <col min="5" max="5" width="18.109375" style="44" customWidth="1"/>
    <col min="6" max="16384" width="9.109375" style="39"/>
  </cols>
  <sheetData>
    <row r="1" spans="2:5" ht="13.8" thickBot="1" x14ac:dyDescent="0.3"/>
    <row r="2" spans="2:5" ht="15" thickTop="1" thickBot="1" x14ac:dyDescent="0.35">
      <c r="B2" s="42" t="s">
        <v>29</v>
      </c>
      <c r="C2" s="477" t="s">
        <v>30</v>
      </c>
      <c r="D2" s="477"/>
      <c r="E2" s="478"/>
    </row>
    <row r="3" spans="2:5" ht="14.4" thickTop="1" thickBot="1" x14ac:dyDescent="0.3">
      <c r="B3" s="12" t="s">
        <v>35</v>
      </c>
      <c r="C3" s="479" t="s">
        <v>36</v>
      </c>
      <c r="D3" s="480"/>
      <c r="E3" s="481"/>
    </row>
    <row r="4" spans="2:5" ht="14.4" thickTop="1" thickBot="1" x14ac:dyDescent="0.3">
      <c r="B4" s="5" t="s">
        <v>0</v>
      </c>
      <c r="C4" s="31" t="s">
        <v>319</v>
      </c>
      <c r="D4" s="31" t="s">
        <v>2</v>
      </c>
      <c r="E4" s="23" t="s">
        <v>3</v>
      </c>
    </row>
    <row r="5" spans="2:5" ht="14.4" thickTop="1" thickBot="1" x14ac:dyDescent="0.3">
      <c r="B5" s="8" t="s">
        <v>4</v>
      </c>
      <c r="C5" s="6">
        <v>0</v>
      </c>
      <c r="D5" s="6">
        <v>0</v>
      </c>
      <c r="E5" s="6">
        <v>0</v>
      </c>
    </row>
    <row r="6" spans="2:5" ht="13.8" thickBot="1" x14ac:dyDescent="0.3">
      <c r="B6" s="9" t="s">
        <v>5</v>
      </c>
      <c r="C6" s="6">
        <v>0</v>
      </c>
      <c r="D6" s="6">
        <v>0</v>
      </c>
      <c r="E6" s="6">
        <v>0</v>
      </c>
    </row>
    <row r="7" spans="2:5" ht="13.8" thickBot="1" x14ac:dyDescent="0.3">
      <c r="B7" s="10" t="s">
        <v>6</v>
      </c>
      <c r="C7" s="6">
        <v>0</v>
      </c>
      <c r="D7" s="6">
        <v>0</v>
      </c>
      <c r="E7" s="6">
        <v>0</v>
      </c>
    </row>
    <row r="8" spans="2:5" ht="14.4" thickTop="1" thickBot="1" x14ac:dyDescent="0.3">
      <c r="B8" s="165" t="s">
        <v>7</v>
      </c>
      <c r="C8" s="228">
        <f>SUM(C5:C7)</f>
        <v>0</v>
      </c>
      <c r="D8" s="229">
        <f>SUM(D5:D7)</f>
        <v>0</v>
      </c>
      <c r="E8" s="203">
        <f>SUM(E5:E7)</f>
        <v>0</v>
      </c>
    </row>
    <row r="9" spans="2:5" ht="14.4" thickTop="1" thickBot="1" x14ac:dyDescent="0.3">
      <c r="B9" s="9" t="s">
        <v>8</v>
      </c>
      <c r="C9" s="6">
        <v>60310821</v>
      </c>
      <c r="D9" s="6">
        <v>7436306</v>
      </c>
      <c r="E9" s="30">
        <v>52874515</v>
      </c>
    </row>
    <row r="10" spans="2:5" ht="14.4" thickTop="1" thickBot="1" x14ac:dyDescent="0.3">
      <c r="B10" s="9" t="s">
        <v>9</v>
      </c>
      <c r="C10" s="6">
        <v>9042414</v>
      </c>
      <c r="D10" s="6">
        <v>8766060</v>
      </c>
      <c r="E10" s="30">
        <v>276354</v>
      </c>
    </row>
    <row r="11" spans="2:5" ht="14.4" thickTop="1" thickBot="1" x14ac:dyDescent="0.3">
      <c r="B11" s="9" t="s">
        <v>10</v>
      </c>
      <c r="C11" s="30">
        <v>0</v>
      </c>
      <c r="D11" s="30">
        <v>0</v>
      </c>
      <c r="E11" s="30">
        <v>0</v>
      </c>
    </row>
    <row r="12" spans="2:5" ht="14.4" thickTop="1" thickBot="1" x14ac:dyDescent="0.3">
      <c r="B12" s="9" t="s">
        <v>11</v>
      </c>
      <c r="C12" s="30">
        <v>0</v>
      </c>
      <c r="D12" s="30">
        <v>0</v>
      </c>
      <c r="E12" s="30">
        <v>0</v>
      </c>
    </row>
    <row r="13" spans="2:5" ht="14.4" thickTop="1" thickBot="1" x14ac:dyDescent="0.3">
      <c r="B13" s="10" t="s">
        <v>12</v>
      </c>
      <c r="C13" s="30"/>
      <c r="D13" s="30"/>
      <c r="E13" s="30"/>
    </row>
    <row r="14" spans="2:5" ht="14.4" thickTop="1" thickBot="1" x14ac:dyDescent="0.3">
      <c r="B14" s="165" t="s">
        <v>13</v>
      </c>
      <c r="C14" s="228">
        <f>SUM(C9:C13)</f>
        <v>69353235</v>
      </c>
      <c r="D14" s="229">
        <f>SUM(D9:D13)</f>
        <v>16202366</v>
      </c>
      <c r="E14" s="203">
        <f>SUM(E9:E13)</f>
        <v>53150869</v>
      </c>
    </row>
    <row r="15" spans="2:5" ht="14.4" thickTop="1" thickBot="1" x14ac:dyDescent="0.3">
      <c r="B15" s="9" t="s">
        <v>14</v>
      </c>
      <c r="C15" s="6"/>
      <c r="D15" s="6"/>
      <c r="E15" s="25"/>
    </row>
    <row r="16" spans="2:5" ht="13.8" thickBot="1" x14ac:dyDescent="0.3">
      <c r="B16" s="9" t="s">
        <v>15</v>
      </c>
      <c r="C16" s="6"/>
      <c r="D16" s="6"/>
      <c r="E16" s="24"/>
    </row>
    <row r="17" spans="2:5" ht="13.8" thickBot="1" x14ac:dyDescent="0.3">
      <c r="B17" s="9" t="s">
        <v>16</v>
      </c>
      <c r="C17" s="6"/>
      <c r="D17" s="6"/>
      <c r="E17" s="24"/>
    </row>
    <row r="18" spans="2:5" ht="13.8" thickBot="1" x14ac:dyDescent="0.3">
      <c r="B18" s="9" t="s">
        <v>17</v>
      </c>
      <c r="C18" s="6"/>
      <c r="D18" s="6"/>
      <c r="E18" s="24"/>
    </row>
    <row r="19" spans="2:5" ht="13.8" thickBot="1" x14ac:dyDescent="0.3">
      <c r="B19" s="3" t="s">
        <v>18</v>
      </c>
      <c r="C19" s="6"/>
      <c r="D19" s="6"/>
      <c r="E19" s="24"/>
    </row>
    <row r="20" spans="2:5" ht="13.8" thickBot="1" x14ac:dyDescent="0.3">
      <c r="B20" s="4" t="s">
        <v>19</v>
      </c>
      <c r="C20" s="22"/>
      <c r="D20" s="22"/>
      <c r="E20" s="27"/>
    </row>
    <row r="21" spans="2:5" ht="14.4" thickTop="1" thickBot="1" x14ac:dyDescent="0.3">
      <c r="B21" s="173" t="s">
        <v>20</v>
      </c>
      <c r="C21" s="228"/>
      <c r="D21" s="229"/>
      <c r="E21" s="203"/>
    </row>
    <row r="22" spans="2:5" ht="14.4" thickTop="1" thickBot="1" x14ac:dyDescent="0.3">
      <c r="B22" s="184" t="s">
        <v>21</v>
      </c>
      <c r="C22" s="230">
        <f>SUM(C8,C14)</f>
        <v>69353235</v>
      </c>
      <c r="D22" s="231">
        <f>SUM(D8,D14)</f>
        <v>16202366</v>
      </c>
      <c r="E22" s="232">
        <f>SUM(E8,E14)</f>
        <v>53150869</v>
      </c>
    </row>
    <row r="23" spans="2:5" ht="14.4" thickTop="1" thickBot="1" x14ac:dyDescent="0.3">
      <c r="B23" s="3" t="s">
        <v>22</v>
      </c>
      <c r="C23" s="6"/>
      <c r="D23" s="6"/>
      <c r="E23" s="25"/>
    </row>
    <row r="24" spans="2:5" ht="13.8" thickBot="1" x14ac:dyDescent="0.3">
      <c r="B24" s="3" t="s">
        <v>23</v>
      </c>
      <c r="C24" s="6"/>
      <c r="D24" s="6"/>
      <c r="E24" s="24"/>
    </row>
    <row r="25" spans="2:5" ht="27" thickBot="1" x14ac:dyDescent="0.3">
      <c r="B25" s="3" t="s">
        <v>24</v>
      </c>
      <c r="C25" s="6"/>
      <c r="D25" s="6"/>
      <c r="E25" s="24"/>
    </row>
    <row r="26" spans="2:5" ht="13.8" thickBot="1" x14ac:dyDescent="0.3">
      <c r="B26" s="3" t="s">
        <v>25</v>
      </c>
      <c r="C26" s="6"/>
      <c r="D26" s="6"/>
      <c r="E26" s="24"/>
    </row>
    <row r="27" spans="2:5" ht="13.8" thickBot="1" x14ac:dyDescent="0.3">
      <c r="B27" s="3" t="s">
        <v>26</v>
      </c>
      <c r="C27" s="6"/>
      <c r="D27" s="6"/>
      <c r="E27" s="24"/>
    </row>
    <row r="28" spans="2:5" ht="13.8" thickBot="1" x14ac:dyDescent="0.3">
      <c r="B28" s="3" t="s">
        <v>27</v>
      </c>
      <c r="C28" s="21"/>
      <c r="D28" s="21"/>
      <c r="E28" s="24"/>
    </row>
    <row r="29" spans="2:5" ht="14.4" thickTop="1" thickBot="1" x14ac:dyDescent="0.3">
      <c r="B29" s="177" t="s">
        <v>28</v>
      </c>
      <c r="C29" s="228"/>
      <c r="D29" s="229"/>
      <c r="E29" s="203"/>
    </row>
    <row r="30" spans="2:5" ht="13.8" thickTop="1" x14ac:dyDescent="0.25"/>
  </sheetData>
  <mergeCells count="2">
    <mergeCell ref="C2:E2"/>
    <mergeCell ref="C3:E3"/>
  </mergeCells>
  <pageMargins left="0.7" right="0.7" top="0.75" bottom="0.75" header="0.3" footer="0.3"/>
  <pageSetup paperSize="9" scale="8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B1:E30"/>
  <sheetViews>
    <sheetView topLeftCell="A5" zoomScaleNormal="100" workbookViewId="0">
      <selection activeCell="E22" sqref="E22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3" width="20.109375" style="44" customWidth="1"/>
    <col min="4" max="4" width="17.6640625" style="44" customWidth="1"/>
    <col min="5" max="5" width="18.109375" style="44" customWidth="1"/>
    <col min="6" max="16384" width="9.109375" style="39"/>
  </cols>
  <sheetData>
    <row r="1" spans="2:5" ht="13.8" thickBot="1" x14ac:dyDescent="0.3"/>
    <row r="2" spans="2:5" ht="15" thickTop="1" thickBot="1" x14ac:dyDescent="0.35">
      <c r="B2" s="42" t="s">
        <v>29</v>
      </c>
      <c r="C2" s="477" t="s">
        <v>30</v>
      </c>
      <c r="D2" s="477"/>
      <c r="E2" s="478"/>
    </row>
    <row r="3" spans="2:5" ht="14.4" thickTop="1" thickBot="1" x14ac:dyDescent="0.3">
      <c r="B3" s="12" t="s">
        <v>37</v>
      </c>
      <c r="C3" s="479" t="s">
        <v>38</v>
      </c>
      <c r="D3" s="480"/>
      <c r="E3" s="481"/>
    </row>
    <row r="4" spans="2:5" ht="27.6" thickTop="1" thickBot="1" x14ac:dyDescent="0.3">
      <c r="B4" s="5" t="s">
        <v>0</v>
      </c>
      <c r="C4" s="31" t="s">
        <v>319</v>
      </c>
      <c r="D4" s="31" t="s">
        <v>2</v>
      </c>
      <c r="E4" s="23" t="s">
        <v>3</v>
      </c>
    </row>
    <row r="5" spans="2:5" ht="14.4" thickTop="1" thickBot="1" x14ac:dyDescent="0.3">
      <c r="B5" s="8" t="s">
        <v>4</v>
      </c>
      <c r="C5" s="6">
        <v>0</v>
      </c>
      <c r="D5" s="6">
        <v>0</v>
      </c>
      <c r="E5" s="6">
        <v>0</v>
      </c>
    </row>
    <row r="6" spans="2:5" ht="13.8" thickBot="1" x14ac:dyDescent="0.3">
      <c r="B6" s="9" t="s">
        <v>5</v>
      </c>
      <c r="C6" s="6">
        <v>118000</v>
      </c>
      <c r="D6" s="6">
        <v>118000</v>
      </c>
      <c r="E6" s="6">
        <v>0</v>
      </c>
    </row>
    <row r="7" spans="2:5" ht="13.8" thickBot="1" x14ac:dyDescent="0.3">
      <c r="B7" s="10" t="s">
        <v>6</v>
      </c>
      <c r="C7" s="21">
        <v>0</v>
      </c>
      <c r="D7" s="21">
        <v>0</v>
      </c>
      <c r="E7" s="24">
        <v>0</v>
      </c>
    </row>
    <row r="8" spans="2:5" ht="14.4" thickTop="1" thickBot="1" x14ac:dyDescent="0.3">
      <c r="B8" s="165" t="s">
        <v>7</v>
      </c>
      <c r="C8" s="228">
        <f>SUM(C5:C7)</f>
        <v>118000</v>
      </c>
      <c r="D8" s="229">
        <f>SUM(D5:D7)</f>
        <v>118000</v>
      </c>
      <c r="E8" s="203">
        <f>SUM(E5:E7)</f>
        <v>0</v>
      </c>
    </row>
    <row r="9" spans="2:5" ht="14.4" thickTop="1" thickBot="1" x14ac:dyDescent="0.3">
      <c r="B9" s="9" t="s">
        <v>8</v>
      </c>
      <c r="C9" s="6">
        <v>127479482</v>
      </c>
      <c r="D9" s="6">
        <v>27118732</v>
      </c>
      <c r="E9" s="30">
        <v>100360750</v>
      </c>
    </row>
    <row r="10" spans="2:5" ht="14.4" thickTop="1" thickBot="1" x14ac:dyDescent="0.3">
      <c r="B10" s="9" t="s">
        <v>9</v>
      </c>
      <c r="C10" s="6">
        <v>15961475</v>
      </c>
      <c r="D10" s="6">
        <v>14723686</v>
      </c>
      <c r="E10" s="30">
        <v>1237789</v>
      </c>
    </row>
    <row r="11" spans="2:5" ht="13.8" thickBot="1" x14ac:dyDescent="0.3">
      <c r="B11" s="9" t="s">
        <v>10</v>
      </c>
      <c r="C11" s="24">
        <v>0</v>
      </c>
      <c r="D11" s="24">
        <v>0</v>
      </c>
      <c r="E11" s="24">
        <v>0</v>
      </c>
    </row>
    <row r="12" spans="2:5" ht="13.8" thickBot="1" x14ac:dyDescent="0.3">
      <c r="B12" s="9" t="s">
        <v>11</v>
      </c>
      <c r="C12" s="24">
        <v>0</v>
      </c>
      <c r="D12" s="24">
        <v>0</v>
      </c>
      <c r="E12" s="24">
        <v>0</v>
      </c>
    </row>
    <row r="13" spans="2:5" ht="13.8" thickBot="1" x14ac:dyDescent="0.3">
      <c r="B13" s="10" t="s">
        <v>12</v>
      </c>
      <c r="C13" s="24"/>
      <c r="D13" s="24"/>
      <c r="E13" s="24"/>
    </row>
    <row r="14" spans="2:5" ht="14.4" thickTop="1" thickBot="1" x14ac:dyDescent="0.3">
      <c r="B14" s="165" t="s">
        <v>13</v>
      </c>
      <c r="C14" s="228">
        <f>SUM(C9:C13)</f>
        <v>143440957</v>
      </c>
      <c r="D14" s="229">
        <f>SUM(D9:D13)</f>
        <v>41842418</v>
      </c>
      <c r="E14" s="203">
        <f>SUM(E9:E13)</f>
        <v>101598539</v>
      </c>
    </row>
    <row r="15" spans="2:5" ht="14.4" thickTop="1" thickBot="1" x14ac:dyDescent="0.3">
      <c r="B15" s="9" t="s">
        <v>14</v>
      </c>
      <c r="C15" s="6"/>
      <c r="D15" s="6"/>
      <c r="E15" s="25"/>
    </row>
    <row r="16" spans="2:5" ht="13.8" thickBot="1" x14ac:dyDescent="0.3">
      <c r="B16" s="9" t="s">
        <v>15</v>
      </c>
      <c r="C16" s="6"/>
      <c r="D16" s="6"/>
      <c r="E16" s="24"/>
    </row>
    <row r="17" spans="2:5" ht="13.8" thickBot="1" x14ac:dyDescent="0.3">
      <c r="B17" s="9" t="s">
        <v>16</v>
      </c>
      <c r="C17" s="6"/>
      <c r="D17" s="6"/>
      <c r="E17" s="24"/>
    </row>
    <row r="18" spans="2:5" ht="13.8" thickBot="1" x14ac:dyDescent="0.3">
      <c r="B18" s="9" t="s">
        <v>17</v>
      </c>
      <c r="C18" s="6"/>
      <c r="D18" s="6"/>
      <c r="E18" s="24"/>
    </row>
    <row r="19" spans="2:5" ht="13.8" thickBot="1" x14ac:dyDescent="0.3">
      <c r="B19" s="3" t="s">
        <v>18</v>
      </c>
      <c r="C19" s="6"/>
      <c r="D19" s="6"/>
      <c r="E19" s="24"/>
    </row>
    <row r="20" spans="2:5" ht="13.8" thickBot="1" x14ac:dyDescent="0.3">
      <c r="B20" s="4" t="s">
        <v>19</v>
      </c>
      <c r="C20" s="22"/>
      <c r="D20" s="22"/>
      <c r="E20" s="27"/>
    </row>
    <row r="21" spans="2:5" ht="14.4" thickTop="1" thickBot="1" x14ac:dyDescent="0.3">
      <c r="B21" s="173" t="s">
        <v>20</v>
      </c>
      <c r="C21" s="228"/>
      <c r="D21" s="229"/>
      <c r="E21" s="203"/>
    </row>
    <row r="22" spans="2:5" ht="14.4" thickTop="1" thickBot="1" x14ac:dyDescent="0.3">
      <c r="B22" s="184" t="s">
        <v>21</v>
      </c>
      <c r="C22" s="230">
        <f>SUM(C8,C14)</f>
        <v>143558957</v>
      </c>
      <c r="D22" s="231">
        <f>SUM(D8,D14)</f>
        <v>41960418</v>
      </c>
      <c r="E22" s="232">
        <f>SUM(E8,E14)</f>
        <v>101598539</v>
      </c>
    </row>
    <row r="23" spans="2:5" ht="14.4" thickTop="1" thickBot="1" x14ac:dyDescent="0.3">
      <c r="B23" s="3" t="s">
        <v>22</v>
      </c>
      <c r="C23" s="6"/>
      <c r="D23" s="6"/>
      <c r="E23" s="25"/>
    </row>
    <row r="24" spans="2:5" ht="13.8" thickBot="1" x14ac:dyDescent="0.3">
      <c r="B24" s="3" t="s">
        <v>23</v>
      </c>
      <c r="C24" s="6"/>
      <c r="D24" s="6"/>
      <c r="E24" s="24"/>
    </row>
    <row r="25" spans="2:5" ht="27" thickBot="1" x14ac:dyDescent="0.3">
      <c r="B25" s="3" t="s">
        <v>24</v>
      </c>
      <c r="C25" s="6"/>
      <c r="D25" s="6"/>
      <c r="E25" s="24"/>
    </row>
    <row r="26" spans="2:5" ht="13.8" thickBot="1" x14ac:dyDescent="0.3">
      <c r="B26" s="3" t="s">
        <v>25</v>
      </c>
      <c r="C26" s="6"/>
      <c r="D26" s="6"/>
      <c r="E26" s="24"/>
    </row>
    <row r="27" spans="2:5" ht="13.8" thickBot="1" x14ac:dyDescent="0.3">
      <c r="B27" s="3" t="s">
        <v>26</v>
      </c>
      <c r="C27" s="6"/>
      <c r="D27" s="6"/>
      <c r="E27" s="24"/>
    </row>
    <row r="28" spans="2:5" ht="13.8" thickBot="1" x14ac:dyDescent="0.3">
      <c r="B28" s="3" t="s">
        <v>27</v>
      </c>
      <c r="C28" s="21"/>
      <c r="D28" s="21"/>
      <c r="E28" s="24"/>
    </row>
    <row r="29" spans="2:5" ht="14.4" thickTop="1" thickBot="1" x14ac:dyDescent="0.3">
      <c r="B29" s="177" t="s">
        <v>28</v>
      </c>
      <c r="C29" s="228"/>
      <c r="D29" s="229"/>
      <c r="E29" s="203"/>
    </row>
    <row r="30" spans="2:5" ht="13.8" thickTop="1" x14ac:dyDescent="0.25"/>
  </sheetData>
  <mergeCells count="2">
    <mergeCell ref="C2:E2"/>
    <mergeCell ref="C3:E3"/>
  </mergeCells>
  <pageMargins left="0.7" right="0.7" top="0.75" bottom="0.75" header="0.3" footer="0.3"/>
  <pageSetup paperSize="9" scale="8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B1:E30"/>
  <sheetViews>
    <sheetView topLeftCell="A9" zoomScaleNormal="100" workbookViewId="0">
      <selection activeCell="E22" sqref="E22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3" width="20.109375" style="44" customWidth="1"/>
    <col min="4" max="4" width="17.6640625" style="44" customWidth="1"/>
    <col min="5" max="5" width="18.109375" style="44" customWidth="1"/>
    <col min="6" max="16384" width="9.109375" style="39"/>
  </cols>
  <sheetData>
    <row r="1" spans="2:5" ht="13.8" thickBot="1" x14ac:dyDescent="0.3"/>
    <row r="2" spans="2:5" ht="15" thickTop="1" thickBot="1" x14ac:dyDescent="0.35">
      <c r="B2" s="42" t="s">
        <v>29</v>
      </c>
      <c r="C2" s="477" t="s">
        <v>30</v>
      </c>
      <c r="D2" s="477"/>
      <c r="E2" s="478"/>
    </row>
    <row r="3" spans="2:5" ht="14.4" thickTop="1" thickBot="1" x14ac:dyDescent="0.3">
      <c r="B3" s="125" t="s">
        <v>39</v>
      </c>
      <c r="C3" s="479" t="s">
        <v>40</v>
      </c>
      <c r="D3" s="480"/>
      <c r="E3" s="481"/>
    </row>
    <row r="4" spans="2:5" ht="27.6" thickTop="1" thickBot="1" x14ac:dyDescent="0.3">
      <c r="B4" s="124" t="s">
        <v>0</v>
      </c>
      <c r="C4" s="31" t="s">
        <v>319</v>
      </c>
      <c r="D4" s="31" t="s">
        <v>2</v>
      </c>
      <c r="E4" s="123">
        <v>0</v>
      </c>
    </row>
    <row r="5" spans="2:5" ht="14.4" thickTop="1" thickBot="1" x14ac:dyDescent="0.3">
      <c r="B5" s="9" t="s">
        <v>4</v>
      </c>
      <c r="C5" s="6">
        <v>0</v>
      </c>
      <c r="D5" s="6">
        <v>0</v>
      </c>
      <c r="E5" s="6">
        <v>0</v>
      </c>
    </row>
    <row r="6" spans="2:5" ht="13.8" thickBot="1" x14ac:dyDescent="0.3">
      <c r="B6" s="9" t="s">
        <v>5</v>
      </c>
      <c r="C6" s="6">
        <v>0</v>
      </c>
      <c r="D6" s="6">
        <v>0</v>
      </c>
      <c r="E6" s="6">
        <v>0</v>
      </c>
    </row>
    <row r="7" spans="2:5" ht="13.8" thickBot="1" x14ac:dyDescent="0.3">
      <c r="B7" s="10" t="s">
        <v>6</v>
      </c>
      <c r="C7" s="6">
        <v>0</v>
      </c>
      <c r="D7" s="6">
        <v>0</v>
      </c>
      <c r="E7" s="6">
        <v>0</v>
      </c>
    </row>
    <row r="8" spans="2:5" ht="14.4" thickTop="1" thickBot="1" x14ac:dyDescent="0.3">
      <c r="B8" s="165" t="s">
        <v>7</v>
      </c>
      <c r="C8" s="228">
        <f>SUM(C5:C7)</f>
        <v>0</v>
      </c>
      <c r="D8" s="229">
        <f>SUM(D5:D7)</f>
        <v>0</v>
      </c>
      <c r="E8" s="203">
        <f>SUM(E5:E7)</f>
        <v>0</v>
      </c>
    </row>
    <row r="9" spans="2:5" ht="14.4" thickTop="1" thickBot="1" x14ac:dyDescent="0.3">
      <c r="B9" s="9" t="s">
        <v>8</v>
      </c>
      <c r="C9" s="6">
        <v>53728393</v>
      </c>
      <c r="D9" s="6">
        <v>14099862</v>
      </c>
      <c r="E9" s="30">
        <v>39628531</v>
      </c>
    </row>
    <row r="10" spans="2:5" ht="14.4" thickTop="1" thickBot="1" x14ac:dyDescent="0.3">
      <c r="B10" s="9" t="s">
        <v>9</v>
      </c>
      <c r="C10" s="6">
        <v>13851871</v>
      </c>
      <c r="D10" s="6">
        <v>12674050</v>
      </c>
      <c r="E10" s="30">
        <v>1177821</v>
      </c>
    </row>
    <row r="11" spans="2:5" ht="13.8" thickBot="1" x14ac:dyDescent="0.3">
      <c r="B11" s="9" t="s">
        <v>10</v>
      </c>
      <c r="C11" s="6">
        <v>0</v>
      </c>
      <c r="D11" s="6">
        <v>0</v>
      </c>
      <c r="E11" s="6">
        <v>0</v>
      </c>
    </row>
    <row r="12" spans="2:5" ht="13.8" thickBot="1" x14ac:dyDescent="0.3">
      <c r="B12" s="9" t="s">
        <v>11</v>
      </c>
      <c r="C12" s="6">
        <v>0</v>
      </c>
      <c r="D12" s="6">
        <v>0</v>
      </c>
      <c r="E12" s="6">
        <v>0</v>
      </c>
    </row>
    <row r="13" spans="2:5" ht="13.8" thickBot="1" x14ac:dyDescent="0.3">
      <c r="B13" s="10" t="s">
        <v>12</v>
      </c>
      <c r="C13" s="6"/>
      <c r="D13" s="6"/>
      <c r="E13" s="6"/>
    </row>
    <row r="14" spans="2:5" ht="14.4" thickTop="1" thickBot="1" x14ac:dyDescent="0.3">
      <c r="B14" s="165" t="s">
        <v>13</v>
      </c>
      <c r="C14" s="228">
        <f>SUM(C9:C13)</f>
        <v>67580264</v>
      </c>
      <c r="D14" s="229">
        <f>SUM(D9:D13)</f>
        <v>26773912</v>
      </c>
      <c r="E14" s="203">
        <f>SUM(E9:E13)</f>
        <v>40806352</v>
      </c>
    </row>
    <row r="15" spans="2:5" ht="14.4" thickTop="1" thickBot="1" x14ac:dyDescent="0.3">
      <c r="B15" s="9" t="s">
        <v>14</v>
      </c>
      <c r="C15" s="6"/>
      <c r="D15" s="6"/>
      <c r="E15" s="25"/>
    </row>
    <row r="16" spans="2:5" ht="13.8" thickBot="1" x14ac:dyDescent="0.3">
      <c r="B16" s="9" t="s">
        <v>15</v>
      </c>
      <c r="C16" s="6"/>
      <c r="D16" s="6"/>
      <c r="E16" s="24"/>
    </row>
    <row r="17" spans="2:5" ht="13.8" thickBot="1" x14ac:dyDescent="0.3">
      <c r="B17" s="9" t="s">
        <v>16</v>
      </c>
      <c r="C17" s="6"/>
      <c r="D17" s="6"/>
      <c r="E17" s="24"/>
    </row>
    <row r="18" spans="2:5" ht="13.8" thickBot="1" x14ac:dyDescent="0.3">
      <c r="B18" s="9" t="s">
        <v>17</v>
      </c>
      <c r="C18" s="6"/>
      <c r="D18" s="6"/>
      <c r="E18" s="24"/>
    </row>
    <row r="19" spans="2:5" ht="13.8" thickBot="1" x14ac:dyDescent="0.3">
      <c r="B19" s="3" t="s">
        <v>18</v>
      </c>
      <c r="C19" s="6"/>
      <c r="D19" s="6"/>
      <c r="E19" s="24"/>
    </row>
    <row r="20" spans="2:5" ht="13.8" thickBot="1" x14ac:dyDescent="0.3">
      <c r="B20" s="4" t="s">
        <v>19</v>
      </c>
      <c r="C20" s="22"/>
      <c r="D20" s="22"/>
      <c r="E20" s="27"/>
    </row>
    <row r="21" spans="2:5" ht="14.4" thickTop="1" thickBot="1" x14ac:dyDescent="0.3">
      <c r="B21" s="173" t="s">
        <v>20</v>
      </c>
      <c r="C21" s="228"/>
      <c r="D21" s="229"/>
      <c r="E21" s="203"/>
    </row>
    <row r="22" spans="2:5" ht="14.4" thickTop="1" thickBot="1" x14ac:dyDescent="0.3">
      <c r="B22" s="184" t="s">
        <v>21</v>
      </c>
      <c r="C22" s="230">
        <f>SUM(C8,C14)</f>
        <v>67580264</v>
      </c>
      <c r="D22" s="231">
        <f>SUM(D8,D14)</f>
        <v>26773912</v>
      </c>
      <c r="E22" s="232">
        <f>SUM(E8,E14)</f>
        <v>40806352</v>
      </c>
    </row>
    <row r="23" spans="2:5" ht="14.4" thickTop="1" thickBot="1" x14ac:dyDescent="0.3">
      <c r="B23" s="3" t="s">
        <v>22</v>
      </c>
      <c r="C23" s="6"/>
      <c r="D23" s="6"/>
      <c r="E23" s="25"/>
    </row>
    <row r="24" spans="2:5" ht="13.8" thickBot="1" x14ac:dyDescent="0.3">
      <c r="B24" s="3" t="s">
        <v>23</v>
      </c>
      <c r="C24" s="6"/>
      <c r="D24" s="6"/>
      <c r="E24" s="24"/>
    </row>
    <row r="25" spans="2:5" ht="27" thickBot="1" x14ac:dyDescent="0.3">
      <c r="B25" s="3" t="s">
        <v>24</v>
      </c>
      <c r="C25" s="6"/>
      <c r="D25" s="6"/>
      <c r="E25" s="24"/>
    </row>
    <row r="26" spans="2:5" ht="13.8" thickBot="1" x14ac:dyDescent="0.3">
      <c r="B26" s="3" t="s">
        <v>25</v>
      </c>
      <c r="C26" s="6"/>
      <c r="D26" s="6"/>
      <c r="E26" s="24"/>
    </row>
    <row r="27" spans="2:5" ht="13.8" thickBot="1" x14ac:dyDescent="0.3">
      <c r="B27" s="3" t="s">
        <v>26</v>
      </c>
      <c r="C27" s="6"/>
      <c r="D27" s="6"/>
      <c r="E27" s="24"/>
    </row>
    <row r="28" spans="2:5" ht="13.8" thickBot="1" x14ac:dyDescent="0.3">
      <c r="B28" s="3" t="s">
        <v>27</v>
      </c>
      <c r="C28" s="21"/>
      <c r="D28" s="21"/>
      <c r="E28" s="24"/>
    </row>
    <row r="29" spans="2:5" ht="14.4" thickTop="1" thickBot="1" x14ac:dyDescent="0.3">
      <c r="B29" s="177" t="s">
        <v>28</v>
      </c>
      <c r="C29" s="228"/>
      <c r="D29" s="229"/>
      <c r="E29" s="203"/>
    </row>
    <row r="30" spans="2:5" ht="13.8" thickTop="1" x14ac:dyDescent="0.25"/>
  </sheetData>
  <mergeCells count="2">
    <mergeCell ref="C2:E2"/>
    <mergeCell ref="C3:E3"/>
  </mergeCells>
  <pageMargins left="0.7" right="0.7" top="0.75" bottom="0.75" header="0.3" footer="0.3"/>
  <pageSetup paperSize="9" scale="8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B1:E30"/>
  <sheetViews>
    <sheetView topLeftCell="A4" zoomScaleNormal="100" workbookViewId="0">
      <selection activeCell="E22" sqref="E22"/>
    </sheetView>
  </sheetViews>
  <sheetFormatPr defaultColWidth="9.109375" defaultRowHeight="13.2" x14ac:dyDescent="0.25"/>
  <cols>
    <col min="1" max="1" width="9.109375" style="39"/>
    <col min="2" max="2" width="36.6640625" style="39" customWidth="1"/>
    <col min="3" max="3" width="21" style="44" customWidth="1"/>
    <col min="4" max="4" width="17.6640625" style="44" customWidth="1"/>
    <col min="5" max="5" width="18.109375" style="44" customWidth="1"/>
    <col min="6" max="16384" width="9.109375" style="39"/>
  </cols>
  <sheetData>
    <row r="1" spans="2:5" ht="13.8" thickBot="1" x14ac:dyDescent="0.3"/>
    <row r="2" spans="2:5" ht="15" thickTop="1" thickBot="1" x14ac:dyDescent="0.35">
      <c r="B2" s="42" t="s">
        <v>29</v>
      </c>
      <c r="C2" s="477" t="s">
        <v>30</v>
      </c>
      <c r="D2" s="477"/>
      <c r="E2" s="478"/>
    </row>
    <row r="3" spans="2:5" ht="14.4" thickTop="1" thickBot="1" x14ac:dyDescent="0.3">
      <c r="B3" s="12" t="s">
        <v>41</v>
      </c>
      <c r="C3" s="482" t="s">
        <v>42</v>
      </c>
      <c r="D3" s="483"/>
      <c r="E3" s="483"/>
    </row>
    <row r="4" spans="2:5" ht="14.4" thickTop="1" thickBot="1" x14ac:dyDescent="0.3">
      <c r="B4" s="5" t="s">
        <v>0</v>
      </c>
      <c r="C4" s="31" t="s">
        <v>319</v>
      </c>
      <c r="D4" s="31" t="s">
        <v>2</v>
      </c>
      <c r="E4" s="23" t="s">
        <v>3</v>
      </c>
    </row>
    <row r="5" spans="2:5" ht="14.4" thickTop="1" thickBot="1" x14ac:dyDescent="0.3">
      <c r="B5" s="8" t="s">
        <v>4</v>
      </c>
      <c r="C5" s="6">
        <v>0</v>
      </c>
      <c r="D5" s="6">
        <v>0</v>
      </c>
      <c r="E5" s="6">
        <v>0</v>
      </c>
    </row>
    <row r="6" spans="2:5" ht="13.8" thickBot="1" x14ac:dyDescent="0.3">
      <c r="B6" s="9" t="s">
        <v>5</v>
      </c>
      <c r="C6" s="6">
        <v>0</v>
      </c>
      <c r="D6" s="6">
        <v>0</v>
      </c>
      <c r="E6" s="6">
        <v>0</v>
      </c>
    </row>
    <row r="7" spans="2:5" ht="13.8" thickBot="1" x14ac:dyDescent="0.3">
      <c r="B7" s="10" t="s">
        <v>6</v>
      </c>
      <c r="C7" s="6">
        <v>0</v>
      </c>
      <c r="D7" s="6">
        <v>0</v>
      </c>
      <c r="E7" s="6">
        <v>0</v>
      </c>
    </row>
    <row r="8" spans="2:5" ht="14.4" thickTop="1" thickBot="1" x14ac:dyDescent="0.3">
      <c r="B8" s="165" t="s">
        <v>7</v>
      </c>
      <c r="C8" s="228">
        <f>SUM(C5:C7)</f>
        <v>0</v>
      </c>
      <c r="D8" s="229">
        <f>SUM(D5:D7)</f>
        <v>0</v>
      </c>
      <c r="E8" s="203">
        <f>SUM(E5:E7)</f>
        <v>0</v>
      </c>
    </row>
    <row r="9" spans="2:5" ht="14.4" thickTop="1" thickBot="1" x14ac:dyDescent="0.3">
      <c r="B9" s="9" t="s">
        <v>8</v>
      </c>
      <c r="C9" s="6">
        <v>122209258</v>
      </c>
      <c r="D9" s="6">
        <v>22166029</v>
      </c>
      <c r="E9" s="30">
        <v>100043229</v>
      </c>
    </row>
    <row r="10" spans="2:5" ht="14.4" thickTop="1" thickBot="1" x14ac:dyDescent="0.3">
      <c r="B10" s="9" t="s">
        <v>9</v>
      </c>
      <c r="C10" s="6">
        <v>19526142</v>
      </c>
      <c r="D10" s="6">
        <v>19092711</v>
      </c>
      <c r="E10" s="30">
        <v>433431</v>
      </c>
    </row>
    <row r="11" spans="2:5" ht="13.8" thickBot="1" x14ac:dyDescent="0.3">
      <c r="B11" s="9" t="s">
        <v>10</v>
      </c>
      <c r="C11" s="6">
        <v>0</v>
      </c>
      <c r="D11" s="6">
        <v>0</v>
      </c>
      <c r="E11" s="6">
        <v>0</v>
      </c>
    </row>
    <row r="12" spans="2:5" ht="13.8" thickBot="1" x14ac:dyDescent="0.3">
      <c r="B12" s="9" t="s">
        <v>11</v>
      </c>
      <c r="C12" s="6">
        <v>0</v>
      </c>
      <c r="D12" s="6">
        <v>0</v>
      </c>
      <c r="E12" s="6">
        <v>0</v>
      </c>
    </row>
    <row r="13" spans="2:5" ht="13.8" thickBot="1" x14ac:dyDescent="0.3">
      <c r="B13" s="10" t="s">
        <v>12</v>
      </c>
      <c r="C13" s="6"/>
      <c r="D13" s="6"/>
      <c r="E13" s="6"/>
    </row>
    <row r="14" spans="2:5" ht="14.4" thickTop="1" thickBot="1" x14ac:dyDescent="0.3">
      <c r="B14" s="165" t="s">
        <v>13</v>
      </c>
      <c r="C14" s="228">
        <f>SUM(C9:C13)</f>
        <v>141735400</v>
      </c>
      <c r="D14" s="229">
        <f>SUM(D9:D13)</f>
        <v>41258740</v>
      </c>
      <c r="E14" s="203">
        <f>SUM(E9:E13)</f>
        <v>100476660</v>
      </c>
    </row>
    <row r="15" spans="2:5" ht="14.4" thickTop="1" thickBot="1" x14ac:dyDescent="0.3">
      <c r="B15" s="9" t="s">
        <v>14</v>
      </c>
      <c r="C15" s="6"/>
      <c r="D15" s="6"/>
      <c r="E15" s="25"/>
    </row>
    <row r="16" spans="2:5" ht="13.8" thickBot="1" x14ac:dyDescent="0.3">
      <c r="B16" s="9" t="s">
        <v>15</v>
      </c>
      <c r="C16" s="6"/>
      <c r="D16" s="6"/>
      <c r="E16" s="24"/>
    </row>
    <row r="17" spans="2:5" ht="13.8" thickBot="1" x14ac:dyDescent="0.3">
      <c r="B17" s="9" t="s">
        <v>16</v>
      </c>
      <c r="C17" s="6"/>
      <c r="D17" s="6"/>
      <c r="E17" s="24"/>
    </row>
    <row r="18" spans="2:5" ht="13.8" thickBot="1" x14ac:dyDescent="0.3">
      <c r="B18" s="9" t="s">
        <v>17</v>
      </c>
      <c r="C18" s="6"/>
      <c r="D18" s="6"/>
      <c r="E18" s="24"/>
    </row>
    <row r="19" spans="2:5" ht="13.8" thickBot="1" x14ac:dyDescent="0.3">
      <c r="B19" s="3" t="s">
        <v>18</v>
      </c>
      <c r="C19" s="6"/>
      <c r="D19" s="6"/>
      <c r="E19" s="24"/>
    </row>
    <row r="20" spans="2:5" ht="13.8" thickBot="1" x14ac:dyDescent="0.3">
      <c r="B20" s="4" t="s">
        <v>19</v>
      </c>
      <c r="C20" s="22"/>
      <c r="D20" s="22"/>
      <c r="E20" s="27"/>
    </row>
    <row r="21" spans="2:5" ht="14.4" thickTop="1" thickBot="1" x14ac:dyDescent="0.3">
      <c r="B21" s="173" t="s">
        <v>20</v>
      </c>
      <c r="C21" s="228"/>
      <c r="D21" s="229"/>
      <c r="E21" s="203"/>
    </row>
    <row r="22" spans="2:5" ht="14.4" thickTop="1" thickBot="1" x14ac:dyDescent="0.3">
      <c r="B22" s="184" t="s">
        <v>21</v>
      </c>
      <c r="C22" s="230">
        <f>SUM(C8,C14)</f>
        <v>141735400</v>
      </c>
      <c r="D22" s="231">
        <f>SUM(D8,D14)</f>
        <v>41258740</v>
      </c>
      <c r="E22" s="232">
        <f>SUM(E8,E14)</f>
        <v>100476660</v>
      </c>
    </row>
    <row r="23" spans="2:5" ht="14.4" thickTop="1" thickBot="1" x14ac:dyDescent="0.3">
      <c r="B23" s="3" t="s">
        <v>22</v>
      </c>
      <c r="C23" s="6"/>
      <c r="D23" s="6"/>
      <c r="E23" s="25"/>
    </row>
    <row r="24" spans="2:5" ht="13.8" thickBot="1" x14ac:dyDescent="0.3">
      <c r="B24" s="3" t="s">
        <v>23</v>
      </c>
      <c r="C24" s="6"/>
      <c r="D24" s="6"/>
      <c r="E24" s="24"/>
    </row>
    <row r="25" spans="2:5" ht="27" customHeight="1" thickBot="1" x14ac:dyDescent="0.3">
      <c r="B25" s="3" t="s">
        <v>24</v>
      </c>
      <c r="C25" s="6"/>
      <c r="D25" s="6"/>
      <c r="E25" s="24"/>
    </row>
    <row r="26" spans="2:5" ht="13.8" thickBot="1" x14ac:dyDescent="0.3">
      <c r="B26" s="3" t="s">
        <v>25</v>
      </c>
      <c r="C26" s="6"/>
      <c r="D26" s="6"/>
      <c r="E26" s="24"/>
    </row>
    <row r="27" spans="2:5" ht="13.8" thickBot="1" x14ac:dyDescent="0.3">
      <c r="B27" s="3" t="s">
        <v>26</v>
      </c>
      <c r="C27" s="6"/>
      <c r="D27" s="6"/>
      <c r="E27" s="24"/>
    </row>
    <row r="28" spans="2:5" ht="13.8" thickBot="1" x14ac:dyDescent="0.3">
      <c r="B28" s="3" t="s">
        <v>27</v>
      </c>
      <c r="C28" s="21"/>
      <c r="D28" s="21"/>
      <c r="E28" s="24"/>
    </row>
    <row r="29" spans="2:5" ht="14.4" thickTop="1" thickBot="1" x14ac:dyDescent="0.3">
      <c r="B29" s="177" t="s">
        <v>28</v>
      </c>
      <c r="C29" s="228"/>
      <c r="D29" s="229"/>
      <c r="E29" s="203"/>
    </row>
    <row r="30" spans="2:5" ht="13.8" thickTop="1" x14ac:dyDescent="0.25"/>
  </sheetData>
  <mergeCells count="2">
    <mergeCell ref="C2:E2"/>
    <mergeCell ref="C3:E3"/>
  </mergeCells>
  <pageMargins left="0.7" right="0.7" top="0.75" bottom="0.75" header="0.3" footer="0.3"/>
  <pageSetup paperSize="9" scale="8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B1:E30"/>
  <sheetViews>
    <sheetView workbookViewId="0">
      <selection activeCell="E22" sqref="E22"/>
    </sheetView>
  </sheetViews>
  <sheetFormatPr defaultRowHeight="14.4" x14ac:dyDescent="0.3"/>
  <cols>
    <col min="2" max="2" width="36.6640625" customWidth="1"/>
    <col min="3" max="3" width="21" customWidth="1"/>
    <col min="4" max="4" width="17.6640625" customWidth="1"/>
    <col min="5" max="5" width="18.109375" customWidth="1"/>
  </cols>
  <sheetData>
    <row r="1" spans="2:5" ht="15" thickBot="1" x14ac:dyDescent="0.35"/>
    <row r="2" spans="2:5" ht="15.6" thickTop="1" thickBot="1" x14ac:dyDescent="0.35">
      <c r="B2" s="42" t="s">
        <v>29</v>
      </c>
      <c r="C2" s="477" t="s">
        <v>30</v>
      </c>
      <c r="D2" s="477"/>
      <c r="E2" s="478"/>
    </row>
    <row r="3" spans="2:5" ht="15.6" thickTop="1" thickBot="1" x14ac:dyDescent="0.35">
      <c r="B3" s="305" t="s">
        <v>371</v>
      </c>
      <c r="C3" s="482" t="s">
        <v>372</v>
      </c>
      <c r="D3" s="483"/>
      <c r="E3" s="483"/>
    </row>
    <row r="4" spans="2:5" ht="15.6" customHeight="1" thickTop="1" thickBot="1" x14ac:dyDescent="0.35">
      <c r="B4" s="5" t="s">
        <v>0</v>
      </c>
      <c r="C4" s="31" t="s">
        <v>319</v>
      </c>
      <c r="D4" s="31" t="s">
        <v>2</v>
      </c>
      <c r="E4" s="23" t="s">
        <v>3</v>
      </c>
    </row>
    <row r="5" spans="2:5" ht="15" customHeight="1" thickTop="1" thickBot="1" x14ac:dyDescent="0.35">
      <c r="B5" s="8" t="s">
        <v>4</v>
      </c>
      <c r="C5" s="6">
        <v>0</v>
      </c>
      <c r="D5" s="6">
        <v>0</v>
      </c>
      <c r="E5" s="6">
        <v>0</v>
      </c>
    </row>
    <row r="6" spans="2:5" ht="15" customHeight="1" thickBot="1" x14ac:dyDescent="0.35">
      <c r="B6" s="9" t="s">
        <v>5</v>
      </c>
      <c r="C6" s="6">
        <v>0</v>
      </c>
      <c r="D6" s="6">
        <v>0</v>
      </c>
      <c r="E6" s="6">
        <v>0</v>
      </c>
    </row>
    <row r="7" spans="2:5" ht="15" customHeight="1" thickBot="1" x14ac:dyDescent="0.35">
      <c r="B7" s="10" t="s">
        <v>6</v>
      </c>
      <c r="C7" s="6">
        <v>0</v>
      </c>
      <c r="D7" s="6">
        <v>0</v>
      </c>
      <c r="E7" s="6">
        <v>0</v>
      </c>
    </row>
    <row r="8" spans="2:5" ht="15" customHeight="1" thickTop="1" thickBot="1" x14ac:dyDescent="0.35">
      <c r="B8" s="165" t="s">
        <v>7</v>
      </c>
      <c r="C8" s="228">
        <f>SUM(C5:C7)</f>
        <v>0</v>
      </c>
      <c r="D8" s="229">
        <f>SUM(D5:D7)</f>
        <v>0</v>
      </c>
      <c r="E8" s="203">
        <f>SUM(E5:E7)</f>
        <v>0</v>
      </c>
    </row>
    <row r="9" spans="2:5" ht="15" customHeight="1" thickTop="1" thickBot="1" x14ac:dyDescent="0.35">
      <c r="B9" s="9" t="s">
        <v>8</v>
      </c>
      <c r="C9" s="6">
        <v>0</v>
      </c>
      <c r="D9" s="6">
        <v>0</v>
      </c>
      <c r="E9" s="6">
        <v>0</v>
      </c>
    </row>
    <row r="10" spans="2:5" ht="15" customHeight="1" thickTop="1" thickBot="1" x14ac:dyDescent="0.35">
      <c r="B10" s="9" t="s">
        <v>9</v>
      </c>
      <c r="C10" s="6">
        <v>738564</v>
      </c>
      <c r="D10" s="6">
        <v>462210</v>
      </c>
      <c r="E10" s="30">
        <v>276354</v>
      </c>
    </row>
    <row r="11" spans="2:5" ht="15" customHeight="1" thickBot="1" x14ac:dyDescent="0.35">
      <c r="B11" s="9" t="s">
        <v>10</v>
      </c>
      <c r="C11" s="6">
        <v>0</v>
      </c>
      <c r="D11" s="6">
        <v>0</v>
      </c>
      <c r="E11" s="6">
        <v>0</v>
      </c>
    </row>
    <row r="12" spans="2:5" ht="15" customHeight="1" thickBot="1" x14ac:dyDescent="0.35">
      <c r="B12" s="9" t="s">
        <v>11</v>
      </c>
      <c r="C12" s="6">
        <v>0</v>
      </c>
      <c r="D12" s="6">
        <v>0</v>
      </c>
      <c r="E12" s="6">
        <v>0</v>
      </c>
    </row>
    <row r="13" spans="2:5" ht="15" customHeight="1" thickBot="1" x14ac:dyDescent="0.35">
      <c r="B13" s="10" t="s">
        <v>12</v>
      </c>
      <c r="C13" s="6"/>
      <c r="D13" s="6"/>
      <c r="E13" s="6"/>
    </row>
    <row r="14" spans="2:5" ht="15" customHeight="1" thickTop="1" thickBot="1" x14ac:dyDescent="0.35">
      <c r="B14" s="165" t="s">
        <v>13</v>
      </c>
      <c r="C14" s="228">
        <f>SUM(C9:C13)</f>
        <v>738564</v>
      </c>
      <c r="D14" s="229">
        <f>SUM(D9:D13)</f>
        <v>462210</v>
      </c>
      <c r="E14" s="203">
        <f>SUM(E9:E13)</f>
        <v>276354</v>
      </c>
    </row>
    <row r="15" spans="2:5" ht="15" customHeight="1" thickTop="1" thickBot="1" x14ac:dyDescent="0.35">
      <c r="B15" s="9" t="s">
        <v>14</v>
      </c>
      <c r="C15" s="6"/>
      <c r="D15" s="6"/>
      <c r="E15" s="25"/>
    </row>
    <row r="16" spans="2:5" ht="15" customHeight="1" thickBot="1" x14ac:dyDescent="0.35">
      <c r="B16" s="9" t="s">
        <v>15</v>
      </c>
      <c r="C16" s="6"/>
      <c r="D16" s="6"/>
      <c r="E16" s="24"/>
    </row>
    <row r="17" spans="2:5" ht="15" customHeight="1" thickBot="1" x14ac:dyDescent="0.35">
      <c r="B17" s="9" t="s">
        <v>16</v>
      </c>
      <c r="C17" s="6"/>
      <c r="D17" s="6"/>
      <c r="E17" s="24"/>
    </row>
    <row r="18" spans="2:5" ht="15" customHeight="1" thickBot="1" x14ac:dyDescent="0.35">
      <c r="B18" s="9" t="s">
        <v>17</v>
      </c>
      <c r="C18" s="6"/>
      <c r="D18" s="6"/>
      <c r="E18" s="24"/>
    </row>
    <row r="19" spans="2:5" ht="15" customHeight="1" thickBot="1" x14ac:dyDescent="0.35">
      <c r="B19" s="3" t="s">
        <v>18</v>
      </c>
      <c r="C19" s="6"/>
      <c r="D19" s="6"/>
      <c r="E19" s="24"/>
    </row>
    <row r="20" spans="2:5" ht="15" customHeight="1" thickBot="1" x14ac:dyDescent="0.35">
      <c r="B20" s="4" t="s">
        <v>19</v>
      </c>
      <c r="C20" s="22"/>
      <c r="D20" s="22"/>
      <c r="E20" s="27"/>
    </row>
    <row r="21" spans="2:5" ht="15" customHeight="1" thickTop="1" thickBot="1" x14ac:dyDescent="0.35">
      <c r="B21" s="173" t="s">
        <v>20</v>
      </c>
      <c r="C21" s="228"/>
      <c r="D21" s="229"/>
      <c r="E21" s="203"/>
    </row>
    <row r="22" spans="2:5" ht="15" customHeight="1" thickTop="1" thickBot="1" x14ac:dyDescent="0.35">
      <c r="B22" s="184" t="s">
        <v>21</v>
      </c>
      <c r="C22" s="230">
        <f>SUM(C8,C14)</f>
        <v>738564</v>
      </c>
      <c r="D22" s="231">
        <f>SUM(D8,D14)</f>
        <v>462210</v>
      </c>
      <c r="E22" s="232">
        <f>SUM(E8,E14)</f>
        <v>276354</v>
      </c>
    </row>
    <row r="23" spans="2:5" ht="15" customHeight="1" thickTop="1" thickBot="1" x14ac:dyDescent="0.35">
      <c r="B23" s="3" t="s">
        <v>22</v>
      </c>
      <c r="C23" s="6"/>
      <c r="D23" s="6"/>
      <c r="E23" s="25"/>
    </row>
    <row r="24" spans="2:5" ht="15" customHeight="1" thickBot="1" x14ac:dyDescent="0.35">
      <c r="B24" s="3" t="s">
        <v>23</v>
      </c>
      <c r="C24" s="6"/>
      <c r="D24" s="6"/>
      <c r="E24" s="24"/>
    </row>
    <row r="25" spans="2:5" ht="27" customHeight="1" thickBot="1" x14ac:dyDescent="0.35">
      <c r="B25" s="3" t="s">
        <v>24</v>
      </c>
      <c r="C25" s="6"/>
      <c r="D25" s="6"/>
      <c r="E25" s="24"/>
    </row>
    <row r="26" spans="2:5" ht="15" customHeight="1" thickBot="1" x14ac:dyDescent="0.35">
      <c r="B26" s="3" t="s">
        <v>25</v>
      </c>
      <c r="C26" s="6"/>
      <c r="D26" s="6"/>
      <c r="E26" s="24"/>
    </row>
    <row r="27" spans="2:5" ht="15" customHeight="1" thickBot="1" x14ac:dyDescent="0.35">
      <c r="B27" s="3" t="s">
        <v>26</v>
      </c>
      <c r="C27" s="6"/>
      <c r="D27" s="6"/>
      <c r="E27" s="24"/>
    </row>
    <row r="28" spans="2:5" ht="15" customHeight="1" thickBot="1" x14ac:dyDescent="0.35">
      <c r="B28" s="3" t="s">
        <v>27</v>
      </c>
      <c r="C28" s="21"/>
      <c r="D28" s="21"/>
      <c r="E28" s="24"/>
    </row>
    <row r="29" spans="2:5" ht="15" customHeight="1" thickTop="1" thickBot="1" x14ac:dyDescent="0.35">
      <c r="B29" s="177" t="s">
        <v>28</v>
      </c>
      <c r="C29" s="228"/>
      <c r="D29" s="229"/>
      <c r="E29" s="203"/>
    </row>
    <row r="30" spans="2:5" ht="15" thickTop="1" x14ac:dyDescent="0.3"/>
  </sheetData>
  <mergeCells count="2">
    <mergeCell ref="C2:E2"/>
    <mergeCell ref="C3:E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B1:H62"/>
  <sheetViews>
    <sheetView zoomScaleNormal="100" workbookViewId="0">
      <selection activeCell="C23" sqref="C23"/>
    </sheetView>
  </sheetViews>
  <sheetFormatPr defaultColWidth="9.109375" defaultRowHeight="14.4" x14ac:dyDescent="0.3"/>
  <cols>
    <col min="1" max="1" width="9.109375" style="1"/>
    <col min="2" max="2" width="38" style="1" customWidth="1"/>
    <col min="3" max="3" width="20.88671875" style="32" customWidth="1"/>
    <col min="4" max="4" width="17.6640625" style="32" customWidth="1"/>
    <col min="5" max="5" width="18.109375" style="32" customWidth="1"/>
    <col min="6" max="7" width="9.109375" style="1"/>
    <col min="8" max="8" width="13.44140625" style="1" bestFit="1" customWidth="1"/>
    <col min="9" max="16384" width="9.109375" style="1"/>
  </cols>
  <sheetData>
    <row r="1" spans="2:5" ht="15" thickBot="1" x14ac:dyDescent="0.35"/>
    <row r="2" spans="2:5" ht="14.25" customHeight="1" thickTop="1" thickBot="1" x14ac:dyDescent="0.4">
      <c r="B2" s="11" t="s">
        <v>29</v>
      </c>
      <c r="C2" s="484" t="s">
        <v>30</v>
      </c>
      <c r="D2" s="484"/>
      <c r="E2" s="485"/>
    </row>
    <row r="3" spans="2:5" ht="14.25" customHeight="1" thickTop="1" thickBot="1" x14ac:dyDescent="0.35">
      <c r="B3" s="14" t="s">
        <v>44</v>
      </c>
      <c r="C3" s="479" t="s">
        <v>45</v>
      </c>
      <c r="D3" s="486"/>
      <c r="E3" s="487"/>
    </row>
    <row r="4" spans="2:5" ht="14.25" customHeight="1" thickTop="1" thickBot="1" x14ac:dyDescent="0.35">
      <c r="B4" s="13"/>
      <c r="C4" s="31" t="s">
        <v>319</v>
      </c>
      <c r="D4" s="31" t="s">
        <v>2</v>
      </c>
      <c r="E4" s="23" t="s">
        <v>3</v>
      </c>
    </row>
    <row r="5" spans="2:5" ht="14.25" customHeight="1" thickBot="1" x14ac:dyDescent="0.35">
      <c r="B5" s="8" t="s">
        <v>4</v>
      </c>
      <c r="C5" s="6">
        <v>11136403</v>
      </c>
      <c r="D5" s="6">
        <v>11136403</v>
      </c>
      <c r="E5" s="24">
        <v>0</v>
      </c>
    </row>
    <row r="6" spans="2:5" ht="14.25" customHeight="1" thickBot="1" x14ac:dyDescent="0.35">
      <c r="B6" s="9" t="s">
        <v>5</v>
      </c>
      <c r="C6" s="6">
        <v>22500</v>
      </c>
      <c r="D6" s="6">
        <v>22500</v>
      </c>
      <c r="E6" s="24">
        <v>0</v>
      </c>
    </row>
    <row r="7" spans="2:5" ht="14.25" customHeight="1" thickBot="1" x14ac:dyDescent="0.35">
      <c r="B7" s="10" t="s">
        <v>6</v>
      </c>
      <c r="C7" s="21">
        <v>0</v>
      </c>
      <c r="D7" s="21">
        <v>0</v>
      </c>
      <c r="E7" s="24">
        <v>0</v>
      </c>
    </row>
    <row r="8" spans="2:5" ht="14.25" customHeight="1" thickTop="1" thickBot="1" x14ac:dyDescent="0.35">
      <c r="B8" s="165" t="s">
        <v>7</v>
      </c>
      <c r="C8" s="228">
        <f>SUM(C5:C7)</f>
        <v>11158903</v>
      </c>
      <c r="D8" s="229">
        <f>SUM(D5:D7)</f>
        <v>11158903</v>
      </c>
      <c r="E8" s="203">
        <f>SUM(E5:E7)</f>
        <v>0</v>
      </c>
    </row>
    <row r="9" spans="2:5" ht="14.25" customHeight="1" thickTop="1" thickBot="1" x14ac:dyDescent="0.35">
      <c r="B9" s="9" t="s">
        <v>8</v>
      </c>
      <c r="C9" s="6">
        <v>2063779</v>
      </c>
      <c r="D9" s="6">
        <v>263977</v>
      </c>
      <c r="E9" s="30">
        <v>1799802</v>
      </c>
    </row>
    <row r="10" spans="2:5" ht="14.25" customHeight="1" thickTop="1" thickBot="1" x14ac:dyDescent="0.35">
      <c r="B10" s="9" t="s">
        <v>9</v>
      </c>
      <c r="C10" s="6">
        <v>71687255</v>
      </c>
      <c r="D10" s="6">
        <v>69487786</v>
      </c>
      <c r="E10" s="30">
        <v>2199469</v>
      </c>
    </row>
    <row r="11" spans="2:5" ht="14.25" customHeight="1" thickBot="1" x14ac:dyDescent="0.35">
      <c r="B11" s="9" t="s">
        <v>10</v>
      </c>
      <c r="C11" s="6">
        <v>0</v>
      </c>
      <c r="D11" s="6">
        <v>0</v>
      </c>
      <c r="E11" s="6">
        <v>0</v>
      </c>
    </row>
    <row r="12" spans="2:5" ht="14.25" customHeight="1" thickBot="1" x14ac:dyDescent="0.35">
      <c r="B12" s="9" t="s">
        <v>11</v>
      </c>
      <c r="C12" s="6">
        <v>0</v>
      </c>
      <c r="D12" s="6">
        <v>0</v>
      </c>
      <c r="E12" s="6">
        <v>0</v>
      </c>
    </row>
    <row r="13" spans="2:5" ht="14.25" customHeight="1" thickBot="1" x14ac:dyDescent="0.35">
      <c r="B13" s="10" t="s">
        <v>12</v>
      </c>
      <c r="C13" s="6"/>
      <c r="D13" s="6"/>
      <c r="E13" s="6"/>
    </row>
    <row r="14" spans="2:5" ht="14.25" customHeight="1" thickTop="1" thickBot="1" x14ac:dyDescent="0.35">
      <c r="B14" s="165" t="s">
        <v>13</v>
      </c>
      <c r="C14" s="228">
        <f>SUM(C9:C13)</f>
        <v>73751034</v>
      </c>
      <c r="D14" s="229">
        <f>SUM(D9:D13)</f>
        <v>69751763</v>
      </c>
      <c r="E14" s="203">
        <f>SUM(E9:E13)</f>
        <v>3999271</v>
      </c>
    </row>
    <row r="15" spans="2:5" ht="14.25" customHeight="1" thickTop="1" thickBot="1" x14ac:dyDescent="0.35">
      <c r="B15" s="9" t="s">
        <v>14</v>
      </c>
      <c r="C15" s="6"/>
      <c r="D15" s="6"/>
      <c r="E15" s="25"/>
    </row>
    <row r="16" spans="2:5" ht="14.25" customHeight="1" thickBot="1" x14ac:dyDescent="0.35">
      <c r="B16" s="9" t="s">
        <v>15</v>
      </c>
      <c r="C16" s="6"/>
      <c r="D16" s="6"/>
      <c r="E16" s="24"/>
    </row>
    <row r="17" spans="2:5" ht="14.25" customHeight="1" thickBot="1" x14ac:dyDescent="0.35">
      <c r="B17" s="9" t="s">
        <v>16</v>
      </c>
      <c r="C17" s="6"/>
      <c r="D17" s="6"/>
      <c r="E17" s="24"/>
    </row>
    <row r="18" spans="2:5" ht="14.25" customHeight="1" thickBot="1" x14ac:dyDescent="0.35">
      <c r="B18" s="9" t="s">
        <v>17</v>
      </c>
      <c r="C18" s="6"/>
      <c r="D18" s="6"/>
      <c r="E18" s="24"/>
    </row>
    <row r="19" spans="2:5" ht="14.25" customHeight="1" thickBot="1" x14ac:dyDescent="0.35">
      <c r="B19" s="3" t="s">
        <v>18</v>
      </c>
      <c r="C19" s="6"/>
      <c r="D19" s="6"/>
      <c r="E19" s="24"/>
    </row>
    <row r="20" spans="2:5" ht="14.25" customHeight="1" thickBot="1" x14ac:dyDescent="0.35">
      <c r="B20" s="4" t="s">
        <v>19</v>
      </c>
      <c r="C20" s="22"/>
      <c r="D20" s="22"/>
      <c r="E20" s="27"/>
    </row>
    <row r="21" spans="2:5" ht="14.25" customHeight="1" thickTop="1" thickBot="1" x14ac:dyDescent="0.35">
      <c r="B21" s="173" t="s">
        <v>20</v>
      </c>
      <c r="C21" s="228"/>
      <c r="D21" s="229"/>
      <c r="E21" s="203"/>
    </row>
    <row r="22" spans="2:5" ht="14.25" customHeight="1" thickTop="1" thickBot="1" x14ac:dyDescent="0.35">
      <c r="B22" s="204" t="s">
        <v>21</v>
      </c>
      <c r="C22" s="230">
        <f>SUM(C8,C14)</f>
        <v>84909937</v>
      </c>
      <c r="D22" s="231">
        <f>SUM(D8,D14)</f>
        <v>80910666</v>
      </c>
      <c r="E22" s="232">
        <f>SUM(E8,E14)</f>
        <v>3999271</v>
      </c>
    </row>
    <row r="23" spans="2:5" ht="14.25" customHeight="1" thickTop="1" thickBot="1" x14ac:dyDescent="0.35">
      <c r="B23" s="3" t="s">
        <v>22</v>
      </c>
      <c r="C23" s="6">
        <v>208681</v>
      </c>
      <c r="D23" s="6">
        <v>0</v>
      </c>
      <c r="E23" s="25">
        <v>208681</v>
      </c>
    </row>
    <row r="24" spans="2:5" ht="14.25" customHeight="1" thickBot="1" x14ac:dyDescent="0.35">
      <c r="B24" s="3" t="s">
        <v>23</v>
      </c>
      <c r="C24" s="6"/>
      <c r="D24" s="6"/>
      <c r="E24" s="6"/>
    </row>
    <row r="25" spans="2:5" ht="14.25" customHeight="1" thickBot="1" x14ac:dyDescent="0.35">
      <c r="B25" s="3" t="s">
        <v>24</v>
      </c>
      <c r="C25" s="6"/>
      <c r="D25" s="6"/>
      <c r="E25" s="6"/>
    </row>
    <row r="26" spans="2:5" ht="14.25" customHeight="1" thickBot="1" x14ac:dyDescent="0.35">
      <c r="B26" s="3" t="s">
        <v>25</v>
      </c>
      <c r="C26" s="6"/>
      <c r="D26" s="6"/>
      <c r="E26" s="6"/>
    </row>
    <row r="27" spans="2:5" ht="14.25" customHeight="1" thickBot="1" x14ac:dyDescent="0.35">
      <c r="B27" s="3" t="s">
        <v>26</v>
      </c>
      <c r="C27" s="6"/>
      <c r="D27" s="6"/>
      <c r="E27" s="6"/>
    </row>
    <row r="28" spans="2:5" ht="14.25" customHeight="1" thickBot="1" x14ac:dyDescent="0.35">
      <c r="B28" s="3" t="s">
        <v>27</v>
      </c>
      <c r="C28" s="6"/>
      <c r="D28" s="6"/>
      <c r="E28" s="6"/>
    </row>
    <row r="29" spans="2:5" ht="14.25" customHeight="1" thickTop="1" thickBot="1" x14ac:dyDescent="0.35">
      <c r="B29" s="177" t="s">
        <v>28</v>
      </c>
      <c r="C29" s="228">
        <f>SUM(C23:C28)</f>
        <v>208681</v>
      </c>
      <c r="D29" s="229">
        <f>SUM(D23:D28)</f>
        <v>0</v>
      </c>
      <c r="E29" s="203">
        <f>SUM(E23:E28)</f>
        <v>208681</v>
      </c>
    </row>
    <row r="30" spans="2:5" ht="14.25" customHeight="1" thickTop="1" x14ac:dyDescent="0.3"/>
    <row r="31" spans="2:5" ht="14.25" customHeight="1" thickBot="1" x14ac:dyDescent="0.35">
      <c r="B31" s="64" t="s">
        <v>257</v>
      </c>
    </row>
    <row r="32" spans="2:5" ht="14.25" customHeight="1" thickTop="1" thickBot="1" x14ac:dyDescent="0.4">
      <c r="B32" s="11" t="s">
        <v>29</v>
      </c>
      <c r="C32" s="484" t="s">
        <v>30</v>
      </c>
      <c r="D32" s="484"/>
      <c r="E32" s="485"/>
    </row>
    <row r="33" spans="2:8" ht="14.25" customHeight="1" thickTop="1" thickBot="1" x14ac:dyDescent="0.35">
      <c r="B33" s="14" t="s">
        <v>44</v>
      </c>
      <c r="C33" s="479" t="s">
        <v>45</v>
      </c>
      <c r="D33" s="486"/>
      <c r="E33" s="487"/>
    </row>
    <row r="34" spans="2:8" ht="14.25" customHeight="1" thickTop="1" thickBot="1" x14ac:dyDescent="0.35">
      <c r="B34" s="13"/>
      <c r="C34" s="31" t="s">
        <v>1</v>
      </c>
      <c r="D34" s="31" t="s">
        <v>2</v>
      </c>
      <c r="E34" s="23" t="s">
        <v>3</v>
      </c>
    </row>
    <row r="35" spans="2:8" ht="14.25" customHeight="1" thickBot="1" x14ac:dyDescent="0.35">
      <c r="B35" s="8" t="s">
        <v>4</v>
      </c>
      <c r="C35" s="6"/>
      <c r="D35" s="6"/>
      <c r="E35" s="24"/>
    </row>
    <row r="36" spans="2:8" ht="14.25" customHeight="1" thickBot="1" x14ac:dyDescent="0.35">
      <c r="B36" s="9" t="s">
        <v>5</v>
      </c>
      <c r="C36" s="6"/>
      <c r="D36" s="6"/>
      <c r="E36" s="24"/>
    </row>
    <row r="37" spans="2:8" ht="14.25" customHeight="1" thickBot="1" x14ac:dyDescent="0.35">
      <c r="B37" s="10" t="s">
        <v>6</v>
      </c>
      <c r="C37" s="21"/>
      <c r="D37" s="21"/>
      <c r="E37" s="24"/>
      <c r="H37" s="32"/>
    </row>
    <row r="38" spans="2:8" ht="14.25" customHeight="1" thickTop="1" thickBot="1" x14ac:dyDescent="0.35">
      <c r="B38" s="165" t="s">
        <v>7</v>
      </c>
      <c r="C38" s="228"/>
      <c r="D38" s="229"/>
      <c r="E38" s="203"/>
      <c r="H38" s="32"/>
    </row>
    <row r="39" spans="2:8" ht="14.25" customHeight="1" thickTop="1" thickBot="1" x14ac:dyDescent="0.35">
      <c r="B39" s="9" t="s">
        <v>8</v>
      </c>
      <c r="C39" s="6"/>
      <c r="D39" s="6"/>
      <c r="E39" s="30"/>
      <c r="H39" s="32"/>
    </row>
    <row r="40" spans="2:8" ht="14.25" customHeight="1" thickTop="1" thickBot="1" x14ac:dyDescent="0.35">
      <c r="B40" s="9" t="s">
        <v>9</v>
      </c>
      <c r="C40" s="6"/>
      <c r="D40" s="6"/>
      <c r="E40" s="30"/>
      <c r="H40" s="73"/>
    </row>
    <row r="41" spans="2:8" ht="14.25" customHeight="1" thickTop="1" thickBot="1" x14ac:dyDescent="0.35">
      <c r="B41" s="9" t="s">
        <v>10</v>
      </c>
      <c r="C41" s="6"/>
      <c r="D41" s="6"/>
      <c r="E41" s="30"/>
      <c r="H41" s="32"/>
    </row>
    <row r="42" spans="2:8" ht="14.25" customHeight="1" thickTop="1" thickBot="1" x14ac:dyDescent="0.35">
      <c r="B42" s="9" t="s">
        <v>11</v>
      </c>
      <c r="C42" s="6"/>
      <c r="D42" s="6"/>
      <c r="E42" s="30"/>
      <c r="H42" s="32"/>
    </row>
    <row r="43" spans="2:8" ht="14.25" customHeight="1" thickTop="1" thickBot="1" x14ac:dyDescent="0.35">
      <c r="B43" s="10" t="s">
        <v>12</v>
      </c>
      <c r="C43" s="21"/>
      <c r="D43" s="21"/>
      <c r="E43" s="30"/>
      <c r="H43" s="32"/>
    </row>
    <row r="44" spans="2:8" ht="14.25" customHeight="1" thickTop="1" thickBot="1" x14ac:dyDescent="0.35">
      <c r="B44" s="165" t="s">
        <v>13</v>
      </c>
      <c r="C44" s="228"/>
      <c r="D44" s="229"/>
      <c r="E44" s="203"/>
      <c r="H44" s="32"/>
    </row>
    <row r="45" spans="2:8" ht="14.25" customHeight="1" thickTop="1" thickBot="1" x14ac:dyDescent="0.35">
      <c r="B45" s="9" t="s">
        <v>14</v>
      </c>
      <c r="C45" s="6"/>
      <c r="D45" s="6"/>
      <c r="E45" s="25"/>
      <c r="H45" s="32"/>
    </row>
    <row r="46" spans="2:8" ht="14.25" customHeight="1" thickBot="1" x14ac:dyDescent="0.35">
      <c r="B46" s="9" t="s">
        <v>15</v>
      </c>
      <c r="C46" s="6"/>
      <c r="D46" s="6"/>
      <c r="E46" s="24"/>
      <c r="H46" s="32"/>
    </row>
    <row r="47" spans="2:8" ht="14.25" customHeight="1" thickBot="1" x14ac:dyDescent="0.35">
      <c r="B47" s="9" t="s">
        <v>16</v>
      </c>
      <c r="C47" s="6"/>
      <c r="D47" s="6"/>
      <c r="E47" s="24"/>
      <c r="H47" s="32"/>
    </row>
    <row r="48" spans="2:8" ht="14.25" customHeight="1" thickBot="1" x14ac:dyDescent="0.35">
      <c r="B48" s="9" t="s">
        <v>17</v>
      </c>
      <c r="C48" s="6"/>
      <c r="D48" s="6"/>
      <c r="E48" s="24"/>
      <c r="H48" s="32"/>
    </row>
    <row r="49" spans="2:5" ht="14.25" customHeight="1" thickBot="1" x14ac:dyDescent="0.35">
      <c r="B49" s="3" t="s">
        <v>18</v>
      </c>
      <c r="C49" s="6"/>
      <c r="D49" s="6"/>
      <c r="E49" s="24"/>
    </row>
    <row r="50" spans="2:5" ht="14.25" customHeight="1" thickBot="1" x14ac:dyDescent="0.35">
      <c r="B50" s="4" t="s">
        <v>19</v>
      </c>
      <c r="C50" s="22"/>
      <c r="D50" s="22"/>
      <c r="E50" s="27"/>
    </row>
    <row r="51" spans="2:5" ht="14.25" customHeight="1" thickTop="1" thickBot="1" x14ac:dyDescent="0.35">
      <c r="B51" s="173" t="s">
        <v>20</v>
      </c>
      <c r="C51" s="228"/>
      <c r="D51" s="229"/>
      <c r="E51" s="203"/>
    </row>
    <row r="52" spans="2:5" ht="14.25" customHeight="1" thickTop="1" thickBot="1" x14ac:dyDescent="0.35">
      <c r="B52" s="204" t="s">
        <v>21</v>
      </c>
      <c r="C52" s="230"/>
      <c r="D52" s="231"/>
      <c r="E52" s="232"/>
    </row>
    <row r="53" spans="2:5" ht="14.25" customHeight="1" thickTop="1" thickBot="1" x14ac:dyDescent="0.35">
      <c r="B53" s="3" t="s">
        <v>22</v>
      </c>
      <c r="C53" s="6"/>
      <c r="D53" s="6"/>
      <c r="E53" s="25"/>
    </row>
    <row r="54" spans="2:5" ht="14.25" customHeight="1" thickBot="1" x14ac:dyDescent="0.35">
      <c r="B54" s="3" t="s">
        <v>23</v>
      </c>
      <c r="C54" s="6"/>
      <c r="D54" s="6"/>
      <c r="E54" s="24"/>
    </row>
    <row r="55" spans="2:5" ht="14.25" customHeight="1" thickBot="1" x14ac:dyDescent="0.35">
      <c r="B55" s="3" t="s">
        <v>24</v>
      </c>
      <c r="C55" s="6"/>
      <c r="D55" s="6"/>
      <c r="E55" s="24"/>
    </row>
    <row r="56" spans="2:5" ht="14.25" customHeight="1" thickBot="1" x14ac:dyDescent="0.35">
      <c r="B56" s="3" t="s">
        <v>25</v>
      </c>
      <c r="C56" s="6"/>
      <c r="D56" s="6"/>
      <c r="E56" s="24"/>
    </row>
    <row r="57" spans="2:5" ht="14.25" customHeight="1" thickBot="1" x14ac:dyDescent="0.35">
      <c r="B57" s="3" t="s">
        <v>26</v>
      </c>
      <c r="C57" s="6"/>
      <c r="D57" s="6"/>
      <c r="E57" s="24"/>
    </row>
    <row r="58" spans="2:5" ht="14.25" customHeight="1" thickBot="1" x14ac:dyDescent="0.35">
      <c r="B58" s="3" t="s">
        <v>27</v>
      </c>
      <c r="C58" s="21"/>
      <c r="D58" s="21"/>
      <c r="E58" s="24"/>
    </row>
    <row r="59" spans="2:5" ht="14.25" customHeight="1" thickTop="1" thickBot="1" x14ac:dyDescent="0.35">
      <c r="B59" s="177" t="s">
        <v>28</v>
      </c>
      <c r="C59" s="228"/>
      <c r="D59" s="229"/>
      <c r="E59" s="203"/>
    </row>
    <row r="60" spans="2:5" ht="14.25" customHeight="1" thickTop="1" x14ac:dyDescent="0.3">
      <c r="B60" s="63"/>
    </row>
    <row r="61" spans="2:5" ht="14.25" customHeight="1" x14ac:dyDescent="0.3">
      <c r="B61" s="63"/>
    </row>
    <row r="62" spans="2:5" ht="14.25" customHeight="1" x14ac:dyDescent="0.3">
      <c r="B62" s="208" t="s">
        <v>322</v>
      </c>
      <c r="C62" s="65">
        <f t="shared" ref="C62:D62" si="0">SUM(C52,C22)</f>
        <v>84909937</v>
      </c>
      <c r="D62" s="65">
        <f t="shared" si="0"/>
        <v>80910666</v>
      </c>
      <c r="E62" s="65">
        <f>SUM(E52,E22)</f>
        <v>3999271</v>
      </c>
    </row>
  </sheetData>
  <mergeCells count="4">
    <mergeCell ref="C2:E2"/>
    <mergeCell ref="C3:E3"/>
    <mergeCell ref="C32:E32"/>
    <mergeCell ref="C33:E33"/>
  </mergeCells>
  <pageMargins left="0.7" right="0.7" top="0.75" bottom="0.75" header="0.3" footer="0.3"/>
  <pageSetup paperSize="9" scale="8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B1:E30"/>
  <sheetViews>
    <sheetView zoomScaleNormal="100" workbookViewId="0">
      <selection activeCell="C23" sqref="C23"/>
    </sheetView>
  </sheetViews>
  <sheetFormatPr defaultColWidth="9.109375" defaultRowHeight="13.8" x14ac:dyDescent="0.3"/>
  <cols>
    <col min="1" max="1" width="9.109375" style="40"/>
    <col min="2" max="2" width="38" style="40" customWidth="1"/>
    <col min="3" max="3" width="20.109375" style="41" customWidth="1"/>
    <col min="4" max="4" width="17.6640625" style="41" customWidth="1"/>
    <col min="5" max="5" width="18.109375" style="41" customWidth="1"/>
    <col min="6" max="16384" width="9.109375" style="40"/>
  </cols>
  <sheetData>
    <row r="1" spans="2:5" ht="14.4" thickBot="1" x14ac:dyDescent="0.35"/>
    <row r="2" spans="2:5" ht="15" thickTop="1" thickBot="1" x14ac:dyDescent="0.35">
      <c r="B2" s="42" t="s">
        <v>29</v>
      </c>
      <c r="C2" s="477" t="s">
        <v>30</v>
      </c>
      <c r="D2" s="477"/>
      <c r="E2" s="478"/>
    </row>
    <row r="3" spans="2:5" ht="16.5" customHeight="1" thickTop="1" thickBot="1" x14ac:dyDescent="0.35">
      <c r="B3" s="14" t="s">
        <v>46</v>
      </c>
      <c r="C3" s="479" t="s">
        <v>43</v>
      </c>
      <c r="D3" s="488"/>
      <c r="E3" s="489"/>
    </row>
    <row r="4" spans="2:5" ht="27.6" thickTop="1" thickBot="1" x14ac:dyDescent="0.35">
      <c r="B4" s="13"/>
      <c r="C4" s="31" t="s">
        <v>319</v>
      </c>
      <c r="D4" s="31" t="s">
        <v>2</v>
      </c>
      <c r="E4" s="23" t="s">
        <v>3</v>
      </c>
    </row>
    <row r="5" spans="2:5" ht="14.4" thickBot="1" x14ac:dyDescent="0.35">
      <c r="B5" s="8" t="s">
        <v>4</v>
      </c>
      <c r="C5" s="6">
        <v>1837775</v>
      </c>
      <c r="D5" s="6">
        <v>1837775</v>
      </c>
      <c r="E5" s="24">
        <v>0</v>
      </c>
    </row>
    <row r="6" spans="2:5" ht="14.4" thickBot="1" x14ac:dyDescent="0.35">
      <c r="B6" s="9" t="s">
        <v>5</v>
      </c>
      <c r="C6" s="6">
        <v>1460230</v>
      </c>
      <c r="D6" s="6">
        <v>1460230</v>
      </c>
      <c r="E6" s="24">
        <v>0</v>
      </c>
    </row>
    <row r="7" spans="2:5" ht="14.4" thickBot="1" x14ac:dyDescent="0.35">
      <c r="B7" s="10" t="s">
        <v>6</v>
      </c>
      <c r="C7" s="24">
        <v>0</v>
      </c>
      <c r="D7" s="24">
        <v>0</v>
      </c>
      <c r="E7" s="24">
        <v>0</v>
      </c>
    </row>
    <row r="8" spans="2:5" ht="15" thickTop="1" thickBot="1" x14ac:dyDescent="0.35">
      <c r="B8" s="165" t="s">
        <v>7</v>
      </c>
      <c r="C8" s="228">
        <f>SUM(C5:C7)</f>
        <v>3298005</v>
      </c>
      <c r="D8" s="229">
        <f>SUM(D5:D7)</f>
        <v>3298005</v>
      </c>
      <c r="E8" s="203">
        <f>SUM(E5:E7)</f>
        <v>0</v>
      </c>
    </row>
    <row r="9" spans="2:5" ht="15" thickTop="1" thickBot="1" x14ac:dyDescent="0.35">
      <c r="B9" s="9" t="s">
        <v>8</v>
      </c>
      <c r="C9" s="6">
        <v>526928372</v>
      </c>
      <c r="D9" s="6">
        <v>138653901</v>
      </c>
      <c r="E9" s="30">
        <v>388274471</v>
      </c>
    </row>
    <row r="10" spans="2:5" ht="15" thickTop="1" thickBot="1" x14ac:dyDescent="0.35">
      <c r="B10" s="9" t="s">
        <v>9</v>
      </c>
      <c r="C10" s="6">
        <v>166938889</v>
      </c>
      <c r="D10" s="6">
        <v>152503434</v>
      </c>
      <c r="E10" s="30">
        <v>14435455</v>
      </c>
    </row>
    <row r="11" spans="2:5" ht="15" thickTop="1" thickBot="1" x14ac:dyDescent="0.35">
      <c r="B11" s="9" t="s">
        <v>10</v>
      </c>
      <c r="C11" s="6">
        <v>24760398</v>
      </c>
      <c r="D11" s="6">
        <v>17103139</v>
      </c>
      <c r="E11" s="30">
        <v>7657259</v>
      </c>
    </row>
    <row r="12" spans="2:5" ht="15" thickTop="1" thickBot="1" x14ac:dyDescent="0.35">
      <c r="B12" s="9" t="s">
        <v>11</v>
      </c>
      <c r="C12" s="6">
        <v>4018500</v>
      </c>
      <c r="D12" s="6">
        <v>0</v>
      </c>
      <c r="E12" s="30">
        <v>4018500</v>
      </c>
    </row>
    <row r="13" spans="2:5" ht="14.4" thickBot="1" x14ac:dyDescent="0.35">
      <c r="B13" s="10" t="s">
        <v>12</v>
      </c>
      <c r="C13" s="6"/>
      <c r="D13" s="6"/>
      <c r="E13" s="6"/>
    </row>
    <row r="14" spans="2:5" ht="15" thickTop="1" thickBot="1" x14ac:dyDescent="0.35">
      <c r="B14" s="165" t="s">
        <v>13</v>
      </c>
      <c r="C14" s="228">
        <f>SUM(C9:C13)</f>
        <v>722646159</v>
      </c>
      <c r="D14" s="229">
        <f>SUM(D9:D13)</f>
        <v>308260474</v>
      </c>
      <c r="E14" s="203">
        <f>SUM(E9:E13)</f>
        <v>414385685</v>
      </c>
    </row>
    <row r="15" spans="2:5" ht="15" thickTop="1" thickBot="1" x14ac:dyDescent="0.35">
      <c r="B15" s="9" t="s">
        <v>14</v>
      </c>
      <c r="C15" s="6"/>
      <c r="D15" s="6"/>
      <c r="E15" s="25"/>
    </row>
    <row r="16" spans="2:5" ht="14.4" thickBot="1" x14ac:dyDescent="0.35">
      <c r="B16" s="9" t="s">
        <v>15</v>
      </c>
      <c r="C16" s="6"/>
      <c r="D16" s="6"/>
      <c r="E16" s="24"/>
    </row>
    <row r="17" spans="2:5" ht="14.4" thickBot="1" x14ac:dyDescent="0.35">
      <c r="B17" s="9" t="s">
        <v>16</v>
      </c>
      <c r="C17" s="6"/>
      <c r="D17" s="6"/>
      <c r="E17" s="24"/>
    </row>
    <row r="18" spans="2:5" ht="14.4" thickBot="1" x14ac:dyDescent="0.35">
      <c r="B18" s="9" t="s">
        <v>17</v>
      </c>
      <c r="C18" s="6"/>
      <c r="D18" s="6"/>
      <c r="E18" s="24"/>
    </row>
    <row r="19" spans="2:5" ht="14.4" thickBot="1" x14ac:dyDescent="0.35">
      <c r="B19" s="3" t="s">
        <v>18</v>
      </c>
      <c r="C19" s="6"/>
      <c r="D19" s="6"/>
      <c r="E19" s="24"/>
    </row>
    <row r="20" spans="2:5" ht="14.4" thickBot="1" x14ac:dyDescent="0.35">
      <c r="B20" s="4" t="s">
        <v>19</v>
      </c>
      <c r="C20" s="22"/>
      <c r="D20" s="22"/>
      <c r="E20" s="27"/>
    </row>
    <row r="21" spans="2:5" ht="15" thickTop="1" thickBot="1" x14ac:dyDescent="0.35">
      <c r="B21" s="173" t="s">
        <v>20</v>
      </c>
      <c r="C21" s="228"/>
      <c r="D21" s="229"/>
      <c r="E21" s="203"/>
    </row>
    <row r="22" spans="2:5" ht="15" thickTop="1" thickBot="1" x14ac:dyDescent="0.35">
      <c r="B22" s="184" t="s">
        <v>21</v>
      </c>
      <c r="C22" s="230">
        <f>SUM(C8,C14)</f>
        <v>725944164</v>
      </c>
      <c r="D22" s="231">
        <f>SUM(D8,D14)</f>
        <v>311558479</v>
      </c>
      <c r="E22" s="232">
        <f>SUM(E8,E14)</f>
        <v>414385685</v>
      </c>
    </row>
    <row r="23" spans="2:5" ht="15" thickTop="1" thickBot="1" x14ac:dyDescent="0.35">
      <c r="B23" s="3" t="s">
        <v>22</v>
      </c>
      <c r="C23" s="6">
        <v>2146267</v>
      </c>
      <c r="D23" s="6">
        <v>0</v>
      </c>
      <c r="E23" s="25">
        <v>2146267</v>
      </c>
    </row>
    <row r="24" spans="2:5" ht="14.4" thickBot="1" x14ac:dyDescent="0.35">
      <c r="B24" s="3" t="s">
        <v>23</v>
      </c>
      <c r="C24" s="6"/>
      <c r="D24" s="6"/>
      <c r="E24" s="24"/>
    </row>
    <row r="25" spans="2:5" ht="27" thickBot="1" x14ac:dyDescent="0.35">
      <c r="B25" s="3" t="s">
        <v>24</v>
      </c>
      <c r="C25" s="6"/>
      <c r="D25" s="6"/>
      <c r="E25" s="24"/>
    </row>
    <row r="26" spans="2:5" ht="14.4" thickBot="1" x14ac:dyDescent="0.35">
      <c r="B26" s="3" t="s">
        <v>25</v>
      </c>
      <c r="C26" s="6"/>
      <c r="D26" s="6"/>
      <c r="E26" s="24"/>
    </row>
    <row r="27" spans="2:5" ht="14.4" thickBot="1" x14ac:dyDescent="0.35">
      <c r="B27" s="3" t="s">
        <v>26</v>
      </c>
      <c r="C27" s="6"/>
      <c r="D27" s="6"/>
      <c r="E27" s="24"/>
    </row>
    <row r="28" spans="2:5" ht="14.4" thickBot="1" x14ac:dyDescent="0.35">
      <c r="B28" s="3" t="s">
        <v>27</v>
      </c>
      <c r="C28" s="21"/>
      <c r="D28" s="21"/>
      <c r="E28" s="24"/>
    </row>
    <row r="29" spans="2:5" ht="15" thickTop="1" thickBot="1" x14ac:dyDescent="0.35">
      <c r="B29" s="177" t="s">
        <v>28</v>
      </c>
      <c r="C29" s="228">
        <f>SUM(C23:C28)</f>
        <v>2146267</v>
      </c>
      <c r="D29" s="229">
        <f>SUM(D23:D28)</f>
        <v>0</v>
      </c>
      <c r="E29" s="203">
        <f>SUM(E23:E28)</f>
        <v>2146267</v>
      </c>
    </row>
    <row r="30" spans="2:5" ht="14.4" thickTop="1" x14ac:dyDescent="0.3"/>
  </sheetData>
  <mergeCells count="2">
    <mergeCell ref="C2:E2"/>
    <mergeCell ref="C3:E3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98"/>
  <sheetViews>
    <sheetView topLeftCell="A13" zoomScale="86" zoomScaleNormal="86" zoomScalePageLayoutView="70" workbookViewId="0">
      <selection activeCell="G27" sqref="G27"/>
    </sheetView>
  </sheetViews>
  <sheetFormatPr defaultColWidth="9.109375" defaultRowHeight="14.4" x14ac:dyDescent="0.3"/>
  <cols>
    <col min="1" max="1" width="9.109375" style="394"/>
    <col min="2" max="2" width="58.88671875" style="317" customWidth="1"/>
    <col min="3" max="3" width="35.5546875" style="317" customWidth="1"/>
    <col min="4" max="4" width="0.109375" style="403" customWidth="1"/>
    <col min="5" max="5" width="13" style="317" customWidth="1"/>
    <col min="6" max="6" width="20.6640625" style="317" customWidth="1"/>
    <col min="7" max="7" width="9.109375" style="317"/>
    <col min="8" max="8" width="19.88671875" style="317" bestFit="1" customWidth="1"/>
    <col min="9" max="10" width="9.109375" style="300"/>
    <col min="11" max="11" width="15.109375" style="301" bestFit="1" customWidth="1"/>
    <col min="12" max="16384" width="9.109375" style="300"/>
  </cols>
  <sheetData>
    <row r="1" spans="1:11" ht="15.6" x14ac:dyDescent="0.3">
      <c r="A1" s="440" t="s">
        <v>323</v>
      </c>
      <c r="B1" s="440"/>
      <c r="C1" s="440"/>
      <c r="D1" s="440"/>
      <c r="E1" s="440"/>
      <c r="F1" s="440"/>
      <c r="G1" s="338"/>
      <c r="H1" s="338"/>
    </row>
    <row r="2" spans="1:11" ht="15" thickBot="1" x14ac:dyDescent="0.35">
      <c r="A2" s="337"/>
      <c r="B2" s="337"/>
      <c r="C2" s="384"/>
      <c r="D2" s="337"/>
      <c r="E2" s="404"/>
      <c r="F2" s="333"/>
    </row>
    <row r="3" spans="1:11" s="386" customFormat="1" ht="15" thickBot="1" x14ac:dyDescent="0.35">
      <c r="A3" s="292" t="s">
        <v>51</v>
      </c>
      <c r="B3" s="324" t="s">
        <v>50</v>
      </c>
      <c r="C3" s="361" t="s">
        <v>134</v>
      </c>
      <c r="D3" s="293"/>
      <c r="E3" s="324" t="s">
        <v>70</v>
      </c>
      <c r="F3" s="362" t="s">
        <v>135</v>
      </c>
      <c r="G3" s="385"/>
      <c r="H3" s="385"/>
      <c r="K3" s="387"/>
    </row>
    <row r="4" spans="1:11" x14ac:dyDescent="0.3">
      <c r="A4" s="294">
        <v>1</v>
      </c>
      <c r="B4" s="327" t="s">
        <v>133</v>
      </c>
      <c r="C4" s="363">
        <v>114808</v>
      </c>
      <c r="D4" s="328"/>
      <c r="E4" s="364">
        <v>0</v>
      </c>
      <c r="F4" s="365">
        <v>0</v>
      </c>
      <c r="G4" s="389"/>
      <c r="H4" s="389"/>
      <c r="I4" s="390"/>
    </row>
    <row r="5" spans="1:11" x14ac:dyDescent="0.3">
      <c r="A5" s="295">
        <v>2</v>
      </c>
      <c r="B5" s="325" t="s">
        <v>71</v>
      </c>
      <c r="C5" s="366">
        <v>688075</v>
      </c>
      <c r="D5" s="320"/>
      <c r="E5" s="367">
        <v>0</v>
      </c>
      <c r="F5" s="368">
        <v>2185560</v>
      </c>
      <c r="G5" s="389"/>
      <c r="H5" s="389"/>
      <c r="I5" s="390"/>
    </row>
    <row r="6" spans="1:11" x14ac:dyDescent="0.3">
      <c r="A6" s="296">
        <v>4</v>
      </c>
      <c r="B6" s="326" t="s">
        <v>72</v>
      </c>
      <c r="C6" s="369">
        <v>802883</v>
      </c>
      <c r="D6" s="321"/>
      <c r="E6" s="370">
        <v>0</v>
      </c>
      <c r="F6" s="371">
        <f>SUM(F4:F5)</f>
        <v>2185560</v>
      </c>
      <c r="G6" s="391"/>
      <c r="H6" s="391"/>
      <c r="I6" s="390"/>
    </row>
    <row r="7" spans="1:11" x14ac:dyDescent="0.3">
      <c r="A7" s="295">
        <v>5</v>
      </c>
      <c r="B7" s="325" t="s">
        <v>73</v>
      </c>
      <c r="C7" s="366">
        <v>19098033852</v>
      </c>
      <c r="D7" s="320"/>
      <c r="E7" s="367">
        <v>0</v>
      </c>
      <c r="F7" s="368">
        <v>19352344061</v>
      </c>
      <c r="G7" s="389"/>
      <c r="H7" s="389"/>
      <c r="I7" s="390"/>
    </row>
    <row r="8" spans="1:11" x14ac:dyDescent="0.3">
      <c r="A8" s="295">
        <v>6</v>
      </c>
      <c r="B8" s="325" t="s">
        <v>74</v>
      </c>
      <c r="C8" s="366">
        <v>351111416</v>
      </c>
      <c r="D8" s="320"/>
      <c r="E8" s="367">
        <v>0</v>
      </c>
      <c r="F8" s="368">
        <v>273909152</v>
      </c>
      <c r="G8" s="389"/>
      <c r="H8" s="389"/>
      <c r="I8" s="390"/>
    </row>
    <row r="9" spans="1:11" x14ac:dyDescent="0.3">
      <c r="A9" s="295">
        <v>8</v>
      </c>
      <c r="B9" s="325" t="s">
        <v>75</v>
      </c>
      <c r="C9" s="366">
        <v>382159618</v>
      </c>
      <c r="D9" s="320"/>
      <c r="E9" s="367">
        <v>0</v>
      </c>
      <c r="F9" s="372">
        <v>294993590</v>
      </c>
      <c r="G9" s="392"/>
      <c r="H9" s="392"/>
      <c r="I9" s="390"/>
    </row>
    <row r="10" spans="1:11" x14ac:dyDescent="0.3">
      <c r="A10" s="296">
        <v>10</v>
      </c>
      <c r="B10" s="326" t="s">
        <v>136</v>
      </c>
      <c r="C10" s="369">
        <v>19831304886</v>
      </c>
      <c r="D10" s="321"/>
      <c r="E10" s="370">
        <v>0</v>
      </c>
      <c r="F10" s="373">
        <f>SUM(F7:F9)</f>
        <v>19921246803</v>
      </c>
      <c r="G10" s="393"/>
      <c r="H10" s="393"/>
      <c r="I10" s="390"/>
    </row>
    <row r="11" spans="1:11" x14ac:dyDescent="0.3">
      <c r="A11" s="295">
        <v>11</v>
      </c>
      <c r="B11" s="325" t="s">
        <v>137</v>
      </c>
      <c r="C11" s="366">
        <v>599390206</v>
      </c>
      <c r="D11" s="320"/>
      <c r="E11" s="367">
        <v>0</v>
      </c>
      <c r="F11" s="372">
        <v>600390206</v>
      </c>
      <c r="G11" s="392"/>
      <c r="H11" s="392"/>
    </row>
    <row r="12" spans="1:11" x14ac:dyDescent="0.3">
      <c r="A12" s="295">
        <v>13</v>
      </c>
      <c r="B12" s="325" t="s">
        <v>76</v>
      </c>
      <c r="C12" s="366">
        <v>599390206</v>
      </c>
      <c r="D12" s="320"/>
      <c r="E12" s="367">
        <v>0</v>
      </c>
      <c r="F12" s="372">
        <v>600390206</v>
      </c>
      <c r="G12" s="392"/>
      <c r="H12" s="392"/>
    </row>
    <row r="13" spans="1:11" x14ac:dyDescent="0.3">
      <c r="A13" s="295">
        <v>16</v>
      </c>
      <c r="B13" s="325" t="s">
        <v>77</v>
      </c>
      <c r="C13" s="366"/>
      <c r="D13" s="320"/>
      <c r="E13" s="367">
        <v>0</v>
      </c>
      <c r="F13" s="372"/>
      <c r="G13" s="392"/>
      <c r="H13" s="392"/>
    </row>
    <row r="14" spans="1:11" x14ac:dyDescent="0.3">
      <c r="A14" s="296">
        <v>21</v>
      </c>
      <c r="B14" s="326" t="s">
        <v>78</v>
      </c>
      <c r="C14" s="369">
        <v>599390206</v>
      </c>
      <c r="D14" s="321"/>
      <c r="E14" s="370">
        <v>0</v>
      </c>
      <c r="F14" s="373">
        <f>SUM(F11)</f>
        <v>600390206</v>
      </c>
      <c r="G14" s="393"/>
      <c r="H14" s="393"/>
    </row>
    <row r="15" spans="1:11" ht="27.6" x14ac:dyDescent="0.3">
      <c r="A15" s="296">
        <v>28</v>
      </c>
      <c r="B15" s="330" t="s">
        <v>362</v>
      </c>
      <c r="C15" s="369">
        <v>599390206</v>
      </c>
      <c r="D15" s="321"/>
      <c r="E15" s="370">
        <v>0</v>
      </c>
      <c r="F15" s="373">
        <f>F6+F10+F14</f>
        <v>20523822569</v>
      </c>
      <c r="G15" s="393"/>
      <c r="H15" s="393"/>
    </row>
    <row r="16" spans="1:11" x14ac:dyDescent="0.3">
      <c r="A16" s="295">
        <v>29</v>
      </c>
      <c r="B16" s="325" t="s">
        <v>79</v>
      </c>
      <c r="C16" s="366">
        <v>35511970</v>
      </c>
      <c r="D16" s="320"/>
      <c r="E16" s="367">
        <v>0</v>
      </c>
      <c r="F16" s="372">
        <v>30628751</v>
      </c>
      <c r="G16" s="392"/>
      <c r="H16" s="392"/>
    </row>
    <row r="17" spans="1:8" x14ac:dyDescent="0.3">
      <c r="A17" s="296">
        <v>34</v>
      </c>
      <c r="B17" s="326" t="s">
        <v>80</v>
      </c>
      <c r="C17" s="369">
        <v>35511970</v>
      </c>
      <c r="D17" s="321"/>
      <c r="E17" s="370">
        <v>0</v>
      </c>
      <c r="F17" s="373">
        <f>SUM(F16)</f>
        <v>30628751</v>
      </c>
      <c r="G17" s="393"/>
      <c r="H17" s="393"/>
    </row>
    <row r="18" spans="1:8" ht="27.6" x14ac:dyDescent="0.3">
      <c r="A18" s="296">
        <v>43</v>
      </c>
      <c r="B18" s="329" t="s">
        <v>361</v>
      </c>
      <c r="C18" s="369">
        <v>35511970</v>
      </c>
      <c r="D18" s="321"/>
      <c r="E18" s="370">
        <v>0</v>
      </c>
      <c r="F18" s="373">
        <f>SUM(F17)</f>
        <v>30628751</v>
      </c>
      <c r="G18" s="393"/>
      <c r="H18" s="393"/>
    </row>
    <row r="19" spans="1:8" x14ac:dyDescent="0.3">
      <c r="A19" s="296">
        <v>49</v>
      </c>
      <c r="B19" s="331" t="s">
        <v>351</v>
      </c>
      <c r="C19" s="369">
        <v>10000</v>
      </c>
      <c r="D19" s="321"/>
      <c r="E19" s="370"/>
      <c r="F19" s="373"/>
      <c r="G19" s="393"/>
      <c r="H19" s="393"/>
    </row>
    <row r="20" spans="1:8" x14ac:dyDescent="0.3">
      <c r="A20" s="297" t="s">
        <v>389</v>
      </c>
      <c r="B20" s="325" t="s">
        <v>258</v>
      </c>
      <c r="C20" s="366">
        <v>9615631726</v>
      </c>
      <c r="D20" s="320"/>
      <c r="E20" s="367">
        <v>0</v>
      </c>
      <c r="F20" s="372">
        <v>8859268119</v>
      </c>
      <c r="G20" s="392"/>
      <c r="H20" s="392"/>
    </row>
    <row r="21" spans="1:8" x14ac:dyDescent="0.3">
      <c r="A21" s="296">
        <v>55</v>
      </c>
      <c r="B21" s="326" t="s">
        <v>81</v>
      </c>
      <c r="C21" s="369">
        <v>9615631726</v>
      </c>
      <c r="D21" s="321"/>
      <c r="E21" s="370">
        <v>0</v>
      </c>
      <c r="F21" s="373">
        <f>SUM(F20)</f>
        <v>8859268119</v>
      </c>
      <c r="G21" s="393"/>
      <c r="H21" s="393"/>
    </row>
    <row r="22" spans="1:8" x14ac:dyDescent="0.3">
      <c r="A22" s="295">
        <v>56</v>
      </c>
      <c r="B22" s="325" t="s">
        <v>82</v>
      </c>
      <c r="C22" s="366">
        <v>0</v>
      </c>
      <c r="D22" s="320"/>
      <c r="E22" s="367">
        <v>0</v>
      </c>
      <c r="F22" s="372"/>
      <c r="G22" s="392"/>
      <c r="H22" s="392"/>
    </row>
    <row r="23" spans="1:8" x14ac:dyDescent="0.3">
      <c r="A23" s="296">
        <v>58</v>
      </c>
      <c r="B23" s="326" t="s">
        <v>83</v>
      </c>
      <c r="C23" s="369">
        <v>0</v>
      </c>
      <c r="D23" s="321"/>
      <c r="E23" s="370">
        <v>0</v>
      </c>
      <c r="F23" s="373"/>
      <c r="G23" s="393"/>
      <c r="H23" s="393"/>
    </row>
    <row r="24" spans="1:8" x14ac:dyDescent="0.3">
      <c r="A24" s="296">
        <v>59</v>
      </c>
      <c r="B24" s="326" t="s">
        <v>363</v>
      </c>
      <c r="C24" s="369">
        <f>C21+C23</f>
        <v>9615631726</v>
      </c>
      <c r="D24" s="321"/>
      <c r="E24" s="370">
        <v>0</v>
      </c>
      <c r="F24" s="373">
        <f>F21+F23</f>
        <v>8859268119</v>
      </c>
      <c r="G24" s="393"/>
      <c r="H24" s="393"/>
    </row>
    <row r="25" spans="1:8" ht="27.6" x14ac:dyDescent="0.3">
      <c r="A25" s="295">
        <v>62</v>
      </c>
      <c r="B25" s="325" t="s">
        <v>84</v>
      </c>
      <c r="C25" s="366">
        <v>0</v>
      </c>
      <c r="D25" s="320"/>
      <c r="E25" s="367">
        <v>0</v>
      </c>
      <c r="F25" s="372"/>
      <c r="G25" s="392"/>
      <c r="H25" s="392"/>
    </row>
    <row r="26" spans="1:8" ht="27.6" x14ac:dyDescent="0.3">
      <c r="A26" s="295">
        <v>64</v>
      </c>
      <c r="B26" s="325" t="s">
        <v>85</v>
      </c>
      <c r="C26" s="366">
        <v>132458803</v>
      </c>
      <c r="D26" s="320"/>
      <c r="E26" s="367">
        <v>0</v>
      </c>
      <c r="F26" s="372">
        <v>109303501</v>
      </c>
      <c r="G26" s="392"/>
      <c r="H26" s="392"/>
    </row>
    <row r="27" spans="1:8" ht="27.6" x14ac:dyDescent="0.3">
      <c r="A27" s="295">
        <v>68</v>
      </c>
      <c r="B27" s="325" t="s">
        <v>86</v>
      </c>
      <c r="C27" s="366">
        <v>45424269</v>
      </c>
      <c r="D27" s="320"/>
      <c r="E27" s="367">
        <v>0</v>
      </c>
      <c r="F27" s="372">
        <v>54717283</v>
      </c>
      <c r="G27" s="392"/>
      <c r="H27" s="392"/>
    </row>
    <row r="28" spans="1:8" ht="27.6" x14ac:dyDescent="0.3">
      <c r="A28" s="295">
        <v>69</v>
      </c>
      <c r="B28" s="325" t="s">
        <v>87</v>
      </c>
      <c r="C28" s="366">
        <v>26694153</v>
      </c>
      <c r="D28" s="320"/>
      <c r="E28" s="367">
        <v>0</v>
      </c>
      <c r="F28" s="372">
        <v>40891147</v>
      </c>
      <c r="G28" s="392"/>
      <c r="H28" s="392"/>
    </row>
    <row r="29" spans="1:8" ht="27.6" x14ac:dyDescent="0.3">
      <c r="A29" s="295">
        <v>70</v>
      </c>
      <c r="B29" s="325" t="s">
        <v>88</v>
      </c>
      <c r="C29" s="366">
        <v>60340381</v>
      </c>
      <c r="D29" s="320"/>
      <c r="E29" s="367">
        <v>0</v>
      </c>
      <c r="F29" s="372">
        <v>13695071</v>
      </c>
      <c r="G29" s="392"/>
      <c r="H29" s="392"/>
    </row>
    <row r="30" spans="1:8" ht="27.6" x14ac:dyDescent="0.3">
      <c r="A30" s="295">
        <v>71</v>
      </c>
      <c r="B30" s="325" t="s">
        <v>89</v>
      </c>
      <c r="C30" s="366">
        <v>188474889</v>
      </c>
      <c r="D30" s="320"/>
      <c r="E30" s="367">
        <v>0</v>
      </c>
      <c r="F30" s="372">
        <v>169099887</v>
      </c>
      <c r="G30" s="392"/>
      <c r="H30" s="392"/>
    </row>
    <row r="31" spans="1:8" ht="41.4" x14ac:dyDescent="0.3">
      <c r="A31" s="295">
        <v>72</v>
      </c>
      <c r="B31" s="325" t="s">
        <v>90</v>
      </c>
      <c r="C31" s="366">
        <v>4860021</v>
      </c>
      <c r="D31" s="320"/>
      <c r="E31" s="367">
        <v>0</v>
      </c>
      <c r="F31" s="372">
        <v>2210945</v>
      </c>
      <c r="G31" s="392"/>
      <c r="H31" s="392"/>
    </row>
    <row r="32" spans="1:8" ht="27.6" x14ac:dyDescent="0.3">
      <c r="A32" s="295">
        <v>73</v>
      </c>
      <c r="B32" s="325" t="s">
        <v>91</v>
      </c>
      <c r="C32" s="366">
        <v>130801142</v>
      </c>
      <c r="D32" s="320"/>
      <c r="E32" s="367">
        <v>0</v>
      </c>
      <c r="F32" s="372">
        <v>124579224</v>
      </c>
      <c r="G32" s="392"/>
      <c r="H32" s="392"/>
    </row>
    <row r="33" spans="1:8" x14ac:dyDescent="0.3">
      <c r="A33" s="295">
        <v>74</v>
      </c>
      <c r="B33" s="325" t="s">
        <v>92</v>
      </c>
      <c r="C33" s="366">
        <v>16489622</v>
      </c>
      <c r="D33" s="320"/>
      <c r="E33" s="367">
        <v>0</v>
      </c>
      <c r="F33" s="372">
        <v>15773292</v>
      </c>
      <c r="G33" s="392"/>
      <c r="H33" s="392"/>
    </row>
    <row r="34" spans="1:8" ht="27.6" x14ac:dyDescent="0.3">
      <c r="A34" s="295">
        <v>75</v>
      </c>
      <c r="B34" s="325" t="s">
        <v>93</v>
      </c>
      <c r="C34" s="366">
        <v>13206789</v>
      </c>
      <c r="D34" s="320"/>
      <c r="E34" s="367">
        <v>0</v>
      </c>
      <c r="F34" s="372">
        <v>12146142</v>
      </c>
      <c r="G34" s="392"/>
      <c r="H34" s="392"/>
    </row>
    <row r="35" spans="1:8" ht="27.6" x14ac:dyDescent="0.3">
      <c r="A35" s="295">
        <v>76</v>
      </c>
      <c r="B35" s="325" t="s">
        <v>94</v>
      </c>
      <c r="C35" s="366">
        <v>22621000</v>
      </c>
      <c r="D35" s="320"/>
      <c r="E35" s="367">
        <v>0</v>
      </c>
      <c r="F35" s="372">
        <v>10870175</v>
      </c>
      <c r="G35" s="392"/>
      <c r="H35" s="392"/>
    </row>
    <row r="36" spans="1:8" ht="27.6" x14ac:dyDescent="0.3">
      <c r="A36" s="295">
        <v>80</v>
      </c>
      <c r="B36" s="325" t="s">
        <v>95</v>
      </c>
      <c r="C36" s="366">
        <v>496315</v>
      </c>
      <c r="D36" s="320"/>
      <c r="E36" s="367">
        <v>0</v>
      </c>
      <c r="F36" s="372">
        <v>3520109</v>
      </c>
      <c r="G36" s="392"/>
      <c r="H36" s="392"/>
    </row>
    <row r="37" spans="1:8" ht="27.6" x14ac:dyDescent="0.3">
      <c r="A37" s="295">
        <v>81</v>
      </c>
      <c r="B37" s="325" t="s">
        <v>96</v>
      </c>
      <c r="C37" s="366">
        <v>56893179</v>
      </c>
      <c r="D37" s="320"/>
      <c r="E37" s="367">
        <v>0</v>
      </c>
      <c r="F37" s="372">
        <v>52099473</v>
      </c>
      <c r="G37" s="392"/>
      <c r="H37" s="392"/>
    </row>
    <row r="38" spans="1:8" ht="27.6" x14ac:dyDescent="0.3">
      <c r="A38" s="295">
        <v>83</v>
      </c>
      <c r="B38" s="325" t="s">
        <v>138</v>
      </c>
      <c r="C38" s="366">
        <v>56893179</v>
      </c>
      <c r="D38" s="320"/>
      <c r="E38" s="367">
        <v>0</v>
      </c>
      <c r="F38" s="372">
        <v>52099473</v>
      </c>
      <c r="G38" s="392"/>
      <c r="H38" s="392"/>
    </row>
    <row r="39" spans="1:8" ht="27.6" x14ac:dyDescent="0.3">
      <c r="A39" s="295">
        <v>87</v>
      </c>
      <c r="B39" s="332" t="s">
        <v>352</v>
      </c>
      <c r="C39" s="366">
        <v>35785</v>
      </c>
      <c r="D39" s="320"/>
      <c r="E39" s="367"/>
      <c r="F39" s="372">
        <v>0</v>
      </c>
      <c r="G39" s="392"/>
      <c r="H39" s="392"/>
    </row>
    <row r="40" spans="1:8" ht="27.6" x14ac:dyDescent="0.3">
      <c r="A40" s="295">
        <v>91</v>
      </c>
      <c r="B40" s="325" t="s">
        <v>97</v>
      </c>
      <c r="C40" s="366">
        <v>44918921</v>
      </c>
      <c r="D40" s="320"/>
      <c r="E40" s="367">
        <v>0</v>
      </c>
      <c r="F40" s="372">
        <v>18973506</v>
      </c>
      <c r="G40" s="392"/>
      <c r="H40" s="392"/>
    </row>
    <row r="41" spans="1:8" ht="41.4" x14ac:dyDescent="0.3">
      <c r="A41" s="295">
        <v>94</v>
      </c>
      <c r="B41" s="325" t="s">
        <v>98</v>
      </c>
      <c r="C41" s="366">
        <v>24602847</v>
      </c>
      <c r="D41" s="320"/>
      <c r="E41" s="367">
        <v>0</v>
      </c>
      <c r="F41" s="372">
        <v>18973506</v>
      </c>
      <c r="G41" s="392"/>
      <c r="H41" s="392"/>
    </row>
    <row r="42" spans="1:8" x14ac:dyDescent="0.3">
      <c r="A42" s="296">
        <v>103</v>
      </c>
      <c r="B42" s="326" t="s">
        <v>99</v>
      </c>
      <c r="C42" s="369">
        <f>C26+C30+C37+C39+C40</f>
        <v>422781577</v>
      </c>
      <c r="D42" s="321"/>
      <c r="E42" s="370">
        <v>0</v>
      </c>
      <c r="F42" s="373">
        <f>F26+F30+F37+F39+F40</f>
        <v>349476367</v>
      </c>
      <c r="G42" s="393"/>
      <c r="H42" s="393"/>
    </row>
    <row r="43" spans="1:8" ht="27.6" x14ac:dyDescent="0.3">
      <c r="A43" s="295">
        <v>125</v>
      </c>
      <c r="B43" s="325" t="s">
        <v>100</v>
      </c>
      <c r="C43" s="366">
        <v>225486863</v>
      </c>
      <c r="D43" s="320"/>
      <c r="E43" s="367">
        <v>0</v>
      </c>
      <c r="F43" s="372">
        <v>185781928</v>
      </c>
      <c r="G43" s="392"/>
      <c r="H43" s="392"/>
    </row>
    <row r="44" spans="1:8" ht="27.6" x14ac:dyDescent="0.3">
      <c r="A44" s="295">
        <v>127</v>
      </c>
      <c r="B44" s="325" t="s">
        <v>101</v>
      </c>
      <c r="C44" s="366">
        <v>225486863</v>
      </c>
      <c r="D44" s="320"/>
      <c r="E44" s="367">
        <v>0</v>
      </c>
      <c r="F44" s="372">
        <v>185781928</v>
      </c>
      <c r="G44" s="392"/>
      <c r="H44" s="392"/>
    </row>
    <row r="45" spans="1:8" ht="27.6" x14ac:dyDescent="0.3">
      <c r="A45" s="295">
        <v>135</v>
      </c>
      <c r="B45" s="325" t="s">
        <v>102</v>
      </c>
      <c r="C45" s="366">
        <v>94951304</v>
      </c>
      <c r="D45" s="320"/>
      <c r="E45" s="367">
        <v>0</v>
      </c>
      <c r="F45" s="372">
        <v>75827434</v>
      </c>
      <c r="G45" s="392"/>
      <c r="H45" s="392"/>
    </row>
    <row r="46" spans="1:8" ht="41.4" x14ac:dyDescent="0.3">
      <c r="A46" s="295">
        <v>138</v>
      </c>
      <c r="B46" s="325" t="s">
        <v>103</v>
      </c>
      <c r="C46" s="366">
        <v>94951304</v>
      </c>
      <c r="D46" s="320"/>
      <c r="E46" s="367">
        <v>0</v>
      </c>
      <c r="F46" s="372">
        <v>75827434</v>
      </c>
      <c r="G46" s="392"/>
      <c r="H46" s="392"/>
    </row>
    <row r="47" spans="1:8" ht="27.6" x14ac:dyDescent="0.3">
      <c r="A47" s="296">
        <v>144</v>
      </c>
      <c r="B47" s="326" t="s">
        <v>104</v>
      </c>
      <c r="C47" s="369">
        <v>320438167</v>
      </c>
      <c r="D47" s="321"/>
      <c r="E47" s="370">
        <v>0</v>
      </c>
      <c r="F47" s="373">
        <f>F43+F45</f>
        <v>261609362</v>
      </c>
      <c r="G47" s="393"/>
      <c r="H47" s="393"/>
    </row>
    <row r="48" spans="1:8" x14ac:dyDescent="0.3">
      <c r="A48" s="295">
        <v>145</v>
      </c>
      <c r="B48" s="325" t="s">
        <v>105</v>
      </c>
      <c r="C48" s="366">
        <v>72972621</v>
      </c>
      <c r="D48" s="320"/>
      <c r="E48" s="367">
        <v>0</v>
      </c>
      <c r="F48" s="372">
        <v>3478264</v>
      </c>
      <c r="G48" s="392"/>
      <c r="H48" s="392"/>
    </row>
    <row r="49" spans="1:11" x14ac:dyDescent="0.3">
      <c r="A49" s="295">
        <v>147</v>
      </c>
      <c r="B49" s="334" t="s">
        <v>139</v>
      </c>
      <c r="C49" s="366">
        <v>70847789</v>
      </c>
      <c r="D49" s="320"/>
      <c r="E49" s="367">
        <v>0</v>
      </c>
      <c r="F49" s="372">
        <v>1424036</v>
      </c>
      <c r="G49" s="392"/>
      <c r="H49" s="392"/>
    </row>
    <row r="50" spans="1:11" x14ac:dyDescent="0.3">
      <c r="A50" s="295">
        <v>149</v>
      </c>
      <c r="B50" s="325" t="s">
        <v>106</v>
      </c>
      <c r="C50" s="366"/>
      <c r="D50" s="320"/>
      <c r="E50" s="367">
        <v>0</v>
      </c>
      <c r="F50" s="372"/>
      <c r="G50" s="392"/>
      <c r="H50" s="392"/>
    </row>
    <row r="51" spans="1:11" x14ac:dyDescent="0.3">
      <c r="A51" s="295">
        <v>150</v>
      </c>
      <c r="B51" s="325" t="s">
        <v>107</v>
      </c>
      <c r="C51" s="366">
        <v>1199832</v>
      </c>
      <c r="D51" s="320"/>
      <c r="E51" s="367">
        <v>0</v>
      </c>
      <c r="F51" s="372">
        <v>1289998</v>
      </c>
      <c r="G51" s="392"/>
      <c r="H51" s="392"/>
    </row>
    <row r="52" spans="1:11" x14ac:dyDescent="0.3">
      <c r="A52" s="295">
        <v>151</v>
      </c>
      <c r="B52" s="325" t="s">
        <v>108</v>
      </c>
      <c r="C52" s="366">
        <v>925000</v>
      </c>
      <c r="D52" s="320"/>
      <c r="E52" s="367">
        <v>0</v>
      </c>
      <c r="F52" s="372">
        <v>764230</v>
      </c>
      <c r="G52" s="392"/>
      <c r="H52" s="392"/>
    </row>
    <row r="53" spans="1:11" x14ac:dyDescent="0.3">
      <c r="A53" s="295">
        <v>154</v>
      </c>
      <c r="B53" s="325" t="s">
        <v>259</v>
      </c>
      <c r="C53" s="366">
        <v>1280000</v>
      </c>
      <c r="D53" s="320"/>
      <c r="E53" s="367"/>
      <c r="F53" s="372">
        <v>1280000</v>
      </c>
      <c r="G53" s="392"/>
      <c r="H53" s="392"/>
    </row>
    <row r="54" spans="1:11" ht="27.6" x14ac:dyDescent="0.3">
      <c r="A54" s="296">
        <v>160</v>
      </c>
      <c r="B54" s="326" t="s">
        <v>109</v>
      </c>
      <c r="C54" s="369">
        <v>74252621</v>
      </c>
      <c r="D54" s="321"/>
      <c r="E54" s="370">
        <v>0</v>
      </c>
      <c r="F54" s="373">
        <f>SUM(F48+F53)</f>
        <v>4758264</v>
      </c>
      <c r="G54" s="393"/>
      <c r="H54" s="393"/>
    </row>
    <row r="55" spans="1:11" x14ac:dyDescent="0.3">
      <c r="A55" s="296">
        <v>161</v>
      </c>
      <c r="B55" s="326" t="s">
        <v>110</v>
      </c>
      <c r="C55" s="369">
        <v>817472365</v>
      </c>
      <c r="D55" s="321"/>
      <c r="E55" s="370">
        <v>0</v>
      </c>
      <c r="F55" s="373">
        <f>F42+F47+F54</f>
        <v>615843993</v>
      </c>
      <c r="G55" s="393"/>
      <c r="H55" s="393"/>
    </row>
    <row r="56" spans="1:11" x14ac:dyDescent="0.3">
      <c r="A56" s="295">
        <v>163</v>
      </c>
      <c r="B56" s="325" t="s">
        <v>140</v>
      </c>
      <c r="C56" s="366">
        <v>9309725</v>
      </c>
      <c r="D56" s="320"/>
      <c r="E56" s="367">
        <v>0</v>
      </c>
      <c r="F56" s="372">
        <v>8575410</v>
      </c>
      <c r="G56" s="392"/>
      <c r="H56" s="392"/>
    </row>
    <row r="57" spans="1:11" ht="27.6" x14ac:dyDescent="0.3">
      <c r="A57" s="295">
        <v>164</v>
      </c>
      <c r="B57" s="325" t="s">
        <v>390</v>
      </c>
      <c r="C57" s="366"/>
      <c r="D57" s="320"/>
      <c r="E57" s="367"/>
      <c r="F57" s="372">
        <v>143910</v>
      </c>
      <c r="G57" s="393"/>
      <c r="H57" s="393"/>
    </row>
    <row r="58" spans="1:11" s="396" customFormat="1" x14ac:dyDescent="0.3">
      <c r="A58" s="296">
        <v>166</v>
      </c>
      <c r="B58" s="326" t="s">
        <v>141</v>
      </c>
      <c r="C58" s="369">
        <v>9309725</v>
      </c>
      <c r="D58" s="321"/>
      <c r="E58" s="370">
        <v>0</v>
      </c>
      <c r="F58" s="373">
        <f>SUM(F56:F57)</f>
        <v>8719320</v>
      </c>
      <c r="G58" s="395"/>
      <c r="H58" s="395"/>
      <c r="K58" s="301"/>
    </row>
    <row r="59" spans="1:11" s="398" customFormat="1" x14ac:dyDescent="0.3">
      <c r="A59" s="295">
        <v>168</v>
      </c>
      <c r="B59" s="334" t="s">
        <v>142</v>
      </c>
      <c r="C59" s="374">
        <v>-4506140</v>
      </c>
      <c r="D59" s="323"/>
      <c r="E59" s="367">
        <v>0</v>
      </c>
      <c r="F59" s="375">
        <v>-4451554</v>
      </c>
      <c r="G59" s="397"/>
      <c r="H59" s="397"/>
      <c r="K59" s="399"/>
    </row>
    <row r="60" spans="1:11" s="398" customFormat="1" ht="27.6" x14ac:dyDescent="0.3">
      <c r="A60" s="296">
        <v>169</v>
      </c>
      <c r="B60" s="326" t="s">
        <v>143</v>
      </c>
      <c r="C60" s="376">
        <v>-4506140</v>
      </c>
      <c r="D60" s="322"/>
      <c r="E60" s="370">
        <v>0</v>
      </c>
      <c r="F60" s="377">
        <f>SUM(F59)</f>
        <v>-4451554</v>
      </c>
      <c r="G60" s="393"/>
      <c r="H60" s="393"/>
      <c r="K60" s="399"/>
    </row>
    <row r="61" spans="1:11" x14ac:dyDescent="0.3">
      <c r="A61" s="296">
        <v>175</v>
      </c>
      <c r="B61" s="326" t="s">
        <v>144</v>
      </c>
      <c r="C61" s="369">
        <v>4803585</v>
      </c>
      <c r="D61" s="321"/>
      <c r="E61" s="370">
        <v>0</v>
      </c>
      <c r="F61" s="373">
        <f>F58+F60</f>
        <v>4267766</v>
      </c>
      <c r="G61" s="392"/>
      <c r="H61" s="392"/>
    </row>
    <row r="62" spans="1:11" x14ac:dyDescent="0.3">
      <c r="A62" s="295">
        <v>176</v>
      </c>
      <c r="B62" s="325" t="s">
        <v>111</v>
      </c>
      <c r="C62" s="366">
        <v>0</v>
      </c>
      <c r="D62" s="320"/>
      <c r="E62" s="367">
        <v>0</v>
      </c>
      <c r="F62" s="372"/>
      <c r="G62" s="392"/>
      <c r="H62" s="392"/>
    </row>
    <row r="63" spans="1:11" x14ac:dyDescent="0.3">
      <c r="A63" s="295">
        <v>177</v>
      </c>
      <c r="B63" s="325" t="s">
        <v>112</v>
      </c>
      <c r="C63" s="366">
        <v>2550233</v>
      </c>
      <c r="D63" s="320"/>
      <c r="E63" s="367">
        <v>0</v>
      </c>
      <c r="F63" s="372">
        <v>3971052</v>
      </c>
      <c r="G63" s="393"/>
      <c r="H63" s="393"/>
    </row>
    <row r="64" spans="1:11" ht="15" thickBot="1" x14ac:dyDescent="0.35">
      <c r="A64" s="298">
        <v>179</v>
      </c>
      <c r="B64" s="335" t="s">
        <v>145</v>
      </c>
      <c r="C64" s="378">
        <v>2550233</v>
      </c>
      <c r="D64" s="319"/>
      <c r="E64" s="379">
        <v>0</v>
      </c>
      <c r="F64" s="380">
        <f>SUM(F63)</f>
        <v>3971052</v>
      </c>
      <c r="G64" s="393"/>
      <c r="H64" s="393"/>
    </row>
    <row r="65" spans="1:8" ht="15" thickBot="1" x14ac:dyDescent="0.35">
      <c r="A65" s="299">
        <v>180</v>
      </c>
      <c r="B65" s="336" t="s">
        <v>146</v>
      </c>
      <c r="C65" s="381">
        <v>30907477854</v>
      </c>
      <c r="D65" s="318"/>
      <c r="E65" s="382">
        <v>0</v>
      </c>
      <c r="F65" s="383">
        <f>F15+F18+F24+F55+F61+F64</f>
        <v>30037802250</v>
      </c>
      <c r="G65" s="338"/>
      <c r="H65" s="338"/>
    </row>
    <row r="66" spans="1:8" x14ac:dyDescent="0.3">
      <c r="A66" s="302"/>
      <c r="C66" s="388"/>
      <c r="D66" s="317"/>
      <c r="E66" s="404"/>
      <c r="F66" s="338"/>
      <c r="G66" s="338"/>
      <c r="H66" s="338"/>
    </row>
    <row r="67" spans="1:8" ht="15" thickBot="1" x14ac:dyDescent="0.35">
      <c r="A67" s="302"/>
      <c r="B67" s="333"/>
      <c r="C67" s="388"/>
      <c r="D67" s="317"/>
      <c r="E67" s="404"/>
      <c r="F67" s="338"/>
      <c r="G67" s="392"/>
      <c r="H67" s="392"/>
    </row>
    <row r="68" spans="1:8" x14ac:dyDescent="0.3">
      <c r="A68" s="405">
        <v>181</v>
      </c>
      <c r="B68" s="406" t="s">
        <v>113</v>
      </c>
      <c r="C68" s="407">
        <v>18487860961</v>
      </c>
      <c r="D68" s="408"/>
      <c r="E68" s="409">
        <v>0</v>
      </c>
      <c r="F68" s="410">
        <v>18487860961</v>
      </c>
      <c r="G68" s="392"/>
      <c r="H68" s="392"/>
    </row>
    <row r="69" spans="1:8" x14ac:dyDescent="0.3">
      <c r="A69" s="295">
        <v>182</v>
      </c>
      <c r="B69" s="325" t="s">
        <v>114</v>
      </c>
      <c r="C69" s="366">
        <v>3110282527</v>
      </c>
      <c r="D69" s="320"/>
      <c r="E69" s="367">
        <v>0</v>
      </c>
      <c r="F69" s="372">
        <v>3104407827</v>
      </c>
      <c r="G69" s="392"/>
      <c r="H69" s="392"/>
    </row>
    <row r="70" spans="1:8" x14ac:dyDescent="0.3">
      <c r="A70" s="295">
        <v>183</v>
      </c>
      <c r="B70" s="411" t="s">
        <v>364</v>
      </c>
      <c r="C70" s="366">
        <v>1946889493</v>
      </c>
      <c r="D70" s="320"/>
      <c r="E70" s="367">
        <v>0</v>
      </c>
      <c r="F70" s="372">
        <v>1946889493</v>
      </c>
      <c r="G70" s="395"/>
      <c r="H70" s="395"/>
    </row>
    <row r="71" spans="1:8" x14ac:dyDescent="0.3">
      <c r="A71" s="295">
        <v>184</v>
      </c>
      <c r="B71" s="325" t="s">
        <v>115</v>
      </c>
      <c r="C71" s="374">
        <v>4033956210</v>
      </c>
      <c r="D71" s="323"/>
      <c r="E71" s="412">
        <v>0</v>
      </c>
      <c r="F71" s="372">
        <v>2789259349</v>
      </c>
      <c r="G71" s="400"/>
      <c r="H71" s="400"/>
    </row>
    <row r="72" spans="1:8" x14ac:dyDescent="0.3">
      <c r="A72" s="295">
        <v>186</v>
      </c>
      <c r="B72" s="325" t="s">
        <v>116</v>
      </c>
      <c r="C72" s="374">
        <v>-1179113819</v>
      </c>
      <c r="D72" s="320"/>
      <c r="E72" s="367">
        <v>0</v>
      </c>
      <c r="F72" s="375">
        <v>-780183460</v>
      </c>
      <c r="G72" s="393"/>
      <c r="H72" s="393"/>
    </row>
    <row r="73" spans="1:8" x14ac:dyDescent="0.3">
      <c r="A73" s="296">
        <v>187</v>
      </c>
      <c r="B73" s="326" t="s">
        <v>117</v>
      </c>
      <c r="C73" s="369">
        <v>26399875372</v>
      </c>
      <c r="D73" s="321"/>
      <c r="E73" s="370">
        <v>0</v>
      </c>
      <c r="F73" s="377">
        <f>SUM(F68:F72)</f>
        <v>25548234170</v>
      </c>
      <c r="G73" s="400"/>
      <c r="H73" s="400"/>
    </row>
    <row r="74" spans="1:8" ht="27.6" x14ac:dyDescent="0.3">
      <c r="A74" s="295">
        <v>188</v>
      </c>
      <c r="B74" s="325" t="s">
        <v>118</v>
      </c>
      <c r="C74" s="413">
        <v>298690</v>
      </c>
      <c r="D74" s="414"/>
      <c r="E74" s="367">
        <v>0</v>
      </c>
      <c r="F74" s="415">
        <v>0</v>
      </c>
      <c r="G74" s="400"/>
      <c r="H74" s="400"/>
    </row>
    <row r="75" spans="1:8" ht="27.6" x14ac:dyDescent="0.3">
      <c r="A75" s="295">
        <v>189</v>
      </c>
      <c r="B75" s="325" t="s">
        <v>119</v>
      </c>
      <c r="C75" s="413">
        <v>0</v>
      </c>
      <c r="D75" s="414"/>
      <c r="E75" s="367">
        <v>0</v>
      </c>
      <c r="F75" s="415">
        <v>0</v>
      </c>
      <c r="G75" s="392"/>
      <c r="H75" s="392"/>
    </row>
    <row r="76" spans="1:8" x14ac:dyDescent="0.3">
      <c r="A76" s="295">
        <v>190</v>
      </c>
      <c r="B76" s="325" t="s">
        <v>120</v>
      </c>
      <c r="C76" s="366">
        <v>70540701</v>
      </c>
      <c r="D76" s="320"/>
      <c r="E76" s="367">
        <v>0</v>
      </c>
      <c r="F76" s="372">
        <v>125585625</v>
      </c>
      <c r="G76" s="392"/>
      <c r="H76" s="392"/>
    </row>
    <row r="77" spans="1:8" ht="27.6" x14ac:dyDescent="0.3">
      <c r="A77" s="295">
        <v>191</v>
      </c>
      <c r="B77" s="411" t="s">
        <v>353</v>
      </c>
      <c r="C77" s="366">
        <v>1253937</v>
      </c>
      <c r="D77" s="320"/>
      <c r="E77" s="367"/>
      <c r="F77" s="372">
        <v>1305500</v>
      </c>
      <c r="G77" s="392"/>
      <c r="H77" s="392"/>
    </row>
    <row r="78" spans="1:8" ht="27.6" x14ac:dyDescent="0.3">
      <c r="A78" s="295">
        <v>192</v>
      </c>
      <c r="B78" s="325" t="s">
        <v>147</v>
      </c>
      <c r="C78" s="366">
        <v>400000</v>
      </c>
      <c r="D78" s="320"/>
      <c r="E78" s="367">
        <v>0</v>
      </c>
      <c r="F78" s="372">
        <v>0</v>
      </c>
      <c r="G78" s="392"/>
      <c r="H78" s="392"/>
    </row>
    <row r="79" spans="1:8" x14ac:dyDescent="0.3">
      <c r="A79" s="295">
        <v>195</v>
      </c>
      <c r="B79" s="325" t="s">
        <v>121</v>
      </c>
      <c r="C79" s="366">
        <v>40055800</v>
      </c>
      <c r="D79" s="320"/>
      <c r="E79" s="367">
        <v>0</v>
      </c>
      <c r="F79" s="372">
        <v>469600</v>
      </c>
      <c r="G79" s="392"/>
      <c r="H79" s="392"/>
    </row>
    <row r="80" spans="1:8" x14ac:dyDescent="0.3">
      <c r="A80" s="295">
        <v>196</v>
      </c>
      <c r="B80" s="325" t="s">
        <v>122</v>
      </c>
      <c r="C80" s="413">
        <v>5415387</v>
      </c>
      <c r="D80" s="414"/>
      <c r="E80" s="367">
        <v>0</v>
      </c>
      <c r="F80" s="372">
        <v>23659046</v>
      </c>
      <c r="G80" s="400"/>
      <c r="H80" s="400"/>
    </row>
    <row r="81" spans="1:11" s="398" customFormat="1" ht="27.6" x14ac:dyDescent="0.3">
      <c r="A81" s="295">
        <v>197</v>
      </c>
      <c r="B81" s="325" t="s">
        <v>123</v>
      </c>
      <c r="C81" s="413">
        <v>0</v>
      </c>
      <c r="D81" s="414"/>
      <c r="E81" s="367">
        <v>0</v>
      </c>
      <c r="F81" s="372">
        <v>0</v>
      </c>
      <c r="G81" s="401"/>
      <c r="H81" s="401"/>
      <c r="K81" s="399"/>
    </row>
    <row r="82" spans="1:11" s="398" customFormat="1" x14ac:dyDescent="0.3">
      <c r="A82" s="296">
        <v>214</v>
      </c>
      <c r="B82" s="326" t="s">
        <v>148</v>
      </c>
      <c r="C82" s="416">
        <v>117964515</v>
      </c>
      <c r="D82" s="417"/>
      <c r="E82" s="370">
        <v>0</v>
      </c>
      <c r="F82" s="418">
        <f>SUM(F74:F81)</f>
        <v>151019771</v>
      </c>
      <c r="G82" s="401"/>
      <c r="H82" s="401"/>
      <c r="K82" s="399"/>
    </row>
    <row r="83" spans="1:11" ht="27.6" x14ac:dyDescent="0.3">
      <c r="A83" s="297" t="s">
        <v>391</v>
      </c>
      <c r="B83" s="325" t="s">
        <v>392</v>
      </c>
      <c r="C83" s="419">
        <v>0</v>
      </c>
      <c r="D83" s="417"/>
      <c r="E83" s="370"/>
      <c r="F83" s="372">
        <v>8422879</v>
      </c>
      <c r="G83" s="392"/>
      <c r="H83" s="392"/>
    </row>
    <row r="84" spans="1:11" ht="27.6" x14ac:dyDescent="0.3">
      <c r="A84" s="295">
        <v>222</v>
      </c>
      <c r="B84" s="325" t="s">
        <v>124</v>
      </c>
      <c r="C84" s="416">
        <v>0</v>
      </c>
      <c r="D84" s="417"/>
      <c r="E84" s="370">
        <v>0</v>
      </c>
      <c r="F84" s="372">
        <v>23495</v>
      </c>
      <c r="G84" s="402"/>
      <c r="H84" s="402"/>
    </row>
    <row r="85" spans="1:11" ht="27.6" x14ac:dyDescent="0.3">
      <c r="A85" s="295">
        <v>222</v>
      </c>
      <c r="B85" s="325" t="s">
        <v>125</v>
      </c>
      <c r="C85" s="366">
        <v>47454996</v>
      </c>
      <c r="D85" s="320"/>
      <c r="E85" s="367">
        <v>0</v>
      </c>
      <c r="F85" s="372">
        <v>71351381</v>
      </c>
      <c r="G85" s="393"/>
      <c r="H85" s="393"/>
    </row>
    <row r="86" spans="1:11" ht="27.6" x14ac:dyDescent="0.3">
      <c r="A86" s="295">
        <v>227</v>
      </c>
      <c r="B86" s="325" t="s">
        <v>149</v>
      </c>
      <c r="C86" s="366">
        <v>47454996</v>
      </c>
      <c r="D86" s="320"/>
      <c r="E86" s="367">
        <v>0</v>
      </c>
      <c r="F86" s="372">
        <v>71351381</v>
      </c>
      <c r="G86" s="392"/>
      <c r="H86" s="392"/>
    </row>
    <row r="87" spans="1:11" ht="27.6" x14ac:dyDescent="0.3">
      <c r="A87" s="296">
        <v>238</v>
      </c>
      <c r="B87" s="326" t="s">
        <v>126</v>
      </c>
      <c r="C87" s="369">
        <v>47454996</v>
      </c>
      <c r="D87" s="321"/>
      <c r="E87" s="367">
        <v>0</v>
      </c>
      <c r="F87" s="373">
        <f>SUM(F83:F85)</f>
        <v>79797755</v>
      </c>
      <c r="G87" s="402"/>
      <c r="H87" s="402"/>
    </row>
    <row r="88" spans="1:11" x14ac:dyDescent="0.3">
      <c r="A88" s="295">
        <v>239</v>
      </c>
      <c r="B88" s="325" t="s">
        <v>150</v>
      </c>
      <c r="C88" s="366">
        <v>85095521</v>
      </c>
      <c r="D88" s="320"/>
      <c r="E88" s="367">
        <v>0</v>
      </c>
      <c r="F88" s="372">
        <v>112288933</v>
      </c>
      <c r="G88" s="392"/>
      <c r="H88" s="392"/>
    </row>
    <row r="89" spans="1:11" ht="27.6" x14ac:dyDescent="0.3">
      <c r="A89" s="297" t="s">
        <v>393</v>
      </c>
      <c r="B89" s="325" t="s">
        <v>394</v>
      </c>
      <c r="C89" s="366"/>
      <c r="D89" s="320"/>
      <c r="E89" s="367"/>
      <c r="F89" s="372">
        <v>160000</v>
      </c>
      <c r="G89" s="393"/>
      <c r="H89" s="393"/>
    </row>
    <row r="90" spans="1:11" x14ac:dyDescent="0.3">
      <c r="A90" s="295">
        <v>241</v>
      </c>
      <c r="B90" s="334" t="s">
        <v>151</v>
      </c>
      <c r="C90" s="419">
        <v>278992</v>
      </c>
      <c r="D90" s="420"/>
      <c r="E90" s="367">
        <v>0</v>
      </c>
      <c r="F90" s="421">
        <v>3403896</v>
      </c>
      <c r="G90" s="393"/>
      <c r="H90" s="393"/>
    </row>
    <row r="91" spans="1:11" ht="27.6" x14ac:dyDescent="0.3">
      <c r="A91" s="295">
        <v>245</v>
      </c>
      <c r="B91" s="325" t="s">
        <v>127</v>
      </c>
      <c r="C91" s="366">
        <v>51405749</v>
      </c>
      <c r="D91" s="320"/>
      <c r="E91" s="367">
        <v>0</v>
      </c>
      <c r="F91" s="372">
        <v>51624952</v>
      </c>
      <c r="G91" s="392"/>
      <c r="H91" s="392"/>
      <c r="I91" s="396"/>
    </row>
    <row r="92" spans="1:11" ht="27.6" x14ac:dyDescent="0.3">
      <c r="A92" s="296">
        <v>248</v>
      </c>
      <c r="B92" s="326" t="s">
        <v>128</v>
      </c>
      <c r="C92" s="369">
        <v>136780262</v>
      </c>
      <c r="D92" s="321"/>
      <c r="E92" s="370">
        <v>0</v>
      </c>
      <c r="F92" s="373">
        <f>SUM(F88:F91)</f>
        <v>167477781</v>
      </c>
      <c r="G92" s="392"/>
      <c r="H92" s="392"/>
    </row>
    <row r="93" spans="1:11" x14ac:dyDescent="0.3">
      <c r="A93" s="296">
        <v>249</v>
      </c>
      <c r="B93" s="326" t="s">
        <v>129</v>
      </c>
      <c r="C93" s="369">
        <v>302199773</v>
      </c>
      <c r="D93" s="321"/>
      <c r="E93" s="370">
        <v>0</v>
      </c>
      <c r="F93" s="373">
        <f>F82+F87+F92</f>
        <v>398295307</v>
      </c>
      <c r="G93" s="392"/>
      <c r="H93" s="392"/>
    </row>
    <row r="94" spans="1:11" x14ac:dyDescent="0.3">
      <c r="A94" s="295">
        <v>251</v>
      </c>
      <c r="B94" s="411" t="s">
        <v>354</v>
      </c>
      <c r="C94" s="366">
        <v>1849967</v>
      </c>
      <c r="D94" s="320"/>
      <c r="E94" s="367"/>
      <c r="F94" s="372">
        <v>0</v>
      </c>
      <c r="G94" s="393"/>
      <c r="H94" s="393"/>
    </row>
    <row r="95" spans="1:11" x14ac:dyDescent="0.3">
      <c r="A95" s="295">
        <v>252</v>
      </c>
      <c r="B95" s="325" t="s">
        <v>130</v>
      </c>
      <c r="C95" s="366">
        <v>178608411</v>
      </c>
      <c r="D95" s="320"/>
      <c r="E95" s="367">
        <v>0</v>
      </c>
      <c r="F95" s="372">
        <v>171626594</v>
      </c>
      <c r="G95" s="393"/>
      <c r="H95" s="393"/>
    </row>
    <row r="96" spans="1:11" x14ac:dyDescent="0.3">
      <c r="A96" s="295">
        <v>253</v>
      </c>
      <c r="B96" s="411" t="s">
        <v>355</v>
      </c>
      <c r="C96" s="366">
        <v>4024782079</v>
      </c>
      <c r="D96" s="320"/>
      <c r="E96" s="367"/>
      <c r="F96" s="372">
        <v>3919646179</v>
      </c>
    </row>
    <row r="97" spans="1:6" ht="15" thickBot="1" x14ac:dyDescent="0.35">
      <c r="A97" s="298">
        <v>254</v>
      </c>
      <c r="B97" s="335" t="s">
        <v>131</v>
      </c>
      <c r="C97" s="378">
        <v>4205402709</v>
      </c>
      <c r="D97" s="319"/>
      <c r="E97" s="379">
        <v>0</v>
      </c>
      <c r="F97" s="380">
        <f>SUM(F94:F96)</f>
        <v>4091272773</v>
      </c>
    </row>
    <row r="98" spans="1:6" ht="15" thickBot="1" x14ac:dyDescent="0.35">
      <c r="A98" s="422">
        <v>255</v>
      </c>
      <c r="B98" s="336" t="s">
        <v>132</v>
      </c>
      <c r="C98" s="381">
        <v>30907477854</v>
      </c>
      <c r="D98" s="318"/>
      <c r="E98" s="382">
        <v>0</v>
      </c>
      <c r="F98" s="383">
        <f>F73+F93+F97</f>
        <v>30037802250</v>
      </c>
    </row>
  </sheetData>
  <mergeCells count="1">
    <mergeCell ref="A1:F1"/>
  </mergeCells>
  <pageMargins left="0.7" right="0.7" top="0.75" bottom="0.75" header="0.3" footer="0.3"/>
  <pageSetup paperSize="9" scale="49" orientation="portrait" r:id="rId1"/>
  <rowBreaks count="1" manualBreakCount="1">
    <brk id="5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B1:O29"/>
  <sheetViews>
    <sheetView topLeftCell="B1" zoomScaleNormal="100" workbookViewId="0">
      <selection activeCell="G37" sqref="G37"/>
    </sheetView>
  </sheetViews>
  <sheetFormatPr defaultRowHeight="14.4" x14ac:dyDescent="0.3"/>
  <cols>
    <col min="2" max="2" width="39" bestFit="1" customWidth="1"/>
    <col min="3" max="4" width="17.6640625" style="32" customWidth="1"/>
    <col min="5" max="5" width="18.109375" style="32" customWidth="1"/>
    <col min="6" max="6" width="12.33203125" bestFit="1" customWidth="1"/>
    <col min="7" max="7" width="12.33203125" style="32" bestFit="1" customWidth="1"/>
    <col min="8" max="8" width="10.88671875" bestFit="1" customWidth="1"/>
    <col min="9" max="9" width="12.33203125" style="32" bestFit="1" customWidth="1"/>
    <col min="10" max="10" width="10.88671875" bestFit="1" customWidth="1"/>
    <col min="11" max="11" width="9.88671875" bestFit="1" customWidth="1"/>
    <col min="12" max="12" width="9.88671875" style="32" bestFit="1" customWidth="1"/>
    <col min="13" max="13" width="9.88671875" bestFit="1" customWidth="1"/>
    <col min="14" max="14" width="9.6640625" customWidth="1"/>
    <col min="15" max="15" width="10.88671875" bestFit="1" customWidth="1"/>
  </cols>
  <sheetData>
    <row r="1" spans="2:15" ht="15" thickBot="1" x14ac:dyDescent="0.35"/>
    <row r="2" spans="2:15" ht="14.25" customHeight="1" thickTop="1" thickBot="1" x14ac:dyDescent="0.35">
      <c r="B2" s="460" t="s">
        <v>341</v>
      </c>
      <c r="C2" s="490"/>
      <c r="D2" s="490"/>
      <c r="E2" s="491"/>
      <c r="G2" s="492" t="s">
        <v>320</v>
      </c>
      <c r="H2" s="493"/>
      <c r="I2" s="494"/>
      <c r="J2" s="492" t="s">
        <v>321</v>
      </c>
      <c r="K2" s="493"/>
      <c r="L2" s="494"/>
      <c r="M2" s="492" t="s">
        <v>262</v>
      </c>
      <c r="N2" s="493"/>
      <c r="O2" s="494"/>
    </row>
    <row r="3" spans="2:15" ht="14.25" customHeight="1" thickTop="1" thickBot="1" x14ac:dyDescent="0.35">
      <c r="B3" s="2" t="s">
        <v>0</v>
      </c>
      <c r="C3" s="20" t="s">
        <v>1</v>
      </c>
      <c r="D3" s="20" t="s">
        <v>2</v>
      </c>
      <c r="E3" s="23" t="s">
        <v>3</v>
      </c>
      <c r="G3" s="236" t="s">
        <v>266</v>
      </c>
      <c r="H3" s="198" t="s">
        <v>267</v>
      </c>
      <c r="I3" s="309" t="s">
        <v>268</v>
      </c>
      <c r="J3" s="195" t="s">
        <v>266</v>
      </c>
      <c r="K3" s="196" t="s">
        <v>267</v>
      </c>
      <c r="L3" s="242" t="s">
        <v>268</v>
      </c>
      <c r="M3" s="195" t="s">
        <v>266</v>
      </c>
      <c r="N3" s="196" t="s">
        <v>267</v>
      </c>
      <c r="O3" s="200" t="s">
        <v>268</v>
      </c>
    </row>
    <row r="4" spans="2:15" ht="14.25" customHeight="1" thickTop="1" thickBot="1" x14ac:dyDescent="0.35">
      <c r="B4" s="8" t="s">
        <v>4</v>
      </c>
      <c r="C4" s="6">
        <f t="shared" ref="C4:E6" si="0">SUM(G4,J4,M4)</f>
        <v>1900000</v>
      </c>
      <c r="D4" s="6">
        <f t="shared" si="0"/>
        <v>1900000</v>
      </c>
      <c r="E4" s="24">
        <f t="shared" si="0"/>
        <v>0</v>
      </c>
      <c r="G4" s="87">
        <v>1900000</v>
      </c>
      <c r="H4" s="84">
        <v>1900000</v>
      </c>
      <c r="I4" s="89">
        <v>0</v>
      </c>
      <c r="J4" s="93">
        <v>0</v>
      </c>
      <c r="K4" s="83">
        <v>0</v>
      </c>
      <c r="L4" s="248">
        <v>0</v>
      </c>
      <c r="M4" s="93">
        <v>0</v>
      </c>
      <c r="N4" s="83">
        <v>0</v>
      </c>
      <c r="O4" s="278">
        <v>0</v>
      </c>
    </row>
    <row r="5" spans="2:15" ht="14.25" customHeight="1" thickBot="1" x14ac:dyDescent="0.35">
      <c r="B5" s="9" t="s">
        <v>5</v>
      </c>
      <c r="C5" s="24">
        <f t="shared" si="0"/>
        <v>2185560</v>
      </c>
      <c r="D5" s="24">
        <f t="shared" si="0"/>
        <v>0</v>
      </c>
      <c r="E5" s="24">
        <f t="shared" si="0"/>
        <v>2185560</v>
      </c>
      <c r="G5" s="247">
        <v>2185560</v>
      </c>
      <c r="H5" s="83">
        <v>0</v>
      </c>
      <c r="I5" s="248">
        <v>2185560</v>
      </c>
      <c r="J5" s="93">
        <v>0</v>
      </c>
      <c r="K5" s="83">
        <v>0</v>
      </c>
      <c r="L5" s="248">
        <v>0</v>
      </c>
      <c r="M5" s="93">
        <v>0</v>
      </c>
      <c r="N5" s="83">
        <v>0</v>
      </c>
      <c r="O5" s="278">
        <v>0</v>
      </c>
    </row>
    <row r="6" spans="2:15" ht="14.25" customHeight="1" thickBot="1" x14ac:dyDescent="0.35">
      <c r="B6" s="10" t="s">
        <v>6</v>
      </c>
      <c r="C6" s="24">
        <f t="shared" si="0"/>
        <v>0</v>
      </c>
      <c r="D6" s="24">
        <f t="shared" si="0"/>
        <v>0</v>
      </c>
      <c r="E6" s="24">
        <f t="shared" si="0"/>
        <v>0</v>
      </c>
      <c r="G6" s="247">
        <v>0</v>
      </c>
      <c r="H6" s="83">
        <v>0</v>
      </c>
      <c r="I6" s="248">
        <v>0</v>
      </c>
      <c r="J6" s="93">
        <v>0</v>
      </c>
      <c r="K6" s="83">
        <v>0</v>
      </c>
      <c r="L6" s="248">
        <v>0</v>
      </c>
      <c r="M6" s="93">
        <v>0</v>
      </c>
      <c r="N6" s="83">
        <v>0</v>
      </c>
      <c r="O6" s="278">
        <v>0</v>
      </c>
    </row>
    <row r="7" spans="2:15" ht="14.25" customHeight="1" thickTop="1" thickBot="1" x14ac:dyDescent="0.35">
      <c r="B7" s="165" t="s">
        <v>7</v>
      </c>
      <c r="C7" s="228">
        <f>SUM(C4:C6)</f>
        <v>4085560</v>
      </c>
      <c r="D7" s="229">
        <f>SUM(D4:D6)</f>
        <v>1900000</v>
      </c>
      <c r="E7" s="203">
        <f>SUM(E4:E6)</f>
        <v>2185560</v>
      </c>
      <c r="G7" s="168">
        <v>4085560</v>
      </c>
      <c r="H7" s="169">
        <v>1900000</v>
      </c>
      <c r="I7" s="170">
        <v>2185560</v>
      </c>
      <c r="J7" s="174">
        <v>0</v>
      </c>
      <c r="K7" s="175">
        <v>0</v>
      </c>
      <c r="L7" s="170">
        <v>0</v>
      </c>
      <c r="M7" s="152">
        <f>SUM(M4:M6)</f>
        <v>0</v>
      </c>
      <c r="N7" s="175">
        <f>SUM(N4:N6)</f>
        <v>0</v>
      </c>
      <c r="O7" s="279">
        <f>SUM(O4:O6)</f>
        <v>0</v>
      </c>
    </row>
    <row r="8" spans="2:15" ht="14.25" customHeight="1" thickTop="1" thickBot="1" x14ac:dyDescent="0.35">
      <c r="B8" s="9" t="s">
        <v>8</v>
      </c>
      <c r="C8" s="6">
        <f t="shared" ref="C8:E10" si="1">SUM(G8,J8,M8)</f>
        <v>4231689262</v>
      </c>
      <c r="D8" s="6">
        <f t="shared" si="1"/>
        <v>579059630</v>
      </c>
      <c r="E8" s="30">
        <f t="shared" si="1"/>
        <v>3652629632</v>
      </c>
      <c r="G8" s="87">
        <v>4061724485</v>
      </c>
      <c r="H8" s="84">
        <v>532159394</v>
      </c>
      <c r="I8" s="89">
        <v>3529565091</v>
      </c>
      <c r="J8" s="87">
        <v>94161162</v>
      </c>
      <c r="K8" s="84">
        <v>34727778</v>
      </c>
      <c r="L8" s="89">
        <v>59433384</v>
      </c>
      <c r="M8" s="247">
        <v>75803615</v>
      </c>
      <c r="N8" s="84">
        <v>12172458</v>
      </c>
      <c r="O8" s="248">
        <v>63631157</v>
      </c>
    </row>
    <row r="9" spans="2:15" ht="14.25" customHeight="1" thickTop="1" thickBot="1" x14ac:dyDescent="0.35">
      <c r="B9" s="9" t="s">
        <v>9</v>
      </c>
      <c r="C9" s="6">
        <f t="shared" si="1"/>
        <v>185000506</v>
      </c>
      <c r="D9" s="6">
        <f t="shared" si="1"/>
        <v>132839841</v>
      </c>
      <c r="E9" s="30">
        <f t="shared" si="1"/>
        <v>52160665</v>
      </c>
      <c r="G9" s="87">
        <v>132518605</v>
      </c>
      <c r="H9" s="84">
        <v>104307908</v>
      </c>
      <c r="I9" s="89">
        <v>28210697</v>
      </c>
      <c r="J9" s="87">
        <v>52481901</v>
      </c>
      <c r="K9" s="84">
        <v>28531933</v>
      </c>
      <c r="L9" s="89">
        <v>23949968</v>
      </c>
      <c r="M9" s="246">
        <v>0</v>
      </c>
      <c r="N9" s="83">
        <v>0</v>
      </c>
      <c r="O9" s="88">
        <v>0</v>
      </c>
    </row>
    <row r="10" spans="2:15" ht="14.25" customHeight="1" thickTop="1" thickBot="1" x14ac:dyDescent="0.35">
      <c r="B10" s="9" t="s">
        <v>10</v>
      </c>
      <c r="C10" s="6">
        <f t="shared" si="1"/>
        <v>11279252</v>
      </c>
      <c r="D10" s="6">
        <f t="shared" si="1"/>
        <v>5902252</v>
      </c>
      <c r="E10" s="30">
        <f t="shared" si="1"/>
        <v>5377000</v>
      </c>
      <c r="G10" s="87">
        <v>3894606</v>
      </c>
      <c r="H10" s="84">
        <v>93641</v>
      </c>
      <c r="I10" s="89">
        <v>3800965</v>
      </c>
      <c r="J10" s="87">
        <v>7384646</v>
      </c>
      <c r="K10" s="84">
        <v>5808611</v>
      </c>
      <c r="L10" s="89">
        <v>1576035</v>
      </c>
      <c r="M10" s="246">
        <v>0</v>
      </c>
      <c r="N10" s="83">
        <v>0</v>
      </c>
      <c r="O10" s="88">
        <v>0</v>
      </c>
    </row>
    <row r="11" spans="2:15" ht="14.25" customHeight="1" thickTop="1" thickBot="1" x14ac:dyDescent="0.35">
      <c r="B11" s="9" t="s">
        <v>11</v>
      </c>
      <c r="C11" s="6"/>
      <c r="D11" s="6"/>
      <c r="E11" s="30"/>
      <c r="G11" s="247"/>
      <c r="H11" s="83"/>
      <c r="I11" s="248"/>
      <c r="J11" s="246"/>
      <c r="K11" s="83"/>
      <c r="L11" s="98"/>
      <c r="M11" s="246"/>
      <c r="N11" s="83"/>
      <c r="O11" s="88"/>
    </row>
    <row r="12" spans="2:15" ht="14.25" customHeight="1" thickTop="1" thickBot="1" x14ac:dyDescent="0.35">
      <c r="B12" s="10" t="s">
        <v>12</v>
      </c>
      <c r="C12" s="21"/>
      <c r="D12" s="21"/>
      <c r="E12" s="30"/>
      <c r="G12" s="247"/>
      <c r="H12" s="83"/>
      <c r="I12" s="248"/>
      <c r="J12" s="246"/>
      <c r="K12" s="83"/>
      <c r="L12" s="98"/>
      <c r="M12" s="246"/>
      <c r="N12" s="83"/>
      <c r="O12" s="88"/>
    </row>
    <row r="13" spans="2:15" ht="14.25" customHeight="1" thickTop="1" thickBot="1" x14ac:dyDescent="0.35">
      <c r="B13" s="165" t="s">
        <v>13</v>
      </c>
      <c r="C13" s="228">
        <f>SUM(G13,J13,M13)</f>
        <v>4427969020</v>
      </c>
      <c r="D13" s="229">
        <f>SUM(H13,K13,N13)</f>
        <v>717801723</v>
      </c>
      <c r="E13" s="203">
        <f>SUM(I13,L13,O13)</f>
        <v>3710167297</v>
      </c>
      <c r="F13" s="32"/>
      <c r="G13" s="168">
        <v>4198137696</v>
      </c>
      <c r="H13" s="169">
        <v>636560943</v>
      </c>
      <c r="I13" s="170">
        <v>3561576753</v>
      </c>
      <c r="J13" s="168">
        <v>154027709</v>
      </c>
      <c r="K13" s="169">
        <v>69068322</v>
      </c>
      <c r="L13" s="170">
        <v>84959387</v>
      </c>
      <c r="M13" s="168">
        <f>SUM(M8:M12)</f>
        <v>75803615</v>
      </c>
      <c r="N13" s="169">
        <f>SUM(N8:N12)</f>
        <v>12172458</v>
      </c>
      <c r="O13" s="170">
        <f>SUM(O8:O12)</f>
        <v>63631157</v>
      </c>
    </row>
    <row r="14" spans="2:15" ht="14.25" customHeight="1" thickTop="1" thickBot="1" x14ac:dyDescent="0.35">
      <c r="B14" s="9" t="s">
        <v>14</v>
      </c>
      <c r="C14" s="6">
        <v>475610000</v>
      </c>
      <c r="D14" s="6"/>
      <c r="E14" s="25">
        <v>475610000</v>
      </c>
      <c r="G14" s="87">
        <v>475610000</v>
      </c>
      <c r="H14" s="83"/>
      <c r="I14" s="89">
        <v>475610000</v>
      </c>
      <c r="J14" s="90"/>
      <c r="K14" s="83"/>
      <c r="L14" s="89"/>
      <c r="M14" s="90"/>
      <c r="N14" s="83"/>
      <c r="O14" s="88"/>
    </row>
    <row r="15" spans="2:15" ht="14.25" customHeight="1" thickBot="1" x14ac:dyDescent="0.35">
      <c r="B15" s="9" t="s">
        <v>15</v>
      </c>
      <c r="C15" s="6">
        <v>124780206</v>
      </c>
      <c r="D15" s="6"/>
      <c r="E15" s="24">
        <v>124780206</v>
      </c>
      <c r="G15" s="87">
        <v>124780206</v>
      </c>
      <c r="H15" s="83"/>
      <c r="I15" s="89">
        <v>124780206</v>
      </c>
      <c r="J15" s="90"/>
      <c r="K15" s="83"/>
      <c r="L15" s="89"/>
      <c r="M15" s="90"/>
      <c r="N15" s="83"/>
      <c r="O15" s="88"/>
    </row>
    <row r="16" spans="2:15" ht="14.25" customHeight="1" thickBot="1" x14ac:dyDescent="0.35">
      <c r="B16" s="9" t="s">
        <v>16</v>
      </c>
      <c r="C16" s="6"/>
      <c r="D16" s="6"/>
      <c r="E16" s="24"/>
      <c r="G16" s="87"/>
      <c r="H16" s="83"/>
      <c r="I16" s="89"/>
      <c r="J16" s="90"/>
      <c r="K16" s="83"/>
      <c r="L16" s="89"/>
      <c r="M16" s="90"/>
      <c r="N16" s="83"/>
      <c r="O16" s="88"/>
    </row>
    <row r="17" spans="2:15" ht="14.25" customHeight="1" thickBot="1" x14ac:dyDescent="0.35">
      <c r="B17" s="9" t="s">
        <v>17</v>
      </c>
      <c r="C17" s="6"/>
      <c r="D17" s="6"/>
      <c r="E17" s="24"/>
      <c r="G17" s="87"/>
      <c r="H17" s="83"/>
      <c r="I17" s="89"/>
      <c r="J17" s="90"/>
      <c r="K17" s="83"/>
      <c r="L17" s="89"/>
      <c r="M17" s="90"/>
      <c r="N17" s="83"/>
      <c r="O17" s="88"/>
    </row>
    <row r="18" spans="2:15" ht="14.25" customHeight="1" thickBot="1" x14ac:dyDescent="0.35">
      <c r="B18" s="3" t="s">
        <v>18</v>
      </c>
      <c r="C18" s="6"/>
      <c r="D18" s="6"/>
      <c r="E18" s="24"/>
      <c r="G18" s="87"/>
      <c r="H18" s="83"/>
      <c r="I18" s="89"/>
      <c r="J18" s="90"/>
      <c r="K18" s="83"/>
      <c r="L18" s="89"/>
      <c r="M18" s="90"/>
      <c r="N18" s="83"/>
      <c r="O18" s="88"/>
    </row>
    <row r="19" spans="2:15" ht="14.25" customHeight="1" thickBot="1" x14ac:dyDescent="0.35">
      <c r="B19" s="4" t="s">
        <v>19</v>
      </c>
      <c r="C19" s="22"/>
      <c r="D19" s="22"/>
      <c r="E19" s="27"/>
      <c r="G19" s="87"/>
      <c r="H19" s="83"/>
      <c r="I19" s="89"/>
      <c r="J19" s="90"/>
      <c r="K19" s="83"/>
      <c r="L19" s="89"/>
      <c r="M19" s="90"/>
      <c r="N19" s="83"/>
      <c r="O19" s="88"/>
    </row>
    <row r="20" spans="2:15" ht="14.25" customHeight="1" thickTop="1" thickBot="1" x14ac:dyDescent="0.35">
      <c r="B20" s="173" t="s">
        <v>20</v>
      </c>
      <c r="C20" s="228">
        <f>SUM(C14:C19)</f>
        <v>600390206</v>
      </c>
      <c r="D20" s="229">
        <f t="shared" ref="D20:E20" si="2">SUM(D14:D19)</f>
        <v>0</v>
      </c>
      <c r="E20" s="203">
        <f t="shared" si="2"/>
        <v>600390206</v>
      </c>
      <c r="G20" s="168">
        <f>SUM(G14:G19)</f>
        <v>600390206</v>
      </c>
      <c r="H20" s="175">
        <f t="shared" ref="H20:I20" si="3">SUM(H14:H19)</f>
        <v>0</v>
      </c>
      <c r="I20" s="170">
        <f t="shared" si="3"/>
        <v>600390206</v>
      </c>
      <c r="J20" s="174"/>
      <c r="K20" s="175"/>
      <c r="L20" s="170"/>
      <c r="M20" s="174"/>
      <c r="N20" s="175"/>
      <c r="O20" s="172"/>
    </row>
    <row r="21" spans="2:15" ht="14.25" customHeight="1" thickTop="1" thickBot="1" x14ac:dyDescent="0.35">
      <c r="B21" s="204" t="s">
        <v>21</v>
      </c>
      <c r="C21" s="230">
        <f>SUM(G21,J21,M21)</f>
        <v>4432054580</v>
      </c>
      <c r="D21" s="231">
        <f>SUM(H21,K21,N21)</f>
        <v>719701723</v>
      </c>
      <c r="E21" s="232">
        <f>SUM(I21,L21,O21)</f>
        <v>3712352857</v>
      </c>
      <c r="F21" s="32"/>
      <c r="G21" s="91">
        <v>4202223256</v>
      </c>
      <c r="H21" s="86">
        <v>638460943</v>
      </c>
      <c r="I21" s="92">
        <v>3563762313</v>
      </c>
      <c r="J21" s="91">
        <v>154027709</v>
      </c>
      <c r="K21" s="86">
        <v>69068322</v>
      </c>
      <c r="L21" s="92">
        <v>84959387</v>
      </c>
      <c r="M21" s="91">
        <f>SUM(M7,M13)</f>
        <v>75803615</v>
      </c>
      <c r="N21" s="86">
        <f>SUM(N7,N13)</f>
        <v>12172458</v>
      </c>
      <c r="O21" s="92">
        <f>SUM(O7,O13)</f>
        <v>63631157</v>
      </c>
    </row>
    <row r="22" spans="2:15" ht="14.25" customHeight="1" thickTop="1" thickBot="1" x14ac:dyDescent="0.35">
      <c r="B22" s="3" t="s">
        <v>22</v>
      </c>
      <c r="C22" s="6"/>
      <c r="D22" s="6"/>
      <c r="E22" s="25"/>
      <c r="G22" s="87"/>
      <c r="H22" s="83"/>
      <c r="I22" s="89"/>
      <c r="J22" s="90"/>
      <c r="K22" s="83"/>
      <c r="L22" s="89"/>
      <c r="M22" s="90"/>
      <c r="N22" s="83"/>
      <c r="O22" s="88"/>
    </row>
    <row r="23" spans="2:15" ht="14.25" customHeight="1" thickBot="1" x14ac:dyDescent="0.35">
      <c r="B23" s="3" t="s">
        <v>23</v>
      </c>
      <c r="C23" s="6"/>
      <c r="D23" s="6"/>
      <c r="E23" s="24"/>
      <c r="G23" s="87"/>
      <c r="H23" s="83"/>
      <c r="I23" s="89"/>
      <c r="J23" s="90"/>
      <c r="K23" s="83"/>
      <c r="L23" s="89"/>
      <c r="M23" s="90"/>
      <c r="N23" s="83"/>
      <c r="O23" s="88"/>
    </row>
    <row r="24" spans="2:15" ht="14.25" customHeight="1" thickBot="1" x14ac:dyDescent="0.35">
      <c r="B24" s="3" t="s">
        <v>24</v>
      </c>
      <c r="C24" s="6"/>
      <c r="D24" s="6"/>
      <c r="E24" s="24"/>
      <c r="G24" s="87"/>
      <c r="H24" s="83"/>
      <c r="I24" s="89"/>
      <c r="J24" s="90"/>
      <c r="K24" s="83"/>
      <c r="L24" s="89"/>
      <c r="M24" s="90"/>
      <c r="N24" s="83"/>
      <c r="O24" s="88"/>
    </row>
    <row r="25" spans="2:15" ht="14.25" customHeight="1" thickBot="1" x14ac:dyDescent="0.35">
      <c r="B25" s="3" t="s">
        <v>25</v>
      </c>
      <c r="C25" s="6"/>
      <c r="D25" s="6"/>
      <c r="E25" s="24"/>
      <c r="G25" s="87"/>
      <c r="H25" s="83"/>
      <c r="I25" s="89"/>
      <c r="J25" s="90"/>
      <c r="K25" s="83"/>
      <c r="L25" s="89"/>
      <c r="M25" s="90"/>
      <c r="N25" s="83"/>
      <c r="O25" s="88"/>
    </row>
    <row r="26" spans="2:15" ht="14.25" customHeight="1" thickBot="1" x14ac:dyDescent="0.35">
      <c r="B26" s="3" t="s">
        <v>26</v>
      </c>
      <c r="C26" s="6"/>
      <c r="D26" s="6"/>
      <c r="E26" s="24"/>
      <c r="G26" s="87"/>
      <c r="H26" s="83"/>
      <c r="I26" s="89"/>
      <c r="J26" s="90"/>
      <c r="K26" s="83"/>
      <c r="L26" s="89"/>
      <c r="M26" s="90"/>
      <c r="N26" s="83"/>
      <c r="O26" s="88"/>
    </row>
    <row r="27" spans="2:15" ht="14.25" customHeight="1" thickBot="1" x14ac:dyDescent="0.35">
      <c r="B27" s="3" t="s">
        <v>27</v>
      </c>
      <c r="C27" s="21"/>
      <c r="D27" s="21"/>
      <c r="E27" s="24"/>
      <c r="G27" s="307"/>
      <c r="H27" s="116"/>
      <c r="I27" s="310"/>
      <c r="J27" s="90"/>
      <c r="K27" s="83"/>
      <c r="L27" s="89"/>
      <c r="M27" s="90"/>
      <c r="N27" s="83"/>
      <c r="O27" s="88"/>
    </row>
    <row r="28" spans="2:15" ht="14.25" customHeight="1" thickTop="1" thickBot="1" x14ac:dyDescent="0.35">
      <c r="B28" s="177" t="s">
        <v>28</v>
      </c>
      <c r="C28" s="228"/>
      <c r="D28" s="229"/>
      <c r="E28" s="203"/>
      <c r="G28" s="308"/>
      <c r="H28" s="206"/>
      <c r="I28" s="243"/>
      <c r="J28" s="205"/>
      <c r="K28" s="206"/>
      <c r="L28" s="243"/>
      <c r="M28" s="205"/>
      <c r="N28" s="206"/>
      <c r="O28" s="207"/>
    </row>
    <row r="29" spans="2:15" ht="15" thickTop="1" x14ac:dyDescent="0.3"/>
  </sheetData>
  <mergeCells count="4">
    <mergeCell ref="B2:E2"/>
    <mergeCell ref="G2:I2"/>
    <mergeCell ref="J2:L2"/>
    <mergeCell ref="M2:O2"/>
  </mergeCells>
  <pageMargins left="0.7" right="0.7" top="0.75" bottom="0.75" header="0.3" footer="0.3"/>
  <pageSetup paperSize="9" scale="6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B1:E29"/>
  <sheetViews>
    <sheetView zoomScaleNormal="100" workbookViewId="0">
      <selection activeCell="E36" sqref="E36"/>
    </sheetView>
  </sheetViews>
  <sheetFormatPr defaultColWidth="9.109375" defaultRowHeight="13.8" x14ac:dyDescent="0.25"/>
  <cols>
    <col min="1" max="1" width="9.109375" style="16"/>
    <col min="2" max="2" width="39" style="16" bestFit="1" customWidth="1"/>
    <col min="3" max="4" width="17.6640625" style="29" customWidth="1"/>
    <col min="5" max="5" width="18.109375" style="29" customWidth="1"/>
    <col min="6" max="16384" width="9.109375" style="16"/>
  </cols>
  <sheetData>
    <row r="1" spans="2:5" ht="14.4" thickBot="1" x14ac:dyDescent="0.3"/>
    <row r="2" spans="2:5" ht="14.25" customHeight="1" thickTop="1" thickBot="1" x14ac:dyDescent="0.3">
      <c r="B2" s="460" t="s">
        <v>342</v>
      </c>
      <c r="C2" s="490"/>
      <c r="D2" s="490"/>
      <c r="E2" s="491"/>
    </row>
    <row r="3" spans="2:5" ht="14.25" customHeight="1" thickTop="1" thickBot="1" x14ac:dyDescent="0.3">
      <c r="B3" s="2" t="s">
        <v>0</v>
      </c>
      <c r="C3" s="20" t="s">
        <v>1</v>
      </c>
      <c r="D3" s="20" t="s">
        <v>2</v>
      </c>
      <c r="E3" s="23" t="s">
        <v>3</v>
      </c>
    </row>
    <row r="4" spans="2:5" ht="14.25" customHeight="1" thickTop="1" thickBot="1" x14ac:dyDescent="0.3">
      <c r="B4" s="8" t="s">
        <v>4</v>
      </c>
      <c r="C4" s="6">
        <v>1900000</v>
      </c>
      <c r="D4" s="6">
        <v>1900000</v>
      </c>
      <c r="E4" s="24">
        <v>0</v>
      </c>
    </row>
    <row r="5" spans="2:5" ht="14.25" customHeight="1" thickBot="1" x14ac:dyDescent="0.3">
      <c r="B5" s="9" t="s">
        <v>5</v>
      </c>
      <c r="C5" s="24">
        <v>2185560</v>
      </c>
      <c r="D5" s="24">
        <v>0</v>
      </c>
      <c r="E5" s="24">
        <v>2185560</v>
      </c>
    </row>
    <row r="6" spans="2:5" ht="14.25" customHeight="1" thickBot="1" x14ac:dyDescent="0.3">
      <c r="B6" s="10" t="s">
        <v>6</v>
      </c>
      <c r="C6" s="24">
        <v>0</v>
      </c>
      <c r="D6" s="24">
        <v>0</v>
      </c>
      <c r="E6" s="24">
        <v>0</v>
      </c>
    </row>
    <row r="7" spans="2:5" ht="14.25" customHeight="1" thickTop="1" thickBot="1" x14ac:dyDescent="0.3">
      <c r="B7" s="165" t="s">
        <v>7</v>
      </c>
      <c r="C7" s="228">
        <f>SUM(C4:C6)</f>
        <v>4085560</v>
      </c>
      <c r="D7" s="229">
        <f>SUM(D4:D6)</f>
        <v>1900000</v>
      </c>
      <c r="E7" s="203">
        <f>SUM(E4:E6)</f>
        <v>2185560</v>
      </c>
    </row>
    <row r="8" spans="2:5" ht="14.25" customHeight="1" thickTop="1" thickBot="1" x14ac:dyDescent="0.3">
      <c r="B8" s="9" t="s">
        <v>8</v>
      </c>
      <c r="C8" s="6">
        <v>4061724485</v>
      </c>
      <c r="D8" s="6">
        <v>532159394</v>
      </c>
      <c r="E8" s="30">
        <v>3529565091</v>
      </c>
    </row>
    <row r="9" spans="2:5" ht="14.25" customHeight="1" thickTop="1" thickBot="1" x14ac:dyDescent="0.3">
      <c r="B9" s="9" t="s">
        <v>9</v>
      </c>
      <c r="C9" s="6">
        <v>132518605</v>
      </c>
      <c r="D9" s="6">
        <v>104307908</v>
      </c>
      <c r="E9" s="30">
        <v>28210697</v>
      </c>
    </row>
    <row r="10" spans="2:5" ht="14.25" customHeight="1" thickTop="1" thickBot="1" x14ac:dyDescent="0.3">
      <c r="B10" s="9" t="s">
        <v>10</v>
      </c>
      <c r="C10" s="6">
        <v>3894606</v>
      </c>
      <c r="D10" s="6">
        <v>93641</v>
      </c>
      <c r="E10" s="30">
        <v>3800965</v>
      </c>
    </row>
    <row r="11" spans="2:5" ht="14.25" customHeight="1" thickBot="1" x14ac:dyDescent="0.3">
      <c r="B11" s="9" t="s">
        <v>11</v>
      </c>
      <c r="C11" s="24"/>
      <c r="D11" s="24"/>
      <c r="E11" s="24"/>
    </row>
    <row r="12" spans="2:5" ht="14.25" customHeight="1" thickBot="1" x14ac:dyDescent="0.3">
      <c r="B12" s="10" t="s">
        <v>12</v>
      </c>
      <c r="C12" s="24"/>
      <c r="D12" s="24"/>
      <c r="E12" s="24"/>
    </row>
    <row r="13" spans="2:5" ht="14.25" customHeight="1" thickTop="1" thickBot="1" x14ac:dyDescent="0.3">
      <c r="B13" s="165" t="s">
        <v>13</v>
      </c>
      <c r="C13" s="228">
        <f>SUM(C8:C12)</f>
        <v>4198137696</v>
      </c>
      <c r="D13" s="229">
        <f>SUM(D8:D12)</f>
        <v>636560943</v>
      </c>
      <c r="E13" s="203">
        <f>SUM(E8:E12)</f>
        <v>3561576753</v>
      </c>
    </row>
    <row r="14" spans="2:5" ht="14.25" customHeight="1" thickTop="1" thickBot="1" x14ac:dyDescent="0.3">
      <c r="B14" s="9" t="s">
        <v>14</v>
      </c>
      <c r="C14" s="6">
        <v>475610000</v>
      </c>
      <c r="D14" s="6"/>
      <c r="E14" s="25">
        <v>475610000</v>
      </c>
    </row>
    <row r="15" spans="2:5" ht="14.25" customHeight="1" thickBot="1" x14ac:dyDescent="0.3">
      <c r="B15" s="9" t="s">
        <v>15</v>
      </c>
      <c r="C15" s="6">
        <v>124780206</v>
      </c>
      <c r="D15" s="6"/>
      <c r="E15" s="24">
        <v>124780206</v>
      </c>
    </row>
    <row r="16" spans="2:5" ht="14.25" customHeight="1" thickBot="1" x14ac:dyDescent="0.3">
      <c r="B16" s="9" t="s">
        <v>16</v>
      </c>
      <c r="C16" s="6"/>
      <c r="D16" s="6"/>
      <c r="E16" s="24"/>
    </row>
    <row r="17" spans="2:5" ht="14.25" customHeight="1" thickBot="1" x14ac:dyDescent="0.3">
      <c r="B17" s="9" t="s">
        <v>17</v>
      </c>
      <c r="C17" s="6"/>
      <c r="D17" s="6"/>
      <c r="E17" s="24"/>
    </row>
    <row r="18" spans="2:5" ht="14.25" customHeight="1" thickBot="1" x14ac:dyDescent="0.3">
      <c r="B18" s="3" t="s">
        <v>18</v>
      </c>
      <c r="C18" s="6"/>
      <c r="D18" s="6"/>
      <c r="E18" s="24"/>
    </row>
    <row r="19" spans="2:5" ht="14.25" customHeight="1" thickBot="1" x14ac:dyDescent="0.3">
      <c r="B19" s="4" t="s">
        <v>19</v>
      </c>
      <c r="C19" s="22"/>
      <c r="D19" s="22"/>
      <c r="E19" s="27"/>
    </row>
    <row r="20" spans="2:5" ht="14.25" customHeight="1" thickTop="1" thickBot="1" x14ac:dyDescent="0.3">
      <c r="B20" s="173" t="s">
        <v>20</v>
      </c>
      <c r="C20" s="228">
        <f>SUM(C14:C19)</f>
        <v>600390206</v>
      </c>
      <c r="D20" s="228">
        <f t="shared" ref="D20:E20" si="0">SUM(D14:D19)</f>
        <v>0</v>
      </c>
      <c r="E20" s="228">
        <f t="shared" si="0"/>
        <v>600390206</v>
      </c>
    </row>
    <row r="21" spans="2:5" ht="14.25" customHeight="1" thickTop="1" thickBot="1" x14ac:dyDescent="0.3">
      <c r="B21" s="204" t="s">
        <v>21</v>
      </c>
      <c r="C21" s="230">
        <f>SUM(C7,C13)</f>
        <v>4202223256</v>
      </c>
      <c r="D21" s="231">
        <f>SUM(D7,D13)</f>
        <v>638460943</v>
      </c>
      <c r="E21" s="232">
        <f>SUM(E7,E13)</f>
        <v>3563762313</v>
      </c>
    </row>
    <row r="22" spans="2:5" ht="14.25" customHeight="1" thickTop="1" thickBot="1" x14ac:dyDescent="0.3">
      <c r="B22" s="3" t="s">
        <v>22</v>
      </c>
      <c r="C22" s="6"/>
      <c r="D22" s="6"/>
      <c r="E22" s="25"/>
    </row>
    <row r="23" spans="2:5" ht="14.25" customHeight="1" thickBot="1" x14ac:dyDescent="0.3">
      <c r="B23" s="3" t="s">
        <v>23</v>
      </c>
      <c r="C23" s="6"/>
      <c r="D23" s="6"/>
      <c r="E23" s="24"/>
    </row>
    <row r="24" spans="2:5" ht="14.25" customHeight="1" thickBot="1" x14ac:dyDescent="0.3">
      <c r="B24" s="3" t="s">
        <v>24</v>
      </c>
      <c r="C24" s="6"/>
      <c r="D24" s="6"/>
      <c r="E24" s="24"/>
    </row>
    <row r="25" spans="2:5" ht="14.25" customHeight="1" thickBot="1" x14ac:dyDescent="0.3">
      <c r="B25" s="3" t="s">
        <v>25</v>
      </c>
      <c r="C25" s="6"/>
      <c r="D25" s="6"/>
      <c r="E25" s="24"/>
    </row>
    <row r="26" spans="2:5" ht="14.25" customHeight="1" thickBot="1" x14ac:dyDescent="0.3">
      <c r="B26" s="3" t="s">
        <v>26</v>
      </c>
      <c r="C26" s="6"/>
      <c r="D26" s="6"/>
      <c r="E26" s="24"/>
    </row>
    <row r="27" spans="2:5" ht="14.25" customHeight="1" thickBot="1" x14ac:dyDescent="0.3">
      <c r="B27" s="3" t="s">
        <v>27</v>
      </c>
      <c r="C27" s="21"/>
      <c r="D27" s="21"/>
      <c r="E27" s="24"/>
    </row>
    <row r="28" spans="2:5" ht="14.25" customHeight="1" thickTop="1" thickBot="1" x14ac:dyDescent="0.3">
      <c r="B28" s="177" t="s">
        <v>28</v>
      </c>
      <c r="C28" s="228"/>
      <c r="D28" s="229"/>
      <c r="E28" s="203"/>
    </row>
    <row r="29" spans="2:5" ht="14.4" thickTop="1" x14ac:dyDescent="0.25"/>
  </sheetData>
  <mergeCells count="1">
    <mergeCell ref="B2:E2"/>
  </mergeCells>
  <pageMargins left="0.7" right="0.7" top="0.75" bottom="0.75" header="0.3" footer="0.3"/>
  <pageSetup paperSize="9" scale="8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B1:E29"/>
  <sheetViews>
    <sheetView zoomScaleNormal="100" workbookViewId="0">
      <selection activeCell="C4" sqref="C4:E21"/>
    </sheetView>
  </sheetViews>
  <sheetFormatPr defaultColWidth="9.109375" defaultRowHeight="13.8" x14ac:dyDescent="0.25"/>
  <cols>
    <col min="1" max="1" width="9.109375" style="16"/>
    <col min="2" max="2" width="39" style="16" bestFit="1" customWidth="1"/>
    <col min="3" max="4" width="17.6640625" style="29" customWidth="1"/>
    <col min="5" max="5" width="18.109375" style="16" customWidth="1"/>
    <col min="6" max="16384" width="9.109375" style="16"/>
  </cols>
  <sheetData>
    <row r="1" spans="2:5" ht="14.4" thickBot="1" x14ac:dyDescent="0.3"/>
    <row r="2" spans="2:5" ht="14.25" customHeight="1" thickTop="1" thickBot="1" x14ac:dyDescent="0.3">
      <c r="B2" s="460" t="s">
        <v>343</v>
      </c>
      <c r="C2" s="490"/>
      <c r="D2" s="490"/>
      <c r="E2" s="491"/>
    </row>
    <row r="3" spans="2:5" ht="14.25" customHeight="1" thickTop="1" thickBot="1" x14ac:dyDescent="0.3">
      <c r="B3" s="2" t="s">
        <v>0</v>
      </c>
      <c r="C3" s="20" t="s">
        <v>1</v>
      </c>
      <c r="D3" s="20" t="s">
        <v>2</v>
      </c>
      <c r="E3" s="7" t="s">
        <v>3</v>
      </c>
    </row>
    <row r="4" spans="2:5" ht="14.25" customHeight="1" thickTop="1" thickBot="1" x14ac:dyDescent="0.3">
      <c r="B4" s="8" t="s">
        <v>4</v>
      </c>
      <c r="C4" s="6">
        <v>0</v>
      </c>
      <c r="D4" s="6">
        <v>0</v>
      </c>
      <c r="E4" s="6">
        <v>0</v>
      </c>
    </row>
    <row r="5" spans="2:5" ht="14.25" customHeight="1" thickBot="1" x14ac:dyDescent="0.3">
      <c r="B5" s="9" t="s">
        <v>5</v>
      </c>
      <c r="C5" s="6">
        <v>0</v>
      </c>
      <c r="D5" s="6">
        <v>0</v>
      </c>
      <c r="E5" s="6">
        <v>0</v>
      </c>
    </row>
    <row r="6" spans="2:5" ht="14.25" customHeight="1" thickBot="1" x14ac:dyDescent="0.3">
      <c r="B6" s="10" t="s">
        <v>6</v>
      </c>
      <c r="C6" s="6">
        <v>0</v>
      </c>
      <c r="D6" s="6">
        <v>0</v>
      </c>
      <c r="E6" s="6">
        <v>0</v>
      </c>
    </row>
    <row r="7" spans="2:5" ht="14.25" customHeight="1" thickTop="1" thickBot="1" x14ac:dyDescent="0.3">
      <c r="B7" s="165" t="s">
        <v>7</v>
      </c>
      <c r="C7" s="228">
        <f>SUM(C4:C6)</f>
        <v>0</v>
      </c>
      <c r="D7" s="229">
        <f>SUM(D4:D6)</f>
        <v>0</v>
      </c>
      <c r="E7" s="203">
        <f>SUM(E4:E6)</f>
        <v>0</v>
      </c>
    </row>
    <row r="8" spans="2:5" ht="14.25" customHeight="1" thickTop="1" thickBot="1" x14ac:dyDescent="0.3">
      <c r="B8" s="9" t="s">
        <v>8</v>
      </c>
      <c r="C8" s="6">
        <v>94161162</v>
      </c>
      <c r="D8" s="6">
        <v>34727778</v>
      </c>
      <c r="E8" s="30">
        <v>59433384</v>
      </c>
    </row>
    <row r="9" spans="2:5" ht="14.25" customHeight="1" thickTop="1" thickBot="1" x14ac:dyDescent="0.3">
      <c r="B9" s="9" t="s">
        <v>9</v>
      </c>
      <c r="C9" s="6">
        <v>52481901</v>
      </c>
      <c r="D9" s="6">
        <v>28531933</v>
      </c>
      <c r="E9" s="30">
        <v>23949968</v>
      </c>
    </row>
    <row r="10" spans="2:5" ht="14.25" customHeight="1" thickTop="1" thickBot="1" x14ac:dyDescent="0.3">
      <c r="B10" s="9" t="s">
        <v>10</v>
      </c>
      <c r="C10" s="6">
        <v>7384646</v>
      </c>
      <c r="D10" s="6">
        <v>5808611</v>
      </c>
      <c r="E10" s="30">
        <v>1576035</v>
      </c>
    </row>
    <row r="11" spans="2:5" ht="14.25" customHeight="1" thickBot="1" x14ac:dyDescent="0.3">
      <c r="B11" s="9" t="s">
        <v>11</v>
      </c>
      <c r="C11" s="6"/>
      <c r="D11" s="6"/>
      <c r="E11" s="6"/>
    </row>
    <row r="12" spans="2:5" ht="14.25" customHeight="1" thickBot="1" x14ac:dyDescent="0.3">
      <c r="B12" s="10" t="s">
        <v>12</v>
      </c>
      <c r="C12" s="6"/>
      <c r="D12" s="6"/>
      <c r="E12" s="6"/>
    </row>
    <row r="13" spans="2:5" ht="14.25" customHeight="1" thickTop="1" thickBot="1" x14ac:dyDescent="0.3">
      <c r="B13" s="165" t="s">
        <v>13</v>
      </c>
      <c r="C13" s="228">
        <f>SUM(C8:C12)</f>
        <v>154027709</v>
      </c>
      <c r="D13" s="229">
        <f>SUM(D8:D12)</f>
        <v>69068322</v>
      </c>
      <c r="E13" s="203">
        <f>SUM(E8:E12)</f>
        <v>84959387</v>
      </c>
    </row>
    <row r="14" spans="2:5" ht="14.25" customHeight="1" thickTop="1" thickBot="1" x14ac:dyDescent="0.3">
      <c r="B14" s="9" t="s">
        <v>14</v>
      </c>
      <c r="C14" s="6"/>
      <c r="D14" s="6"/>
      <c r="E14" s="25"/>
    </row>
    <row r="15" spans="2:5" ht="14.25" customHeight="1" thickBot="1" x14ac:dyDescent="0.3">
      <c r="B15" s="9" t="s">
        <v>15</v>
      </c>
      <c r="C15" s="6"/>
      <c r="D15" s="6"/>
      <c r="E15" s="24"/>
    </row>
    <row r="16" spans="2:5" ht="14.25" customHeight="1" thickBot="1" x14ac:dyDescent="0.3">
      <c r="B16" s="9" t="s">
        <v>16</v>
      </c>
      <c r="C16" s="6"/>
      <c r="D16" s="6"/>
      <c r="E16" s="24"/>
    </row>
    <row r="17" spans="2:5" ht="14.25" customHeight="1" thickBot="1" x14ac:dyDescent="0.3">
      <c r="B17" s="9" t="s">
        <v>17</v>
      </c>
      <c r="C17" s="6"/>
      <c r="D17" s="6"/>
      <c r="E17" s="24"/>
    </row>
    <row r="18" spans="2:5" ht="14.25" customHeight="1" thickBot="1" x14ac:dyDescent="0.3">
      <c r="B18" s="3" t="s">
        <v>18</v>
      </c>
      <c r="C18" s="6"/>
      <c r="D18" s="6"/>
      <c r="E18" s="24"/>
    </row>
    <row r="19" spans="2:5" ht="14.25" customHeight="1" thickBot="1" x14ac:dyDescent="0.3">
      <c r="B19" s="4" t="s">
        <v>19</v>
      </c>
      <c r="C19" s="22"/>
      <c r="D19" s="22"/>
      <c r="E19" s="27"/>
    </row>
    <row r="20" spans="2:5" ht="14.25" customHeight="1" thickTop="1" thickBot="1" x14ac:dyDescent="0.3">
      <c r="B20" s="173" t="s">
        <v>20</v>
      </c>
      <c r="C20" s="228"/>
      <c r="D20" s="229"/>
      <c r="E20" s="203"/>
    </row>
    <row r="21" spans="2:5" ht="14.25" customHeight="1" thickTop="1" thickBot="1" x14ac:dyDescent="0.3">
      <c r="B21" s="204" t="s">
        <v>21</v>
      </c>
      <c r="C21" s="230">
        <f>SUM(C7,C13)</f>
        <v>154027709</v>
      </c>
      <c r="D21" s="231">
        <f>SUM(D7,D13)</f>
        <v>69068322</v>
      </c>
      <c r="E21" s="232">
        <f>SUM(E7,E13)</f>
        <v>84959387</v>
      </c>
    </row>
    <row r="22" spans="2:5" ht="14.25" customHeight="1" thickTop="1" thickBot="1" x14ac:dyDescent="0.3">
      <c r="B22" s="3" t="s">
        <v>22</v>
      </c>
      <c r="C22" s="6"/>
      <c r="D22" s="6"/>
      <c r="E22" s="25"/>
    </row>
    <row r="23" spans="2:5" ht="14.25" customHeight="1" thickBot="1" x14ac:dyDescent="0.3">
      <c r="B23" s="3" t="s">
        <v>23</v>
      </c>
      <c r="C23" s="6"/>
      <c r="D23" s="6"/>
      <c r="E23" s="24"/>
    </row>
    <row r="24" spans="2:5" ht="14.25" customHeight="1" thickBot="1" x14ac:dyDescent="0.3">
      <c r="B24" s="3" t="s">
        <v>24</v>
      </c>
      <c r="C24" s="6"/>
      <c r="D24" s="6"/>
      <c r="E24" s="24"/>
    </row>
    <row r="25" spans="2:5" ht="14.25" customHeight="1" thickBot="1" x14ac:dyDescent="0.3">
      <c r="B25" s="3" t="s">
        <v>25</v>
      </c>
      <c r="C25" s="6"/>
      <c r="D25" s="6"/>
      <c r="E25" s="24"/>
    </row>
    <row r="26" spans="2:5" ht="14.25" customHeight="1" thickBot="1" x14ac:dyDescent="0.3">
      <c r="B26" s="3" t="s">
        <v>26</v>
      </c>
      <c r="C26" s="6"/>
      <c r="D26" s="6"/>
      <c r="E26" s="24"/>
    </row>
    <row r="27" spans="2:5" ht="14.25" customHeight="1" thickBot="1" x14ac:dyDescent="0.3">
      <c r="B27" s="3" t="s">
        <v>27</v>
      </c>
      <c r="C27" s="21"/>
      <c r="D27" s="21"/>
      <c r="E27" s="24"/>
    </row>
    <row r="28" spans="2:5" ht="14.25" customHeight="1" thickTop="1" thickBot="1" x14ac:dyDescent="0.3">
      <c r="B28" s="177" t="s">
        <v>28</v>
      </c>
      <c r="C28" s="228"/>
      <c r="D28" s="229"/>
      <c r="E28" s="203"/>
    </row>
    <row r="29" spans="2:5" ht="14.4" thickTop="1" x14ac:dyDescent="0.25"/>
  </sheetData>
  <mergeCells count="1">
    <mergeCell ref="B2:E2"/>
  </mergeCell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B1:E29"/>
  <sheetViews>
    <sheetView zoomScaleNormal="100" workbookViewId="0">
      <selection activeCell="E21" sqref="E21"/>
    </sheetView>
  </sheetViews>
  <sheetFormatPr defaultColWidth="9.109375" defaultRowHeight="14.4" x14ac:dyDescent="0.3"/>
  <cols>
    <col min="1" max="1" width="9.109375" style="1"/>
    <col min="2" max="2" width="40.5546875" style="1" customWidth="1"/>
    <col min="3" max="4" width="17.6640625" style="32" customWidth="1"/>
    <col min="5" max="5" width="18.109375" style="32" customWidth="1"/>
    <col min="6" max="16384" width="9.109375" style="1"/>
  </cols>
  <sheetData>
    <row r="1" spans="2:5" ht="15" thickBot="1" x14ac:dyDescent="0.35"/>
    <row r="2" spans="2:5" ht="14.25" customHeight="1" thickTop="1" thickBot="1" x14ac:dyDescent="0.35">
      <c r="B2" s="460" t="s">
        <v>344</v>
      </c>
      <c r="C2" s="461"/>
      <c r="D2" s="461"/>
      <c r="E2" s="462"/>
    </row>
    <row r="3" spans="2:5" ht="14.25" customHeight="1" thickTop="1" thickBot="1" x14ac:dyDescent="0.35">
      <c r="B3" s="2" t="s">
        <v>0</v>
      </c>
      <c r="C3" s="20" t="s">
        <v>1</v>
      </c>
      <c r="D3" s="20" t="s">
        <v>2</v>
      </c>
      <c r="E3" s="23" t="s">
        <v>3</v>
      </c>
    </row>
    <row r="4" spans="2:5" ht="14.25" customHeight="1" thickTop="1" thickBot="1" x14ac:dyDescent="0.35">
      <c r="B4" s="8" t="s">
        <v>4</v>
      </c>
      <c r="C4" s="6">
        <v>0</v>
      </c>
      <c r="D4" s="6">
        <v>0</v>
      </c>
      <c r="E4" s="6">
        <v>0</v>
      </c>
    </row>
    <row r="5" spans="2:5" ht="14.25" customHeight="1" thickBot="1" x14ac:dyDescent="0.35">
      <c r="B5" s="9" t="s">
        <v>5</v>
      </c>
      <c r="C5" s="6">
        <v>0</v>
      </c>
      <c r="D5" s="6">
        <v>0</v>
      </c>
      <c r="E5" s="6">
        <v>0</v>
      </c>
    </row>
    <row r="6" spans="2:5" ht="14.25" customHeight="1" thickBot="1" x14ac:dyDescent="0.35">
      <c r="B6" s="10" t="s">
        <v>6</v>
      </c>
      <c r="C6" s="6">
        <v>0</v>
      </c>
      <c r="D6" s="6">
        <v>0</v>
      </c>
      <c r="E6" s="6">
        <v>0</v>
      </c>
    </row>
    <row r="7" spans="2:5" ht="14.25" customHeight="1" thickTop="1" thickBot="1" x14ac:dyDescent="0.35">
      <c r="B7" s="165" t="s">
        <v>7</v>
      </c>
      <c r="C7" s="228">
        <f>SUM(C4:C6)</f>
        <v>0</v>
      </c>
      <c r="D7" s="229">
        <f>SUM(D4:D6)</f>
        <v>0</v>
      </c>
      <c r="E7" s="203">
        <f>SUM(E4:E6)</f>
        <v>0</v>
      </c>
    </row>
    <row r="8" spans="2:5" ht="14.25" customHeight="1" thickTop="1" thickBot="1" x14ac:dyDescent="0.35">
      <c r="B8" s="9" t="s">
        <v>8</v>
      </c>
      <c r="C8" s="6">
        <v>75803615</v>
      </c>
      <c r="D8" s="6">
        <v>12172458</v>
      </c>
      <c r="E8" s="25">
        <v>63631157</v>
      </c>
    </row>
    <row r="9" spans="2:5" ht="14.25" customHeight="1" thickBot="1" x14ac:dyDescent="0.35">
      <c r="B9" s="9" t="s">
        <v>9</v>
      </c>
      <c r="C9" s="6">
        <v>0</v>
      </c>
      <c r="D9" s="6">
        <v>0</v>
      </c>
      <c r="E9" s="6">
        <v>0</v>
      </c>
    </row>
    <row r="10" spans="2:5" ht="14.25" customHeight="1" thickBot="1" x14ac:dyDescent="0.35">
      <c r="B10" s="9" t="s">
        <v>10</v>
      </c>
      <c r="C10" s="6">
        <v>0</v>
      </c>
      <c r="D10" s="6">
        <v>0</v>
      </c>
      <c r="E10" s="6">
        <v>0</v>
      </c>
    </row>
    <row r="11" spans="2:5" ht="14.25" customHeight="1" thickBot="1" x14ac:dyDescent="0.35">
      <c r="B11" s="9" t="s">
        <v>11</v>
      </c>
      <c r="C11" s="6"/>
      <c r="D11" s="6"/>
      <c r="E11" s="6"/>
    </row>
    <row r="12" spans="2:5" ht="14.25" customHeight="1" thickBot="1" x14ac:dyDescent="0.35">
      <c r="B12" s="10" t="s">
        <v>12</v>
      </c>
      <c r="C12" s="6"/>
      <c r="D12" s="6"/>
      <c r="E12" s="6"/>
    </row>
    <row r="13" spans="2:5" ht="14.25" customHeight="1" thickTop="1" thickBot="1" x14ac:dyDescent="0.35">
      <c r="B13" s="165" t="s">
        <v>13</v>
      </c>
      <c r="C13" s="228">
        <f>SUM(C8:C12)</f>
        <v>75803615</v>
      </c>
      <c r="D13" s="229">
        <f>SUM(D8:D12)</f>
        <v>12172458</v>
      </c>
      <c r="E13" s="203">
        <f>SUM(E8:E12)</f>
        <v>63631157</v>
      </c>
    </row>
    <row r="14" spans="2:5" ht="14.25" customHeight="1" thickTop="1" thickBot="1" x14ac:dyDescent="0.35">
      <c r="B14" s="9" t="s">
        <v>14</v>
      </c>
      <c r="C14" s="6"/>
      <c r="D14" s="6"/>
      <c r="E14" s="25"/>
    </row>
    <row r="15" spans="2:5" ht="14.25" customHeight="1" thickTop="1" thickBot="1" x14ac:dyDescent="0.35">
      <c r="B15" s="9" t="s">
        <v>15</v>
      </c>
      <c r="C15" s="6"/>
      <c r="D15" s="6"/>
      <c r="E15" s="25"/>
    </row>
    <row r="16" spans="2:5" ht="14.25" customHeight="1" thickTop="1" thickBot="1" x14ac:dyDescent="0.35">
      <c r="B16" s="9" t="s">
        <v>16</v>
      </c>
      <c r="C16" s="6"/>
      <c r="D16" s="6"/>
      <c r="E16" s="25"/>
    </row>
    <row r="17" spans="2:5" ht="14.25" customHeight="1" thickTop="1" thickBot="1" x14ac:dyDescent="0.35">
      <c r="B17" s="9" t="s">
        <v>17</v>
      </c>
      <c r="C17" s="6"/>
      <c r="D17" s="6"/>
      <c r="E17" s="25"/>
    </row>
    <row r="18" spans="2:5" ht="14.25" customHeight="1" thickTop="1" thickBot="1" x14ac:dyDescent="0.35">
      <c r="B18" s="3" t="s">
        <v>18</v>
      </c>
      <c r="C18" s="6"/>
      <c r="D18" s="6"/>
      <c r="E18" s="25"/>
    </row>
    <row r="19" spans="2:5" ht="14.25" customHeight="1" thickTop="1" thickBot="1" x14ac:dyDescent="0.35">
      <c r="B19" s="4" t="s">
        <v>19</v>
      </c>
      <c r="C19" s="22"/>
      <c r="D19" s="22"/>
      <c r="E19" s="25"/>
    </row>
    <row r="20" spans="2:5" ht="14.25" customHeight="1" thickTop="1" thickBot="1" x14ac:dyDescent="0.35">
      <c r="B20" s="173" t="s">
        <v>20</v>
      </c>
      <c r="C20" s="228"/>
      <c r="D20" s="229"/>
      <c r="E20" s="203"/>
    </row>
    <row r="21" spans="2:5" ht="14.25" customHeight="1" thickTop="1" thickBot="1" x14ac:dyDescent="0.35">
      <c r="B21" s="204" t="s">
        <v>21</v>
      </c>
      <c r="C21" s="230">
        <f>SUM(C7,C13)</f>
        <v>75803615</v>
      </c>
      <c r="D21" s="231">
        <f>SUM(D7,D13)</f>
        <v>12172458</v>
      </c>
      <c r="E21" s="232">
        <f>SUM(E7,E13)</f>
        <v>63631157</v>
      </c>
    </row>
    <row r="22" spans="2:5" ht="14.25" customHeight="1" thickTop="1" thickBot="1" x14ac:dyDescent="0.35">
      <c r="B22" s="3" t="s">
        <v>22</v>
      </c>
      <c r="C22" s="6"/>
      <c r="D22" s="6"/>
      <c r="E22" s="25"/>
    </row>
    <row r="23" spans="2:5" ht="14.25" customHeight="1" thickTop="1" thickBot="1" x14ac:dyDescent="0.35">
      <c r="B23" s="3" t="s">
        <v>23</v>
      </c>
      <c r="C23" s="6"/>
      <c r="D23" s="6"/>
      <c r="E23" s="25"/>
    </row>
    <row r="24" spans="2:5" ht="14.25" customHeight="1" thickTop="1" thickBot="1" x14ac:dyDescent="0.35">
      <c r="B24" s="3" t="s">
        <v>24</v>
      </c>
      <c r="C24" s="6"/>
      <c r="D24" s="6"/>
      <c r="E24" s="25"/>
    </row>
    <row r="25" spans="2:5" ht="14.25" customHeight="1" thickTop="1" thickBot="1" x14ac:dyDescent="0.35">
      <c r="B25" s="3" t="s">
        <v>25</v>
      </c>
      <c r="C25" s="6"/>
      <c r="D25" s="6"/>
      <c r="E25" s="25"/>
    </row>
    <row r="26" spans="2:5" ht="14.25" customHeight="1" thickTop="1" thickBot="1" x14ac:dyDescent="0.35">
      <c r="B26" s="3" t="s">
        <v>26</v>
      </c>
      <c r="C26" s="6"/>
      <c r="D26" s="6"/>
      <c r="E26" s="25"/>
    </row>
    <row r="27" spans="2:5" ht="14.25" customHeight="1" thickTop="1" thickBot="1" x14ac:dyDescent="0.35">
      <c r="B27" s="3" t="s">
        <v>27</v>
      </c>
      <c r="C27" s="21"/>
      <c r="D27" s="21"/>
      <c r="E27" s="25"/>
    </row>
    <row r="28" spans="2:5" ht="14.25" customHeight="1" thickTop="1" thickBot="1" x14ac:dyDescent="0.35">
      <c r="B28" s="177" t="s">
        <v>28</v>
      </c>
      <c r="C28" s="228"/>
      <c r="D28" s="229"/>
      <c r="E28" s="203"/>
    </row>
    <row r="29" spans="2:5" ht="15" thickTop="1" x14ac:dyDescent="0.3"/>
  </sheetData>
  <mergeCells count="1">
    <mergeCell ref="B2:E2"/>
  </mergeCells>
  <pageMargins left="0.7" right="0.7" top="0.75" bottom="0.75" header="0.3" footer="0.3"/>
  <pageSetup paperSize="9" scale="8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B3:P27"/>
  <sheetViews>
    <sheetView tabSelected="1" zoomScaleNormal="100" workbookViewId="0">
      <selection activeCell="F15" sqref="F15:H16"/>
    </sheetView>
  </sheetViews>
  <sheetFormatPr defaultColWidth="9.109375" defaultRowHeight="13.8" x14ac:dyDescent="0.25"/>
  <cols>
    <col min="1" max="8" width="9.109375" style="16"/>
    <col min="9" max="9" width="14.5546875" style="16" customWidth="1"/>
    <col min="10" max="12" width="12.6640625" style="16" customWidth="1"/>
    <col min="13" max="13" width="16.33203125" style="16" customWidth="1"/>
    <col min="14" max="15" width="12.6640625" style="16" customWidth="1"/>
    <col min="16" max="16" width="14" style="16" customWidth="1"/>
    <col min="17" max="16384" width="9.109375" style="16"/>
  </cols>
  <sheetData>
    <row r="3" spans="2:16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6" x14ac:dyDescent="0.25">
      <c r="B4" s="495" t="s">
        <v>47</v>
      </c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</row>
    <row r="5" spans="2:16" x14ac:dyDescent="0.25">
      <c r="B5" s="495" t="s">
        <v>308</v>
      </c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</row>
    <row r="6" spans="2:16" x14ac:dyDescent="0.25">
      <c r="B6" s="495" t="s">
        <v>367</v>
      </c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</row>
    <row r="7" spans="2:16" x14ac:dyDescent="0.25">
      <c r="B7" s="495"/>
      <c r="C7" s="495" t="s">
        <v>48</v>
      </c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5"/>
    </row>
    <row r="8" spans="2:16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2:16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2:16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2:16" x14ac:dyDescent="0.25">
      <c r="B11" s="495" t="s">
        <v>49</v>
      </c>
      <c r="C11" s="495" t="s">
        <v>49</v>
      </c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495"/>
      <c r="O11" s="495"/>
      <c r="P11" s="495"/>
    </row>
    <row r="12" spans="2:16" x14ac:dyDescent="0.25">
      <c r="B12" s="15"/>
      <c r="C12" s="17"/>
      <c r="D12" s="17"/>
      <c r="E12" s="17"/>
      <c r="F12" s="17"/>
      <c r="G12" s="17"/>
      <c r="H12" s="15"/>
      <c r="I12" s="15"/>
      <c r="J12" s="15"/>
      <c r="K12" s="15"/>
      <c r="L12" s="15"/>
    </row>
    <row r="13" spans="2:16" x14ac:dyDescent="0.25">
      <c r="B13" s="15"/>
      <c r="C13" s="17"/>
      <c r="D13" s="17"/>
      <c r="E13" s="17"/>
      <c r="F13" s="17"/>
      <c r="G13" s="17"/>
      <c r="H13" s="15"/>
      <c r="I13" s="15"/>
      <c r="J13" s="15"/>
      <c r="K13" s="15"/>
      <c r="L13" s="15"/>
    </row>
    <row r="14" spans="2:16" ht="14.4" thickBot="1" x14ac:dyDescent="0.3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2:16" x14ac:dyDescent="0.25">
      <c r="B15" s="504" t="s">
        <v>50</v>
      </c>
      <c r="C15" s="505"/>
      <c r="D15" s="505"/>
      <c r="E15" s="505"/>
      <c r="F15" s="505" t="s">
        <v>396</v>
      </c>
      <c r="G15" s="505"/>
      <c r="H15" s="508"/>
      <c r="I15" s="512" t="s">
        <v>380</v>
      </c>
      <c r="J15" s="513"/>
      <c r="K15" s="513"/>
      <c r="L15" s="513"/>
      <c r="M15" s="513"/>
      <c r="N15" s="513"/>
      <c r="O15" s="514"/>
      <c r="P15" s="515"/>
    </row>
    <row r="16" spans="2:16" ht="55.8" thickBot="1" x14ac:dyDescent="0.3">
      <c r="B16" s="506"/>
      <c r="C16" s="507"/>
      <c r="D16" s="507"/>
      <c r="E16" s="507"/>
      <c r="F16" s="507"/>
      <c r="G16" s="507"/>
      <c r="H16" s="509"/>
      <c r="I16" s="339" t="s">
        <v>381</v>
      </c>
      <c r="J16" s="340" t="s">
        <v>382</v>
      </c>
      <c r="K16" s="340" t="s">
        <v>383</v>
      </c>
      <c r="L16" s="340" t="s">
        <v>384</v>
      </c>
      <c r="M16" s="341" t="s">
        <v>385</v>
      </c>
      <c r="N16" s="340" t="s">
        <v>386</v>
      </c>
      <c r="O16" s="342" t="s">
        <v>387</v>
      </c>
      <c r="P16" s="343" t="s">
        <v>388</v>
      </c>
    </row>
    <row r="17" spans="2:16" ht="14.4" x14ac:dyDescent="0.3">
      <c r="B17" s="502" t="s">
        <v>249</v>
      </c>
      <c r="C17" s="503"/>
      <c r="D17" s="503"/>
      <c r="E17" s="503"/>
      <c r="F17" s="496">
        <v>0</v>
      </c>
      <c r="G17" s="497"/>
      <c r="H17" s="498"/>
      <c r="I17" s="344"/>
      <c r="J17" s="345"/>
      <c r="K17" s="345"/>
      <c r="L17" s="345"/>
      <c r="M17" s="345"/>
      <c r="N17" s="345"/>
      <c r="O17" s="346"/>
      <c r="P17" s="347"/>
    </row>
    <row r="18" spans="2:16" ht="14.4" x14ac:dyDescent="0.3">
      <c r="B18" s="510" t="s">
        <v>250</v>
      </c>
      <c r="C18" s="511"/>
      <c r="D18" s="511"/>
      <c r="E18" s="511"/>
      <c r="F18" s="499">
        <v>0</v>
      </c>
      <c r="G18" s="500"/>
      <c r="H18" s="501"/>
      <c r="I18" s="348"/>
      <c r="J18" s="349"/>
      <c r="K18" s="349"/>
      <c r="L18" s="349"/>
      <c r="M18" s="345"/>
      <c r="N18" s="349"/>
      <c r="O18" s="350"/>
      <c r="P18" s="351"/>
    </row>
    <row r="19" spans="2:16" ht="14.4" x14ac:dyDescent="0.3">
      <c r="B19" s="510" t="s">
        <v>251</v>
      </c>
      <c r="C19" s="511"/>
      <c r="D19" s="511"/>
      <c r="E19" s="511"/>
      <c r="F19" s="499">
        <f>42859849+13164000+182400+4000000+1424036</f>
        <v>61630285</v>
      </c>
      <c r="G19" s="500"/>
      <c r="H19" s="501"/>
      <c r="I19" s="348">
        <f>42859849+13164000+182400</f>
        <v>56206249</v>
      </c>
      <c r="J19" s="349">
        <v>1585000</v>
      </c>
      <c r="K19" s="349">
        <v>4000000</v>
      </c>
      <c r="L19" s="349"/>
      <c r="M19" s="345">
        <f t="shared" ref="M19:M23" si="0">SUM(I19:L19)</f>
        <v>61791249</v>
      </c>
      <c r="N19" s="349">
        <v>824036</v>
      </c>
      <c r="O19" s="350">
        <v>600000</v>
      </c>
      <c r="P19" s="351">
        <f>SUM(N19:O19)</f>
        <v>1424036</v>
      </c>
    </row>
    <row r="20" spans="2:16" ht="14.4" x14ac:dyDescent="0.3">
      <c r="B20" s="510" t="s">
        <v>252</v>
      </c>
      <c r="C20" s="511"/>
      <c r="D20" s="511"/>
      <c r="E20" s="511"/>
      <c r="F20" s="499">
        <f>209033620+19775221+1585000+3465000</f>
        <v>233858841</v>
      </c>
      <c r="G20" s="500"/>
      <c r="H20" s="501"/>
      <c r="I20" s="348">
        <f>209033620+19775221</f>
        <v>228808841</v>
      </c>
      <c r="J20" s="349"/>
      <c r="K20" s="349"/>
      <c r="L20" s="349">
        <v>3465000</v>
      </c>
      <c r="M20" s="345">
        <f t="shared" si="0"/>
        <v>232273841</v>
      </c>
      <c r="N20" s="349"/>
      <c r="O20" s="350"/>
      <c r="P20" s="351"/>
    </row>
    <row r="21" spans="2:16" ht="14.4" x14ac:dyDescent="0.3">
      <c r="B21" s="510" t="s">
        <v>253</v>
      </c>
      <c r="C21" s="511"/>
      <c r="D21" s="511"/>
      <c r="E21" s="511"/>
      <c r="F21" s="499">
        <f>110000+800000+18500</f>
        <v>928500</v>
      </c>
      <c r="G21" s="500"/>
      <c r="H21" s="501"/>
      <c r="I21" s="348">
        <v>110000</v>
      </c>
      <c r="J21" s="349">
        <v>800000</v>
      </c>
      <c r="K21" s="349">
        <v>18500</v>
      </c>
      <c r="L21" s="349"/>
      <c r="M21" s="345">
        <f>SUM(I21:L21)</f>
        <v>928500</v>
      </c>
      <c r="N21" s="349"/>
      <c r="O21" s="350"/>
      <c r="P21" s="351"/>
    </row>
    <row r="22" spans="2:16" ht="15" thickBot="1" x14ac:dyDescent="0.35">
      <c r="B22" s="524" t="s">
        <v>254</v>
      </c>
      <c r="C22" s="525"/>
      <c r="D22" s="525"/>
      <c r="E22" s="525"/>
      <c r="F22" s="521"/>
      <c r="G22" s="522"/>
      <c r="H22" s="523"/>
      <c r="I22" s="352"/>
      <c r="J22" s="353"/>
      <c r="K22" s="353"/>
      <c r="L22" s="353"/>
      <c r="M22" s="354"/>
      <c r="N22" s="353"/>
      <c r="O22" s="355"/>
      <c r="P22" s="356"/>
    </row>
    <row r="23" spans="2:16" ht="15" thickBot="1" x14ac:dyDescent="0.35">
      <c r="B23" s="516" t="s">
        <v>255</v>
      </c>
      <c r="C23" s="517"/>
      <c r="D23" s="517"/>
      <c r="E23" s="517"/>
      <c r="F23" s="518">
        <f>SUM(F17:H22)</f>
        <v>296417626</v>
      </c>
      <c r="G23" s="519"/>
      <c r="H23" s="520"/>
      <c r="I23" s="357">
        <f>SUM(I17:I22)</f>
        <v>285125090</v>
      </c>
      <c r="J23" s="358">
        <f t="shared" ref="J23:O23" si="1">SUM(J17:J22)</f>
        <v>2385000</v>
      </c>
      <c r="K23" s="358">
        <f t="shared" si="1"/>
        <v>4018500</v>
      </c>
      <c r="L23" s="358">
        <f t="shared" si="1"/>
        <v>3465000</v>
      </c>
      <c r="M23" s="359">
        <f t="shared" si="0"/>
        <v>294993590</v>
      </c>
      <c r="N23" s="358">
        <f t="shared" si="1"/>
        <v>824036</v>
      </c>
      <c r="O23" s="358">
        <f t="shared" si="1"/>
        <v>600000</v>
      </c>
      <c r="P23" s="360">
        <f>SUM(N23:O23)</f>
        <v>1424036</v>
      </c>
    </row>
    <row r="24" spans="2:16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6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2:16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6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</sheetData>
  <mergeCells count="22">
    <mergeCell ref="B23:E23"/>
    <mergeCell ref="F23:H23"/>
    <mergeCell ref="B6:P6"/>
    <mergeCell ref="B5:P5"/>
    <mergeCell ref="B7:P7"/>
    <mergeCell ref="B11:P11"/>
    <mergeCell ref="F19:H19"/>
    <mergeCell ref="F20:H20"/>
    <mergeCell ref="F21:H21"/>
    <mergeCell ref="F22:H22"/>
    <mergeCell ref="B19:E19"/>
    <mergeCell ref="B20:E20"/>
    <mergeCell ref="B21:E21"/>
    <mergeCell ref="B22:E22"/>
    <mergeCell ref="B4:P4"/>
    <mergeCell ref="F17:H17"/>
    <mergeCell ref="F18:H18"/>
    <mergeCell ref="B17:E17"/>
    <mergeCell ref="B15:E16"/>
    <mergeCell ref="F15:H16"/>
    <mergeCell ref="B18:E18"/>
    <mergeCell ref="I15:P15"/>
  </mergeCells>
  <pageMargins left="0.7" right="0.7" top="0.75" bottom="0.75" header="0.3" footer="0.3"/>
  <pageSetup paperSize="9" scale="7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5:J31"/>
  <sheetViews>
    <sheetView zoomScaleNormal="100" workbookViewId="0">
      <selection activeCell="C35" sqref="C35"/>
    </sheetView>
  </sheetViews>
  <sheetFormatPr defaultColWidth="9.109375" defaultRowHeight="13.8" x14ac:dyDescent="0.25"/>
  <cols>
    <col min="1" max="2" width="9.109375" style="16"/>
    <col min="3" max="3" width="18.88671875" style="16" customWidth="1"/>
    <col min="4" max="4" width="12.109375" style="16" customWidth="1"/>
    <col min="5" max="5" width="10" style="29" customWidth="1"/>
    <col min="6" max="6" width="15.5546875" style="29" customWidth="1"/>
    <col min="7" max="7" width="35.5546875" style="16" customWidth="1"/>
    <col min="8" max="8" width="13.109375" style="16" customWidth="1"/>
    <col min="9" max="16384" width="9.109375" style="16"/>
  </cols>
  <sheetData>
    <row r="5" spans="1:10" x14ac:dyDescent="0.25">
      <c r="J5" s="18"/>
    </row>
    <row r="6" spans="1:10" ht="14.4" x14ac:dyDescent="0.3">
      <c r="A6" s="439" t="s">
        <v>59</v>
      </c>
      <c r="B6" s="534"/>
      <c r="C6" s="534"/>
      <c r="D6" s="534"/>
      <c r="E6" s="534"/>
      <c r="F6" s="534"/>
      <c r="G6" s="534"/>
      <c r="H6" s="534"/>
      <c r="J6" s="18"/>
    </row>
    <row r="7" spans="1:10" ht="14.4" x14ac:dyDescent="0.3">
      <c r="A7" s="495" t="s">
        <v>60</v>
      </c>
      <c r="B7" s="534"/>
      <c r="C7" s="534"/>
      <c r="D7" s="534"/>
      <c r="E7" s="534"/>
      <c r="F7" s="534"/>
      <c r="G7" s="534"/>
      <c r="H7" s="534"/>
    </row>
    <row r="8" spans="1:10" ht="14.4" x14ac:dyDescent="0.3">
      <c r="A8" s="495" t="s">
        <v>61</v>
      </c>
      <c r="B8" s="534"/>
      <c r="C8" s="534"/>
      <c r="D8" s="534"/>
      <c r="E8" s="534"/>
      <c r="F8" s="534"/>
      <c r="G8" s="534"/>
      <c r="H8" s="534"/>
    </row>
    <row r="9" spans="1:10" x14ac:dyDescent="0.25">
      <c r="A9" s="118"/>
      <c r="B9" s="118"/>
      <c r="C9" s="118"/>
      <c r="D9" s="118"/>
      <c r="E9" s="126"/>
      <c r="F9" s="44"/>
      <c r="G9" s="118"/>
      <c r="H9" s="118"/>
    </row>
    <row r="10" spans="1:10" x14ac:dyDescent="0.25">
      <c r="A10" s="439" t="s">
        <v>366</v>
      </c>
      <c r="B10" s="535"/>
      <c r="C10" s="535"/>
      <c r="D10" s="535"/>
      <c r="E10" s="535"/>
      <c r="F10" s="535"/>
      <c r="G10" s="535"/>
      <c r="H10" s="535"/>
    </row>
    <row r="13" spans="1:10" ht="14.4" thickBot="1" x14ac:dyDescent="0.3"/>
    <row r="14" spans="1:10" ht="27.6" thickTop="1" thickBot="1" x14ac:dyDescent="0.3">
      <c r="B14" s="127" t="s">
        <v>62</v>
      </c>
      <c r="C14" s="128" t="s">
        <v>29</v>
      </c>
      <c r="D14" s="129" t="s">
        <v>63</v>
      </c>
      <c r="E14" s="130" t="s">
        <v>64</v>
      </c>
      <c r="F14" s="130" t="s">
        <v>65</v>
      </c>
      <c r="G14" s="131" t="s">
        <v>66</v>
      </c>
      <c r="H14" s="18"/>
    </row>
    <row r="15" spans="1:10" ht="14.4" thickTop="1" x14ac:dyDescent="0.25">
      <c r="B15" s="132" t="s">
        <v>52</v>
      </c>
      <c r="C15" s="96" t="s">
        <v>53</v>
      </c>
      <c r="D15" s="96">
        <v>300</v>
      </c>
      <c r="E15" s="133">
        <v>10000</v>
      </c>
      <c r="F15" s="133">
        <v>3000000</v>
      </c>
      <c r="G15" s="134" t="s">
        <v>357</v>
      </c>
      <c r="H15" s="18"/>
    </row>
    <row r="16" spans="1:10" ht="18" customHeight="1" x14ac:dyDescent="0.25">
      <c r="B16" s="135" t="s">
        <v>54</v>
      </c>
      <c r="C16" s="83" t="s">
        <v>242</v>
      </c>
      <c r="D16" s="136">
        <v>6371</v>
      </c>
      <c r="E16" s="137">
        <v>10000</v>
      </c>
      <c r="F16" s="137">
        <v>114290706</v>
      </c>
      <c r="G16" s="138" t="s">
        <v>358</v>
      </c>
      <c r="H16" s="18"/>
    </row>
    <row r="17" spans="2:8" x14ac:dyDescent="0.25">
      <c r="B17" s="135" t="s">
        <v>55</v>
      </c>
      <c r="C17" s="83" t="s">
        <v>243</v>
      </c>
      <c r="D17" s="83">
        <v>1</v>
      </c>
      <c r="E17" s="84">
        <v>10000</v>
      </c>
      <c r="F17" s="84">
        <v>28500</v>
      </c>
      <c r="G17" s="138" t="s">
        <v>358</v>
      </c>
      <c r="H17" s="18"/>
    </row>
    <row r="18" spans="2:8" ht="14.4" thickBot="1" x14ac:dyDescent="0.3">
      <c r="B18" s="209" t="s">
        <v>56</v>
      </c>
      <c r="C18" s="116" t="s">
        <v>244</v>
      </c>
      <c r="D18" s="116">
        <v>7461</v>
      </c>
      <c r="E18" s="210">
        <v>1000</v>
      </c>
      <c r="F18" s="210">
        <v>7461000</v>
      </c>
      <c r="G18" s="211" t="s">
        <v>357</v>
      </c>
      <c r="H18" s="18"/>
    </row>
    <row r="19" spans="2:8" ht="15" thickTop="1" thickBot="1" x14ac:dyDescent="0.3">
      <c r="B19" s="536" t="s">
        <v>58</v>
      </c>
      <c r="C19" s="537"/>
      <c r="D19" s="212"/>
      <c r="E19" s="213"/>
      <c r="F19" s="214">
        <f>SUM(F15:F18)</f>
        <v>124780206</v>
      </c>
      <c r="G19" s="212"/>
      <c r="H19" s="18"/>
    </row>
    <row r="20" spans="2:8" ht="14.4" thickTop="1" x14ac:dyDescent="0.25">
      <c r="B20" s="118"/>
      <c r="C20" s="118"/>
      <c r="D20" s="118"/>
      <c r="E20" s="44"/>
      <c r="F20" s="44"/>
      <c r="G20" s="118"/>
      <c r="H20" s="18"/>
    </row>
    <row r="21" spans="2:8" x14ac:dyDescent="0.25">
      <c r="B21" s="118"/>
      <c r="C21" s="118"/>
      <c r="D21" s="118"/>
      <c r="E21" s="44"/>
      <c r="F21" s="44"/>
      <c r="G21" s="118"/>
    </row>
    <row r="22" spans="2:8" x14ac:dyDescent="0.25">
      <c r="B22" s="118"/>
      <c r="C22" s="118"/>
      <c r="D22" s="118"/>
      <c r="E22" s="44"/>
      <c r="F22" s="44"/>
      <c r="G22" s="118"/>
    </row>
    <row r="23" spans="2:8" x14ac:dyDescent="0.25">
      <c r="B23" s="118"/>
      <c r="C23" s="118"/>
      <c r="D23" s="118"/>
      <c r="E23" s="44"/>
      <c r="F23" s="44"/>
      <c r="G23" s="118"/>
    </row>
    <row r="24" spans="2:8" x14ac:dyDescent="0.25">
      <c r="B24" s="529" t="s">
        <v>68</v>
      </c>
      <c r="C24" s="530"/>
      <c r="D24" s="118"/>
      <c r="E24" s="44"/>
      <c r="F24" s="44"/>
      <c r="G24" s="118"/>
    </row>
    <row r="26" spans="2:8" ht="14.4" thickBot="1" x14ac:dyDescent="0.3"/>
    <row r="27" spans="2:8" ht="15" thickTop="1" thickBot="1" x14ac:dyDescent="0.3">
      <c r="C27" s="127" t="s">
        <v>51</v>
      </c>
      <c r="D27" s="531" t="s">
        <v>50</v>
      </c>
      <c r="E27" s="532"/>
      <c r="F27" s="533"/>
      <c r="G27" s="139" t="s">
        <v>245</v>
      </c>
    </row>
    <row r="28" spans="2:8" ht="14.4" thickTop="1" x14ac:dyDescent="0.25">
      <c r="C28" s="140" t="s">
        <v>52</v>
      </c>
      <c r="D28" s="286" t="s">
        <v>359</v>
      </c>
      <c r="E28" s="288"/>
      <c r="F28" s="289"/>
      <c r="G28" s="33">
        <v>475310000</v>
      </c>
    </row>
    <row r="29" spans="2:8" ht="14.4" thickBot="1" x14ac:dyDescent="0.3">
      <c r="C29" s="141" t="s">
        <v>54</v>
      </c>
      <c r="D29" s="287" t="s">
        <v>360</v>
      </c>
      <c r="E29" s="290"/>
      <c r="F29" s="291"/>
      <c r="G29" s="60">
        <v>300000</v>
      </c>
    </row>
    <row r="30" spans="2:8" ht="15" thickTop="1" thickBot="1" x14ac:dyDescent="0.3">
      <c r="C30" s="285" t="s">
        <v>69</v>
      </c>
      <c r="D30" s="526"/>
      <c r="E30" s="527"/>
      <c r="F30" s="528"/>
      <c r="G30" s="142">
        <f>SUM(G28:G29)</f>
        <v>475610000</v>
      </c>
      <c r="H30" s="59"/>
    </row>
    <row r="31" spans="2:8" ht="14.4" thickTop="1" x14ac:dyDescent="0.25"/>
  </sheetData>
  <mergeCells count="8">
    <mergeCell ref="D30:F30"/>
    <mergeCell ref="B24:C24"/>
    <mergeCell ref="D27:F27"/>
    <mergeCell ref="A6:H6"/>
    <mergeCell ref="A10:H10"/>
    <mergeCell ref="A8:H8"/>
    <mergeCell ref="A7:H7"/>
    <mergeCell ref="B19:C19"/>
  </mergeCells>
  <pageMargins left="0.7" right="0.7" top="0.75" bottom="0.75" header="0.3" footer="0.3"/>
  <pageSetup paperSize="9" scale="6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</sheetPr>
  <dimension ref="B2:D25"/>
  <sheetViews>
    <sheetView workbookViewId="0">
      <selection activeCell="G15" sqref="G15:H15"/>
    </sheetView>
  </sheetViews>
  <sheetFormatPr defaultRowHeight="14.4" x14ac:dyDescent="0.3"/>
  <cols>
    <col min="2" max="2" width="58" customWidth="1"/>
    <col min="3" max="3" width="17.33203125" customWidth="1"/>
    <col min="4" max="4" width="21.109375" customWidth="1"/>
    <col min="5" max="5" width="12.33203125" bestFit="1" customWidth="1"/>
  </cols>
  <sheetData>
    <row r="2" spans="2:4" ht="15" thickBot="1" x14ac:dyDescent="0.35"/>
    <row r="3" spans="2:4" ht="15" thickTop="1" x14ac:dyDescent="0.3">
      <c r="B3" s="538" t="s">
        <v>309</v>
      </c>
      <c r="C3" s="538"/>
      <c r="D3" s="538"/>
    </row>
    <row r="4" spans="2:4" ht="15" thickBot="1" x14ac:dyDescent="0.35">
      <c r="B4" s="539"/>
      <c r="C4" s="539"/>
      <c r="D4" s="539"/>
    </row>
    <row r="5" spans="2:4" ht="28.5" customHeight="1" thickTop="1" thickBot="1" x14ac:dyDescent="0.35">
      <c r="B5" s="143" t="s">
        <v>0</v>
      </c>
      <c r="C5" s="144" t="s">
        <v>62</v>
      </c>
      <c r="D5" s="23" t="s">
        <v>324</v>
      </c>
    </row>
    <row r="6" spans="2:4" x14ac:dyDescent="0.3">
      <c r="B6" s="217" t="s">
        <v>153</v>
      </c>
      <c r="C6" s="218" t="s">
        <v>154</v>
      </c>
      <c r="D6" s="110">
        <f>SUM(D7:D9)</f>
        <v>2910437</v>
      </c>
    </row>
    <row r="7" spans="2:4" x14ac:dyDescent="0.3">
      <c r="B7" s="53" t="s">
        <v>155</v>
      </c>
      <c r="C7" s="54" t="s">
        <v>156</v>
      </c>
      <c r="D7" s="55">
        <v>0</v>
      </c>
    </row>
    <row r="8" spans="2:4" x14ac:dyDescent="0.3">
      <c r="B8" s="53" t="s">
        <v>157</v>
      </c>
      <c r="C8" s="54" t="s">
        <v>158</v>
      </c>
      <c r="D8" s="55">
        <v>2910437</v>
      </c>
    </row>
    <row r="9" spans="2:4" x14ac:dyDescent="0.3">
      <c r="B9" s="53" t="s">
        <v>159</v>
      </c>
      <c r="C9" s="54" t="s">
        <v>160</v>
      </c>
      <c r="D9" s="55">
        <v>0</v>
      </c>
    </row>
    <row r="10" spans="2:4" x14ac:dyDescent="0.3">
      <c r="B10" s="219" t="s">
        <v>161</v>
      </c>
      <c r="C10" s="220" t="s">
        <v>162</v>
      </c>
      <c r="D10" s="111">
        <f>SUM(D11,D14,D15)</f>
        <v>2663822232</v>
      </c>
    </row>
    <row r="11" spans="2:4" x14ac:dyDescent="0.3">
      <c r="B11" s="221" t="s">
        <v>163</v>
      </c>
      <c r="C11" s="222" t="s">
        <v>164</v>
      </c>
      <c r="D11" s="112">
        <f>SUM(D12:D13)</f>
        <v>2181049338</v>
      </c>
    </row>
    <row r="12" spans="2:4" x14ac:dyDescent="0.3">
      <c r="B12" s="53" t="s">
        <v>165</v>
      </c>
      <c r="C12" s="54" t="s">
        <v>166</v>
      </c>
      <c r="D12" s="55">
        <v>0</v>
      </c>
    </row>
    <row r="13" spans="2:4" x14ac:dyDescent="0.3">
      <c r="B13" s="53" t="s">
        <v>167</v>
      </c>
      <c r="C13" s="54" t="s">
        <v>168</v>
      </c>
      <c r="D13" s="55">
        <v>2181049338</v>
      </c>
    </row>
    <row r="14" spans="2:4" x14ac:dyDescent="0.3">
      <c r="B14" s="221" t="s">
        <v>169</v>
      </c>
      <c r="C14" s="222" t="s">
        <v>170</v>
      </c>
      <c r="D14" s="112">
        <v>254467909</v>
      </c>
    </row>
    <row r="15" spans="2:4" x14ac:dyDescent="0.3">
      <c r="B15" s="221" t="s">
        <v>171</v>
      </c>
      <c r="C15" s="222" t="s">
        <v>172</v>
      </c>
      <c r="D15" s="112">
        <f>SUM(D16,D20)</f>
        <v>228304985</v>
      </c>
    </row>
    <row r="16" spans="2:4" x14ac:dyDescent="0.3">
      <c r="B16" s="223" t="s">
        <v>173</v>
      </c>
      <c r="C16" s="224" t="s">
        <v>174</v>
      </c>
      <c r="D16" s="113">
        <f>SUM(D17:D19)</f>
        <v>228304985</v>
      </c>
    </row>
    <row r="17" spans="2:4" x14ac:dyDescent="0.3">
      <c r="B17" s="53" t="s">
        <v>175</v>
      </c>
      <c r="C17" s="54" t="s">
        <v>176</v>
      </c>
      <c r="D17" s="55">
        <v>0</v>
      </c>
    </row>
    <row r="18" spans="2:4" x14ac:dyDescent="0.3">
      <c r="B18" s="53" t="s">
        <v>177</v>
      </c>
      <c r="C18" s="54" t="s">
        <v>178</v>
      </c>
      <c r="D18" s="55">
        <v>228304985</v>
      </c>
    </row>
    <row r="19" spans="2:4" x14ac:dyDescent="0.3">
      <c r="B19" s="53" t="s">
        <v>179</v>
      </c>
      <c r="C19" s="54" t="s">
        <v>180</v>
      </c>
      <c r="D19" s="55">
        <v>0</v>
      </c>
    </row>
    <row r="20" spans="2:4" ht="14.25" customHeight="1" x14ac:dyDescent="0.3">
      <c r="B20" s="223" t="s">
        <v>181</v>
      </c>
      <c r="C20" s="224" t="s">
        <v>182</v>
      </c>
      <c r="D20" s="113">
        <f>SUM(D21:D23)</f>
        <v>0</v>
      </c>
    </row>
    <row r="21" spans="2:4" x14ac:dyDescent="0.3">
      <c r="B21" s="53" t="s">
        <v>183</v>
      </c>
      <c r="C21" s="54" t="s">
        <v>184</v>
      </c>
      <c r="D21" s="55">
        <v>0</v>
      </c>
    </row>
    <row r="22" spans="2:4" x14ac:dyDescent="0.3">
      <c r="B22" s="53" t="s">
        <v>185</v>
      </c>
      <c r="C22" s="54" t="s">
        <v>186</v>
      </c>
      <c r="D22" s="55">
        <v>0</v>
      </c>
    </row>
    <row r="23" spans="2:4" x14ac:dyDescent="0.3">
      <c r="B23" s="53" t="s">
        <v>187</v>
      </c>
      <c r="C23" s="54" t="s">
        <v>190</v>
      </c>
      <c r="D23" s="55">
        <v>0</v>
      </c>
    </row>
    <row r="24" spans="2:4" ht="15" thickBot="1" x14ac:dyDescent="0.35">
      <c r="B24" s="215" t="s">
        <v>188</v>
      </c>
      <c r="C24" s="216" t="s">
        <v>189</v>
      </c>
      <c r="D24" s="114">
        <f>SUM(D6,D10)</f>
        <v>2666732669</v>
      </c>
    </row>
    <row r="25" spans="2:4" ht="15" thickTop="1" x14ac:dyDescent="0.3"/>
  </sheetData>
  <mergeCells count="1">
    <mergeCell ref="B3:D4"/>
  </mergeCell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</sheetPr>
  <dimension ref="B1:H29"/>
  <sheetViews>
    <sheetView workbookViewId="0">
      <selection activeCell="E21" sqref="E21"/>
    </sheetView>
  </sheetViews>
  <sheetFormatPr defaultRowHeight="14.4" x14ac:dyDescent="0.3"/>
  <cols>
    <col min="2" max="2" width="38.6640625" customWidth="1"/>
    <col min="3" max="5" width="12.33203125" bestFit="1" customWidth="1"/>
    <col min="7" max="7" width="37.6640625" customWidth="1"/>
    <col min="8" max="10" width="12.33203125" bestFit="1" customWidth="1"/>
  </cols>
  <sheetData>
    <row r="1" spans="2:8" ht="15" thickBot="1" x14ac:dyDescent="0.35"/>
    <row r="2" spans="2:8" ht="30.75" customHeight="1" thickTop="1" thickBot="1" x14ac:dyDescent="0.35">
      <c r="B2" s="460" t="s">
        <v>346</v>
      </c>
      <c r="C2" s="461"/>
      <c r="D2" s="461"/>
      <c r="E2" s="462"/>
    </row>
    <row r="3" spans="2:8" ht="14.25" customHeight="1" thickTop="1" thickBot="1" x14ac:dyDescent="0.35">
      <c r="B3" s="70" t="s">
        <v>0</v>
      </c>
      <c r="C3" s="20" t="s">
        <v>1</v>
      </c>
      <c r="D3" s="20" t="s">
        <v>2</v>
      </c>
      <c r="E3" s="23" t="s">
        <v>3</v>
      </c>
    </row>
    <row r="4" spans="2:8" ht="14.25" customHeight="1" thickTop="1" thickBot="1" x14ac:dyDescent="0.35">
      <c r="B4" s="8" t="s">
        <v>4</v>
      </c>
      <c r="C4" s="6">
        <v>314950</v>
      </c>
      <c r="D4" s="6">
        <v>314950</v>
      </c>
      <c r="E4" s="24">
        <v>0</v>
      </c>
    </row>
    <row r="5" spans="2:8" ht="14.25" customHeight="1" thickBot="1" x14ac:dyDescent="0.35">
      <c r="B5" s="9" t="s">
        <v>5</v>
      </c>
      <c r="C5" s="6">
        <v>2440917</v>
      </c>
      <c r="D5" s="6">
        <v>2440917</v>
      </c>
      <c r="E5" s="24">
        <v>0</v>
      </c>
      <c r="H5" s="32"/>
    </row>
    <row r="6" spans="2:8" ht="14.25" customHeight="1" thickBot="1" x14ac:dyDescent="0.35">
      <c r="B6" s="10" t="s">
        <v>6</v>
      </c>
      <c r="C6" s="21">
        <v>0</v>
      </c>
      <c r="D6" s="21">
        <v>0</v>
      </c>
      <c r="E6" s="21">
        <v>0</v>
      </c>
      <c r="H6" s="32"/>
    </row>
    <row r="7" spans="2:8" ht="14.25" customHeight="1" thickTop="1" thickBot="1" x14ac:dyDescent="0.35">
      <c r="B7" s="165" t="s">
        <v>7</v>
      </c>
      <c r="C7" s="228">
        <f>SUM(C4:C6)</f>
        <v>2755867</v>
      </c>
      <c r="D7" s="229">
        <f>SUM(D4:D6)</f>
        <v>2755867</v>
      </c>
      <c r="E7" s="203">
        <f>SUM(E4:E6)</f>
        <v>0</v>
      </c>
      <c r="H7" s="32"/>
    </row>
    <row r="8" spans="2:8" ht="14.25" customHeight="1" thickTop="1" thickBot="1" x14ac:dyDescent="0.35">
      <c r="B8" s="9" t="s">
        <v>8</v>
      </c>
      <c r="C8" s="6">
        <v>2181049338</v>
      </c>
      <c r="D8" s="6">
        <v>489537599</v>
      </c>
      <c r="E8" s="28">
        <v>1691511739</v>
      </c>
      <c r="H8" s="32"/>
    </row>
    <row r="9" spans="2:8" ht="14.25" customHeight="1" thickTop="1" thickBot="1" x14ac:dyDescent="0.35">
      <c r="B9" s="9" t="s">
        <v>9</v>
      </c>
      <c r="C9" s="6">
        <v>173084029</v>
      </c>
      <c r="D9" s="6">
        <v>169590131</v>
      </c>
      <c r="E9" s="28">
        <v>3493898</v>
      </c>
      <c r="H9" s="73"/>
    </row>
    <row r="10" spans="2:8" ht="14.25" customHeight="1" thickBot="1" x14ac:dyDescent="0.35">
      <c r="B10" s="9" t="s">
        <v>10</v>
      </c>
      <c r="C10" s="6">
        <v>0</v>
      </c>
      <c r="D10" s="6">
        <v>0</v>
      </c>
      <c r="E10" s="6">
        <v>0</v>
      </c>
      <c r="H10" s="32"/>
    </row>
    <row r="11" spans="2:8" ht="14.25" customHeight="1" thickBot="1" x14ac:dyDescent="0.35">
      <c r="B11" s="9" t="s">
        <v>11</v>
      </c>
      <c r="C11" s="6"/>
      <c r="D11" s="6"/>
      <c r="E11" s="6"/>
      <c r="H11" s="32"/>
    </row>
    <row r="12" spans="2:8" ht="14.25" customHeight="1" thickBot="1" x14ac:dyDescent="0.35">
      <c r="B12" s="10" t="s">
        <v>12</v>
      </c>
      <c r="C12" s="6"/>
      <c r="D12" s="6"/>
      <c r="E12" s="6"/>
      <c r="H12" s="32"/>
    </row>
    <row r="13" spans="2:8" ht="14.25" customHeight="1" thickTop="1" thickBot="1" x14ac:dyDescent="0.35">
      <c r="B13" s="165" t="s">
        <v>13</v>
      </c>
      <c r="C13" s="228">
        <f>SUM(C8:C12)</f>
        <v>2354133367</v>
      </c>
      <c r="D13" s="229">
        <f>SUM(D8:D12)</f>
        <v>659127730</v>
      </c>
      <c r="E13" s="203">
        <f>SUM(E8:E12)</f>
        <v>1695005637</v>
      </c>
      <c r="H13" s="32"/>
    </row>
    <row r="14" spans="2:8" ht="14.25" customHeight="1" thickTop="1" thickBot="1" x14ac:dyDescent="0.35">
      <c r="B14" s="9" t="s">
        <v>14</v>
      </c>
      <c r="C14" s="6"/>
      <c r="D14" s="6"/>
      <c r="E14" s="25"/>
      <c r="H14" s="32"/>
    </row>
    <row r="15" spans="2:8" ht="14.25" customHeight="1" thickTop="1" thickBot="1" x14ac:dyDescent="0.35">
      <c r="B15" s="9" t="s">
        <v>15</v>
      </c>
      <c r="C15" s="6"/>
      <c r="D15" s="6"/>
      <c r="E15" s="25"/>
      <c r="H15" s="32"/>
    </row>
    <row r="16" spans="2:8" ht="14.25" customHeight="1" thickTop="1" thickBot="1" x14ac:dyDescent="0.35">
      <c r="B16" s="9" t="s">
        <v>16</v>
      </c>
      <c r="C16" s="6"/>
      <c r="D16" s="6"/>
      <c r="E16" s="25"/>
      <c r="H16" s="32"/>
    </row>
    <row r="17" spans="2:8" ht="14.25" customHeight="1" thickTop="1" thickBot="1" x14ac:dyDescent="0.35">
      <c r="B17" s="9" t="s">
        <v>17</v>
      </c>
      <c r="C17" s="6"/>
      <c r="D17" s="6"/>
      <c r="E17" s="25"/>
      <c r="H17" s="32"/>
    </row>
    <row r="18" spans="2:8" ht="14.25" customHeight="1" thickTop="1" thickBot="1" x14ac:dyDescent="0.35">
      <c r="B18" s="9" t="s">
        <v>18</v>
      </c>
      <c r="C18" s="6"/>
      <c r="D18" s="6"/>
      <c r="E18" s="25"/>
      <c r="H18" s="32"/>
    </row>
    <row r="19" spans="2:8" ht="14.25" customHeight="1" thickTop="1" thickBot="1" x14ac:dyDescent="0.35">
      <c r="B19" s="10" t="s">
        <v>19</v>
      </c>
      <c r="C19" s="22"/>
      <c r="D19" s="22"/>
      <c r="E19" s="25"/>
      <c r="H19" s="32"/>
    </row>
    <row r="20" spans="2:8" ht="14.25" customHeight="1" thickTop="1" thickBot="1" x14ac:dyDescent="0.35">
      <c r="B20" s="225" t="s">
        <v>20</v>
      </c>
      <c r="C20" s="228"/>
      <c r="D20" s="229"/>
      <c r="E20" s="203"/>
      <c r="H20" s="32"/>
    </row>
    <row r="21" spans="2:8" ht="14.25" customHeight="1" thickTop="1" thickBot="1" x14ac:dyDescent="0.35">
      <c r="B21" s="227" t="s">
        <v>21</v>
      </c>
      <c r="C21" s="230">
        <f>SUM(C7,C13)</f>
        <v>2356889234</v>
      </c>
      <c r="D21" s="231">
        <f>SUM(D7,D13)</f>
        <v>661883597</v>
      </c>
      <c r="E21" s="232">
        <f>SUM(E7,E13)</f>
        <v>1695005637</v>
      </c>
      <c r="H21" s="32"/>
    </row>
    <row r="22" spans="2:8" ht="14.25" customHeight="1" thickTop="1" thickBot="1" x14ac:dyDescent="0.35">
      <c r="B22" s="9" t="s">
        <v>22</v>
      </c>
      <c r="C22" s="6"/>
      <c r="D22" s="6"/>
      <c r="E22" s="25"/>
      <c r="H22" s="32"/>
    </row>
    <row r="23" spans="2:8" ht="14.25" customHeight="1" thickTop="1" thickBot="1" x14ac:dyDescent="0.35">
      <c r="B23" s="9" t="s">
        <v>23</v>
      </c>
      <c r="C23" s="6"/>
      <c r="D23" s="6"/>
      <c r="E23" s="25"/>
      <c r="H23" s="32"/>
    </row>
    <row r="24" spans="2:8" ht="14.25" customHeight="1" thickTop="1" thickBot="1" x14ac:dyDescent="0.35">
      <c r="B24" s="9" t="s">
        <v>24</v>
      </c>
      <c r="C24" s="6"/>
      <c r="D24" s="6"/>
      <c r="E24" s="25"/>
      <c r="H24" s="32"/>
    </row>
    <row r="25" spans="2:8" ht="14.25" customHeight="1" thickTop="1" thickBot="1" x14ac:dyDescent="0.35">
      <c r="B25" s="9" t="s">
        <v>25</v>
      </c>
      <c r="C25" s="6"/>
      <c r="D25" s="6"/>
      <c r="E25" s="25"/>
      <c r="H25" s="32"/>
    </row>
    <row r="26" spans="2:8" ht="14.25" customHeight="1" thickTop="1" thickBot="1" x14ac:dyDescent="0.35">
      <c r="B26" s="9" t="s">
        <v>26</v>
      </c>
      <c r="C26" s="6"/>
      <c r="D26" s="6"/>
      <c r="E26" s="25"/>
    </row>
    <row r="27" spans="2:8" ht="14.25" customHeight="1" thickTop="1" thickBot="1" x14ac:dyDescent="0.35">
      <c r="B27" s="9" t="s">
        <v>27</v>
      </c>
      <c r="C27" s="21"/>
      <c r="D27" s="21"/>
      <c r="E27" s="25"/>
    </row>
    <row r="28" spans="2:8" ht="14.25" customHeight="1" thickTop="1" thickBot="1" x14ac:dyDescent="0.35">
      <c r="B28" s="226" t="s">
        <v>28</v>
      </c>
      <c r="C28" s="228"/>
      <c r="D28" s="229"/>
      <c r="E28" s="203"/>
    </row>
    <row r="29" spans="2:8" ht="15" thickTop="1" x14ac:dyDescent="0.3"/>
  </sheetData>
  <mergeCells count="1">
    <mergeCell ref="B2:E2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B1:E29"/>
  <sheetViews>
    <sheetView workbookViewId="0">
      <selection activeCell="E21" sqref="E21"/>
    </sheetView>
  </sheetViews>
  <sheetFormatPr defaultRowHeight="14.4" x14ac:dyDescent="0.3"/>
  <cols>
    <col min="2" max="2" width="39" bestFit="1" customWidth="1"/>
    <col min="3" max="3" width="12" customWidth="1"/>
    <col min="4" max="4" width="11.6640625" customWidth="1"/>
    <col min="5" max="5" width="12.5546875" customWidth="1"/>
  </cols>
  <sheetData>
    <row r="1" spans="2:5" ht="15" thickBot="1" x14ac:dyDescent="0.35"/>
    <row r="2" spans="2:5" ht="30.75" customHeight="1" thickTop="1" thickBot="1" x14ac:dyDescent="0.35">
      <c r="B2" s="460" t="s">
        <v>356</v>
      </c>
      <c r="C2" s="461"/>
      <c r="D2" s="461"/>
      <c r="E2" s="462"/>
    </row>
    <row r="3" spans="2:5" ht="15.6" thickTop="1" thickBot="1" x14ac:dyDescent="0.35">
      <c r="B3" s="70" t="s">
        <v>0</v>
      </c>
      <c r="C3" s="20" t="s">
        <v>1</v>
      </c>
      <c r="D3" s="20" t="s">
        <v>2</v>
      </c>
      <c r="E3" s="23" t="s">
        <v>3</v>
      </c>
    </row>
    <row r="4" spans="2:5" ht="15.6" thickTop="1" thickBot="1" x14ac:dyDescent="0.35">
      <c r="B4" s="8" t="s">
        <v>4</v>
      </c>
      <c r="C4" s="6">
        <v>0</v>
      </c>
      <c r="D4" s="6">
        <v>0</v>
      </c>
      <c r="E4" s="6">
        <v>0</v>
      </c>
    </row>
    <row r="5" spans="2:5" ht="15" thickBot="1" x14ac:dyDescent="0.35">
      <c r="B5" s="9" t="s">
        <v>5</v>
      </c>
      <c r="C5" s="6">
        <v>154570</v>
      </c>
      <c r="D5" s="6">
        <v>154570</v>
      </c>
      <c r="E5" s="6">
        <v>0</v>
      </c>
    </row>
    <row r="6" spans="2:5" ht="15" thickBot="1" x14ac:dyDescent="0.35">
      <c r="B6" s="10" t="s">
        <v>6</v>
      </c>
      <c r="C6" s="6">
        <v>0</v>
      </c>
      <c r="D6" s="6">
        <v>0</v>
      </c>
      <c r="E6" s="6">
        <v>0</v>
      </c>
    </row>
    <row r="7" spans="2:5" ht="15.6" thickTop="1" thickBot="1" x14ac:dyDescent="0.35">
      <c r="B7" s="165" t="s">
        <v>7</v>
      </c>
      <c r="C7" s="228">
        <f>SUM(C4:C6)</f>
        <v>154570</v>
      </c>
      <c r="D7" s="229">
        <f>SUM(D4:D6)</f>
        <v>154570</v>
      </c>
      <c r="E7" s="203">
        <f>SUM(E4:E6)</f>
        <v>0</v>
      </c>
    </row>
    <row r="8" spans="2:5" ht="15.6" thickTop="1" thickBot="1" x14ac:dyDescent="0.35">
      <c r="B8" s="9" t="s">
        <v>8</v>
      </c>
      <c r="C8" s="28">
        <v>0</v>
      </c>
      <c r="D8" s="28">
        <v>0</v>
      </c>
      <c r="E8" s="28">
        <v>0</v>
      </c>
    </row>
    <row r="9" spans="2:5" ht="15.6" thickTop="1" thickBot="1" x14ac:dyDescent="0.35">
      <c r="B9" s="9" t="s">
        <v>9</v>
      </c>
      <c r="C9" s="6">
        <v>55220956</v>
      </c>
      <c r="D9" s="6">
        <v>55220956</v>
      </c>
      <c r="E9" s="28">
        <v>0</v>
      </c>
    </row>
    <row r="10" spans="2:5" ht="15.6" thickTop="1" thickBot="1" x14ac:dyDescent="0.35">
      <c r="B10" s="9" t="s">
        <v>10</v>
      </c>
      <c r="C10" s="28">
        <v>0</v>
      </c>
      <c r="D10" s="28">
        <v>0</v>
      </c>
      <c r="E10" s="28">
        <v>0</v>
      </c>
    </row>
    <row r="11" spans="2:5" ht="15" thickBot="1" x14ac:dyDescent="0.35">
      <c r="B11" s="9" t="s">
        <v>11</v>
      </c>
      <c r="C11" s="6"/>
      <c r="D11" s="6"/>
      <c r="E11" s="6"/>
    </row>
    <row r="12" spans="2:5" ht="15" thickBot="1" x14ac:dyDescent="0.35">
      <c r="B12" s="10" t="s">
        <v>12</v>
      </c>
      <c r="C12" s="6"/>
      <c r="D12" s="6"/>
      <c r="E12" s="6"/>
    </row>
    <row r="13" spans="2:5" ht="15.6" thickTop="1" thickBot="1" x14ac:dyDescent="0.35">
      <c r="B13" s="165" t="s">
        <v>13</v>
      </c>
      <c r="C13" s="228">
        <f>SUM(C8:C12)</f>
        <v>55220956</v>
      </c>
      <c r="D13" s="229">
        <f>SUM(D8:D12)</f>
        <v>55220956</v>
      </c>
      <c r="E13" s="203">
        <f>SUM(E8:E12)</f>
        <v>0</v>
      </c>
    </row>
    <row r="14" spans="2:5" ht="15.6" thickTop="1" thickBot="1" x14ac:dyDescent="0.35">
      <c r="B14" s="9" t="s">
        <v>14</v>
      </c>
      <c r="C14" s="6"/>
      <c r="D14" s="6"/>
      <c r="E14" s="25"/>
    </row>
    <row r="15" spans="2:5" ht="15.6" thickTop="1" thickBot="1" x14ac:dyDescent="0.35">
      <c r="B15" s="9" t="s">
        <v>15</v>
      </c>
      <c r="C15" s="6"/>
      <c r="D15" s="6"/>
      <c r="E15" s="25"/>
    </row>
    <row r="16" spans="2:5" ht="15.6" thickTop="1" thickBot="1" x14ac:dyDescent="0.35">
      <c r="B16" s="9" t="s">
        <v>16</v>
      </c>
      <c r="C16" s="6"/>
      <c r="D16" s="6"/>
      <c r="E16" s="25"/>
    </row>
    <row r="17" spans="2:5" ht="15.6" thickTop="1" thickBot="1" x14ac:dyDescent="0.35">
      <c r="B17" s="9" t="s">
        <v>17</v>
      </c>
      <c r="C17" s="6"/>
      <c r="D17" s="6"/>
      <c r="E17" s="25"/>
    </row>
    <row r="18" spans="2:5" ht="15.6" thickTop="1" thickBot="1" x14ac:dyDescent="0.35">
      <c r="B18" s="9" t="s">
        <v>18</v>
      </c>
      <c r="C18" s="6"/>
      <c r="D18" s="6"/>
      <c r="E18" s="25"/>
    </row>
    <row r="19" spans="2:5" ht="15.6" thickTop="1" thickBot="1" x14ac:dyDescent="0.35">
      <c r="B19" s="10" t="s">
        <v>19</v>
      </c>
      <c r="C19" s="22"/>
      <c r="D19" s="22"/>
      <c r="E19" s="25"/>
    </row>
    <row r="20" spans="2:5" ht="15.6" thickTop="1" thickBot="1" x14ac:dyDescent="0.35">
      <c r="B20" s="225" t="s">
        <v>20</v>
      </c>
      <c r="C20" s="228"/>
      <c r="D20" s="229"/>
      <c r="E20" s="203"/>
    </row>
    <row r="21" spans="2:5" ht="15.6" thickTop="1" thickBot="1" x14ac:dyDescent="0.35">
      <c r="B21" s="227" t="s">
        <v>21</v>
      </c>
      <c r="C21" s="230">
        <f>SUM(C7,C13)</f>
        <v>55375526</v>
      </c>
      <c r="D21" s="231">
        <f>SUM(D7,D13)</f>
        <v>55375526</v>
      </c>
      <c r="E21" s="232">
        <f>SUM(E7,E13)</f>
        <v>0</v>
      </c>
    </row>
    <row r="22" spans="2:5" ht="15.6" thickTop="1" thickBot="1" x14ac:dyDescent="0.35">
      <c r="B22" s="9" t="s">
        <v>22</v>
      </c>
      <c r="C22" s="6"/>
      <c r="D22" s="6"/>
      <c r="E22" s="25"/>
    </row>
    <row r="23" spans="2:5" ht="15.6" thickTop="1" thickBot="1" x14ac:dyDescent="0.35">
      <c r="B23" s="9" t="s">
        <v>23</v>
      </c>
      <c r="C23" s="6"/>
      <c r="D23" s="6"/>
      <c r="E23" s="25"/>
    </row>
    <row r="24" spans="2:5" ht="15.6" thickTop="1" thickBot="1" x14ac:dyDescent="0.35">
      <c r="B24" s="9" t="s">
        <v>24</v>
      </c>
      <c r="C24" s="6"/>
      <c r="D24" s="6"/>
      <c r="E24" s="25"/>
    </row>
    <row r="25" spans="2:5" ht="15.6" thickTop="1" thickBot="1" x14ac:dyDescent="0.35">
      <c r="B25" s="9" t="s">
        <v>25</v>
      </c>
      <c r="C25" s="6"/>
      <c r="D25" s="6"/>
      <c r="E25" s="25"/>
    </row>
    <row r="26" spans="2:5" ht="15.6" thickTop="1" thickBot="1" x14ac:dyDescent="0.35">
      <c r="B26" s="9" t="s">
        <v>26</v>
      </c>
      <c r="C26" s="6"/>
      <c r="D26" s="6"/>
      <c r="E26" s="25"/>
    </row>
    <row r="27" spans="2:5" ht="15.6" thickTop="1" thickBot="1" x14ac:dyDescent="0.35">
      <c r="B27" s="9" t="s">
        <v>27</v>
      </c>
      <c r="C27" s="21"/>
      <c r="D27" s="21"/>
      <c r="E27" s="25"/>
    </row>
    <row r="28" spans="2:5" ht="15.6" thickTop="1" thickBot="1" x14ac:dyDescent="0.35">
      <c r="B28" s="226" t="s">
        <v>28</v>
      </c>
      <c r="C28" s="228"/>
      <c r="D28" s="229"/>
      <c r="E28" s="203"/>
    </row>
    <row r="29" spans="2:5" ht="15" thickTop="1" x14ac:dyDescent="0.3"/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B1:E29"/>
  <sheetViews>
    <sheetView workbookViewId="0">
      <selection activeCell="B2" sqref="B2:E2"/>
    </sheetView>
  </sheetViews>
  <sheetFormatPr defaultRowHeight="14.4" x14ac:dyDescent="0.3"/>
  <cols>
    <col min="2" max="2" width="39" bestFit="1" customWidth="1"/>
    <col min="3" max="3" width="11.33203125" bestFit="1" customWidth="1"/>
    <col min="4" max="4" width="9.88671875" bestFit="1" customWidth="1"/>
    <col min="5" max="5" width="10.88671875" bestFit="1" customWidth="1"/>
  </cols>
  <sheetData>
    <row r="1" spans="2:5" ht="15" thickBot="1" x14ac:dyDescent="0.35"/>
    <row r="2" spans="2:5" ht="30.75" customHeight="1" thickTop="1" thickBot="1" x14ac:dyDescent="0.35">
      <c r="B2" s="460" t="s">
        <v>370</v>
      </c>
      <c r="C2" s="461"/>
      <c r="D2" s="461"/>
      <c r="E2" s="462"/>
    </row>
    <row r="3" spans="2:5" ht="14.25" customHeight="1" thickTop="1" thickBot="1" x14ac:dyDescent="0.35">
      <c r="B3" s="70" t="s">
        <v>0</v>
      </c>
      <c r="C3" s="20" t="s">
        <v>1</v>
      </c>
      <c r="D3" s="20" t="s">
        <v>2</v>
      </c>
      <c r="E3" s="23" t="s">
        <v>3</v>
      </c>
    </row>
    <row r="4" spans="2:5" ht="14.25" customHeight="1" thickTop="1" thickBot="1" x14ac:dyDescent="0.35">
      <c r="B4" s="8" t="s">
        <v>4</v>
      </c>
      <c r="C4" s="6">
        <v>0</v>
      </c>
      <c r="D4" s="6">
        <v>0</v>
      </c>
      <c r="E4" s="6">
        <v>0</v>
      </c>
    </row>
    <row r="5" spans="2:5" ht="14.25" customHeight="1" thickBot="1" x14ac:dyDescent="0.35">
      <c r="B5" s="9" t="s">
        <v>5</v>
      </c>
      <c r="C5" s="6">
        <v>0</v>
      </c>
      <c r="D5" s="6">
        <v>0</v>
      </c>
      <c r="E5" s="6">
        <v>0</v>
      </c>
    </row>
    <row r="6" spans="2:5" ht="14.25" customHeight="1" thickBot="1" x14ac:dyDescent="0.35">
      <c r="B6" s="10" t="s">
        <v>6</v>
      </c>
      <c r="C6" s="6">
        <v>0</v>
      </c>
      <c r="D6" s="6">
        <v>0</v>
      </c>
      <c r="E6" s="6">
        <v>0</v>
      </c>
    </row>
    <row r="7" spans="2:5" ht="14.25" customHeight="1" thickTop="1" thickBot="1" x14ac:dyDescent="0.35">
      <c r="B7" s="165" t="s">
        <v>7</v>
      </c>
      <c r="C7" s="228">
        <f>SUM(C4:C6)</f>
        <v>0</v>
      </c>
      <c r="D7" s="229">
        <f>SUM(D4:D6)</f>
        <v>0</v>
      </c>
      <c r="E7" s="203">
        <f>SUM(E4:E6)</f>
        <v>0</v>
      </c>
    </row>
    <row r="8" spans="2:5" ht="14.25" customHeight="1" thickTop="1" thickBot="1" x14ac:dyDescent="0.35">
      <c r="B8" s="9" t="s">
        <v>8</v>
      </c>
      <c r="C8" s="6">
        <v>254467909</v>
      </c>
      <c r="D8" s="6">
        <v>61291159</v>
      </c>
      <c r="E8" s="28">
        <v>193176750</v>
      </c>
    </row>
    <row r="9" spans="2:5" ht="14.25" customHeight="1" thickBot="1" x14ac:dyDescent="0.35">
      <c r="B9" s="9" t="s">
        <v>9</v>
      </c>
      <c r="C9" s="6">
        <v>0</v>
      </c>
      <c r="D9" s="6">
        <v>0</v>
      </c>
      <c r="E9" s="6">
        <v>0</v>
      </c>
    </row>
    <row r="10" spans="2:5" ht="14.25" customHeight="1" thickBot="1" x14ac:dyDescent="0.35">
      <c r="B10" s="9" t="s">
        <v>10</v>
      </c>
      <c r="C10" s="6">
        <v>0</v>
      </c>
      <c r="D10" s="6">
        <v>0</v>
      </c>
      <c r="E10" s="6">
        <v>0</v>
      </c>
    </row>
    <row r="11" spans="2:5" ht="14.25" customHeight="1" thickBot="1" x14ac:dyDescent="0.35">
      <c r="B11" s="9" t="s">
        <v>11</v>
      </c>
      <c r="C11" s="6"/>
      <c r="D11" s="6"/>
      <c r="E11" s="6"/>
    </row>
    <row r="12" spans="2:5" ht="14.25" customHeight="1" thickBot="1" x14ac:dyDescent="0.35">
      <c r="B12" s="10" t="s">
        <v>12</v>
      </c>
      <c r="C12" s="6"/>
      <c r="D12" s="6"/>
      <c r="E12" s="6"/>
    </row>
    <row r="13" spans="2:5" ht="14.25" customHeight="1" thickTop="1" thickBot="1" x14ac:dyDescent="0.35">
      <c r="B13" s="165" t="s">
        <v>13</v>
      </c>
      <c r="C13" s="228">
        <f>SUM(C8:C12)</f>
        <v>254467909</v>
      </c>
      <c r="D13" s="229">
        <f>SUM(D8:D12)</f>
        <v>61291159</v>
      </c>
      <c r="E13" s="203">
        <f>SUM(E8:E12)</f>
        <v>193176750</v>
      </c>
    </row>
    <row r="14" spans="2:5" ht="14.25" customHeight="1" thickTop="1" thickBot="1" x14ac:dyDescent="0.35">
      <c r="B14" s="9" t="s">
        <v>14</v>
      </c>
      <c r="C14" s="6"/>
      <c r="D14" s="6"/>
      <c r="E14" s="25"/>
    </row>
    <row r="15" spans="2:5" ht="14.25" customHeight="1" thickTop="1" thickBot="1" x14ac:dyDescent="0.35">
      <c r="B15" s="9" t="s">
        <v>15</v>
      </c>
      <c r="C15" s="6"/>
      <c r="D15" s="6"/>
      <c r="E15" s="25"/>
    </row>
    <row r="16" spans="2:5" ht="14.25" customHeight="1" thickTop="1" thickBot="1" x14ac:dyDescent="0.35">
      <c r="B16" s="9" t="s">
        <v>16</v>
      </c>
      <c r="C16" s="6"/>
      <c r="D16" s="6"/>
      <c r="E16" s="25"/>
    </row>
    <row r="17" spans="2:5" ht="14.25" customHeight="1" thickTop="1" thickBot="1" x14ac:dyDescent="0.35">
      <c r="B17" s="9" t="s">
        <v>17</v>
      </c>
      <c r="C17" s="6"/>
      <c r="D17" s="6"/>
      <c r="E17" s="25"/>
    </row>
    <row r="18" spans="2:5" ht="14.25" customHeight="1" thickTop="1" thickBot="1" x14ac:dyDescent="0.35">
      <c r="B18" s="9" t="s">
        <v>18</v>
      </c>
      <c r="C18" s="6"/>
      <c r="D18" s="6"/>
      <c r="E18" s="25"/>
    </row>
    <row r="19" spans="2:5" ht="14.25" customHeight="1" thickTop="1" thickBot="1" x14ac:dyDescent="0.35">
      <c r="B19" s="10" t="s">
        <v>19</v>
      </c>
      <c r="C19" s="22"/>
      <c r="D19" s="22"/>
      <c r="E19" s="25"/>
    </row>
    <row r="20" spans="2:5" ht="14.25" customHeight="1" thickTop="1" thickBot="1" x14ac:dyDescent="0.35">
      <c r="B20" s="225" t="s">
        <v>20</v>
      </c>
      <c r="C20" s="228"/>
      <c r="D20" s="229"/>
      <c r="E20" s="203"/>
    </row>
    <row r="21" spans="2:5" ht="14.25" customHeight="1" thickTop="1" thickBot="1" x14ac:dyDescent="0.35">
      <c r="B21" s="227" t="s">
        <v>21</v>
      </c>
      <c r="C21" s="230">
        <f>SUM(C7,C13)</f>
        <v>254467909</v>
      </c>
      <c r="D21" s="231">
        <f>SUM(D7,D13)</f>
        <v>61291159</v>
      </c>
      <c r="E21" s="232">
        <f>SUM(E7,E13)</f>
        <v>193176750</v>
      </c>
    </row>
    <row r="22" spans="2:5" ht="14.25" customHeight="1" thickTop="1" thickBot="1" x14ac:dyDescent="0.35">
      <c r="B22" s="9" t="s">
        <v>22</v>
      </c>
      <c r="C22" s="6"/>
      <c r="D22" s="6"/>
      <c r="E22" s="25"/>
    </row>
    <row r="23" spans="2:5" ht="14.25" customHeight="1" thickTop="1" thickBot="1" x14ac:dyDescent="0.35">
      <c r="B23" s="9" t="s">
        <v>23</v>
      </c>
      <c r="C23" s="6"/>
      <c r="D23" s="6"/>
      <c r="E23" s="25"/>
    </row>
    <row r="24" spans="2:5" ht="14.25" customHeight="1" thickTop="1" thickBot="1" x14ac:dyDescent="0.35">
      <c r="B24" s="9" t="s">
        <v>24</v>
      </c>
      <c r="C24" s="6"/>
      <c r="D24" s="6"/>
      <c r="E24" s="25"/>
    </row>
    <row r="25" spans="2:5" ht="14.25" customHeight="1" thickTop="1" thickBot="1" x14ac:dyDescent="0.35">
      <c r="B25" s="9" t="s">
        <v>25</v>
      </c>
      <c r="C25" s="6"/>
      <c r="D25" s="6"/>
      <c r="E25" s="25"/>
    </row>
    <row r="26" spans="2:5" ht="14.25" customHeight="1" thickTop="1" thickBot="1" x14ac:dyDescent="0.35">
      <c r="B26" s="9" t="s">
        <v>26</v>
      </c>
      <c r="C26" s="6"/>
      <c r="D26" s="6"/>
      <c r="E26" s="25"/>
    </row>
    <row r="27" spans="2:5" ht="14.25" customHeight="1" thickTop="1" thickBot="1" x14ac:dyDescent="0.35">
      <c r="B27" s="9" t="s">
        <v>27</v>
      </c>
      <c r="C27" s="21"/>
      <c r="D27" s="21"/>
      <c r="E27" s="25"/>
    </row>
    <row r="28" spans="2:5" ht="14.25" customHeight="1" thickTop="1" thickBot="1" x14ac:dyDescent="0.35">
      <c r="B28" s="226" t="s">
        <v>28</v>
      </c>
      <c r="C28" s="228"/>
      <c r="D28" s="229"/>
      <c r="E28" s="203"/>
    </row>
    <row r="29" spans="2:5" ht="15" thickTop="1" x14ac:dyDescent="0.3"/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3:N28"/>
  <sheetViews>
    <sheetView view="pageLayout" topLeftCell="A7" zoomScale="106" zoomScaleNormal="100" zoomScalePageLayoutView="106" workbookViewId="0">
      <selection activeCell="R23" sqref="R23"/>
    </sheetView>
  </sheetViews>
  <sheetFormatPr defaultColWidth="2.44140625" defaultRowHeight="13.2" x14ac:dyDescent="0.25"/>
  <cols>
    <col min="1" max="1" width="2.44140625" style="39"/>
    <col min="2" max="2" width="60.33203125" style="39" bestFit="1" customWidth="1"/>
    <col min="3" max="3" width="16.6640625" style="39" customWidth="1"/>
    <col min="4" max="4" width="18.88671875" style="44" customWidth="1"/>
    <col min="5" max="5" width="2.44140625" style="39" customWidth="1"/>
    <col min="6" max="6" width="12.33203125" style="39" bestFit="1" customWidth="1"/>
    <col min="7" max="7" width="10.88671875" style="44" bestFit="1" customWidth="1"/>
    <col min="8" max="8" width="9.88671875" style="39" bestFit="1" customWidth="1"/>
    <col min="9" max="9" width="11.33203125" style="39" customWidth="1"/>
    <col min="10" max="10" width="9.88671875" style="39" bestFit="1" customWidth="1"/>
    <col min="11" max="11" width="10.6640625" style="39" customWidth="1"/>
    <col min="12" max="12" width="10.88671875" style="44" bestFit="1" customWidth="1"/>
    <col min="13" max="14" width="9.88671875" style="44" bestFit="1" customWidth="1"/>
    <col min="15" max="16384" width="2.44140625" style="39"/>
  </cols>
  <sheetData>
    <row r="3" spans="2:14" ht="13.8" x14ac:dyDescent="0.25">
      <c r="B3" s="120" t="s">
        <v>307</v>
      </c>
      <c r="C3" s="119"/>
      <c r="D3" s="119"/>
      <c r="E3" s="119"/>
      <c r="F3" s="119"/>
      <c r="G3" s="155"/>
      <c r="H3" s="119"/>
      <c r="I3" s="119"/>
      <c r="J3" s="119"/>
      <c r="K3" s="119"/>
      <c r="L3" s="155"/>
    </row>
    <row r="6" spans="2:14" ht="13.8" thickBot="1" x14ac:dyDescent="0.3"/>
    <row r="7" spans="2:14" ht="48" customHeight="1" thickTop="1" thickBot="1" x14ac:dyDescent="0.3">
      <c r="B7" s="49" t="s">
        <v>152</v>
      </c>
      <c r="C7" s="50" t="s">
        <v>62</v>
      </c>
      <c r="D7" s="51" t="s">
        <v>369</v>
      </c>
      <c r="F7" s="85" t="s">
        <v>260</v>
      </c>
      <c r="G7" s="303" t="s">
        <v>261</v>
      </c>
      <c r="H7" s="85" t="s">
        <v>262</v>
      </c>
      <c r="I7" s="85" t="s">
        <v>263</v>
      </c>
      <c r="J7" s="85" t="s">
        <v>264</v>
      </c>
      <c r="K7" s="154" t="s">
        <v>265</v>
      </c>
      <c r="L7" s="156" t="s">
        <v>316</v>
      </c>
      <c r="M7" s="156" t="s">
        <v>317</v>
      </c>
      <c r="N7" s="156" t="s">
        <v>318</v>
      </c>
    </row>
    <row r="8" spans="2:14" ht="13.8" x14ac:dyDescent="0.3">
      <c r="B8" s="52" t="s">
        <v>153</v>
      </c>
      <c r="C8" s="115" t="s">
        <v>52</v>
      </c>
      <c r="D8" s="110">
        <f>SUM(F7:N8)</f>
        <v>91775958</v>
      </c>
      <c r="E8" s="44"/>
      <c r="F8" s="106">
        <f t="shared" ref="F8:N8" si="0">SUM(F9:F11)</f>
        <v>8627699</v>
      </c>
      <c r="G8" s="106">
        <f t="shared" si="0"/>
        <v>67492619</v>
      </c>
      <c r="H8" s="106">
        <f t="shared" si="0"/>
        <v>1687625</v>
      </c>
      <c r="I8" s="106">
        <f t="shared" si="0"/>
        <v>118000</v>
      </c>
      <c r="J8" s="106">
        <f t="shared" si="0"/>
        <v>11039064</v>
      </c>
      <c r="K8" s="146">
        <f t="shared" si="0"/>
        <v>1080732</v>
      </c>
      <c r="L8" s="157">
        <f t="shared" si="0"/>
        <v>1610380</v>
      </c>
      <c r="M8" s="158">
        <f t="shared" si="0"/>
        <v>0</v>
      </c>
      <c r="N8" s="157">
        <f t="shared" si="0"/>
        <v>119839</v>
      </c>
    </row>
    <row r="9" spans="2:14" x14ac:dyDescent="0.25">
      <c r="B9" s="53" t="s">
        <v>155</v>
      </c>
      <c r="C9" s="54" t="s">
        <v>156</v>
      </c>
      <c r="D9" s="55">
        <f t="shared" ref="D9:D26" si="1">SUM(F9:N9)</f>
        <v>0</v>
      </c>
      <c r="F9" s="104">
        <v>0</v>
      </c>
      <c r="G9" s="105">
        <v>0</v>
      </c>
      <c r="H9" s="104">
        <v>0</v>
      </c>
      <c r="I9" s="105">
        <v>0</v>
      </c>
      <c r="J9" s="104">
        <v>0</v>
      </c>
      <c r="K9" s="145">
        <v>0</v>
      </c>
      <c r="L9" s="159">
        <v>0</v>
      </c>
      <c r="M9" s="160">
        <v>0</v>
      </c>
      <c r="N9" s="159">
        <v>0</v>
      </c>
    </row>
    <row r="10" spans="2:14" x14ac:dyDescent="0.25">
      <c r="B10" s="53" t="s">
        <v>157</v>
      </c>
      <c r="C10" s="54" t="s">
        <v>158</v>
      </c>
      <c r="D10" s="55">
        <f t="shared" si="1"/>
        <v>89875958</v>
      </c>
      <c r="E10" s="44"/>
      <c r="F10" s="105">
        <v>6727699</v>
      </c>
      <c r="G10" s="105">
        <v>67492619</v>
      </c>
      <c r="H10" s="105">
        <v>1687625</v>
      </c>
      <c r="I10" s="105">
        <v>118000</v>
      </c>
      <c r="J10" s="105">
        <v>11039064</v>
      </c>
      <c r="K10" s="147">
        <v>1080732</v>
      </c>
      <c r="L10" s="159">
        <v>1610380</v>
      </c>
      <c r="M10" s="160">
        <v>0</v>
      </c>
      <c r="N10" s="159">
        <v>119839</v>
      </c>
    </row>
    <row r="11" spans="2:14" x14ac:dyDescent="0.25">
      <c r="B11" s="53" t="s">
        <v>159</v>
      </c>
      <c r="C11" s="54" t="s">
        <v>160</v>
      </c>
      <c r="D11" s="55">
        <f t="shared" si="1"/>
        <v>1900000</v>
      </c>
      <c r="F11" s="105">
        <v>1900000</v>
      </c>
      <c r="G11" s="105">
        <v>0</v>
      </c>
      <c r="H11" s="104">
        <v>0</v>
      </c>
      <c r="I11" s="105">
        <v>0</v>
      </c>
      <c r="J11" s="104">
        <v>0</v>
      </c>
      <c r="K11" s="145">
        <v>0</v>
      </c>
      <c r="L11" s="159">
        <v>0</v>
      </c>
      <c r="M11" s="160">
        <v>0</v>
      </c>
      <c r="N11" s="159">
        <v>0</v>
      </c>
    </row>
    <row r="12" spans="2:14" ht="13.8" x14ac:dyDescent="0.3">
      <c r="B12" s="56" t="s">
        <v>161</v>
      </c>
      <c r="C12" s="54" t="s">
        <v>162</v>
      </c>
      <c r="D12" s="111">
        <f t="shared" si="1"/>
        <v>1773397500</v>
      </c>
      <c r="E12" s="44"/>
      <c r="F12" s="102">
        <f t="shared" ref="F12:N12" si="2">SUM(F13,F16,F17)</f>
        <v>1350651074</v>
      </c>
      <c r="G12" s="102">
        <f t="shared" si="2"/>
        <v>47310256</v>
      </c>
      <c r="H12" s="102">
        <f t="shared" si="2"/>
        <v>61787235</v>
      </c>
      <c r="I12" s="102">
        <f t="shared" si="2"/>
        <v>20249519</v>
      </c>
      <c r="J12" s="102">
        <f t="shared" si="2"/>
        <v>4794082</v>
      </c>
      <c r="K12" s="148">
        <f t="shared" si="2"/>
        <v>60757217</v>
      </c>
      <c r="L12" s="102">
        <f t="shared" si="2"/>
        <v>98414551</v>
      </c>
      <c r="M12" s="161">
        <f t="shared" si="2"/>
        <v>66669880</v>
      </c>
      <c r="N12" s="102">
        <f t="shared" si="2"/>
        <v>62763686</v>
      </c>
    </row>
    <row r="13" spans="2:14" ht="13.8" x14ac:dyDescent="0.3">
      <c r="B13" s="56" t="s">
        <v>163</v>
      </c>
      <c r="C13" s="54" t="s">
        <v>164</v>
      </c>
      <c r="D13" s="112">
        <f t="shared" si="1"/>
        <v>896883867</v>
      </c>
      <c r="E13" s="44"/>
      <c r="F13" s="107">
        <f t="shared" ref="F13:N13" si="3">SUM(F14:F15)</f>
        <v>890312900</v>
      </c>
      <c r="G13" s="107">
        <f t="shared" si="3"/>
        <v>0</v>
      </c>
      <c r="H13" s="107">
        <f t="shared" si="3"/>
        <v>4101617</v>
      </c>
      <c r="I13" s="107">
        <f t="shared" si="3"/>
        <v>2469350</v>
      </c>
      <c r="J13" s="108">
        <f t="shared" si="3"/>
        <v>0</v>
      </c>
      <c r="K13" s="149">
        <f t="shared" si="3"/>
        <v>0</v>
      </c>
      <c r="L13" s="107">
        <f t="shared" si="3"/>
        <v>0</v>
      </c>
      <c r="M13" s="162">
        <f t="shared" si="3"/>
        <v>0</v>
      </c>
      <c r="N13" s="107">
        <f t="shared" si="3"/>
        <v>0</v>
      </c>
    </row>
    <row r="14" spans="2:14" x14ac:dyDescent="0.25">
      <c r="B14" s="53" t="s">
        <v>165</v>
      </c>
      <c r="C14" s="54" t="s">
        <v>166</v>
      </c>
      <c r="D14" s="55">
        <f t="shared" si="1"/>
        <v>38403338</v>
      </c>
      <c r="F14" s="105">
        <v>38403338</v>
      </c>
      <c r="G14" s="105">
        <v>0</v>
      </c>
      <c r="H14" s="104">
        <v>0</v>
      </c>
      <c r="I14" s="104">
        <v>0</v>
      </c>
      <c r="J14" s="104">
        <v>0</v>
      </c>
      <c r="K14" s="145">
        <v>0</v>
      </c>
      <c r="L14" s="159">
        <v>0</v>
      </c>
      <c r="M14" s="160">
        <v>0</v>
      </c>
      <c r="N14" s="159">
        <v>0</v>
      </c>
    </row>
    <row r="15" spans="2:14" x14ac:dyDescent="0.25">
      <c r="B15" s="53" t="s">
        <v>167</v>
      </c>
      <c r="C15" s="54" t="s">
        <v>168</v>
      </c>
      <c r="D15" s="55">
        <f t="shared" si="1"/>
        <v>858480529</v>
      </c>
      <c r="E15" s="44"/>
      <c r="F15" s="105">
        <v>851909562</v>
      </c>
      <c r="G15" s="105">
        <v>0</v>
      </c>
      <c r="H15" s="105">
        <v>4101617</v>
      </c>
      <c r="I15" s="105">
        <v>2469350</v>
      </c>
      <c r="J15" s="104">
        <v>0</v>
      </c>
      <c r="K15" s="145">
        <v>0</v>
      </c>
      <c r="L15" s="159">
        <v>0</v>
      </c>
      <c r="M15" s="160">
        <v>0</v>
      </c>
      <c r="N15" s="159">
        <v>0</v>
      </c>
    </row>
    <row r="16" spans="2:14" ht="13.8" x14ac:dyDescent="0.3">
      <c r="B16" s="56" t="s">
        <v>169</v>
      </c>
      <c r="C16" s="54" t="s">
        <v>170</v>
      </c>
      <c r="D16" s="112">
        <f t="shared" si="1"/>
        <v>13640473</v>
      </c>
      <c r="F16" s="107">
        <v>13640473</v>
      </c>
      <c r="G16" s="107">
        <v>0</v>
      </c>
      <c r="H16" s="108">
        <v>0</v>
      </c>
      <c r="I16" s="108">
        <v>0</v>
      </c>
      <c r="J16" s="108">
        <v>0</v>
      </c>
      <c r="K16" s="149">
        <v>0</v>
      </c>
      <c r="L16" s="107">
        <v>0</v>
      </c>
      <c r="M16" s="162">
        <v>0</v>
      </c>
      <c r="N16" s="107">
        <v>0</v>
      </c>
    </row>
    <row r="17" spans="2:14" ht="13.8" x14ac:dyDescent="0.3">
      <c r="B17" s="56" t="s">
        <v>171</v>
      </c>
      <c r="C17" s="54" t="s">
        <v>172</v>
      </c>
      <c r="D17" s="112">
        <f t="shared" si="1"/>
        <v>862873160</v>
      </c>
      <c r="E17" s="44"/>
      <c r="F17" s="107">
        <f t="shared" ref="F17:N17" si="4">SUM(F18,F22)</f>
        <v>446697701</v>
      </c>
      <c r="G17" s="107">
        <f t="shared" si="4"/>
        <v>47310256</v>
      </c>
      <c r="H17" s="107">
        <f t="shared" si="4"/>
        <v>57685618</v>
      </c>
      <c r="I17" s="107">
        <f t="shared" si="4"/>
        <v>17780169</v>
      </c>
      <c r="J17" s="107">
        <f t="shared" si="4"/>
        <v>4794082</v>
      </c>
      <c r="K17" s="150">
        <f t="shared" si="4"/>
        <v>60757217</v>
      </c>
      <c r="L17" s="107">
        <f t="shared" si="4"/>
        <v>98414551</v>
      </c>
      <c r="M17" s="162">
        <f t="shared" si="4"/>
        <v>66669880</v>
      </c>
      <c r="N17" s="107">
        <f t="shared" si="4"/>
        <v>62763686</v>
      </c>
    </row>
    <row r="18" spans="2:14" ht="13.8" x14ac:dyDescent="0.3">
      <c r="B18" s="56" t="s">
        <v>173</v>
      </c>
      <c r="C18" s="54" t="s">
        <v>174</v>
      </c>
      <c r="D18" s="113">
        <f t="shared" si="1"/>
        <v>846875738</v>
      </c>
      <c r="E18" s="44"/>
      <c r="F18" s="103">
        <f t="shared" ref="F18:N18" si="5">SUM(F19:F21)</f>
        <v>446697701</v>
      </c>
      <c r="G18" s="103">
        <f t="shared" si="5"/>
        <v>43567736</v>
      </c>
      <c r="H18" s="103">
        <f t="shared" si="5"/>
        <v>45430716</v>
      </c>
      <c r="I18" s="103">
        <f t="shared" si="5"/>
        <v>17780169</v>
      </c>
      <c r="J18" s="103">
        <f t="shared" si="5"/>
        <v>4794082</v>
      </c>
      <c r="K18" s="151">
        <f t="shared" si="5"/>
        <v>60757217</v>
      </c>
      <c r="L18" s="103">
        <f t="shared" si="5"/>
        <v>98414551</v>
      </c>
      <c r="M18" s="163">
        <f t="shared" si="5"/>
        <v>66669880</v>
      </c>
      <c r="N18" s="103">
        <f t="shared" si="5"/>
        <v>62763686</v>
      </c>
    </row>
    <row r="19" spans="2:14" x14ac:dyDescent="0.25">
      <c r="B19" s="53" t="s">
        <v>175</v>
      </c>
      <c r="C19" s="54" t="s">
        <v>176</v>
      </c>
      <c r="D19" s="55">
        <f t="shared" si="1"/>
        <v>17205130</v>
      </c>
      <c r="F19" s="104">
        <v>0</v>
      </c>
      <c r="G19" s="105">
        <v>17205130</v>
      </c>
      <c r="H19" s="104">
        <v>0</v>
      </c>
      <c r="I19" s="104">
        <v>0</v>
      </c>
      <c r="J19" s="104">
        <v>0</v>
      </c>
      <c r="K19" s="145">
        <v>0</v>
      </c>
      <c r="L19" s="159">
        <v>0</v>
      </c>
      <c r="M19" s="160">
        <v>0</v>
      </c>
      <c r="N19" s="159">
        <v>0</v>
      </c>
    </row>
    <row r="20" spans="2:14" x14ac:dyDescent="0.25">
      <c r="B20" s="53" t="s">
        <v>177</v>
      </c>
      <c r="C20" s="54" t="s">
        <v>178</v>
      </c>
      <c r="D20" s="55">
        <f t="shared" si="1"/>
        <v>708950268</v>
      </c>
      <c r="E20" s="44"/>
      <c r="F20" s="105">
        <v>361944822</v>
      </c>
      <c r="G20" s="105">
        <v>26362606</v>
      </c>
      <c r="H20" s="105">
        <v>45430716</v>
      </c>
      <c r="I20" s="105">
        <v>17780169</v>
      </c>
      <c r="J20" s="105">
        <v>4794082</v>
      </c>
      <c r="K20" s="147">
        <v>24789756</v>
      </c>
      <c r="L20" s="159">
        <v>98414551</v>
      </c>
      <c r="M20" s="160">
        <v>66669880</v>
      </c>
      <c r="N20" s="159">
        <v>62763686</v>
      </c>
    </row>
    <row r="21" spans="2:14" x14ac:dyDescent="0.25">
      <c r="B21" s="53" t="s">
        <v>179</v>
      </c>
      <c r="C21" s="54" t="s">
        <v>180</v>
      </c>
      <c r="D21" s="55">
        <f t="shared" si="1"/>
        <v>120720340</v>
      </c>
      <c r="E21" s="44"/>
      <c r="F21" s="105">
        <v>84752879</v>
      </c>
      <c r="G21" s="105">
        <v>0</v>
      </c>
      <c r="H21" s="104">
        <v>0</v>
      </c>
      <c r="I21" s="104">
        <v>0</v>
      </c>
      <c r="J21" s="104">
        <v>0</v>
      </c>
      <c r="K21" s="147">
        <v>35967461</v>
      </c>
      <c r="L21" s="159">
        <v>0</v>
      </c>
      <c r="M21" s="160">
        <v>0</v>
      </c>
      <c r="N21" s="159">
        <v>0</v>
      </c>
    </row>
    <row r="22" spans="2:14" ht="13.8" x14ac:dyDescent="0.3">
      <c r="B22" s="56" t="s">
        <v>181</v>
      </c>
      <c r="C22" s="54" t="s">
        <v>182</v>
      </c>
      <c r="D22" s="113">
        <f t="shared" si="1"/>
        <v>15997422</v>
      </c>
      <c r="E22" s="44"/>
      <c r="F22" s="103">
        <f t="shared" ref="F22:L22" si="6">SUM(F23:F25)</f>
        <v>0</v>
      </c>
      <c r="G22" s="103">
        <f t="shared" si="6"/>
        <v>3742520</v>
      </c>
      <c r="H22" s="103">
        <f t="shared" si="6"/>
        <v>12254902</v>
      </c>
      <c r="I22" s="109">
        <f t="shared" si="6"/>
        <v>0</v>
      </c>
      <c r="J22" s="109">
        <f t="shared" si="6"/>
        <v>0</v>
      </c>
      <c r="K22" s="152">
        <f t="shared" si="6"/>
        <v>0</v>
      </c>
      <c r="L22" s="103">
        <f t="shared" si="6"/>
        <v>0</v>
      </c>
      <c r="M22" s="163">
        <f>SUM(M23:M24)</f>
        <v>0</v>
      </c>
      <c r="N22" s="103">
        <f>SUM(N23:N25)</f>
        <v>0</v>
      </c>
    </row>
    <row r="23" spans="2:14" x14ac:dyDescent="0.25">
      <c r="B23" s="53" t="s">
        <v>183</v>
      </c>
      <c r="C23" s="54" t="s">
        <v>184</v>
      </c>
      <c r="D23" s="55">
        <f t="shared" si="1"/>
        <v>0</v>
      </c>
      <c r="F23" s="105">
        <v>0</v>
      </c>
      <c r="G23" s="105">
        <v>0</v>
      </c>
      <c r="H23" s="104">
        <v>0</v>
      </c>
      <c r="I23" s="104">
        <v>0</v>
      </c>
      <c r="J23" s="104">
        <v>0</v>
      </c>
      <c r="K23" s="145">
        <v>0</v>
      </c>
      <c r="L23" s="159">
        <v>0</v>
      </c>
      <c r="M23" s="160">
        <v>0</v>
      </c>
      <c r="N23" s="159">
        <v>0</v>
      </c>
    </row>
    <row r="24" spans="2:14" x14ac:dyDescent="0.25">
      <c r="B24" s="53" t="s">
        <v>185</v>
      </c>
      <c r="C24" s="54" t="s">
        <v>186</v>
      </c>
      <c r="D24" s="55">
        <f t="shared" si="1"/>
        <v>12254902</v>
      </c>
      <c r="F24" s="104">
        <v>0</v>
      </c>
      <c r="G24" s="105">
        <v>0</v>
      </c>
      <c r="H24" s="105">
        <v>12254902</v>
      </c>
      <c r="I24" s="104">
        <v>0</v>
      </c>
      <c r="J24" s="104">
        <v>0</v>
      </c>
      <c r="K24" s="145">
        <v>0</v>
      </c>
      <c r="L24" s="159">
        <v>0</v>
      </c>
      <c r="M24" s="160">
        <v>0</v>
      </c>
      <c r="N24" s="159">
        <v>0</v>
      </c>
    </row>
    <row r="25" spans="2:14" x14ac:dyDescent="0.25">
      <c r="B25" s="53" t="s">
        <v>187</v>
      </c>
      <c r="C25" s="54" t="s">
        <v>190</v>
      </c>
      <c r="D25" s="55">
        <f t="shared" si="1"/>
        <v>3742520</v>
      </c>
      <c r="F25" s="105">
        <v>0</v>
      </c>
      <c r="G25" s="105">
        <v>3742520</v>
      </c>
      <c r="H25" s="104">
        <v>0</v>
      </c>
      <c r="I25" s="104">
        <v>0</v>
      </c>
      <c r="J25" s="104">
        <v>0</v>
      </c>
      <c r="K25" s="145">
        <v>0</v>
      </c>
      <c r="L25" s="159">
        <v>0</v>
      </c>
      <c r="M25" s="160">
        <v>0</v>
      </c>
      <c r="N25" s="159">
        <v>0</v>
      </c>
    </row>
    <row r="26" spans="2:14" ht="14.4" thickBot="1" x14ac:dyDescent="0.35">
      <c r="B26" s="57" t="s">
        <v>188</v>
      </c>
      <c r="C26" s="58" t="s">
        <v>189</v>
      </c>
      <c r="D26" s="114">
        <f t="shared" si="1"/>
        <v>1865173458</v>
      </c>
      <c r="E26" s="44"/>
      <c r="F26" s="82">
        <f t="shared" ref="F26:N26" si="7">SUM(F8,F12)</f>
        <v>1359278773</v>
      </c>
      <c r="G26" s="82">
        <f t="shared" si="7"/>
        <v>114802875</v>
      </c>
      <c r="H26" s="82">
        <f t="shared" si="7"/>
        <v>63474860</v>
      </c>
      <c r="I26" s="82">
        <f t="shared" si="7"/>
        <v>20367519</v>
      </c>
      <c r="J26" s="82">
        <f t="shared" si="7"/>
        <v>15833146</v>
      </c>
      <c r="K26" s="153">
        <f t="shared" si="7"/>
        <v>61837949</v>
      </c>
      <c r="L26" s="82">
        <f t="shared" si="7"/>
        <v>100024931</v>
      </c>
      <c r="M26" s="164">
        <f t="shared" si="7"/>
        <v>66669880</v>
      </c>
      <c r="N26" s="82">
        <f t="shared" si="7"/>
        <v>62883525</v>
      </c>
    </row>
    <row r="27" spans="2:14" ht="13.8" thickTop="1" x14ac:dyDescent="0.25">
      <c r="E27" s="44"/>
    </row>
    <row r="28" spans="2:14" x14ac:dyDescent="0.25">
      <c r="H28" s="39" t="s">
        <v>368</v>
      </c>
    </row>
  </sheetData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2:L92"/>
  <sheetViews>
    <sheetView view="pageLayout" topLeftCell="A76" zoomScaleNormal="100" workbookViewId="0">
      <selection activeCell="D95" sqref="D95"/>
    </sheetView>
  </sheetViews>
  <sheetFormatPr defaultColWidth="9.109375" defaultRowHeight="13.2" x14ac:dyDescent="0.25"/>
  <cols>
    <col min="1" max="1" width="9.109375" style="39"/>
    <col min="2" max="2" width="32" style="39" customWidth="1"/>
    <col min="3" max="3" width="19.109375" style="39" customWidth="1"/>
    <col min="4" max="4" width="18.5546875" style="39" customWidth="1"/>
    <col min="5" max="16384" width="9.109375" style="39"/>
  </cols>
  <sheetData>
    <row r="2" spans="2:12" x14ac:dyDescent="0.25">
      <c r="B2" s="439"/>
      <c r="C2" s="439"/>
      <c r="D2" s="439"/>
    </row>
    <row r="3" spans="2:12" s="118" customFormat="1" x14ac:dyDescent="0.25">
      <c r="B3" s="121"/>
      <c r="C3" s="121"/>
      <c r="D3" s="121"/>
    </row>
    <row r="4" spans="2:12" x14ac:dyDescent="0.25">
      <c r="B4" s="439"/>
      <c r="C4" s="439"/>
      <c r="D4" s="439"/>
    </row>
    <row r="5" spans="2:12" ht="13.8" x14ac:dyDescent="0.25">
      <c r="B5" s="447" t="s">
        <v>284</v>
      </c>
      <c r="C5" s="447"/>
      <c r="D5" s="447"/>
      <c r="E5" s="119"/>
      <c r="F5" s="119"/>
      <c r="G5" s="119"/>
      <c r="H5" s="119"/>
      <c r="I5" s="119"/>
      <c r="J5" s="119"/>
      <c r="K5" s="119"/>
      <c r="L5" s="119"/>
    </row>
    <row r="6" spans="2:12" x14ac:dyDescent="0.25">
      <c r="B6" s="439"/>
      <c r="C6" s="439"/>
      <c r="D6" s="439"/>
    </row>
    <row r="7" spans="2:12" ht="13.8" thickBot="1" x14ac:dyDescent="0.3">
      <c r="B7" s="45" t="s">
        <v>237</v>
      </c>
    </row>
    <row r="8" spans="2:12" ht="13.8" thickBot="1" x14ac:dyDescent="0.3">
      <c r="B8" s="19" t="s">
        <v>29</v>
      </c>
      <c r="C8" s="34" t="s">
        <v>62</v>
      </c>
      <c r="D8" s="34" t="s">
        <v>191</v>
      </c>
    </row>
    <row r="9" spans="2:12" ht="13.5" customHeight="1" thickBot="1" x14ac:dyDescent="0.3">
      <c r="B9" s="444" t="s">
        <v>192</v>
      </c>
      <c r="C9" s="445"/>
      <c r="D9" s="446"/>
    </row>
    <row r="10" spans="2:12" ht="13.5" customHeight="1" thickBot="1" x14ac:dyDescent="0.3">
      <c r="B10" s="37" t="s">
        <v>270</v>
      </c>
      <c r="C10" s="38" t="s">
        <v>52</v>
      </c>
      <c r="D10" s="6">
        <v>19</v>
      </c>
    </row>
    <row r="11" spans="2:12" s="306" customFormat="1" ht="13.5" customHeight="1" thickBot="1" x14ac:dyDescent="0.3">
      <c r="B11" s="37" t="s">
        <v>373</v>
      </c>
      <c r="C11" s="38" t="s">
        <v>54</v>
      </c>
      <c r="D11" s="6">
        <v>1</v>
      </c>
    </row>
    <row r="12" spans="2:12" ht="13.5" customHeight="1" thickBot="1" x14ac:dyDescent="0.3">
      <c r="B12" s="37" t="s">
        <v>271</v>
      </c>
      <c r="C12" s="38" t="s">
        <v>55</v>
      </c>
      <c r="D12" s="6">
        <v>15</v>
      </c>
    </row>
    <row r="13" spans="2:12" ht="13.5" customHeight="1" thickBot="1" x14ac:dyDescent="0.3">
      <c r="B13" s="37" t="s">
        <v>272</v>
      </c>
      <c r="C13" s="38" t="s">
        <v>56</v>
      </c>
      <c r="D13" s="6">
        <v>3</v>
      </c>
    </row>
    <row r="14" spans="2:12" ht="13.5" customHeight="1" thickBot="1" x14ac:dyDescent="0.3">
      <c r="B14" s="37" t="s">
        <v>273</v>
      </c>
      <c r="C14" s="38" t="s">
        <v>57</v>
      </c>
      <c r="D14" s="6">
        <v>66</v>
      </c>
    </row>
    <row r="15" spans="2:12" ht="13.5" customHeight="1" thickBot="1" x14ac:dyDescent="0.3">
      <c r="B15" s="37" t="s">
        <v>274</v>
      </c>
      <c r="C15" s="38" t="s">
        <v>67</v>
      </c>
      <c r="D15" s="311">
        <v>38</v>
      </c>
    </row>
    <row r="16" spans="2:12" ht="13.5" customHeight="1" thickBot="1" x14ac:dyDescent="0.3">
      <c r="B16" s="37" t="s">
        <v>275</v>
      </c>
      <c r="C16" s="38" t="s">
        <v>200</v>
      </c>
      <c r="D16" s="312">
        <v>2</v>
      </c>
    </row>
    <row r="17" spans="2:4" ht="13.5" customHeight="1" thickBot="1" x14ac:dyDescent="0.3">
      <c r="B17" s="37" t="s">
        <v>276</v>
      </c>
      <c r="C17" s="38" t="s">
        <v>202</v>
      </c>
      <c r="D17" s="312">
        <v>12</v>
      </c>
    </row>
    <row r="18" spans="2:4" ht="13.5" customHeight="1" thickBot="1" x14ac:dyDescent="0.3">
      <c r="B18" s="37" t="s">
        <v>277</v>
      </c>
      <c r="C18" s="38" t="s">
        <v>204</v>
      </c>
      <c r="D18" s="312">
        <v>1807</v>
      </c>
    </row>
    <row r="19" spans="2:4" ht="13.5" customHeight="1" thickBot="1" x14ac:dyDescent="0.3">
      <c r="B19" s="37" t="s">
        <v>278</v>
      </c>
      <c r="C19" s="38" t="s">
        <v>205</v>
      </c>
      <c r="D19" s="312">
        <v>292</v>
      </c>
    </row>
    <row r="20" spans="2:4" s="306" customFormat="1" ht="13.5" customHeight="1" thickBot="1" x14ac:dyDescent="0.3">
      <c r="B20" s="37" t="s">
        <v>374</v>
      </c>
      <c r="C20" s="38" t="s">
        <v>207</v>
      </c>
      <c r="D20" s="312">
        <v>2</v>
      </c>
    </row>
    <row r="21" spans="2:4" s="306" customFormat="1" ht="13.5" customHeight="1" thickBot="1" x14ac:dyDescent="0.3">
      <c r="B21" s="37" t="s">
        <v>375</v>
      </c>
      <c r="C21" s="38" t="s">
        <v>213</v>
      </c>
      <c r="D21" s="312">
        <v>3</v>
      </c>
    </row>
    <row r="22" spans="2:4" ht="13.5" customHeight="1" thickBot="1" x14ac:dyDescent="0.3">
      <c r="B22" s="37" t="s">
        <v>279</v>
      </c>
      <c r="C22" s="38" t="s">
        <v>217</v>
      </c>
      <c r="D22" s="312">
        <v>2603</v>
      </c>
    </row>
    <row r="23" spans="2:4" s="100" customFormat="1" ht="13.5" customHeight="1" thickBot="1" x14ac:dyDescent="0.3">
      <c r="B23" s="37" t="s">
        <v>280</v>
      </c>
      <c r="C23" s="38" t="s">
        <v>218</v>
      </c>
      <c r="D23" s="312">
        <v>1214</v>
      </c>
    </row>
    <row r="24" spans="2:4" s="100" customFormat="1" ht="13.5" customHeight="1" thickBot="1" x14ac:dyDescent="0.3">
      <c r="B24" s="37" t="s">
        <v>269</v>
      </c>
      <c r="C24" s="38" t="s">
        <v>219</v>
      </c>
      <c r="D24" s="312">
        <v>11209</v>
      </c>
    </row>
    <row r="25" spans="2:4" ht="13.5" customHeight="1" thickBot="1" x14ac:dyDescent="0.3">
      <c r="B25" s="37" t="s">
        <v>281</v>
      </c>
      <c r="C25" s="38" t="s">
        <v>221</v>
      </c>
      <c r="D25" s="312">
        <v>94</v>
      </c>
    </row>
    <row r="26" spans="2:4" ht="13.8" thickBot="1" x14ac:dyDescent="0.3">
      <c r="B26" s="441" t="s">
        <v>214</v>
      </c>
      <c r="C26" s="442"/>
      <c r="D26" s="443"/>
    </row>
    <row r="27" spans="2:4" ht="13.8" thickBot="1" x14ac:dyDescent="0.3">
      <c r="B27" s="35" t="s">
        <v>193</v>
      </c>
      <c r="C27" s="36"/>
      <c r="D27" s="46"/>
    </row>
    <row r="28" spans="2:4" ht="13.8" thickBot="1" x14ac:dyDescent="0.3">
      <c r="B28" s="37" t="s">
        <v>194</v>
      </c>
      <c r="C28" s="38"/>
      <c r="D28" s="47"/>
    </row>
    <row r="29" spans="2:4" ht="13.8" thickBot="1" x14ac:dyDescent="0.3">
      <c r="B29" s="37" t="s">
        <v>195</v>
      </c>
      <c r="C29" s="38"/>
      <c r="D29" s="47"/>
    </row>
    <row r="30" spans="2:4" ht="13.8" thickBot="1" x14ac:dyDescent="0.3">
      <c r="B30" s="37" t="s">
        <v>196</v>
      </c>
      <c r="C30" s="38"/>
      <c r="D30" s="47"/>
    </row>
    <row r="31" spans="2:4" ht="13.8" thickBot="1" x14ac:dyDescent="0.3">
      <c r="B31" s="37" t="s">
        <v>197</v>
      </c>
      <c r="C31" s="38"/>
      <c r="D31" s="47"/>
    </row>
    <row r="32" spans="2:4" ht="13.8" thickBot="1" x14ac:dyDescent="0.3">
      <c r="B32" s="37" t="s">
        <v>198</v>
      </c>
      <c r="C32" s="38"/>
      <c r="D32" s="47"/>
    </row>
    <row r="33" spans="2:4" ht="13.8" thickBot="1" x14ac:dyDescent="0.3">
      <c r="B33" s="37" t="s">
        <v>201</v>
      </c>
      <c r="C33" s="38"/>
      <c r="D33" s="47"/>
    </row>
    <row r="34" spans="2:4" ht="13.8" thickBot="1" x14ac:dyDescent="0.3">
      <c r="B34" s="37" t="s">
        <v>203</v>
      </c>
      <c r="C34" s="38"/>
      <c r="D34" s="47"/>
    </row>
    <row r="35" spans="2:4" ht="13.8" thickBot="1" x14ac:dyDescent="0.3">
      <c r="B35" s="37" t="s">
        <v>215</v>
      </c>
      <c r="C35" s="38"/>
      <c r="D35" s="47"/>
    </row>
    <row r="36" spans="2:4" ht="13.5" customHeight="1" thickBot="1" x14ac:dyDescent="0.3">
      <c r="B36" s="37" t="s">
        <v>206</v>
      </c>
      <c r="C36" s="38"/>
      <c r="D36" s="47"/>
    </row>
    <row r="37" spans="2:4" ht="13.8" thickBot="1" x14ac:dyDescent="0.3">
      <c r="B37" s="37" t="s">
        <v>216</v>
      </c>
      <c r="C37" s="38"/>
      <c r="D37" s="47"/>
    </row>
    <row r="38" spans="2:4" ht="13.8" thickBot="1" x14ac:dyDescent="0.3">
      <c r="B38" s="37" t="s">
        <v>208</v>
      </c>
      <c r="C38" s="38"/>
      <c r="D38" s="47"/>
    </row>
    <row r="39" spans="2:4" ht="13.8" thickBot="1" x14ac:dyDescent="0.3">
      <c r="B39" s="37" t="s">
        <v>211</v>
      </c>
      <c r="C39" s="38"/>
      <c r="D39" s="47"/>
    </row>
    <row r="40" spans="2:4" ht="13.8" thickBot="1" x14ac:dyDescent="0.3">
      <c r="B40" s="37" t="s">
        <v>209</v>
      </c>
      <c r="C40" s="38"/>
      <c r="D40" s="47"/>
    </row>
    <row r="41" spans="2:4" ht="13.8" thickBot="1" x14ac:dyDescent="0.3">
      <c r="B41" s="37" t="s">
        <v>210</v>
      </c>
      <c r="C41" s="38"/>
      <c r="D41" s="47"/>
    </row>
    <row r="42" spans="2:4" ht="13.8" thickBot="1" x14ac:dyDescent="0.3">
      <c r="B42" s="37" t="s">
        <v>220</v>
      </c>
      <c r="C42" s="38"/>
      <c r="D42" s="47"/>
    </row>
    <row r="43" spans="2:4" ht="13.8" thickBot="1" x14ac:dyDescent="0.3">
      <c r="B43" s="37" t="s">
        <v>199</v>
      </c>
      <c r="C43" s="38"/>
      <c r="D43" s="47"/>
    </row>
    <row r="44" spans="2:4" ht="13.8" thickBot="1" x14ac:dyDescent="0.3">
      <c r="B44" s="37" t="s">
        <v>212</v>
      </c>
      <c r="C44" s="38"/>
      <c r="D44" s="47"/>
    </row>
    <row r="45" spans="2:4" ht="13.8" thickBot="1" x14ac:dyDescent="0.3">
      <c r="B45" s="444" t="s">
        <v>44</v>
      </c>
      <c r="C45" s="445"/>
      <c r="D45" s="446"/>
    </row>
    <row r="46" spans="2:4" ht="13.8" thickBot="1" x14ac:dyDescent="0.3">
      <c r="B46" s="37" t="s">
        <v>193</v>
      </c>
      <c r="C46" s="38" t="s">
        <v>52</v>
      </c>
      <c r="D46" s="46">
        <v>0</v>
      </c>
    </row>
    <row r="47" spans="2:4" ht="13.8" thickBot="1" x14ac:dyDescent="0.3">
      <c r="B47" s="37" t="s">
        <v>194</v>
      </c>
      <c r="C47" s="38" t="s">
        <v>54</v>
      </c>
      <c r="D47" s="47">
        <v>1</v>
      </c>
    </row>
    <row r="48" spans="2:4" ht="13.8" thickBot="1" x14ac:dyDescent="0.3">
      <c r="B48" s="37" t="s">
        <v>195</v>
      </c>
      <c r="C48" s="38" t="s">
        <v>55</v>
      </c>
      <c r="D48" s="47">
        <v>7</v>
      </c>
    </row>
    <row r="49" spans="2:4" ht="13.8" thickBot="1" x14ac:dyDescent="0.3">
      <c r="B49" s="37" t="s">
        <v>196</v>
      </c>
      <c r="C49" s="38" t="s">
        <v>56</v>
      </c>
      <c r="D49" s="47">
        <v>0</v>
      </c>
    </row>
    <row r="50" spans="2:4" ht="13.8" thickBot="1" x14ac:dyDescent="0.3">
      <c r="B50" s="37" t="s">
        <v>197</v>
      </c>
      <c r="C50" s="38" t="s">
        <v>57</v>
      </c>
      <c r="D50" s="47">
        <v>0</v>
      </c>
    </row>
    <row r="51" spans="2:4" ht="13.8" thickBot="1" x14ac:dyDescent="0.3">
      <c r="B51" s="37" t="s">
        <v>203</v>
      </c>
      <c r="C51" s="38" t="s">
        <v>67</v>
      </c>
      <c r="D51" s="47">
        <v>87</v>
      </c>
    </row>
    <row r="52" spans="2:4" ht="14.25" customHeight="1" thickBot="1" x14ac:dyDescent="0.3">
      <c r="B52" s="37" t="s">
        <v>206</v>
      </c>
      <c r="C52" s="38" t="s">
        <v>200</v>
      </c>
      <c r="D52" s="47">
        <v>6</v>
      </c>
    </row>
    <row r="53" spans="2:4" ht="13.8" thickBot="1" x14ac:dyDescent="0.3">
      <c r="B53" s="35" t="s">
        <v>216</v>
      </c>
      <c r="C53" s="36" t="s">
        <v>202</v>
      </c>
      <c r="D53" s="46">
        <v>8</v>
      </c>
    </row>
    <row r="54" spans="2:4" ht="13.8" thickBot="1" x14ac:dyDescent="0.3">
      <c r="B54" s="35" t="s">
        <v>208</v>
      </c>
      <c r="C54" s="315" t="s">
        <v>204</v>
      </c>
      <c r="D54" s="46">
        <v>41</v>
      </c>
    </row>
    <row r="55" spans="2:4" ht="13.8" thickBot="1" x14ac:dyDescent="0.3">
      <c r="B55" s="37" t="s">
        <v>211</v>
      </c>
      <c r="C55" s="38" t="s">
        <v>205</v>
      </c>
      <c r="D55" s="47">
        <v>4</v>
      </c>
    </row>
    <row r="56" spans="2:4" ht="13.8" thickBot="1" x14ac:dyDescent="0.3">
      <c r="B56" s="37" t="s">
        <v>209</v>
      </c>
      <c r="C56" s="38" t="s">
        <v>207</v>
      </c>
      <c r="D56" s="47">
        <v>0</v>
      </c>
    </row>
    <row r="57" spans="2:4" ht="13.8" thickBot="1" x14ac:dyDescent="0.3">
      <c r="B57" s="37" t="s">
        <v>210</v>
      </c>
      <c r="C57" s="38" t="s">
        <v>213</v>
      </c>
      <c r="D57" s="47">
        <v>0</v>
      </c>
    </row>
    <row r="58" spans="2:4" ht="13.8" thickBot="1" x14ac:dyDescent="0.3">
      <c r="B58" s="37" t="s">
        <v>220</v>
      </c>
      <c r="C58" s="38" t="s">
        <v>217</v>
      </c>
      <c r="D58" s="47">
        <v>0</v>
      </c>
    </row>
    <row r="59" spans="2:4" ht="13.8" thickBot="1" x14ac:dyDescent="0.3">
      <c r="B59" s="37" t="s">
        <v>212</v>
      </c>
      <c r="C59" s="38" t="s">
        <v>218</v>
      </c>
      <c r="D59" s="47">
        <v>0</v>
      </c>
    </row>
    <row r="60" spans="2:4" ht="13.8" thickBot="1" x14ac:dyDescent="0.3">
      <c r="B60" s="444" t="s">
        <v>46</v>
      </c>
      <c r="C60" s="445"/>
      <c r="D60" s="446"/>
    </row>
    <row r="61" spans="2:4" ht="13.8" thickBot="1" x14ac:dyDescent="0.3">
      <c r="B61" s="37" t="s">
        <v>223</v>
      </c>
      <c r="C61" s="38" t="s">
        <v>52</v>
      </c>
      <c r="D61" s="46">
        <v>1152</v>
      </c>
    </row>
    <row r="62" spans="2:4" ht="13.8" thickBot="1" x14ac:dyDescent="0.3">
      <c r="B62" s="37" t="s">
        <v>193</v>
      </c>
      <c r="C62" s="38" t="s">
        <v>54</v>
      </c>
      <c r="D62" s="47">
        <v>7130</v>
      </c>
    </row>
    <row r="63" spans="2:4" ht="13.8" thickBot="1" x14ac:dyDescent="0.3">
      <c r="B63" s="37" t="s">
        <v>194</v>
      </c>
      <c r="C63" s="38" t="s">
        <v>55</v>
      </c>
      <c r="D63" s="47">
        <v>236</v>
      </c>
    </row>
    <row r="64" spans="2:4" ht="13.8" thickBot="1" x14ac:dyDescent="0.3">
      <c r="B64" s="37" t="s">
        <v>195</v>
      </c>
      <c r="C64" s="38" t="s">
        <v>56</v>
      </c>
      <c r="D64" s="47">
        <v>485</v>
      </c>
    </row>
    <row r="65" spans="2:4" ht="13.8" thickBot="1" x14ac:dyDescent="0.3">
      <c r="B65" s="37" t="s">
        <v>196</v>
      </c>
      <c r="C65" s="38" t="s">
        <v>57</v>
      </c>
      <c r="D65" s="47">
        <v>87</v>
      </c>
    </row>
    <row r="66" spans="2:4" ht="13.8" thickBot="1" x14ac:dyDescent="0.3">
      <c r="B66" s="37" t="s">
        <v>197</v>
      </c>
      <c r="C66" s="38" t="s">
        <v>67</v>
      </c>
      <c r="D66" s="47">
        <v>75</v>
      </c>
    </row>
    <row r="67" spans="2:4" ht="13.8" thickBot="1" x14ac:dyDescent="0.3">
      <c r="B67" s="37" t="s">
        <v>198</v>
      </c>
      <c r="C67" s="38" t="s">
        <v>200</v>
      </c>
      <c r="D67" s="47">
        <v>852</v>
      </c>
    </row>
    <row r="68" spans="2:4" ht="13.8" thickBot="1" x14ac:dyDescent="0.3">
      <c r="B68" s="37" t="s">
        <v>201</v>
      </c>
      <c r="C68" s="38" t="s">
        <v>202</v>
      </c>
      <c r="D68" s="47">
        <v>1371</v>
      </c>
    </row>
    <row r="69" spans="2:4" ht="13.5" customHeight="1" thickBot="1" x14ac:dyDescent="0.3">
      <c r="B69" s="37" t="s">
        <v>203</v>
      </c>
      <c r="C69" s="38" t="s">
        <v>204</v>
      </c>
      <c r="D69" s="47">
        <v>11858</v>
      </c>
    </row>
    <row r="70" spans="2:4" ht="13.5" customHeight="1" thickBot="1" x14ac:dyDescent="0.3">
      <c r="B70" s="37" t="s">
        <v>206</v>
      </c>
      <c r="C70" s="38" t="s">
        <v>205</v>
      </c>
      <c r="D70" s="47">
        <v>7299</v>
      </c>
    </row>
    <row r="71" spans="2:4" ht="13.8" thickBot="1" x14ac:dyDescent="0.3">
      <c r="B71" s="37" t="s">
        <v>216</v>
      </c>
      <c r="C71" s="38" t="s">
        <v>207</v>
      </c>
      <c r="D71" s="47">
        <v>739</v>
      </c>
    </row>
    <row r="72" spans="2:4" ht="13.8" thickBot="1" x14ac:dyDescent="0.3">
      <c r="B72" s="37" t="s">
        <v>208</v>
      </c>
      <c r="C72" s="38" t="s">
        <v>213</v>
      </c>
      <c r="D72" s="47">
        <v>1099</v>
      </c>
    </row>
    <row r="73" spans="2:4" ht="13.8" thickBot="1" x14ac:dyDescent="0.3">
      <c r="B73" s="37" t="s">
        <v>211</v>
      </c>
      <c r="C73" s="38" t="s">
        <v>217</v>
      </c>
      <c r="D73" s="47">
        <v>165</v>
      </c>
    </row>
    <row r="74" spans="2:4" ht="13.8" thickBot="1" x14ac:dyDescent="0.3">
      <c r="B74" s="37" t="s">
        <v>209</v>
      </c>
      <c r="C74" s="38" t="s">
        <v>218</v>
      </c>
      <c r="D74" s="47">
        <v>263</v>
      </c>
    </row>
    <row r="75" spans="2:4" ht="13.8" thickBot="1" x14ac:dyDescent="0.3">
      <c r="B75" s="35" t="s">
        <v>224</v>
      </c>
      <c r="C75" s="36" t="s">
        <v>219</v>
      </c>
      <c r="D75" s="47">
        <v>68</v>
      </c>
    </row>
    <row r="76" spans="2:4" ht="13.8" thickBot="1" x14ac:dyDescent="0.3">
      <c r="B76" s="37" t="s">
        <v>225</v>
      </c>
      <c r="C76" s="38" t="s">
        <v>221</v>
      </c>
      <c r="D76" s="47">
        <v>78</v>
      </c>
    </row>
    <row r="77" spans="2:4" ht="13.8" thickBot="1" x14ac:dyDescent="0.3">
      <c r="B77" s="37" t="s">
        <v>210</v>
      </c>
      <c r="C77" s="38" t="s">
        <v>222</v>
      </c>
      <c r="D77" s="47">
        <v>63</v>
      </c>
    </row>
    <row r="78" spans="2:4" ht="13.8" thickBot="1" x14ac:dyDescent="0.3">
      <c r="B78" s="37" t="s">
        <v>220</v>
      </c>
      <c r="C78" s="38" t="s">
        <v>190</v>
      </c>
      <c r="D78" s="47">
        <v>8</v>
      </c>
    </row>
    <row r="79" spans="2:4" ht="13.8" thickBot="1" x14ac:dyDescent="0.3">
      <c r="B79" s="37" t="s">
        <v>226</v>
      </c>
      <c r="C79" s="38" t="s">
        <v>189</v>
      </c>
      <c r="D79" s="47">
        <v>0</v>
      </c>
    </row>
    <row r="80" spans="2:4" ht="13.8" thickBot="1" x14ac:dyDescent="0.3">
      <c r="B80" s="37" t="s">
        <v>227</v>
      </c>
      <c r="C80" s="38" t="s">
        <v>228</v>
      </c>
      <c r="D80" s="47">
        <v>308</v>
      </c>
    </row>
    <row r="81" spans="2:9" ht="13.8" thickBot="1" x14ac:dyDescent="0.3">
      <c r="B81" s="37" t="s">
        <v>199</v>
      </c>
      <c r="C81" s="38" t="s">
        <v>229</v>
      </c>
      <c r="D81" s="47">
        <v>0</v>
      </c>
    </row>
    <row r="82" spans="2:9" ht="13.8" thickBot="1" x14ac:dyDescent="0.3">
      <c r="B82" s="37" t="s">
        <v>212</v>
      </c>
      <c r="C82" s="38" t="s">
        <v>230</v>
      </c>
      <c r="D82" s="47">
        <v>297</v>
      </c>
    </row>
    <row r="83" spans="2:9" ht="13.8" thickBot="1" x14ac:dyDescent="0.3">
      <c r="B83" s="37" t="s">
        <v>231</v>
      </c>
      <c r="C83" s="38" t="s">
        <v>232</v>
      </c>
      <c r="D83" s="47">
        <v>0</v>
      </c>
    </row>
    <row r="84" spans="2:9" ht="13.8" thickBot="1" x14ac:dyDescent="0.3">
      <c r="B84" s="37" t="s">
        <v>233</v>
      </c>
      <c r="C84" s="38" t="s">
        <v>234</v>
      </c>
      <c r="D84" s="47">
        <v>37</v>
      </c>
    </row>
    <row r="85" spans="2:9" ht="13.8" thickBot="1" x14ac:dyDescent="0.3">
      <c r="B85" s="441" t="s">
        <v>235</v>
      </c>
      <c r="C85" s="442"/>
      <c r="D85" s="443"/>
    </row>
    <row r="86" spans="2:9" ht="13.8" thickBot="1" x14ac:dyDescent="0.3">
      <c r="B86" s="66" t="s">
        <v>246</v>
      </c>
      <c r="C86" s="67" t="s">
        <v>52</v>
      </c>
      <c r="D86" s="67">
        <v>60</v>
      </c>
    </row>
    <row r="87" spans="2:9" ht="13.8" thickBot="1" x14ac:dyDescent="0.3">
      <c r="B87" s="68" t="s">
        <v>236</v>
      </c>
      <c r="C87" s="69" t="s">
        <v>54</v>
      </c>
      <c r="D87" s="69">
        <v>507</v>
      </c>
    </row>
    <row r="88" spans="2:9" ht="13.8" thickBot="1" x14ac:dyDescent="0.3">
      <c r="B88" s="68" t="s">
        <v>206</v>
      </c>
      <c r="C88" s="69" t="s">
        <v>55</v>
      </c>
      <c r="D88" s="69">
        <v>18</v>
      </c>
    </row>
    <row r="89" spans="2:9" ht="13.8" thickBot="1" x14ac:dyDescent="0.3">
      <c r="B89" s="68" t="s">
        <v>208</v>
      </c>
      <c r="C89" s="69" t="s">
        <v>56</v>
      </c>
      <c r="D89" s="69">
        <v>79</v>
      </c>
    </row>
    <row r="90" spans="2:9" ht="13.8" thickBot="1" x14ac:dyDescent="0.3">
      <c r="B90" s="68" t="s">
        <v>247</v>
      </c>
      <c r="C90" s="69" t="s">
        <v>57</v>
      </c>
      <c r="D90" s="69">
        <v>1</v>
      </c>
      <c r="I90" s="48"/>
    </row>
    <row r="91" spans="2:9" ht="13.8" thickBot="1" x14ac:dyDescent="0.3">
      <c r="B91" s="68" t="s">
        <v>211</v>
      </c>
      <c r="C91" s="69" t="s">
        <v>67</v>
      </c>
      <c r="D91" s="69">
        <v>16</v>
      </c>
    </row>
    <row r="92" spans="2:9" ht="13.8" thickBot="1" x14ac:dyDescent="0.3">
      <c r="B92" s="68" t="s">
        <v>212</v>
      </c>
      <c r="C92" s="69" t="s">
        <v>200</v>
      </c>
      <c r="D92" s="69">
        <v>6</v>
      </c>
    </row>
  </sheetData>
  <mergeCells count="9">
    <mergeCell ref="B26:D26"/>
    <mergeCell ref="B45:D45"/>
    <mergeCell ref="B60:D60"/>
    <mergeCell ref="B85:D85"/>
    <mergeCell ref="B2:D2"/>
    <mergeCell ref="B5:D5"/>
    <mergeCell ref="B6:D6"/>
    <mergeCell ref="B4:D4"/>
    <mergeCell ref="B9:D9"/>
  </mergeCells>
  <phoneticPr fontId="2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E14"/>
  <sheetViews>
    <sheetView workbookViewId="0">
      <selection activeCell="E13" sqref="E13"/>
    </sheetView>
  </sheetViews>
  <sheetFormatPr defaultRowHeight="14.4" x14ac:dyDescent="0.3"/>
  <cols>
    <col min="2" max="2" width="38.6640625" customWidth="1"/>
    <col min="3" max="3" width="17.33203125" customWidth="1"/>
    <col min="4" max="4" width="16.5546875" customWidth="1"/>
    <col min="5" max="5" width="17.44140625" customWidth="1"/>
  </cols>
  <sheetData>
    <row r="1" spans="2:5" ht="15" thickBot="1" x14ac:dyDescent="0.35"/>
    <row r="2" spans="2:5" ht="31.5" customHeight="1" thickTop="1" thickBot="1" x14ac:dyDescent="0.35">
      <c r="B2" s="448" t="s">
        <v>325</v>
      </c>
      <c r="C2" s="449"/>
      <c r="D2" s="449"/>
      <c r="E2" s="450"/>
    </row>
    <row r="3" spans="2:5" ht="15.6" thickTop="1" thickBot="1" x14ac:dyDescent="0.35">
      <c r="B3" s="70" t="str">
        <f>'ök.szintű forg.képtelen '!B3</f>
        <v>Eszközök</v>
      </c>
      <c r="C3" s="71" t="s">
        <v>1</v>
      </c>
      <c r="D3" s="71" t="s">
        <v>2</v>
      </c>
      <c r="E3" s="72" t="s">
        <v>3</v>
      </c>
    </row>
    <row r="4" spans="2:5" ht="15.6" thickTop="1" thickBot="1" x14ac:dyDescent="0.35">
      <c r="B4" s="8" t="str">
        <f>'ök.szintű forg.képtelen '!B4</f>
        <v>Vagyoni értékű jogok</v>
      </c>
      <c r="C4" s="6">
        <v>0</v>
      </c>
      <c r="D4" s="6">
        <v>0</v>
      </c>
      <c r="E4" s="6">
        <v>0</v>
      </c>
    </row>
    <row r="5" spans="2:5" ht="15" thickBot="1" x14ac:dyDescent="0.35">
      <c r="B5" s="9" t="str">
        <f>'ök.szintű forg.képtelen '!B5</f>
        <v>Szellemi termékek</v>
      </c>
      <c r="C5" s="6">
        <v>37000</v>
      </c>
      <c r="D5" s="6">
        <v>37000</v>
      </c>
      <c r="E5" s="6">
        <v>0</v>
      </c>
    </row>
    <row r="6" spans="2:5" ht="15" thickBot="1" x14ac:dyDescent="0.35">
      <c r="B6" s="10" t="str">
        <f>'ök.szintű forg.képtelen '!B6</f>
        <v>Egyéb immateriális javak</v>
      </c>
      <c r="C6" s="21">
        <v>0</v>
      </c>
      <c r="D6" s="21">
        <v>0</v>
      </c>
      <c r="E6" s="21">
        <v>0</v>
      </c>
    </row>
    <row r="7" spans="2:5" ht="15.6" thickTop="1" thickBot="1" x14ac:dyDescent="0.35">
      <c r="B7" s="165" t="str">
        <f>'ök.szintű forg.képtelen '!B7</f>
        <v>Immateriális javak összesen:</v>
      </c>
      <c r="C7" s="166">
        <f>SUM(C4:C6)</f>
        <v>37000</v>
      </c>
      <c r="D7" s="166">
        <f>SUM(D4:D6)</f>
        <v>37000</v>
      </c>
      <c r="E7" s="166">
        <f>SUM(E4:E6)</f>
        <v>0</v>
      </c>
    </row>
    <row r="8" spans="2:5" ht="15.6" thickTop="1" thickBot="1" x14ac:dyDescent="0.35">
      <c r="B8" s="9" t="str">
        <f>'ök.szintű forg.képtelen '!B8</f>
        <v>Ingatlanok</v>
      </c>
      <c r="C8" s="79">
        <v>0</v>
      </c>
      <c r="D8" s="79">
        <v>0</v>
      </c>
      <c r="E8" s="80">
        <v>0</v>
      </c>
    </row>
    <row r="9" spans="2:5" ht="15" thickBot="1" x14ac:dyDescent="0.35">
      <c r="B9" s="9" t="str">
        <f>'ök.szintű forg.képtelen '!B9</f>
        <v>Gépek, berendezések és felszerelések</v>
      </c>
      <c r="C9" s="79">
        <v>18714209</v>
      </c>
      <c r="D9" s="79">
        <v>18714209</v>
      </c>
      <c r="E9" s="80">
        <v>0</v>
      </c>
    </row>
    <row r="10" spans="2:5" ht="15" thickBot="1" x14ac:dyDescent="0.35">
      <c r="B10" s="9" t="str">
        <f>'ök.szintű forg.képtelen '!B10</f>
        <v>Járművek</v>
      </c>
      <c r="C10" s="79">
        <v>0</v>
      </c>
      <c r="D10" s="79">
        <v>0</v>
      </c>
      <c r="E10" s="80">
        <v>0</v>
      </c>
    </row>
    <row r="11" spans="2:5" ht="15" thickBot="1" x14ac:dyDescent="0.35">
      <c r="B11" s="9" t="str">
        <f>'ök.szintű forg.képtelen '!B11</f>
        <v>Beruházások</v>
      </c>
      <c r="C11" s="79"/>
      <c r="D11" s="79"/>
      <c r="E11" s="80"/>
    </row>
    <row r="12" spans="2:5" ht="15" thickBot="1" x14ac:dyDescent="0.35">
      <c r="B12" s="10" t="str">
        <f>'ök.szintű forg.képtelen '!B12</f>
        <v>Beruházásra adott előlegek</v>
      </c>
      <c r="C12" s="81"/>
      <c r="D12" s="81"/>
      <c r="E12" s="80"/>
    </row>
    <row r="13" spans="2:5" ht="15.6" thickTop="1" thickBot="1" x14ac:dyDescent="0.35">
      <c r="B13" s="165" t="str">
        <f>'ök.szintű forg.képtelen '!B13</f>
        <v>Tárgyi eszközök összesen:</v>
      </c>
      <c r="C13" s="166">
        <f>SUM(C8:C12)</f>
        <v>18714209</v>
      </c>
      <c r="D13" s="166">
        <f>SUM(D8:D12)</f>
        <v>18714209</v>
      </c>
      <c r="E13" s="166">
        <f>SUM(E8:E12)</f>
        <v>0</v>
      </c>
    </row>
    <row r="14" spans="2:5" ht="15" thickTop="1" x14ac:dyDescent="0.3"/>
  </sheetData>
  <mergeCells count="1">
    <mergeCell ref="B2:E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E14"/>
  <sheetViews>
    <sheetView workbookViewId="0">
      <selection activeCell="E17" sqref="E17"/>
    </sheetView>
  </sheetViews>
  <sheetFormatPr defaultRowHeight="14.4" x14ac:dyDescent="0.3"/>
  <cols>
    <col min="2" max="2" width="46.44140625" customWidth="1"/>
    <col min="3" max="3" width="14.44140625" customWidth="1"/>
    <col min="4" max="4" width="14.109375" customWidth="1"/>
    <col min="5" max="5" width="15.6640625" customWidth="1"/>
  </cols>
  <sheetData>
    <row r="1" spans="2:5" ht="15" thickBot="1" x14ac:dyDescent="0.35"/>
    <row r="2" spans="2:5" ht="15.6" thickTop="1" thickBot="1" x14ac:dyDescent="0.35">
      <c r="B2" s="448" t="s">
        <v>327</v>
      </c>
      <c r="C2" s="449"/>
      <c r="D2" s="449"/>
      <c r="E2" s="450"/>
    </row>
    <row r="3" spans="2:5" ht="15.6" thickTop="1" thickBot="1" x14ac:dyDescent="0.35">
      <c r="B3" s="70" t="str">
        <f>'ök.szintű forg.képtelen '!B3</f>
        <v>Eszközök</v>
      </c>
      <c r="C3" s="71" t="s">
        <v>1</v>
      </c>
      <c r="D3" s="71" t="s">
        <v>2</v>
      </c>
      <c r="E3" s="72" t="s">
        <v>3</v>
      </c>
    </row>
    <row r="4" spans="2:5" ht="15.6" thickTop="1" thickBot="1" x14ac:dyDescent="0.35">
      <c r="B4" s="8" t="str">
        <f>'ök.szintű forg.képtelen '!B4</f>
        <v>Vagyoni értékű jogok</v>
      </c>
      <c r="C4" s="6">
        <v>0</v>
      </c>
      <c r="D4" s="6">
        <v>0</v>
      </c>
      <c r="E4" s="6">
        <v>0</v>
      </c>
    </row>
    <row r="5" spans="2:5" ht="15" thickBot="1" x14ac:dyDescent="0.35">
      <c r="B5" s="9" t="str">
        <f>'ök.szintű forg.képtelen '!B5</f>
        <v>Szellemi termékek</v>
      </c>
      <c r="C5" s="6">
        <v>0</v>
      </c>
      <c r="D5" s="6">
        <v>0</v>
      </c>
      <c r="E5" s="6">
        <v>0</v>
      </c>
    </row>
    <row r="6" spans="2:5" ht="15" thickBot="1" x14ac:dyDescent="0.35">
      <c r="B6" s="10" t="str">
        <f>'ök.szintű forg.képtelen '!B6</f>
        <v>Egyéb immateriális javak</v>
      </c>
      <c r="C6" s="21">
        <v>0</v>
      </c>
      <c r="D6" s="21">
        <v>0</v>
      </c>
      <c r="E6" s="21">
        <v>0</v>
      </c>
    </row>
    <row r="7" spans="2:5" ht="15.6" thickTop="1" thickBot="1" x14ac:dyDescent="0.35">
      <c r="B7" s="165" t="str">
        <f>'ök.szintű forg.képtelen '!B7</f>
        <v>Immateriális javak összesen:</v>
      </c>
      <c r="C7" s="166">
        <f>SUM(C4:C6)</f>
        <v>0</v>
      </c>
      <c r="D7" s="166">
        <f>SUM(D4:D6)</f>
        <v>0</v>
      </c>
      <c r="E7" s="166">
        <f>SUM(E4:E6)</f>
        <v>0</v>
      </c>
    </row>
    <row r="8" spans="2:5" ht="15.6" thickTop="1" thickBot="1" x14ac:dyDescent="0.35">
      <c r="B8" s="9" t="str">
        <f>'ök.szintű forg.képtelen '!B8</f>
        <v>Ingatlanok</v>
      </c>
      <c r="C8" s="79">
        <v>0</v>
      </c>
      <c r="D8" s="79">
        <v>0</v>
      </c>
      <c r="E8" s="79">
        <v>0</v>
      </c>
    </row>
    <row r="9" spans="2:5" ht="15" thickBot="1" x14ac:dyDescent="0.35">
      <c r="B9" s="9" t="str">
        <f>'ök.szintű forg.képtelen '!B9</f>
        <v>Gépek, berendezések és felszerelések</v>
      </c>
      <c r="C9" s="79">
        <v>14748688</v>
      </c>
      <c r="D9" s="79">
        <v>14748688</v>
      </c>
      <c r="E9" s="79">
        <v>0</v>
      </c>
    </row>
    <row r="10" spans="2:5" ht="15" thickBot="1" x14ac:dyDescent="0.35">
      <c r="B10" s="9" t="str">
        <f>'ök.szintű forg.képtelen '!B10</f>
        <v>Járművek</v>
      </c>
      <c r="C10" s="79">
        <v>0</v>
      </c>
      <c r="D10" s="79">
        <v>0</v>
      </c>
      <c r="E10" s="79">
        <v>0</v>
      </c>
    </row>
    <row r="11" spans="2:5" ht="15" thickBot="1" x14ac:dyDescent="0.35">
      <c r="B11" s="9" t="str">
        <f>'ök.szintű forg.képtelen '!B11</f>
        <v>Beruházások</v>
      </c>
      <c r="C11" s="79"/>
      <c r="D11" s="79"/>
      <c r="E11" s="80"/>
    </row>
    <row r="12" spans="2:5" ht="15" thickBot="1" x14ac:dyDescent="0.35">
      <c r="B12" s="10" t="str">
        <f>'ök.szintű forg.képtelen '!B12</f>
        <v>Beruházásra adott előlegek</v>
      </c>
      <c r="C12" s="81"/>
      <c r="D12" s="81"/>
      <c r="E12" s="80"/>
    </row>
    <row r="13" spans="2:5" ht="15.6" thickTop="1" thickBot="1" x14ac:dyDescent="0.35">
      <c r="B13" s="165" t="str">
        <f>'ök.szintű forg.képtelen '!B13</f>
        <v>Tárgyi eszközök összesen:</v>
      </c>
      <c r="C13" s="166">
        <f>SUM(C8:C12)</f>
        <v>14748688</v>
      </c>
      <c r="D13" s="166">
        <f>SUM(D8:D12)</f>
        <v>14748688</v>
      </c>
      <c r="E13" s="166">
        <f>SUM(E8:E12)</f>
        <v>0</v>
      </c>
    </row>
    <row r="14" spans="2:5" ht="15" thickTop="1" x14ac:dyDescent="0.3"/>
  </sheetData>
  <mergeCells count="1">
    <mergeCell ref="B2:E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E14"/>
  <sheetViews>
    <sheetView workbookViewId="0">
      <selection activeCell="H15" sqref="H15"/>
    </sheetView>
  </sheetViews>
  <sheetFormatPr defaultColWidth="9.109375" defaultRowHeight="14.4" x14ac:dyDescent="0.3"/>
  <cols>
    <col min="1" max="1" width="9.109375" style="74"/>
    <col min="2" max="2" width="36" style="74" customWidth="1"/>
    <col min="3" max="3" width="13.88671875" style="32" customWidth="1"/>
    <col min="4" max="4" width="11.5546875" style="32" customWidth="1"/>
    <col min="5" max="5" width="19.33203125" style="32" customWidth="1"/>
    <col min="6" max="7" width="9.109375" style="74"/>
    <col min="8" max="9" width="9.109375" style="74" customWidth="1"/>
    <col min="10" max="16384" width="9.109375" style="74"/>
  </cols>
  <sheetData>
    <row r="1" spans="2:5" ht="15" thickBot="1" x14ac:dyDescent="0.35"/>
    <row r="2" spans="2:5" ht="15.6" thickTop="1" thickBot="1" x14ac:dyDescent="0.35">
      <c r="B2" s="451" t="s">
        <v>326</v>
      </c>
      <c r="C2" s="452"/>
      <c r="D2" s="452"/>
      <c r="E2" s="453"/>
    </row>
    <row r="3" spans="2:5" ht="15.6" thickTop="1" thickBot="1" x14ac:dyDescent="0.35">
      <c r="B3" s="75" t="str">
        <f>'[1]ök.szintű forg.képtelen '!B3</f>
        <v>Eszközök</v>
      </c>
      <c r="C3" s="71" t="s">
        <v>1</v>
      </c>
      <c r="D3" s="71" t="s">
        <v>2</v>
      </c>
      <c r="E3" s="72" t="s">
        <v>3</v>
      </c>
    </row>
    <row r="4" spans="2:5" ht="15.6" thickTop="1" thickBot="1" x14ac:dyDescent="0.35">
      <c r="B4" s="76" t="str">
        <f>'[1]ök.szintű forg.képtelen '!B4</f>
        <v>Vagyoni értékű jogok</v>
      </c>
      <c r="C4" s="6">
        <v>0</v>
      </c>
      <c r="D4" s="6">
        <v>0</v>
      </c>
      <c r="E4" s="6">
        <v>0</v>
      </c>
    </row>
    <row r="5" spans="2:5" ht="15" thickBot="1" x14ac:dyDescent="0.35">
      <c r="B5" s="77" t="str">
        <f>'[1]ök.szintű forg.képtelen '!B5</f>
        <v>Szellemi termékek</v>
      </c>
      <c r="C5" s="6">
        <v>1043732</v>
      </c>
      <c r="D5" s="6">
        <v>1043732</v>
      </c>
      <c r="E5" s="24">
        <v>0</v>
      </c>
    </row>
    <row r="6" spans="2:5" ht="15" thickBot="1" x14ac:dyDescent="0.35">
      <c r="B6" s="78" t="str">
        <f>'[1]ök.szintű forg.képtelen '!B6</f>
        <v>Egyéb immateriális javak</v>
      </c>
      <c r="C6" s="21">
        <v>0</v>
      </c>
      <c r="D6" s="21">
        <v>0</v>
      </c>
      <c r="E6" s="21">
        <v>0</v>
      </c>
    </row>
    <row r="7" spans="2:5" ht="15.6" thickTop="1" thickBot="1" x14ac:dyDescent="0.35">
      <c r="B7" s="167" t="str">
        <f>'[1]ök.szintű forg.képtelen '!B7</f>
        <v>Immateriális javak összesen:</v>
      </c>
      <c r="C7" s="166">
        <f>SUM(C4:C6)</f>
        <v>1043732</v>
      </c>
      <c r="D7" s="166">
        <f>SUM(D4:D6)</f>
        <v>1043732</v>
      </c>
      <c r="E7" s="166">
        <f>SUM(E4:E6)</f>
        <v>0</v>
      </c>
    </row>
    <row r="8" spans="2:5" ht="15.6" thickTop="1" thickBot="1" x14ac:dyDescent="0.35">
      <c r="B8" s="77" t="str">
        <f>'[1]ök.szintű forg.képtelen '!B8</f>
        <v>Ingatlanok</v>
      </c>
      <c r="C8" s="79">
        <v>0</v>
      </c>
      <c r="D8" s="79">
        <v>0</v>
      </c>
      <c r="E8" s="79">
        <v>0</v>
      </c>
    </row>
    <row r="9" spans="2:5" ht="15" thickBot="1" x14ac:dyDescent="0.35">
      <c r="B9" s="77" t="str">
        <f>'[1]ök.szintű forg.képtelen '!B9</f>
        <v>Gépek, berendezések és felszerelések</v>
      </c>
      <c r="C9" s="79">
        <v>6075547</v>
      </c>
      <c r="D9" s="79">
        <v>6075547</v>
      </c>
      <c r="E9" s="80">
        <v>0</v>
      </c>
    </row>
    <row r="10" spans="2:5" ht="15" thickBot="1" x14ac:dyDescent="0.35">
      <c r="B10" s="77" t="str">
        <f>'[1]ök.szintű forg.képtelen '!B10</f>
        <v>Járművek</v>
      </c>
      <c r="C10" s="79">
        <v>0</v>
      </c>
      <c r="D10" s="79">
        <v>0</v>
      </c>
      <c r="E10" s="79">
        <v>0</v>
      </c>
    </row>
    <row r="11" spans="2:5" ht="15" thickBot="1" x14ac:dyDescent="0.35">
      <c r="B11" s="77" t="str">
        <f>'[1]ök.szintű forg.képtelen '!B11</f>
        <v>Beruházások</v>
      </c>
      <c r="C11" s="79"/>
      <c r="D11" s="79"/>
      <c r="E11" s="80"/>
    </row>
    <row r="12" spans="2:5" ht="15" thickBot="1" x14ac:dyDescent="0.35">
      <c r="B12" s="78" t="str">
        <f>'[1]ök.szintű forg.képtelen '!B12</f>
        <v>Beruházásra adott előlegek</v>
      </c>
      <c r="C12" s="81"/>
      <c r="D12" s="81"/>
      <c r="E12" s="80"/>
    </row>
    <row r="13" spans="2:5" ht="15.6" thickTop="1" thickBot="1" x14ac:dyDescent="0.35">
      <c r="B13" s="167" t="str">
        <f>'[1]ök.szintű forg.képtelen '!B13</f>
        <v>Tárgyi eszközök összesen:</v>
      </c>
      <c r="C13" s="166">
        <f>SUM(C8:C12)</f>
        <v>6075547</v>
      </c>
      <c r="D13" s="166">
        <f>SUM(D8:D12)</f>
        <v>6075547</v>
      </c>
      <c r="E13" s="166">
        <f>SUM(E8:E12)</f>
        <v>0</v>
      </c>
    </row>
    <row r="14" spans="2:5" ht="15" thickTop="1" x14ac:dyDescent="0.3"/>
  </sheetData>
  <mergeCells count="1">
    <mergeCell ref="B2:E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1:E14"/>
  <sheetViews>
    <sheetView workbookViewId="0">
      <selection activeCell="L4" sqref="L4"/>
    </sheetView>
  </sheetViews>
  <sheetFormatPr defaultRowHeight="14.4" x14ac:dyDescent="0.3"/>
  <cols>
    <col min="2" max="2" width="29.6640625" bestFit="1" customWidth="1"/>
    <col min="3" max="3" width="13.6640625" customWidth="1"/>
    <col min="4" max="4" width="11.6640625" customWidth="1"/>
    <col min="5" max="5" width="20.33203125" customWidth="1"/>
  </cols>
  <sheetData>
    <row r="1" spans="2:5" ht="15" thickBot="1" x14ac:dyDescent="0.35"/>
    <row r="2" spans="2:5" ht="15.6" thickTop="1" thickBot="1" x14ac:dyDescent="0.35">
      <c r="B2" s="451" t="s">
        <v>328</v>
      </c>
      <c r="C2" s="452"/>
      <c r="D2" s="452"/>
      <c r="E2" s="453"/>
    </row>
    <row r="3" spans="2:5" ht="15.6" thickTop="1" thickBot="1" x14ac:dyDescent="0.35">
      <c r="B3" s="75" t="str">
        <f>'[1]ök.szintű forg.képtelen '!B3</f>
        <v>Eszközök</v>
      </c>
      <c r="C3" s="71" t="s">
        <v>1</v>
      </c>
      <c r="D3" s="71" t="s">
        <v>2</v>
      </c>
      <c r="E3" s="72" t="s">
        <v>3</v>
      </c>
    </row>
    <row r="4" spans="2:5" ht="15.6" thickTop="1" thickBot="1" x14ac:dyDescent="0.35">
      <c r="B4" s="76" t="str">
        <f>'[1]ök.szintű forg.képtelen '!B4</f>
        <v>Vagyoni értékű jogok</v>
      </c>
      <c r="C4" s="6">
        <v>0</v>
      </c>
      <c r="D4" s="6">
        <v>0</v>
      </c>
      <c r="E4" s="6">
        <v>0</v>
      </c>
    </row>
    <row r="5" spans="2:5" ht="15" thickBot="1" x14ac:dyDescent="0.35">
      <c r="B5" s="77" t="str">
        <f>'[1]ök.szintű forg.képtelen '!B5</f>
        <v>Szellemi termékek</v>
      </c>
      <c r="C5" s="6">
        <v>0</v>
      </c>
      <c r="D5" s="6">
        <v>0</v>
      </c>
      <c r="E5" s="6">
        <v>0</v>
      </c>
    </row>
    <row r="6" spans="2:5" ht="15" thickBot="1" x14ac:dyDescent="0.35">
      <c r="B6" s="78" t="str">
        <f>'[1]ök.szintű forg.képtelen '!B6</f>
        <v>Egyéb immateriális javak</v>
      </c>
      <c r="C6" s="6">
        <v>0</v>
      </c>
      <c r="D6" s="6">
        <v>0</v>
      </c>
      <c r="E6" s="6">
        <v>0</v>
      </c>
    </row>
    <row r="7" spans="2:5" ht="15.6" thickTop="1" thickBot="1" x14ac:dyDescent="0.35">
      <c r="B7" s="167" t="str">
        <f>'[1]ök.szintű forg.képtelen '!B7</f>
        <v>Immateriális javak összesen:</v>
      </c>
      <c r="C7" s="166">
        <f>SUM(C4:C6)</f>
        <v>0</v>
      </c>
      <c r="D7" s="166">
        <f>SUM(D4:D6)</f>
        <v>0</v>
      </c>
      <c r="E7" s="166">
        <f>SUM(E4:E6)</f>
        <v>0</v>
      </c>
    </row>
    <row r="8" spans="2:5" ht="15.6" thickTop="1" thickBot="1" x14ac:dyDescent="0.35">
      <c r="B8" s="77" t="str">
        <f>'[1]ök.szintű forg.képtelen '!B8</f>
        <v>Ingatlanok</v>
      </c>
      <c r="C8" s="79">
        <v>0</v>
      </c>
      <c r="D8" s="79">
        <v>0</v>
      </c>
      <c r="E8" s="79">
        <v>0</v>
      </c>
    </row>
    <row r="9" spans="2:5" ht="15" thickBot="1" x14ac:dyDescent="0.35">
      <c r="B9" s="77" t="str">
        <f>'[1]ök.szintű forg.képtelen '!B9</f>
        <v>Gépek, berendezések és felszerelések</v>
      </c>
      <c r="C9" s="79">
        <v>21218773</v>
      </c>
      <c r="D9" s="79">
        <v>21218773</v>
      </c>
      <c r="E9" s="80">
        <v>0</v>
      </c>
    </row>
    <row r="10" spans="2:5" ht="15" thickBot="1" x14ac:dyDescent="0.35">
      <c r="B10" s="77" t="str">
        <f>'[1]ök.szintű forg.képtelen '!B10</f>
        <v>Járművek</v>
      </c>
      <c r="C10" s="79">
        <v>0</v>
      </c>
      <c r="D10" s="79">
        <v>0</v>
      </c>
      <c r="E10" s="79">
        <v>0</v>
      </c>
    </row>
    <row r="11" spans="2:5" ht="15" thickBot="1" x14ac:dyDescent="0.35">
      <c r="B11" s="77" t="str">
        <f>'[1]ök.szintű forg.képtelen '!B11</f>
        <v>Beruházások</v>
      </c>
      <c r="C11" s="79"/>
      <c r="D11" s="79"/>
      <c r="E11" s="80"/>
    </row>
    <row r="12" spans="2:5" ht="15" thickBot="1" x14ac:dyDescent="0.35">
      <c r="B12" s="78" t="str">
        <f>'[1]ök.szintű forg.képtelen '!B12</f>
        <v>Beruházásra adott előlegek</v>
      </c>
      <c r="C12" s="81"/>
      <c r="D12" s="81"/>
      <c r="E12" s="80"/>
    </row>
    <row r="13" spans="2:5" ht="15.6" thickTop="1" thickBot="1" x14ac:dyDescent="0.35">
      <c r="B13" s="167" t="str">
        <f>'[1]ök.szintű forg.képtelen '!B13</f>
        <v>Tárgyi eszközök összesen:</v>
      </c>
      <c r="C13" s="166">
        <f>SUM(C8:C12)</f>
        <v>21218773</v>
      </c>
      <c r="D13" s="166">
        <f>SUM(D8:D12)</f>
        <v>21218773</v>
      </c>
      <c r="E13" s="166">
        <f>SUM(E8:E12)</f>
        <v>0</v>
      </c>
    </row>
    <row r="14" spans="2:5" ht="15" thickTop="1" x14ac:dyDescent="0.3"/>
  </sheetData>
  <mergeCells count="1">
    <mergeCell ref="B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41</vt:i4>
      </vt:variant>
      <vt:variant>
        <vt:lpstr>Névvel ellátott tartományok</vt:lpstr>
      </vt:variant>
      <vt:variant>
        <vt:i4>4</vt:i4>
      </vt:variant>
    </vt:vector>
  </HeadingPairs>
  <TitlesOfParts>
    <vt:vector size="45" baseType="lpstr">
      <vt:lpstr>Fedlap</vt:lpstr>
      <vt:lpstr>tartalom jegyzék</vt:lpstr>
      <vt:lpstr>mérleg</vt:lpstr>
      <vt:lpstr>o-s eszközök</vt:lpstr>
      <vt:lpstr>érték nélk. eszk.</vt:lpstr>
      <vt:lpstr>kis ért. önk. korl. f.k.</vt:lpstr>
      <vt:lpstr>kis ért. önk. forg.k.</vt:lpstr>
      <vt:lpstr>kis ért. hivatal korl.f.k.</vt:lpstr>
      <vt:lpstr>kis ért. hivatal forg.képes</vt:lpstr>
      <vt:lpstr>intézm. kis ért. korl. forg.k.</vt:lpstr>
      <vt:lpstr>IV.ök. sz. vagyonösszesítő</vt:lpstr>
      <vt:lpstr>ök. sz. törzsvagyon</vt:lpstr>
      <vt:lpstr>ök.szintű forg.képtelen </vt:lpstr>
      <vt:lpstr>ök.forgképt.</vt:lpstr>
      <vt:lpstr>hiv.forgképtelen</vt:lpstr>
      <vt:lpstr>intézm.forgképtelen</vt:lpstr>
      <vt:lpstr>ök.szintű korl.forg.</vt:lpstr>
      <vt:lpstr>önk. korl. forg.</vt:lpstr>
      <vt:lpstr>hivatal korl. forg.</vt:lpstr>
      <vt:lpstr>intézm.korl. forg.</vt:lpstr>
      <vt:lpstr>Csokonai óvoda</vt:lpstr>
      <vt:lpstr>Nefelejcs óvoda</vt:lpstr>
      <vt:lpstr>Százszorszép óvoda</vt:lpstr>
      <vt:lpstr>Napsugár óvoda</vt:lpstr>
      <vt:lpstr>Mesevár óvoda</vt:lpstr>
      <vt:lpstr>Füzike óvoda</vt:lpstr>
      <vt:lpstr>Zöld Titkok Kastélya Tagóvoda</vt:lpstr>
      <vt:lpstr>Könyvtár</vt:lpstr>
      <vt:lpstr>KSZSZK</vt:lpstr>
      <vt:lpstr>önk. szintű forg.k.</vt:lpstr>
      <vt:lpstr>ök. forg.képes</vt:lpstr>
      <vt:lpstr>hiv.forg.képes</vt:lpstr>
      <vt:lpstr>intézm.forg.képes</vt:lpstr>
      <vt:lpstr>beruházások</vt:lpstr>
      <vt:lpstr>részvény,részesedés</vt:lpstr>
      <vt:lpstr>vagyonkez. átadott 0-ás</vt:lpstr>
      <vt:lpstr>vagyonkez. nagy ért. korl. f. </vt:lpstr>
      <vt:lpstr>vagyonkez. kis ért. korl. f. </vt:lpstr>
      <vt:lpstr>vagyonkez. nagy ért. forg.képes</vt:lpstr>
      <vt:lpstr>Munka2</vt:lpstr>
      <vt:lpstr>Munka3</vt:lpstr>
      <vt:lpstr>'intézm.korl. forg.'!Nyomtatási_terület</vt:lpstr>
      <vt:lpstr>mérleg!Nyomtatási_terület</vt:lpstr>
      <vt:lpstr>'részvény,részesedés'!Nyomtatási_terület</vt:lpstr>
      <vt:lpstr>mérleg!OLE_LINK3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Nagy-György Tiborné</dc:creator>
  <cp:lastModifiedBy>Stán Györgyné</cp:lastModifiedBy>
  <cp:lastPrinted>2021-05-04T11:55:53Z</cp:lastPrinted>
  <dcterms:created xsi:type="dcterms:W3CDTF">2017-05-18T07:22:10Z</dcterms:created>
  <dcterms:modified xsi:type="dcterms:W3CDTF">2021-05-20T12:30:57Z</dcterms:modified>
</cp:coreProperties>
</file>