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0. évi rendelet (12.07)\"/>
    </mc:Choice>
  </mc:AlternateContent>
  <bookViews>
    <workbookView xWindow="0" yWindow="0" windowWidth="23040" windowHeight="8616" firstSheet="8"/>
  </bookViews>
  <sheets>
    <sheet name="1.1. melléklet" sheetId="16" r:id="rId1"/>
    <sheet name="1.2. melléklet" sheetId="17" r:id="rId2"/>
    <sheet name="1.3. melléklet" sheetId="18" r:id="rId3"/>
    <sheet name="2.1. melléklet" sheetId="19" r:id="rId4"/>
    <sheet name="2.2. melléklet" sheetId="20" r:id="rId5"/>
    <sheet name="KV_ELLENŐRZÉS" sheetId="6" r:id="rId6"/>
    <sheet name="3. melléklet" sheetId="22" r:id="rId7"/>
    <sheet name="4. melléklet" sheetId="21" r:id="rId8"/>
    <sheet name="5.mell." sheetId="9" r:id="rId9"/>
    <sheet name="6.1. melléklet" sheetId="23" r:id="rId10"/>
    <sheet name="6.1.1. melléklet" sheetId="24" r:id="rId11"/>
    <sheet name="6.1.2. melléklet" sheetId="25" r:id="rId12"/>
    <sheet name="6.2. melléklet" sheetId="26" r:id="rId13"/>
    <sheet name="6.3. melléklet" sheetId="27" r:id="rId14"/>
    <sheet name="7.mell" sheetId="15" r:id="rId15"/>
  </sheets>
  <externalReferences>
    <externalReference r:id="rId16"/>
    <externalReference r:id="rId17"/>
  </externalReferences>
  <definedNames>
    <definedName name="__xlfn_IFERROR">#N/A</definedName>
    <definedName name="_xlnm.Print_Titles" localSheetId="9">'6.1. melléklet'!$1:$6</definedName>
    <definedName name="_xlnm.Print_Titles" localSheetId="10">'6.1.1. melléklet'!$1:$6</definedName>
    <definedName name="_xlnm.Print_Titles" localSheetId="11">'6.1.2. melléklet'!$1:$6</definedName>
    <definedName name="_xlnm.Print_Titles" localSheetId="12">'6.2. melléklet'!$1:$6</definedName>
    <definedName name="_xlnm.Print_Titles" localSheetId="13">'6.3. melléklet'!$1:$6</definedName>
    <definedName name="_xlnm.Print_Area" localSheetId="0">'1.1. melléklet'!$A$1:$E$166</definedName>
    <definedName name="_xlnm.Print_Area" localSheetId="1">'1.2. melléklet'!$A$1:$E$166</definedName>
    <definedName name="_xlnm.Print_Area" localSheetId="2">'1.3. melléklet'!$A$1:$E$166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7" i="27" l="1"/>
  <c r="E51" i="27"/>
  <c r="D51" i="27"/>
  <c r="C51" i="27"/>
  <c r="C57" i="27" s="1"/>
  <c r="E45" i="27"/>
  <c r="E57" i="27" s="1"/>
  <c r="D45" i="27"/>
  <c r="C45" i="27"/>
  <c r="E37" i="27"/>
  <c r="D37" i="27"/>
  <c r="C37" i="27"/>
  <c r="E30" i="27"/>
  <c r="D30" i="27"/>
  <c r="C30" i="27"/>
  <c r="E26" i="27"/>
  <c r="D26" i="27"/>
  <c r="C26" i="27"/>
  <c r="E20" i="27"/>
  <c r="D20" i="27"/>
  <c r="C20" i="27"/>
  <c r="E8" i="27"/>
  <c r="E36" i="27" s="1"/>
  <c r="E41" i="27" s="1"/>
  <c r="D8" i="27"/>
  <c r="D36" i="27" s="1"/>
  <c r="D41" i="27" s="1"/>
  <c r="D58" i="27" s="1"/>
  <c r="C8" i="27"/>
  <c r="C36" i="27" s="1"/>
  <c r="C41" i="27" s="1"/>
  <c r="D58" i="26"/>
  <c r="E52" i="26"/>
  <c r="D52" i="26"/>
  <c r="C52" i="26"/>
  <c r="C58" i="26" s="1"/>
  <c r="E46" i="26"/>
  <c r="E58" i="26" s="1"/>
  <c r="D46" i="26"/>
  <c r="C46" i="26"/>
  <c r="E38" i="26"/>
  <c r="D38" i="26"/>
  <c r="C38" i="26"/>
  <c r="E31" i="26"/>
  <c r="D31" i="26"/>
  <c r="C31" i="26"/>
  <c r="E26" i="26"/>
  <c r="D26" i="26"/>
  <c r="C26" i="26"/>
  <c r="E20" i="26"/>
  <c r="D20" i="26"/>
  <c r="C20" i="26"/>
  <c r="E8" i="26"/>
  <c r="E37" i="26" s="1"/>
  <c r="E42" i="26" s="1"/>
  <c r="D8" i="26"/>
  <c r="D37" i="26" s="1"/>
  <c r="D42" i="26" s="1"/>
  <c r="D59" i="26" s="1"/>
  <c r="C8" i="26"/>
  <c r="C37" i="26" s="1"/>
  <c r="C42" i="26" s="1"/>
  <c r="C59" i="26" s="1"/>
  <c r="E146" i="25"/>
  <c r="D146" i="25"/>
  <c r="C146" i="25"/>
  <c r="E140" i="25"/>
  <c r="D140" i="25"/>
  <c r="C140" i="25"/>
  <c r="E133" i="25"/>
  <c r="D133" i="25"/>
  <c r="C133" i="25"/>
  <c r="E129" i="25"/>
  <c r="E154" i="25" s="1"/>
  <c r="D129" i="25"/>
  <c r="D154" i="25" s="1"/>
  <c r="C129" i="25"/>
  <c r="C154" i="25" s="1"/>
  <c r="E114" i="25"/>
  <c r="E128" i="25" s="1"/>
  <c r="D114" i="25"/>
  <c r="C114" i="25"/>
  <c r="E93" i="25"/>
  <c r="D93" i="25"/>
  <c r="D128" i="25" s="1"/>
  <c r="C93" i="25"/>
  <c r="C128" i="25" s="1"/>
  <c r="E82" i="25"/>
  <c r="D82" i="25"/>
  <c r="C82" i="25"/>
  <c r="E78" i="25"/>
  <c r="D78" i="25"/>
  <c r="C78" i="25"/>
  <c r="E75" i="25"/>
  <c r="D75" i="25"/>
  <c r="C75" i="25"/>
  <c r="E70" i="25"/>
  <c r="D70" i="25"/>
  <c r="C70" i="25"/>
  <c r="E66" i="25"/>
  <c r="E89" i="25" s="1"/>
  <c r="D66" i="25"/>
  <c r="D89" i="25" s="1"/>
  <c r="C66" i="25"/>
  <c r="C89" i="25" s="1"/>
  <c r="E60" i="25"/>
  <c r="D60" i="25"/>
  <c r="C60" i="25"/>
  <c r="E55" i="25"/>
  <c r="D55" i="25"/>
  <c r="C55" i="25"/>
  <c r="E49" i="25"/>
  <c r="D49" i="25"/>
  <c r="C49" i="25"/>
  <c r="E37" i="25"/>
  <c r="D37" i="25"/>
  <c r="C37" i="25"/>
  <c r="B36" i="25"/>
  <c r="B35" i="25"/>
  <c r="B34" i="25"/>
  <c r="B33" i="25"/>
  <c r="B32" i="25"/>
  <c r="B31" i="25"/>
  <c r="B30" i="25"/>
  <c r="E29" i="25"/>
  <c r="D29" i="25"/>
  <c r="C29" i="25"/>
  <c r="E22" i="25"/>
  <c r="D22" i="25"/>
  <c r="C22" i="25"/>
  <c r="E15" i="25"/>
  <c r="D15" i="25"/>
  <c r="D65" i="25" s="1"/>
  <c r="D90" i="25" s="1"/>
  <c r="C15" i="25"/>
  <c r="E8" i="25"/>
  <c r="E65" i="25" s="1"/>
  <c r="D8" i="25"/>
  <c r="C8" i="25"/>
  <c r="C65" i="25" s="1"/>
  <c r="C90" i="25" s="1"/>
  <c r="E146" i="24"/>
  <c r="D146" i="24"/>
  <c r="C146" i="24"/>
  <c r="E140" i="24"/>
  <c r="D140" i="24"/>
  <c r="C140" i="24"/>
  <c r="E133" i="24"/>
  <c r="D133" i="24"/>
  <c r="C133" i="24"/>
  <c r="E129" i="24"/>
  <c r="E154" i="24" s="1"/>
  <c r="D129" i="24"/>
  <c r="D154" i="24" s="1"/>
  <c r="C129" i="24"/>
  <c r="C154" i="24" s="1"/>
  <c r="E114" i="24"/>
  <c r="E128" i="24" s="1"/>
  <c r="D114" i="24"/>
  <c r="C114" i="24"/>
  <c r="E93" i="24"/>
  <c r="D93" i="24"/>
  <c r="D128" i="24" s="1"/>
  <c r="C93" i="24"/>
  <c r="C128" i="24" s="1"/>
  <c r="E82" i="24"/>
  <c r="D82" i="24"/>
  <c r="C82" i="24"/>
  <c r="E78" i="24"/>
  <c r="D78" i="24"/>
  <c r="C78" i="24"/>
  <c r="E75" i="24"/>
  <c r="D75" i="24"/>
  <c r="C75" i="24"/>
  <c r="E70" i="24"/>
  <c r="D70" i="24"/>
  <c r="C70" i="24"/>
  <c r="E66" i="24"/>
  <c r="E89" i="24" s="1"/>
  <c r="D66" i="24"/>
  <c r="D89" i="24" s="1"/>
  <c r="C66" i="24"/>
  <c r="C89" i="24" s="1"/>
  <c r="E60" i="24"/>
  <c r="D60" i="24"/>
  <c r="C60" i="24"/>
  <c r="E55" i="24"/>
  <c r="D55" i="24"/>
  <c r="C55" i="24"/>
  <c r="E49" i="24"/>
  <c r="D49" i="24"/>
  <c r="C49" i="24"/>
  <c r="E37" i="24"/>
  <c r="D37" i="24"/>
  <c r="C37" i="24"/>
  <c r="B36" i="24"/>
  <c r="B35" i="24"/>
  <c r="B34" i="24"/>
  <c r="B33" i="24"/>
  <c r="B32" i="24"/>
  <c r="B31" i="24"/>
  <c r="B30" i="24"/>
  <c r="E29" i="24"/>
  <c r="D29" i="24"/>
  <c r="C29" i="24"/>
  <c r="E22" i="24"/>
  <c r="D22" i="24"/>
  <c r="C22" i="24"/>
  <c r="E15" i="24"/>
  <c r="D15" i="24"/>
  <c r="D65" i="24" s="1"/>
  <c r="D90" i="24" s="1"/>
  <c r="C15" i="24"/>
  <c r="E8" i="24"/>
  <c r="E65" i="24" s="1"/>
  <c r="D8" i="24"/>
  <c r="C8" i="24"/>
  <c r="C65" i="24" s="1"/>
  <c r="C90" i="24" s="1"/>
  <c r="E4" i="24"/>
  <c r="E146" i="23"/>
  <c r="D146" i="23"/>
  <c r="C146" i="23"/>
  <c r="E140" i="23"/>
  <c r="D140" i="23"/>
  <c r="C140" i="23"/>
  <c r="E133" i="23"/>
  <c r="D133" i="23"/>
  <c r="C133" i="23"/>
  <c r="E129" i="23"/>
  <c r="E154" i="23" s="1"/>
  <c r="D129" i="23"/>
  <c r="D154" i="23" s="1"/>
  <c r="C129" i="23"/>
  <c r="C154" i="23" s="1"/>
  <c r="C128" i="23"/>
  <c r="C155" i="23" s="1"/>
  <c r="E114" i="23"/>
  <c r="D114" i="23"/>
  <c r="C114" i="23"/>
  <c r="E93" i="23"/>
  <c r="E128" i="23" s="1"/>
  <c r="D93" i="23"/>
  <c r="D128" i="23" s="1"/>
  <c r="C93" i="23"/>
  <c r="E82" i="23"/>
  <c r="D82" i="23"/>
  <c r="C82" i="23"/>
  <c r="E78" i="23"/>
  <c r="D78" i="23"/>
  <c r="C78" i="23"/>
  <c r="E75" i="23"/>
  <c r="D75" i="23"/>
  <c r="C75" i="23"/>
  <c r="E70" i="23"/>
  <c r="D70" i="23"/>
  <c r="C70" i="23"/>
  <c r="C89" i="23" s="1"/>
  <c r="E66" i="23"/>
  <c r="E89" i="23" s="1"/>
  <c r="D66" i="23"/>
  <c r="D89" i="23" s="1"/>
  <c r="C66" i="23"/>
  <c r="E60" i="23"/>
  <c r="D60" i="23"/>
  <c r="C60" i="23"/>
  <c r="E55" i="23"/>
  <c r="D55" i="23"/>
  <c r="C55" i="23"/>
  <c r="E49" i="23"/>
  <c r="D49" i="23"/>
  <c r="C49" i="23"/>
  <c r="E37" i="23"/>
  <c r="D37" i="23"/>
  <c r="C37" i="23"/>
  <c r="B36" i="23"/>
  <c r="B35" i="23"/>
  <c r="B34" i="23"/>
  <c r="B33" i="23"/>
  <c r="B32" i="23"/>
  <c r="B31" i="23"/>
  <c r="B30" i="23"/>
  <c r="E29" i="23"/>
  <c r="D29" i="23"/>
  <c r="C29" i="23"/>
  <c r="E22" i="23"/>
  <c r="D22" i="23"/>
  <c r="C22" i="23"/>
  <c r="E15" i="23"/>
  <c r="E65" i="23" s="1"/>
  <c r="E90" i="23" s="1"/>
  <c r="D15" i="23"/>
  <c r="C15" i="23"/>
  <c r="E8" i="23"/>
  <c r="D8" i="23"/>
  <c r="D65" i="23" s="1"/>
  <c r="C8" i="23"/>
  <c r="C65" i="23" s="1"/>
  <c r="F25" i="22"/>
  <c r="E25" i="22"/>
  <c r="D25" i="22"/>
  <c r="B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25" i="22" s="1"/>
  <c r="G4" i="22"/>
  <c r="F26" i="21"/>
  <c r="D26" i="21"/>
  <c r="B26" i="21"/>
  <c r="G25" i="21"/>
  <c r="G24" i="21"/>
  <c r="G23" i="21"/>
  <c r="G22" i="21"/>
  <c r="G21" i="21"/>
  <c r="G20" i="21"/>
  <c r="G19" i="21"/>
  <c r="G18" i="21"/>
  <c r="G17" i="21"/>
  <c r="G16" i="21"/>
  <c r="G15" i="21"/>
  <c r="G14" i="21"/>
  <c r="G13" i="21"/>
  <c r="G12" i="21"/>
  <c r="G11" i="21"/>
  <c r="G10" i="21"/>
  <c r="G9" i="21"/>
  <c r="G8" i="21"/>
  <c r="G7" i="21"/>
  <c r="G26" i="21" s="1"/>
  <c r="G5" i="21"/>
  <c r="F5" i="21"/>
  <c r="E5" i="21"/>
  <c r="D5" i="21"/>
  <c r="G4" i="21"/>
  <c r="I31" i="20"/>
  <c r="H31" i="20"/>
  <c r="I30" i="20"/>
  <c r="H30" i="20"/>
  <c r="G30" i="20"/>
  <c r="E24" i="20"/>
  <c r="E30" i="20" s="1"/>
  <c r="D24" i="20"/>
  <c r="C24" i="20"/>
  <c r="E18" i="20"/>
  <c r="D18" i="20"/>
  <c r="D30" i="20" s="1"/>
  <c r="D31" i="20" s="1"/>
  <c r="C18" i="20"/>
  <c r="C30" i="20" s="1"/>
  <c r="C31" i="20" s="1"/>
  <c r="I17" i="20"/>
  <c r="H17" i="20"/>
  <c r="G17" i="20"/>
  <c r="G32" i="20" s="1"/>
  <c r="E17" i="20"/>
  <c r="E32" i="20" s="1"/>
  <c r="D17" i="20"/>
  <c r="D32" i="20" s="1"/>
  <c r="C17" i="20"/>
  <c r="C32" i="20" s="1"/>
  <c r="I4" i="20"/>
  <c r="H4" i="20"/>
  <c r="C4" i="20"/>
  <c r="G4" i="20" s="1"/>
  <c r="I2" i="20"/>
  <c r="I30" i="19"/>
  <c r="I29" i="19"/>
  <c r="H29" i="19"/>
  <c r="G29" i="19"/>
  <c r="C29" i="19"/>
  <c r="E24" i="19"/>
  <c r="D24" i="19"/>
  <c r="C24" i="19"/>
  <c r="E19" i="19"/>
  <c r="E29" i="19" s="1"/>
  <c r="E30" i="19" s="1"/>
  <c r="D19" i="19"/>
  <c r="D29" i="19" s="1"/>
  <c r="D30" i="19" s="1"/>
  <c r="C19" i="19"/>
  <c r="I18" i="19"/>
  <c r="I31" i="19" s="1"/>
  <c r="H18" i="19"/>
  <c r="H31" i="19" s="1"/>
  <c r="G18" i="19"/>
  <c r="G30" i="19" s="1"/>
  <c r="E18" i="19"/>
  <c r="E31" i="19" s="1"/>
  <c r="D18" i="19"/>
  <c r="D31" i="19" s="1"/>
  <c r="C18" i="19"/>
  <c r="G31" i="19" s="1"/>
  <c r="I4" i="19"/>
  <c r="H4" i="19"/>
  <c r="C4" i="19"/>
  <c r="G4" i="19" s="1"/>
  <c r="E152" i="18"/>
  <c r="D152" i="18"/>
  <c r="C152" i="18"/>
  <c r="E147" i="18"/>
  <c r="D147" i="18"/>
  <c r="C147" i="18"/>
  <c r="E140" i="18"/>
  <c r="D140" i="18"/>
  <c r="C140" i="18"/>
  <c r="E136" i="18"/>
  <c r="E160" i="18" s="1"/>
  <c r="D136" i="18"/>
  <c r="D160" i="18" s="1"/>
  <c r="C136" i="18"/>
  <c r="C160" i="18" s="1"/>
  <c r="E135" i="18"/>
  <c r="E161" i="18" s="1"/>
  <c r="E121" i="18"/>
  <c r="D121" i="18"/>
  <c r="C121" i="18"/>
  <c r="E100" i="18"/>
  <c r="D100" i="18"/>
  <c r="D135" i="18" s="1"/>
  <c r="C100" i="18"/>
  <c r="C135" i="18" s="1"/>
  <c r="E98" i="18"/>
  <c r="D98" i="18"/>
  <c r="C98" i="18"/>
  <c r="C97" i="18"/>
  <c r="E96" i="18"/>
  <c r="E164" i="18" s="1"/>
  <c r="E85" i="18"/>
  <c r="D85" i="18"/>
  <c r="C85" i="18"/>
  <c r="E81" i="18"/>
  <c r="D81" i="18"/>
  <c r="C81" i="18"/>
  <c r="E78" i="18"/>
  <c r="D78" i="18"/>
  <c r="C78" i="18"/>
  <c r="E73" i="18"/>
  <c r="D73" i="18"/>
  <c r="C73" i="18"/>
  <c r="E69" i="18"/>
  <c r="E92" i="18" s="1"/>
  <c r="E166" i="18" s="1"/>
  <c r="D69" i="18"/>
  <c r="D92" i="18" s="1"/>
  <c r="C69" i="18"/>
  <c r="C92" i="18" s="1"/>
  <c r="E63" i="18"/>
  <c r="D63" i="18"/>
  <c r="C63" i="18"/>
  <c r="E58" i="18"/>
  <c r="D58" i="18"/>
  <c r="C58" i="18"/>
  <c r="E52" i="18"/>
  <c r="D52" i="18"/>
  <c r="C52" i="18"/>
  <c r="E40" i="18"/>
  <c r="D40" i="18"/>
  <c r="C40" i="18"/>
  <c r="B39" i="18"/>
  <c r="B38" i="18"/>
  <c r="B37" i="18"/>
  <c r="B36" i="18"/>
  <c r="B35" i="18"/>
  <c r="B34" i="18"/>
  <c r="B33" i="18"/>
  <c r="E32" i="18"/>
  <c r="D32" i="18"/>
  <c r="C32" i="18"/>
  <c r="E25" i="18"/>
  <c r="D25" i="18"/>
  <c r="C25" i="18"/>
  <c r="E18" i="18"/>
  <c r="D18" i="18"/>
  <c r="D68" i="18" s="1"/>
  <c r="C18" i="18"/>
  <c r="E11" i="18"/>
  <c r="E68" i="18" s="1"/>
  <c r="D11" i="18"/>
  <c r="C11" i="18"/>
  <c r="C68" i="18" s="1"/>
  <c r="A3" i="18"/>
  <c r="E152" i="17"/>
  <c r="D152" i="17"/>
  <c r="C152" i="17"/>
  <c r="E147" i="17"/>
  <c r="D147" i="17"/>
  <c r="C147" i="17"/>
  <c r="E140" i="17"/>
  <c r="D140" i="17"/>
  <c r="C140" i="17"/>
  <c r="E136" i="17"/>
  <c r="E160" i="17" s="1"/>
  <c r="D136" i="17"/>
  <c r="D160" i="17" s="1"/>
  <c r="C136" i="17"/>
  <c r="C160" i="17" s="1"/>
  <c r="E135" i="17"/>
  <c r="E121" i="17"/>
  <c r="D121" i="17"/>
  <c r="C121" i="17"/>
  <c r="E100" i="17"/>
  <c r="D100" i="17"/>
  <c r="D135" i="17" s="1"/>
  <c r="C100" i="17"/>
  <c r="C135" i="17" s="1"/>
  <c r="E98" i="17"/>
  <c r="D98" i="17"/>
  <c r="C98" i="17"/>
  <c r="E96" i="17"/>
  <c r="E164" i="17" s="1"/>
  <c r="E85" i="17"/>
  <c r="D85" i="17"/>
  <c r="C85" i="17"/>
  <c r="E81" i="17"/>
  <c r="D81" i="17"/>
  <c r="C81" i="17"/>
  <c r="E78" i="17"/>
  <c r="D78" i="17"/>
  <c r="C78" i="17"/>
  <c r="E73" i="17"/>
  <c r="D73" i="17"/>
  <c r="C73" i="17"/>
  <c r="E69" i="17"/>
  <c r="E92" i="17" s="1"/>
  <c r="E166" i="17" s="1"/>
  <c r="D69" i="17"/>
  <c r="D92" i="17" s="1"/>
  <c r="C69" i="17"/>
  <c r="C92" i="17" s="1"/>
  <c r="E63" i="17"/>
  <c r="D63" i="17"/>
  <c r="C63" i="17"/>
  <c r="E58" i="17"/>
  <c r="D58" i="17"/>
  <c r="C58" i="17"/>
  <c r="E52" i="17"/>
  <c r="D52" i="17"/>
  <c r="C52" i="17"/>
  <c r="E40" i="17"/>
  <c r="D40" i="17"/>
  <c r="C40" i="17"/>
  <c r="E32" i="17"/>
  <c r="D32" i="17"/>
  <c r="C32" i="17"/>
  <c r="E25" i="17"/>
  <c r="D25" i="17"/>
  <c r="C25" i="17"/>
  <c r="E18" i="17"/>
  <c r="D18" i="17"/>
  <c r="C18" i="17"/>
  <c r="E11" i="17"/>
  <c r="E68" i="17" s="1"/>
  <c r="D11" i="17"/>
  <c r="D68" i="17" s="1"/>
  <c r="C11" i="17"/>
  <c r="C68" i="17" s="1"/>
  <c r="C8" i="17"/>
  <c r="C97" i="17" s="1"/>
  <c r="E152" i="16"/>
  <c r="D152" i="16"/>
  <c r="C152" i="16"/>
  <c r="E147" i="16"/>
  <c r="D147" i="16"/>
  <c r="C147" i="16"/>
  <c r="E140" i="16"/>
  <c r="D140" i="16"/>
  <c r="C140" i="16"/>
  <c r="E136" i="16"/>
  <c r="E160" i="16" s="1"/>
  <c r="D136" i="16"/>
  <c r="D160" i="16" s="1"/>
  <c r="C136" i="16"/>
  <c r="C160" i="16" s="1"/>
  <c r="E135" i="16"/>
  <c r="E121" i="16"/>
  <c r="D121" i="16"/>
  <c r="C121" i="16"/>
  <c r="E100" i="16"/>
  <c r="D100" i="16"/>
  <c r="D135" i="16" s="1"/>
  <c r="C100" i="16"/>
  <c r="C135" i="16" s="1"/>
  <c r="E98" i="16"/>
  <c r="D98" i="16"/>
  <c r="C98" i="16"/>
  <c r="C97" i="16"/>
  <c r="E96" i="16"/>
  <c r="E164" i="16" s="1"/>
  <c r="E85" i="16"/>
  <c r="D85" i="16"/>
  <c r="C85" i="16"/>
  <c r="E81" i="16"/>
  <c r="D81" i="16"/>
  <c r="C81" i="16"/>
  <c r="E78" i="16"/>
  <c r="D78" i="16"/>
  <c r="C78" i="16"/>
  <c r="E73" i="16"/>
  <c r="E92" i="16" s="1"/>
  <c r="E166" i="16" s="1"/>
  <c r="D73" i="16"/>
  <c r="C73" i="16"/>
  <c r="E69" i="16"/>
  <c r="D69" i="16"/>
  <c r="D92" i="16" s="1"/>
  <c r="C69" i="16"/>
  <c r="C92" i="16" s="1"/>
  <c r="E63" i="16"/>
  <c r="D63" i="16"/>
  <c r="C63" i="16"/>
  <c r="E58" i="16"/>
  <c r="D58" i="16"/>
  <c r="C58" i="16"/>
  <c r="E52" i="16"/>
  <c r="D52" i="16"/>
  <c r="C52" i="16"/>
  <c r="E40" i="16"/>
  <c r="D40" i="16"/>
  <c r="C40" i="16"/>
  <c r="E32" i="16"/>
  <c r="D32" i="16"/>
  <c r="C32" i="16"/>
  <c r="E25" i="16"/>
  <c r="D25" i="16"/>
  <c r="C25" i="16"/>
  <c r="E18" i="16"/>
  <c r="D18" i="16"/>
  <c r="C18" i="16"/>
  <c r="E11" i="16"/>
  <c r="E68" i="16" s="1"/>
  <c r="D11" i="16"/>
  <c r="D68" i="16" s="1"/>
  <c r="C11" i="16"/>
  <c r="C68" i="16" s="1"/>
  <c r="D155" i="23" l="1"/>
  <c r="D156" i="24"/>
  <c r="E90" i="25"/>
  <c r="C58" i="27"/>
  <c r="C90" i="23"/>
  <c r="C156" i="23" s="1"/>
  <c r="E155" i="23"/>
  <c r="E90" i="24"/>
  <c r="C155" i="24"/>
  <c r="C156" i="24" s="1"/>
  <c r="C155" i="25"/>
  <c r="C156" i="25" s="1"/>
  <c r="D90" i="23"/>
  <c r="D156" i="23" s="1"/>
  <c r="D155" i="24"/>
  <c r="E155" i="24"/>
  <c r="D155" i="25"/>
  <c r="D156" i="25" s="1"/>
  <c r="E155" i="25"/>
  <c r="E32" i="19"/>
  <c r="I32" i="19"/>
  <c r="D33" i="20"/>
  <c r="H33" i="20"/>
  <c r="E31" i="20"/>
  <c r="H32" i="20"/>
  <c r="C31" i="19"/>
  <c r="C30" i="19"/>
  <c r="H30" i="19"/>
  <c r="D32" i="19" s="1"/>
  <c r="G31" i="20"/>
  <c r="C33" i="20" s="1"/>
  <c r="I32" i="20"/>
  <c r="C166" i="18"/>
  <c r="C161" i="18"/>
  <c r="C165" i="18"/>
  <c r="C93" i="18"/>
  <c r="C162" i="18" s="1"/>
  <c r="D165" i="18"/>
  <c r="D93" i="18"/>
  <c r="D166" i="18"/>
  <c r="D161" i="18"/>
  <c r="E93" i="18"/>
  <c r="E165" i="18"/>
  <c r="C166" i="17"/>
  <c r="C161" i="17"/>
  <c r="D165" i="17"/>
  <c r="D93" i="17"/>
  <c r="D162" i="17" s="1"/>
  <c r="D166" i="17"/>
  <c r="D161" i="17"/>
  <c r="C93" i="17"/>
  <c r="C162" i="17" s="1"/>
  <c r="C165" i="17"/>
  <c r="E93" i="17"/>
  <c r="E165" i="17"/>
  <c r="E161" i="17"/>
  <c r="C165" i="16"/>
  <c r="C93" i="16"/>
  <c r="C166" i="16"/>
  <c r="C161" i="16"/>
  <c r="D165" i="16"/>
  <c r="D93" i="16"/>
  <c r="D166" i="16"/>
  <c r="D161" i="16"/>
  <c r="E93" i="16"/>
  <c r="E165" i="16"/>
  <c r="E161" i="16"/>
  <c r="G13" i="15"/>
  <c r="G14" i="15"/>
  <c r="G15" i="15"/>
  <c r="G16" i="15"/>
  <c r="G17" i="15"/>
  <c r="G18" i="15"/>
  <c r="C19" i="15"/>
  <c r="D19" i="15"/>
  <c r="E19" i="15"/>
  <c r="F19" i="15"/>
  <c r="G19" i="15"/>
  <c r="E7" i="9"/>
  <c r="C15" i="9"/>
  <c r="D15" i="9"/>
  <c r="E15" i="9"/>
  <c r="B18" i="9"/>
  <c r="B19" i="9"/>
  <c r="B20" i="9"/>
  <c r="B21" i="9"/>
  <c r="B24" i="9" s="1"/>
  <c r="B22" i="9"/>
  <c r="B23" i="9"/>
  <c r="C24" i="9"/>
  <c r="D24" i="9"/>
  <c r="E24" i="9"/>
  <c r="B25" i="9"/>
  <c r="B26" i="9"/>
  <c r="B27" i="9"/>
  <c r="B28" i="9"/>
  <c r="B30" i="9" s="1"/>
  <c r="B29" i="9"/>
  <c r="C30" i="9"/>
  <c r="D30" i="9"/>
  <c r="E30" i="9"/>
  <c r="B36" i="9"/>
  <c r="C37" i="9"/>
  <c r="D37" i="9"/>
  <c r="E37" i="9"/>
  <c r="B40" i="9"/>
  <c r="B41" i="9"/>
  <c r="B42" i="9"/>
  <c r="B43" i="9"/>
  <c r="B46" i="9" s="1"/>
  <c r="B44" i="9"/>
  <c r="B45" i="9"/>
  <c r="C46" i="9"/>
  <c r="D46" i="9"/>
  <c r="E46" i="9"/>
  <c r="B47" i="9"/>
  <c r="B48" i="9"/>
  <c r="B49" i="9"/>
  <c r="B50" i="9"/>
  <c r="B51" i="9"/>
  <c r="B52" i="9"/>
  <c r="C52" i="9"/>
  <c r="D52" i="9"/>
  <c r="E52" i="9"/>
  <c r="B57" i="9"/>
  <c r="C58" i="9"/>
  <c r="D58" i="9"/>
  <c r="E58" i="9"/>
  <c r="B61" i="9"/>
  <c r="B62" i="9"/>
  <c r="B63" i="9"/>
  <c r="B64" i="9"/>
  <c r="B67" i="9" s="1"/>
  <c r="B65" i="9"/>
  <c r="B66" i="9"/>
  <c r="C67" i="9"/>
  <c r="D67" i="9"/>
  <c r="E67" i="9"/>
  <c r="B68" i="9"/>
  <c r="B69" i="9"/>
  <c r="B70" i="9"/>
  <c r="B71" i="9"/>
  <c r="B72" i="9"/>
  <c r="B73" i="9"/>
  <c r="C73" i="9"/>
  <c r="D73" i="9"/>
  <c r="E73" i="9"/>
  <c r="B78" i="9"/>
  <c r="C79" i="9"/>
  <c r="D79" i="9"/>
  <c r="E79" i="9"/>
  <c r="B82" i="9"/>
  <c r="B83" i="9"/>
  <c r="B84" i="9"/>
  <c r="B85" i="9"/>
  <c r="B88" i="9" s="1"/>
  <c r="B86" i="9"/>
  <c r="B87" i="9"/>
  <c r="C88" i="9"/>
  <c r="D88" i="9"/>
  <c r="E88" i="9"/>
  <c r="B89" i="9"/>
  <c r="B90" i="9"/>
  <c r="B91" i="9"/>
  <c r="B92" i="9"/>
  <c r="B93" i="9"/>
  <c r="B94" i="9"/>
  <c r="C94" i="9"/>
  <c r="D94" i="9"/>
  <c r="E94" i="9"/>
  <c r="B99" i="9"/>
  <c r="C100" i="9"/>
  <c r="D100" i="9"/>
  <c r="E100" i="9"/>
  <c r="B103" i="9"/>
  <c r="B104" i="9"/>
  <c r="B105" i="9"/>
  <c r="B106" i="9"/>
  <c r="B109" i="9" s="1"/>
  <c r="B107" i="9"/>
  <c r="B108" i="9"/>
  <c r="C109" i="9"/>
  <c r="D109" i="9"/>
  <c r="E109" i="9"/>
  <c r="B110" i="9"/>
  <c r="B111" i="9"/>
  <c r="B112" i="9"/>
  <c r="B113" i="9"/>
  <c r="B114" i="9"/>
  <c r="B115" i="9"/>
  <c r="C115" i="9"/>
  <c r="D115" i="9"/>
  <c r="E115" i="9"/>
  <c r="B120" i="9"/>
  <c r="C121" i="9"/>
  <c r="D121" i="9"/>
  <c r="E121" i="9"/>
  <c r="B124" i="9"/>
  <c r="B125" i="9"/>
  <c r="B126" i="9"/>
  <c r="B127" i="9"/>
  <c r="B130" i="9" s="1"/>
  <c r="B128" i="9"/>
  <c r="B129" i="9"/>
  <c r="C130" i="9"/>
  <c r="D130" i="9"/>
  <c r="E130" i="9"/>
  <c r="B131" i="9"/>
  <c r="B132" i="9"/>
  <c r="B133" i="9"/>
  <c r="B134" i="9"/>
  <c r="B135" i="9"/>
  <c r="B136" i="9"/>
  <c r="C136" i="9"/>
  <c r="D136" i="9"/>
  <c r="E136" i="9"/>
  <c r="B141" i="9"/>
  <c r="C142" i="9"/>
  <c r="D142" i="9"/>
  <c r="E142" i="9"/>
  <c r="B145" i="9"/>
  <c r="B146" i="9"/>
  <c r="B147" i="9"/>
  <c r="B148" i="9"/>
  <c r="B151" i="9" s="1"/>
  <c r="B149" i="9"/>
  <c r="B150" i="9"/>
  <c r="C151" i="9"/>
  <c r="D151" i="9"/>
  <c r="E151" i="9"/>
  <c r="B152" i="9"/>
  <c r="B153" i="9"/>
  <c r="B154" i="9"/>
  <c r="B155" i="9"/>
  <c r="B156" i="9"/>
  <c r="B157" i="9"/>
  <c r="C157" i="9"/>
  <c r="D157" i="9"/>
  <c r="E157" i="9"/>
  <c r="B162" i="9"/>
  <c r="C163" i="9"/>
  <c r="D163" i="9"/>
  <c r="E163" i="9"/>
  <c r="B166" i="9"/>
  <c r="B167" i="9"/>
  <c r="B168" i="9"/>
  <c r="B169" i="9"/>
  <c r="B172" i="9" s="1"/>
  <c r="B170" i="9"/>
  <c r="B171" i="9"/>
  <c r="C172" i="9"/>
  <c r="D172" i="9"/>
  <c r="E172" i="9"/>
  <c r="B173" i="9"/>
  <c r="B174" i="9"/>
  <c r="B175" i="9"/>
  <c r="B176" i="9"/>
  <c r="B177" i="9"/>
  <c r="B178" i="9"/>
  <c r="C178" i="9"/>
  <c r="D178" i="9"/>
  <c r="E178" i="9"/>
  <c r="B183" i="9"/>
  <c r="C184" i="9"/>
  <c r="D184" i="9"/>
  <c r="E184" i="9"/>
  <c r="B187" i="9"/>
  <c r="B188" i="9"/>
  <c r="B189" i="9"/>
  <c r="B190" i="9"/>
  <c r="B193" i="9" s="1"/>
  <c r="B191" i="9"/>
  <c r="B192" i="9"/>
  <c r="C193" i="9"/>
  <c r="D193" i="9"/>
  <c r="E193" i="9"/>
  <c r="B194" i="9"/>
  <c r="B195" i="9"/>
  <c r="B196" i="9"/>
  <c r="B197" i="9"/>
  <c r="B198" i="9"/>
  <c r="B199" i="9"/>
  <c r="C199" i="9"/>
  <c r="D199" i="9"/>
  <c r="E199" i="9"/>
  <c r="B204" i="9"/>
  <c r="C205" i="9"/>
  <c r="D205" i="9"/>
  <c r="E205" i="9"/>
  <c r="B208" i="9"/>
  <c r="B209" i="9"/>
  <c r="B210" i="9"/>
  <c r="B211" i="9"/>
  <c r="B214" i="9" s="1"/>
  <c r="B212" i="9"/>
  <c r="B213" i="9"/>
  <c r="C214" i="9"/>
  <c r="D214" i="9"/>
  <c r="E214" i="9"/>
  <c r="B215" i="9"/>
  <c r="B216" i="9"/>
  <c r="B217" i="9"/>
  <c r="B218" i="9"/>
  <c r="B220" i="9" s="1"/>
  <c r="B219" i="9"/>
  <c r="C220" i="9"/>
  <c r="D220" i="9"/>
  <c r="E220" i="9"/>
  <c r="D13" i="6"/>
  <c r="D6" i="6"/>
  <c r="D14" i="6"/>
  <c r="B14" i="6"/>
  <c r="A4" i="6"/>
  <c r="A11" i="6"/>
  <c r="E14" i="6" l="1"/>
  <c r="C32" i="19"/>
  <c r="G32" i="19"/>
  <c r="G33" i="20"/>
  <c r="H32" i="19"/>
  <c r="I33" i="20"/>
  <c r="E33" i="20"/>
  <c r="D162" i="18"/>
  <c r="D162" i="16"/>
  <c r="C162" i="16"/>
  <c r="B7" i="6"/>
  <c r="B15" i="6"/>
  <c r="B13" i="6"/>
  <c r="E13" i="6" s="1"/>
  <c r="D7" i="6"/>
  <c r="D15" i="6"/>
  <c r="B6" i="6"/>
  <c r="E6" i="6" s="1"/>
  <c r="E3" i="9"/>
  <c r="B8" i="6" l="1"/>
  <c r="E15" i="6"/>
  <c r="E7" i="6"/>
  <c r="E34" i="9"/>
  <c r="E55" i="9"/>
  <c r="E76" i="9"/>
  <c r="E97" i="9"/>
  <c r="E118" i="9"/>
  <c r="E139" i="9"/>
  <c r="E160" i="9"/>
  <c r="E181" i="9"/>
  <c r="E202" i="9"/>
  <c r="E12" i="9"/>
  <c r="D8" i="6"/>
  <c r="E8" i="6" l="1"/>
</calcChain>
</file>

<file path=xl/sharedStrings.xml><?xml version="1.0" encoding="utf-8"?>
<sst xmlns="http://schemas.openxmlformats.org/spreadsheetml/2006/main" count="2614" uniqueCount="541">
  <si>
    <t>Finanszírozási bevételek, kiadások egyenlege (finanszírozási bevételek 17. sor - finanszírozási kiadások 10. sor)
 (+/-)</t>
  </si>
  <si>
    <t>2.</t>
  </si>
  <si>
    <t>Költségvetési hiány, többlet ( költségvetési bevételek 9. sor - költségvetési kiadások 3. sor) (+/-)</t>
  </si>
  <si>
    <t>3. sz. táblázat</t>
  </si>
  <si>
    <t>KÖLTSÉGVETÉSI, FINANSZÍROZÁSI BEVÉTELEK ÉS KIADÁSOK EGYENLEGE</t>
  </si>
  <si>
    <t>KIADÁSOK ÖSSZESEN: (3.+10.)</t>
  </si>
  <si>
    <t>11.</t>
  </si>
  <si>
    <t>FINANSZÍROZÁSI KIADÁSOK ÖSSZESEN: (4.+…+9.)</t>
  </si>
  <si>
    <t>10.</t>
  </si>
  <si>
    <t>Váltókiadások</t>
  </si>
  <si>
    <t>9.</t>
  </si>
  <si>
    <t>Adóssághoz nem kapcsolódó származékos ügyletek</t>
  </si>
  <si>
    <t>8.</t>
  </si>
  <si>
    <t>Hitelek, kölcsönök törlesztése külföldi pénzintézeteknek</t>
  </si>
  <si>
    <t>7.5.</t>
  </si>
  <si>
    <t>Hitelek, kölcsönök törlesztése külföldi kormányoknak nemz. szervezeteknek</t>
  </si>
  <si>
    <t>7.4.</t>
  </si>
  <si>
    <t>Külföldi értékpapírok beváltása</t>
  </si>
  <si>
    <t>7.3.</t>
  </si>
  <si>
    <t>Befektetési célú külföldi értékpapírok vásárlása</t>
  </si>
  <si>
    <t>7.2.</t>
  </si>
  <si>
    <t>Forgatási célú külföldi értékpapírok vásárlása</t>
  </si>
  <si>
    <t>7.1.</t>
  </si>
  <si>
    <t>Külföldi finanszírozás kiadásai (7.1. + … + 7.5.)</t>
  </si>
  <si>
    <t>7.</t>
  </si>
  <si>
    <t>Pénzügyi lízing kiadásai</t>
  </si>
  <si>
    <t>6.4.</t>
  </si>
  <si>
    <t>Pénzeszközök lekötött betétként elhelyezése</t>
  </si>
  <si>
    <t>6.3.</t>
  </si>
  <si>
    <t>Államháztartáson belüli megelőlegezések visszafizetése</t>
  </si>
  <si>
    <t>6.2.</t>
  </si>
  <si>
    <t>Államháztartáson belüli megelőlegezések folyósítása</t>
  </si>
  <si>
    <t>6.1.</t>
  </si>
  <si>
    <t>Belföldi finanszírozás kiadásai (6.1. + … + 6.4.)</t>
  </si>
  <si>
    <t>6.</t>
  </si>
  <si>
    <t>Éven túli lejáratú belföldi értékpapírok beváltása</t>
  </si>
  <si>
    <t>5.6.</t>
  </si>
  <si>
    <t>Belföldi kötvények beváltása</t>
  </si>
  <si>
    <t>5.5.</t>
  </si>
  <si>
    <t>Éven belüli lejáratú belföldi értékpapírok beváltása</t>
  </si>
  <si>
    <t>5.4.</t>
  </si>
  <si>
    <t>Kincstárjegyek beváltása</t>
  </si>
  <si>
    <t>5.3.</t>
  </si>
  <si>
    <t>Befektetési célú belföldi értékpapírok vásárlása</t>
  </si>
  <si>
    <t>5.2.</t>
  </si>
  <si>
    <t>Forgatási célú belföldi értékpapírok vásárlása</t>
  </si>
  <si>
    <t>5.1.</t>
  </si>
  <si>
    <t>Belföldi értékpapírok kiadásai (5.1. + … + 5.6.)</t>
  </si>
  <si>
    <t>5.</t>
  </si>
  <si>
    <t>Rövid lejáratú hitelek, kölcsönök törlesztése pénzügyi vállalkozásnak</t>
  </si>
  <si>
    <t>4.3.</t>
  </si>
  <si>
    <t>Likviditási célú hitelek, kölcsönök törlesztése pénzügyi vállalkozásnak</t>
  </si>
  <si>
    <t>4.2.</t>
  </si>
  <si>
    <t>Hosszú lejáratú hitelek, kölcsönök törlesztése pénzügyi vállalkozásnak</t>
  </si>
  <si>
    <t>4.1.</t>
  </si>
  <si>
    <t>Hitel-, kölcsöntörlesztés államháztartáson kívülre (4.1. + … + 4.3.)</t>
  </si>
  <si>
    <t>4.</t>
  </si>
  <si>
    <t>KÖLTSÉGVETÉSI KIADÁSOK ÖSSZESEN (1+2)</t>
  </si>
  <si>
    <t>3.</t>
  </si>
  <si>
    <t xml:space="preserve">   - Egyéb felhalmozási célú támogatások államháztartáson kívülre</t>
  </si>
  <si>
    <t>2.13.</t>
  </si>
  <si>
    <t xml:space="preserve">   - Lakástámogatás</t>
  </si>
  <si>
    <t>2.12.</t>
  </si>
  <si>
    <t xml:space="preserve">   - Visszatérítendő támogatások, kölcsönök nyújtása ÁH-n kívülre</t>
  </si>
  <si>
    <t>2.11.</t>
  </si>
  <si>
    <t xml:space="preserve">   - Garancia- és kezességvállalásból kifizetés ÁH-n kívülre</t>
  </si>
  <si>
    <t>2.10.</t>
  </si>
  <si>
    <t xml:space="preserve">   - Egyéb felhalmozási célú támogatások ÁH-n belülre</t>
  </si>
  <si>
    <t>2.9.</t>
  </si>
  <si>
    <t xml:space="preserve">   - Visszatérítendő támogatások, kölcsönök törlesztése ÁH-n belülre</t>
  </si>
  <si>
    <t>2.8.</t>
  </si>
  <si>
    <t xml:space="preserve">   - Visszatérítendő támogatások, kölcsönök nyújtása ÁH-n belülre</t>
  </si>
  <si>
    <t>2.7.</t>
  </si>
  <si>
    <t>2.5.-ből        - Garancia- és kezességvállalásból kifizetés ÁH-n belülre</t>
  </si>
  <si>
    <t>2.6.</t>
  </si>
  <si>
    <t>2.5.</t>
  </si>
  <si>
    <t>2.3.-ból EU-s forrásból megvalósuló felújítás</t>
  </si>
  <si>
    <t>2.4.</t>
  </si>
  <si>
    <t>Felújítások</t>
  </si>
  <si>
    <t>2.3.</t>
  </si>
  <si>
    <t>2.1.-ből EU-s forrásból megvalósuló beruházás</t>
  </si>
  <si>
    <t>2.2.</t>
  </si>
  <si>
    <t>Beruházások</t>
  </si>
  <si>
    <t>2.1.</t>
  </si>
  <si>
    <t xml:space="preserve">   - Céltartalék</t>
  </si>
  <si>
    <t>1.20.</t>
  </si>
  <si>
    <t xml:space="preserve"> - az 1.18-ból: - Általános tartalék</t>
  </si>
  <si>
    <t>1.19.</t>
  </si>
  <si>
    <t>Tartalékok</t>
  </si>
  <si>
    <t>1.18.</t>
  </si>
  <si>
    <t xml:space="preserve">   - Egyéb működési célú támogatások államháztartáson kívülre</t>
  </si>
  <si>
    <t>1.17.</t>
  </si>
  <si>
    <t xml:space="preserve">   - Kamattámogatások</t>
  </si>
  <si>
    <t>1.16.</t>
  </si>
  <si>
    <t xml:space="preserve">   - Árkiegészítések, ártámogatások</t>
  </si>
  <si>
    <t>1.15.</t>
  </si>
  <si>
    <t>1.14.</t>
  </si>
  <si>
    <t xml:space="preserve">   - Garancia és kezességvállalásból kifizetés ÁH-n kívülre</t>
  </si>
  <si>
    <t>1.13.</t>
  </si>
  <si>
    <t xml:space="preserve">   - Egyéb működési célú támogatások ÁH-n belülre</t>
  </si>
  <si>
    <t>1.12.</t>
  </si>
  <si>
    <t>1.11.</t>
  </si>
  <si>
    <t xml:space="preserve">   -Visszatérítendő támogatások, kölcsönök nyújtása ÁH-n belülre</t>
  </si>
  <si>
    <t>1.10.</t>
  </si>
  <si>
    <t xml:space="preserve">   - Garancia- és kezességvállalásból kifizetés ÁH-n belülre</t>
  </si>
  <si>
    <t>1.9.</t>
  </si>
  <si>
    <t xml:space="preserve">   - Elvonások és befizetések</t>
  </si>
  <si>
    <t>1.8.</t>
  </si>
  <si>
    <t xml:space="preserve">   - Törvényi előíráson alapuló befizetések</t>
  </si>
  <si>
    <t>1.7.</t>
  </si>
  <si>
    <t xml:space="preserve"> - az 1.5-ből: - Előző évi elszámolásból származó befizetések</t>
  </si>
  <si>
    <t>1.6.</t>
  </si>
  <si>
    <t>Egyéb működési célú kiadások</t>
  </si>
  <si>
    <t>1.5</t>
  </si>
  <si>
    <t>Ellátottak pénzbeli juttatásai</t>
  </si>
  <si>
    <t>1.4.</t>
  </si>
  <si>
    <t>Dologi  kiadások</t>
  </si>
  <si>
    <t>1.3.</t>
  </si>
  <si>
    <t>Munkaadókat terhelő járulékok és szociális hozzájárulási adó</t>
  </si>
  <si>
    <t>1.2.</t>
  </si>
  <si>
    <t>Személyi  juttatások</t>
  </si>
  <si>
    <t>1.1.</t>
  </si>
  <si>
    <t>1.</t>
  </si>
  <si>
    <t>B</t>
  </si>
  <si>
    <t>A</t>
  </si>
  <si>
    <t>Sor-
szám</t>
  </si>
  <si>
    <t>2. sz. táblázat</t>
  </si>
  <si>
    <t>K I A D Á S O K</t>
  </si>
  <si>
    <t>KÖLTSÉGVETÉSI ÉS FINANSZÍROZÁSI BEVÉTELEK ÖSSZESEN: (9+17)</t>
  </si>
  <si>
    <t xml:space="preserve">    18.</t>
  </si>
  <si>
    <t>FINANSZÍROZÁSI BEVÉTELEK ÖSSZESEN: (10. + … +16.)</t>
  </si>
  <si>
    <t xml:space="preserve">    17.</t>
  </si>
  <si>
    <t>Adóssághoz nem kapcsolódó származékos ügyletek bevételei</t>
  </si>
  <si>
    <t xml:space="preserve">    16.</t>
  </si>
  <si>
    <t>Váltóbevételek</t>
  </si>
  <si>
    <t xml:space="preserve">    15.</t>
  </si>
  <si>
    <t>Külföldi hitelek, kölcsönök felvétele</t>
  </si>
  <si>
    <t xml:space="preserve">    14.4.</t>
  </si>
  <si>
    <t>Külföldi értékpapírok kibocsátása</t>
  </si>
  <si>
    <t xml:space="preserve">    14.3.</t>
  </si>
  <si>
    <t>Befektetési célú külföldi értékpapírok beváltása,  értékesítése</t>
  </si>
  <si>
    <t xml:space="preserve">    14.2.</t>
  </si>
  <si>
    <t>Forgatási célú külföldi értékpapírok beváltása,  értékesítése</t>
  </si>
  <si>
    <t xml:space="preserve">    14.1.</t>
  </si>
  <si>
    <t>Külföldi finanszírozás bevételei (14.1.+…14.4.)</t>
  </si>
  <si>
    <t xml:space="preserve">    14.</t>
  </si>
  <si>
    <t>Lekötött betétek megszüntetése</t>
  </si>
  <si>
    <t>13.3.</t>
  </si>
  <si>
    <t>Államháztartáson belüli megelőlegezések törlesztése</t>
  </si>
  <si>
    <t>13.2.</t>
  </si>
  <si>
    <t>Államháztartáson belüli megelőlegezések</t>
  </si>
  <si>
    <t>13.1.</t>
  </si>
  <si>
    <t>Belföldi finanszírozás bevételei (13.1. + … + 13.3.)</t>
  </si>
  <si>
    <t xml:space="preserve">    13.</t>
  </si>
  <si>
    <t>Előző év vállalkozási maradványának igénybevétele</t>
  </si>
  <si>
    <t>12.2.</t>
  </si>
  <si>
    <t>Előző év költségvetési maradványának igénybevétele</t>
  </si>
  <si>
    <t>12.1.</t>
  </si>
  <si>
    <t>Maradvány igénybevétele (12.1. + 12.2.)</t>
  </si>
  <si>
    <t xml:space="preserve">    12.</t>
  </si>
  <si>
    <t>Éven túli lejáratú belföldi értékpapírok kibocsátása</t>
  </si>
  <si>
    <t>11.4.</t>
  </si>
  <si>
    <t>Befektetési célú belföldi értékpapírok beváltása,  értékesítése</t>
  </si>
  <si>
    <t>11.3.</t>
  </si>
  <si>
    <t>Éven belüli lejáratú belföldi értékpapírok kibocsátása</t>
  </si>
  <si>
    <t>11.2.</t>
  </si>
  <si>
    <t>Forgatási célú belföldi értékpapírok beváltása,  értékesítése</t>
  </si>
  <si>
    <t>11.1.</t>
  </si>
  <si>
    <t>Belföldi értékpapírok bevételei (11.1. +…+ 11.4.)</t>
  </si>
  <si>
    <t xml:space="preserve">   11.</t>
  </si>
  <si>
    <t>10.3.</t>
  </si>
  <si>
    <t>Likviditási célú  hitelek, kölcsönök felvétele pénzügyi vállalkozástól</t>
  </si>
  <si>
    <t>10.2.</t>
  </si>
  <si>
    <t>Hosszú lejáratú  hitelek, kölcsönök felvétele</t>
  </si>
  <si>
    <t>10.1.</t>
  </si>
  <si>
    <t>Hitel-, kölcsönfelvétel államháztartáson kívülről  (10.1.+10.3.)</t>
  </si>
  <si>
    <t xml:space="preserve">   10.</t>
  </si>
  <si>
    <t>KÖLTSÉGVETÉSI BEVÉTELEK ÖSSZESEN: (1+…+8)</t>
  </si>
  <si>
    <t xml:space="preserve">   9.</t>
  </si>
  <si>
    <t>8.3.-ból EU-s támogatás (közvetlen)</t>
  </si>
  <si>
    <t>8.4.</t>
  </si>
  <si>
    <t>Egyéb felhalmozási célú átvett pénzeszköz</t>
  </si>
  <si>
    <t>8.3.</t>
  </si>
  <si>
    <t>Felhalm. célú visszatérítendő támogatások, kölcsönök visszatér. ÁH-n kívülről</t>
  </si>
  <si>
    <t>8.2.</t>
  </si>
  <si>
    <t>Felhalm. célú garancia- és kezességvállalásból megtérülések ÁH-n kívülről</t>
  </si>
  <si>
    <t>8.1.</t>
  </si>
  <si>
    <t>Felhalmozási célú átvett pénzeszközök (8.1.+8.2.+8.3.)</t>
  </si>
  <si>
    <t>7.3.-ból EU-s támogatás (közvetlen)</t>
  </si>
  <si>
    <t>Egyéb működési célú átvett pénzeszköz</t>
  </si>
  <si>
    <t>Működési célú visszatérítendő támogatások, kölcsönök visszatér. ÁH-n kívülről</t>
  </si>
  <si>
    <t>Működési célú garancia- és kezességvállalásból megtérülések ÁH-n kívülről</t>
  </si>
  <si>
    <t>Működési célú átvett pénzeszközök (7.1. + … + 7.3.)</t>
  </si>
  <si>
    <t xml:space="preserve">7. </t>
  </si>
  <si>
    <t>Részesedések megszűnéséhez kapcsolódó bevételek</t>
  </si>
  <si>
    <t>6.5.</t>
  </si>
  <si>
    <t>Részesedések értékesítése</t>
  </si>
  <si>
    <t>Egyéb tárgyi eszközök értékesítése</t>
  </si>
  <si>
    <t>Ingatlanok értékesítése</t>
  </si>
  <si>
    <t>Immateriális javak értékesítése</t>
  </si>
  <si>
    <t>Felhalmozási bevételek (6.1.+…+6.5.)</t>
  </si>
  <si>
    <t>Egyéb működési bevételek</t>
  </si>
  <si>
    <t>5.11.</t>
  </si>
  <si>
    <t>Biztosító által fizetett kártérítés</t>
  </si>
  <si>
    <t>5.10.</t>
  </si>
  <si>
    <t>Egyéb pénzügyi műveletek bevételei</t>
  </si>
  <si>
    <t>5.9.</t>
  </si>
  <si>
    <t>Kamatbevételek és más nyereségjellegű bevételek</t>
  </si>
  <si>
    <t>5.8.</t>
  </si>
  <si>
    <t>Általános forgalmi adó visszatérítése</t>
  </si>
  <si>
    <t>5.7.</t>
  </si>
  <si>
    <t xml:space="preserve">Kiszámlázott általános forgalmi adó </t>
  </si>
  <si>
    <t>Ellátási díjak</t>
  </si>
  <si>
    <t>Tulajdonosi bevételek</t>
  </si>
  <si>
    <t>Közvetített szolgáltatások értéke</t>
  </si>
  <si>
    <t>Szolgáltatások ellenértéke</t>
  </si>
  <si>
    <t>Készletértékesítés ellenértéke</t>
  </si>
  <si>
    <t>Működési bevételek (5.1.+…+ 5.11.)</t>
  </si>
  <si>
    <t>Kommunális adó</t>
  </si>
  <si>
    <t>4.7.</t>
  </si>
  <si>
    <t>Telekadó</t>
  </si>
  <si>
    <t>4.6.</t>
  </si>
  <si>
    <t>Gépjárműadó</t>
  </si>
  <si>
    <t>4.5.</t>
  </si>
  <si>
    <t xml:space="preserve">Talajterhelési díj </t>
  </si>
  <si>
    <t>4.4.</t>
  </si>
  <si>
    <t>Iparűzési adó</t>
  </si>
  <si>
    <t>Idegenforgalmi adó</t>
  </si>
  <si>
    <t>Építményadó</t>
  </si>
  <si>
    <t>Közhatalmi bevételek (4.1.+…+4.7.)</t>
  </si>
  <si>
    <t xml:space="preserve">4. </t>
  </si>
  <si>
    <t>3.6.</t>
  </si>
  <si>
    <t>Egyéb felhalmozási célú támogatások bevételei</t>
  </si>
  <si>
    <t>3.5.</t>
  </si>
  <si>
    <t>Felhalmozási célú visszatérítendő támogatások, kölcsönök igénybevétele</t>
  </si>
  <si>
    <t>3.4.</t>
  </si>
  <si>
    <t>Felhalmozási célú visszatérítendő támogatások, kölcsönök visszatérülése</t>
  </si>
  <si>
    <t>3.3.</t>
  </si>
  <si>
    <t>Felhalmozási célú garancia- és kezességvállalásból megtérülések</t>
  </si>
  <si>
    <t>3.2.</t>
  </si>
  <si>
    <t>Felhalmozási célú önkormányzati támogatások</t>
  </si>
  <si>
    <t>3.1.</t>
  </si>
  <si>
    <t>Felhalmozási célú támogatások államháztartáson belülről (3.1.+…+3.5.)</t>
  </si>
  <si>
    <t>2.5.-ből EU-s támogatás</t>
  </si>
  <si>
    <t>Működési célú visszatérítendő támogatások, kölcsönök igénybevétele</t>
  </si>
  <si>
    <t xml:space="preserve">Működési célú visszatérítendő támogatások, kölcsönök visszatérülése </t>
  </si>
  <si>
    <t xml:space="preserve">Működési célú garancia- és kezességvállalásból megtérülések </t>
  </si>
  <si>
    <t>Elvonások és befizetések bevételei</t>
  </si>
  <si>
    <t>Működési célú támogatások államháztartáson belülről (2.1.+…+.2.5.)</t>
  </si>
  <si>
    <t>Elszámolásból származó bevételek</t>
  </si>
  <si>
    <t xml:space="preserve">Működési célú kvi támogatások és kiegészítő támogatások </t>
  </si>
  <si>
    <t>1.5.</t>
  </si>
  <si>
    <t>Önkormányzatok kulturális feladatainak támogatása</t>
  </si>
  <si>
    <t>Önkormányzatok egyes köznevelési feladatainak támogatása</t>
  </si>
  <si>
    <t>Helyi önkormányzatok működésének általános támogatása</t>
  </si>
  <si>
    <t>Önkormányzat működési támogatásai (1.1.+…+.1.6.)</t>
  </si>
  <si>
    <t>Bevételi jogcím</t>
  </si>
  <si>
    <t>Forintban!</t>
  </si>
  <si>
    <t>1. sz. táblázat</t>
  </si>
  <si>
    <t>B E V É T E L E K</t>
  </si>
  <si>
    <t>KENÉZLŐ KÖZSÉG ÖNKORMÁNYZATA</t>
  </si>
  <si>
    <t>Bruttó  többlet:</t>
  </si>
  <si>
    <t>Bruttó  hiány:</t>
  </si>
  <si>
    <t>27.</t>
  </si>
  <si>
    <t>Költségvetési többlet:</t>
  </si>
  <si>
    <t>Költségvetési hiány:</t>
  </si>
  <si>
    <t>26.</t>
  </si>
  <si>
    <t>KIADÁSOK ÖSSZESEN (13.+24.)</t>
  </si>
  <si>
    <t>BEVÉTEL ÖSSZESEN (13.+24.)</t>
  </si>
  <si>
    <t>25.</t>
  </si>
  <si>
    <t>Működési célú finanszírozási kiadások összesen (14.+...+23.)</t>
  </si>
  <si>
    <t>Működési célú finanszírozási bevételek összesen (14.+19.+22.+23.)</t>
  </si>
  <si>
    <t>24.</t>
  </si>
  <si>
    <t>23.</t>
  </si>
  <si>
    <t>22.</t>
  </si>
  <si>
    <t>Egyéb</t>
  </si>
  <si>
    <t>21.</t>
  </si>
  <si>
    <t xml:space="preserve">   Likviditási célú hitelek, kölcsönök felvétele</t>
  </si>
  <si>
    <t>20.</t>
  </si>
  <si>
    <t>Forgatási célú belföldi, külföldi értékpapírok vásárlása</t>
  </si>
  <si>
    <t xml:space="preserve">Hiány külső finanszírozásának bevételei (20.+…+21.) </t>
  </si>
  <si>
    <t>19.</t>
  </si>
  <si>
    <t>Kölcsön törlesztése</t>
  </si>
  <si>
    <t>Értékpapír értékesítése</t>
  </si>
  <si>
    <t>18.</t>
  </si>
  <si>
    <t>Hosszú lejáratú hitelek törlesztése</t>
  </si>
  <si>
    <t xml:space="preserve">   Betét visszavonásából származó bevétel </t>
  </si>
  <si>
    <t>17.</t>
  </si>
  <si>
    <t>Rövid lejáratú hitelek törlesztése</t>
  </si>
  <si>
    <t xml:space="preserve">   Vállalkozási maradvány igénybevétele </t>
  </si>
  <si>
    <t>16.</t>
  </si>
  <si>
    <t>Likviditási célú hitelek törlesztése</t>
  </si>
  <si>
    <t xml:space="preserve">   Költségvetési maradvány igénybevétele </t>
  </si>
  <si>
    <t>15.</t>
  </si>
  <si>
    <t>Értékpapír vásárlása, visszavásárlása</t>
  </si>
  <si>
    <t>Hiány belső finanszírozásának bevételei (15.+…+18. )</t>
  </si>
  <si>
    <t>14.</t>
  </si>
  <si>
    <t>Költségvetési kiadások összesen (1.+...+12.)</t>
  </si>
  <si>
    <t>Költségvetési bevételek összesen (1.+2.+4.+5.+6.+8.+…+12.)</t>
  </si>
  <si>
    <t>13.</t>
  </si>
  <si>
    <t>12.</t>
  </si>
  <si>
    <t>6.-ból EU-s támogatás (közvetlen)</t>
  </si>
  <si>
    <t>Működési célú átvett pénzeszközök</t>
  </si>
  <si>
    <t>Működési bevételek</t>
  </si>
  <si>
    <t>Közhatalmi bevételek</t>
  </si>
  <si>
    <t xml:space="preserve">Dologi kiadások </t>
  </si>
  <si>
    <t>2.-ból EU-s támogatás</t>
  </si>
  <si>
    <t>Működési célú támogatások államháztartáson belülről</t>
  </si>
  <si>
    <t>Személyi juttatások</t>
  </si>
  <si>
    <t>Önkormányzatok működési támogatásai</t>
  </si>
  <si>
    <t>D</t>
  </si>
  <si>
    <t>C</t>
  </si>
  <si>
    <t>Megnevezés</t>
  </si>
  <si>
    <t>Kiadások</t>
  </si>
  <si>
    <t>Bevételek</t>
  </si>
  <si>
    <t>I. Működési célú bevételek és kiadások mérlege
(Önkormányzati szinten)</t>
  </si>
  <si>
    <t>28.</t>
  </si>
  <si>
    <t>KIADÁSOK ÖSSZESEN (12+25)</t>
  </si>
  <si>
    <t>BEVÉTEL ÖSSZESEN (12+25)</t>
  </si>
  <si>
    <t>Felhalmozási célú finanszírozási kiadások összesen
(13.+...+24.)</t>
  </si>
  <si>
    <t>Felhalmozási célú finanszírozási bevételek összesen (13.+19.)</t>
  </si>
  <si>
    <t>Egyéb külső finanszírozási bevételek</t>
  </si>
  <si>
    <t>Értékpapírok kibocsátása</t>
  </si>
  <si>
    <t>Rövid lejáratú hitelek, kölcsönök felvétele</t>
  </si>
  <si>
    <t>Likviditási célú hitelek, kölcsönök felvétele</t>
  </si>
  <si>
    <t>Hosszú lejáratú hitelek, kölcsönök felvétele</t>
  </si>
  <si>
    <t>Betét elhelyezése</t>
  </si>
  <si>
    <t>Hiány külső finanszírozásának bevételei (20+…+24 )</t>
  </si>
  <si>
    <t>Befektetési célú belföldi, külföldi értékpapírok vásárlása</t>
  </si>
  <si>
    <t>Egyéb belső finanszírozási bevételek</t>
  </si>
  <si>
    <t xml:space="preserve">Betét visszavonásából származó bevétel </t>
  </si>
  <si>
    <t xml:space="preserve">Vállalkozási maradvány igénybevétele </t>
  </si>
  <si>
    <t>Hitelek törlesztése</t>
  </si>
  <si>
    <t>Költségvetési maradvány igénybevétele</t>
  </si>
  <si>
    <t>Hiány belső finanszírozás bevételei ( 14+…+18)</t>
  </si>
  <si>
    <t>Költségvetési kiadások összesen: (1.+3.+5.+...+11.)</t>
  </si>
  <si>
    <t>Költségvetési bevételek összesen: (1.+3.+4.+6.+…+11.)</t>
  </si>
  <si>
    <t>Egyéb felhalmozási célú bevételek</t>
  </si>
  <si>
    <t>Egyéb felhalmozási kiadások</t>
  </si>
  <si>
    <t>4.-ből EU-s támogatás (közvetlen)</t>
  </si>
  <si>
    <t>3.-ból EU-s forrásból megvalósuló felújítás</t>
  </si>
  <si>
    <t>Felhalmozási célú átvett pénzeszközök átvétele</t>
  </si>
  <si>
    <t>Felhalmozási bevételek</t>
  </si>
  <si>
    <t>1.-ből EU-s forrásból megvalósuló beruházás</t>
  </si>
  <si>
    <t>1.-ből EU-s támogatás</t>
  </si>
  <si>
    <t>Felhalmozási célú támogatások államháztartáson belülről</t>
  </si>
  <si>
    <t>II. Felhalmozási célú bevételek és kiadások mérlege
(Önkormányzati szinten)</t>
  </si>
  <si>
    <t xml:space="preserve">2.1. számú melléklet E. oszlop 25. sor + 2.2. számú melléklet E. oszlop 26. sor </t>
  </si>
  <si>
    <t>1.1. sz. melléklet Kiadások táblázat C. oszlop 11 sora =</t>
  </si>
  <si>
    <t xml:space="preserve">2.1. számú melléklet E. oszlop 24. sor + 2.2. számú melléklet E. oszlop 25. sor </t>
  </si>
  <si>
    <t>1.1. sz. melléklet Kiadások táblázat C. oszlop 10 sora =</t>
  </si>
  <si>
    <t xml:space="preserve">2.1. számú melléklet E. oszlop 13. sor + 2.2. számú melléklet E. oszlop 12. sor </t>
  </si>
  <si>
    <t>1.1. sz. melléklet Kiadások táblázat C. oszlop 3 sora =</t>
  </si>
  <si>
    <t xml:space="preserve">2.1. számú melléklet C. oszlop 25. sor + 2.2. számú melléklet C. oszlop 26. sor </t>
  </si>
  <si>
    <t>1.1. sz. melléklet Bevételek táblázat C. oszlop 18 sora =</t>
  </si>
  <si>
    <t xml:space="preserve">2.1. számú melléklet C. oszlop 24. sor + 2.2. számú melléklet C. oszlop 25. sor </t>
  </si>
  <si>
    <t>1.1. sz. melléklet Bevételek táblázat C. oszlop 17 sora =</t>
  </si>
  <si>
    <t xml:space="preserve">2.1. számú melléklet C. oszlop 13. sor + 2.2. számú melléklet C. oszlop 12. sor </t>
  </si>
  <si>
    <t>1.1. sz. melléklet Bevételek táblázat C. oszlop 9 sora =</t>
  </si>
  <si>
    <t>ELTÉRÉS</t>
  </si>
  <si>
    <t>Költségvetési rendelet űrlapjainak összefüggései:</t>
  </si>
  <si>
    <t>ÖSSZESEN:</t>
  </si>
  <si>
    <t>2020</t>
  </si>
  <si>
    <t>Felszerelési tárgyak vásárlása (konyha)</t>
  </si>
  <si>
    <t>Felszerelési tárgyak vásárlása (óvoda)</t>
  </si>
  <si>
    <t>Tárgyi eszköz beszerzés (közfoglalkoztatás)</t>
  </si>
  <si>
    <t>Személygépkocsi vásárlás</t>
  </si>
  <si>
    <t>Felszerelési tárgyak vásárlása</t>
  </si>
  <si>
    <t>Felszerelési tárgyak vásárlása (közművelődési érd.növ.)</t>
  </si>
  <si>
    <t>E</t>
  </si>
  <si>
    <t>Kivitelezés kezdési és befejezési éve</t>
  </si>
  <si>
    <t>Teljes költség</t>
  </si>
  <si>
    <t>Beruházás  megnevezése</t>
  </si>
  <si>
    <t>forintban!</t>
  </si>
  <si>
    <t>Beruházási (felhalmozási) kiadások előirányzata beruházásonként</t>
  </si>
  <si>
    <t>Felújítás  megnevezése</t>
  </si>
  <si>
    <t>Nemleges!</t>
  </si>
  <si>
    <t>Felújítási kiadások előirányzata felújításonként</t>
  </si>
  <si>
    <t>Kiadások összesen:</t>
  </si>
  <si>
    <t>Adminisztratív költségek</t>
  </si>
  <si>
    <t>Szolgáltatások igénybe vétele</t>
  </si>
  <si>
    <t>Beruházások, beszerzések</t>
  </si>
  <si>
    <t>Személyi jellegű</t>
  </si>
  <si>
    <t>Források összesen:</t>
  </si>
  <si>
    <t>Egyéb forrás</t>
  </si>
  <si>
    <t>Hitel</t>
  </si>
  <si>
    <t>Társfinanszírozás</t>
  </si>
  <si>
    <t>EU-s forrás</t>
  </si>
  <si>
    <t>- saját erőből központi támogatás</t>
  </si>
  <si>
    <t>Saját erő</t>
  </si>
  <si>
    <t>B=(C+D+E)</t>
  </si>
  <si>
    <t>Évenkénti ütemezés</t>
  </si>
  <si>
    <t>Támogatási szerződés szerinti bevételek, kiadások</t>
  </si>
  <si>
    <t>Források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</si>
  <si>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 xml:space="preserve"> </t>
    </r>
  </si>
  <si>
    <t xml:space="preserve">* Amennyiben több projekt megvalósítása történi egy időben akkor azokat külön-külön, projektenként be kell mutatni!  </t>
  </si>
  <si>
    <t>Összes 
 forrás, kiadás</t>
  </si>
  <si>
    <r>
      <rPr>
        <b/>
        <sz val="11"/>
        <rFont val="Times New Roman CE"/>
        <charset val="238"/>
      </rPr>
      <t>EU-s projekt neve, azonosítója:</t>
    </r>
    <r>
      <rPr>
        <sz val="11"/>
        <rFont val="Times New Roman"/>
        <family val="1"/>
        <charset val="238"/>
      </rPr>
      <t>*</t>
    </r>
  </si>
  <si>
    <t xml:space="preserve">bevételei, kiadásai, hozzájárulások  </t>
  </si>
  <si>
    <t>Európai uniós támogatással megvalósuló projektek</t>
  </si>
  <si>
    <t xml:space="preserve">Összesen: </t>
  </si>
  <si>
    <t>Előirányzat</t>
  </si>
  <si>
    <t>Támogatott neve</t>
  </si>
  <si>
    <t xml:space="preserve">Önkormányzaton kívüli EU-s projekthez történő hozzájárulás </t>
  </si>
  <si>
    <t>5. melléklet az 1/2020 (II.14.) önkormányzati rendelethez</t>
  </si>
  <si>
    <t>Központi, irányító szervi támogatás</t>
  </si>
  <si>
    <t>Belföldi finanszírozás kiadásai (6.1. + … + 6.5.)</t>
  </si>
  <si>
    <t>Éven belüli lejáatú belföldi értékpapírok beváltása</t>
  </si>
  <si>
    <t>Rövid lejáratú hitelek, kölcsönök törlesztése</t>
  </si>
  <si>
    <t>Hosszú lejáratú hitelek, kölcsönök törlesztése</t>
  </si>
  <si>
    <t xml:space="preserve">     - Céltartalék</t>
  </si>
  <si>
    <t xml:space="preserve"> az 1.18-ból: - Általános tartalék</t>
  </si>
  <si>
    <t xml:space="preserve"> az 1.5-ből: - Előző évi elszámolásból származó befizetések</t>
  </si>
  <si>
    <t>BEVÉTELEK ÖSSZESEN: (9+17)</t>
  </si>
  <si>
    <t xml:space="preserve">   18.</t>
  </si>
  <si>
    <t xml:space="preserve">   17.</t>
  </si>
  <si>
    <t xml:space="preserve">   16.</t>
  </si>
  <si>
    <t xml:space="preserve">   Rövid lejáratú  hitelek, kölcsönök felvétele</t>
  </si>
  <si>
    <t xml:space="preserve"> 10.</t>
  </si>
  <si>
    <t xml:space="preserve">Egyéb működési célú támogatások bevételei </t>
  </si>
  <si>
    <t>Működési célú kvi támogatások és kiegészítő támogatások</t>
  </si>
  <si>
    <t>Kiemelt előirányzat, előirányzat megnevezése</t>
  </si>
  <si>
    <t>Száma</t>
  </si>
  <si>
    <t>01</t>
  </si>
  <si>
    <t>Összes bevétel, kiadás</t>
  </si>
  <si>
    <t>Feladat megnevezése</t>
  </si>
  <si>
    <t xml:space="preserve">    Rövid lejáratú  hitelek, kölcsönök felvétele</t>
  </si>
  <si>
    <t>3.5.-ből EU-s támogatás</t>
  </si>
  <si>
    <t>02</t>
  </si>
  <si>
    <t>03</t>
  </si>
  <si>
    <t>KIADÁSOK ÖSSZESEN: (1.+2.+3.)</t>
  </si>
  <si>
    <t>Finanszírozási kiadások</t>
  </si>
  <si>
    <t xml:space="preserve"> 2.3.-ból EU-s támogatásból megvalósuló programok, projektek kiadása</t>
  </si>
  <si>
    <t>Egyéb fejlesztési célú kiadások</t>
  </si>
  <si>
    <t>Felhalmozási költségvetés kiadásai (2.1.+…+2.3.)</t>
  </si>
  <si>
    <t>Működési költségvetés kiadásai (1.1+…+1.5.)</t>
  </si>
  <si>
    <t>BEVÉTELEK ÖSSZESEN: (8.+9.)</t>
  </si>
  <si>
    <t>Irányító szervi (önkormányzati) támogatás (intézményfinanszírozás)</t>
  </si>
  <si>
    <t>9.3.</t>
  </si>
  <si>
    <t>Vállalkozási maradvány igénybevétele</t>
  </si>
  <si>
    <t>9.2.</t>
  </si>
  <si>
    <t>9.1.</t>
  </si>
  <si>
    <t>Finanszírozási bevételek (9.1.+…+9.3.)</t>
  </si>
  <si>
    <t>Költségvetési bevételek összesen (1.+…+7.)</t>
  </si>
  <si>
    <t>Felhalmozási célú átvett pénzeszközök</t>
  </si>
  <si>
    <t>Felhalmozási bevételek (5.1.+…+5.3.)</t>
  </si>
  <si>
    <t xml:space="preserve">  4.3.-ból EU-s támogatás</t>
  </si>
  <si>
    <t>Egyéb felhalmozási célú támogatások bevételei államháztartáson belülről</t>
  </si>
  <si>
    <t>Visszatérítendő támogatások, kölcsönök visszatérülése ÁH-n belülről</t>
  </si>
  <si>
    <t>Felhalmozási célú támogatások államháztartáson belülről (4.1.+…+4.3.)</t>
  </si>
  <si>
    <t xml:space="preserve">  2.3-ból EU támogatás</t>
  </si>
  <si>
    <t>Egyéb működési célú támogatások bevételei államháztartáson belülről</t>
  </si>
  <si>
    <t>Működési célú támogatások államháztartáson belülről (2.1.+…+2.3.)</t>
  </si>
  <si>
    <t>Kamatbevételek</t>
  </si>
  <si>
    <t>Általános forgalmi adó visszatérülése</t>
  </si>
  <si>
    <t>Kiszámlázott általános forgalmi adó</t>
  </si>
  <si>
    <t>Működési bevételek (1.1.+…+1.11.)</t>
  </si>
  <si>
    <t>KENÉZLŐI KÖZÖS ÖNKORMÁNYZATI HIVATAL</t>
  </si>
  <si>
    <t>KÖLTSÉGVETÉSI BEVÉTELEK ÖSSZESEN (1.+…+7.)</t>
  </si>
  <si>
    <t xml:space="preserve">  4.2.-ből EU-s támogatás</t>
  </si>
  <si>
    <t>Felhalmozási célú támogatások államháztartáson belülről (4.1.+4.2.)</t>
  </si>
  <si>
    <t xml:space="preserve">  2.3.-ból EU támogatás</t>
  </si>
  <si>
    <t>KENÉZLŐI ÓVODA ÉS KONYHA</t>
  </si>
  <si>
    <t>költségvetési szerv vezetője</t>
  </si>
  <si>
    <t>Kelt,………….…..</t>
  </si>
  <si>
    <t>Összesen:</t>
  </si>
  <si>
    <t>Egyéb tartozásállomány</t>
  </si>
  <si>
    <t>Tartozásállomány önkormányzatok és intézmények felé</t>
  </si>
  <si>
    <t>TB alapokkal szembeni tartozás</t>
  </si>
  <si>
    <t>Elkülönített állami pénzalapokkal szembeni tartozás</t>
  </si>
  <si>
    <t>Központi költségvetéssel szemben fennálló tartozás</t>
  </si>
  <si>
    <t>Állammal szembeni tartozások</t>
  </si>
  <si>
    <t>Át-ütemezett</t>
  </si>
  <si>
    <t>60 napon 
túli 
állomány</t>
  </si>
  <si>
    <t>30-60 nap 
közötti 
állomány</t>
  </si>
  <si>
    <t>30 nap 
alatti
állomány</t>
  </si>
  <si>
    <t xml:space="preserve">Tartozásállomány megnevezése </t>
  </si>
  <si>
    <t>Sor-szám</t>
  </si>
  <si>
    <t>30 napon túli elismert tartozásállomány összesen: ……………… Ft</t>
  </si>
  <si>
    <t>Éves eredeti kiadási előirányzat: …………… Ft</t>
  </si>
  <si>
    <t>11734169-15349552-00000000</t>
  </si>
  <si>
    <t>Költségvetési szerv számlaszáma:</t>
  </si>
  <si>
    <t>Kenézlő Község Önkormányzata</t>
  </si>
  <si>
    <t>Költségvetési szerv neve:</t>
  </si>
  <si>
    <t>Adatszolgáltatás 
az elismert tartozásállományról</t>
  </si>
  <si>
    <t>7. melléklet az 1/2020 (II.14.) önkormányzati rendelethez</t>
  </si>
  <si>
    <t>1. sz. MÓDOSÍTÁS UTÁNI KÖLTSÉGVETÉS ELŐIRÁNYZATAINAK ALAKULÁSÓL</t>
  </si>
  <si>
    <t>BEVÉTELEK, KIADÁSOK ÖSSZEVONT MÉRLEGE</t>
  </si>
  <si>
    <t xml:space="preserve"> Forintban!</t>
  </si>
  <si>
    <t>2020.</t>
  </si>
  <si>
    <t>Eredeti
előirányzat</t>
  </si>
  <si>
    <t>Összes módosítás</t>
  </si>
  <si>
    <t>Módosított előirányzat</t>
  </si>
  <si>
    <t>Önkormányzatok szociális és gyermekjóléti feladatainak támogatása</t>
  </si>
  <si>
    <t>Kiadási jogcím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</si>
  <si>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</si>
  <si>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</si>
  <si>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Hitel-, kölcsöntörlesztés államházt-on kívülre (4.1. + … + 4.3.)</t>
  </si>
  <si>
    <t>Hitelek, kölcsönök törlesztése külföldi kormányoknak nemz. Szervezeteknek</t>
  </si>
  <si>
    <t>1.1. melléklet a 1/2020. (II. 14.) önkormányzati rendelethez</t>
  </si>
  <si>
    <t>KÖTELEZŐ FELADATOK</t>
  </si>
  <si>
    <t>1.2. melléklet az 1/2020. (II. 14.) önkormányzati rendelethez</t>
  </si>
  <si>
    <t>ÖNKÉNT VÁLLALT FELADATOK</t>
  </si>
  <si>
    <t>1.3. melléklet az 1/2020. (II. 14.) önkormányzati rendelethez</t>
  </si>
  <si>
    <t xml:space="preserve">F </t>
  </si>
  <si>
    <t>G</t>
  </si>
  <si>
    <t>H</t>
  </si>
  <si>
    <t>I</t>
  </si>
  <si>
    <t>Államháztartáson belüli megelőlegezése visszafizetése</t>
  </si>
  <si>
    <t>F</t>
  </si>
  <si>
    <t>2.1. melléklet az 1/2020. (II. 14.) önkormányzati rendelethez</t>
  </si>
  <si>
    <t>2.2. mellékelt az 1/2020. (II. 14.) önkormányzati rendelethez</t>
  </si>
  <si>
    <t>G=(E+F)</t>
  </si>
  <si>
    <t>Magyar Falu Program Petőfi út felújítása</t>
  </si>
  <si>
    <t>2020-2021.</t>
  </si>
  <si>
    <t>Magyar Falu Program Faluház felső szint részfelújítása</t>
  </si>
  <si>
    <t>4. melléklet az 1/2020. (II. 14..) önkormányzati rendelethez</t>
  </si>
  <si>
    <t>Felhasználás 2019. XII. 31-ig</t>
  </si>
  <si>
    <t>2020. évi eredeti előirányzat</t>
  </si>
  <si>
    <t xml:space="preserve">Módosított előirányzat </t>
  </si>
  <si>
    <t>Magyar Falu Program orvosi eszköz beszerzés 2019.</t>
  </si>
  <si>
    <t>Magyar Falu Program temetőfejlesztés 2019.</t>
  </si>
  <si>
    <t>Magyar Falu Program óvoda udvar fejlesztés 2019.</t>
  </si>
  <si>
    <t>Magyar Falu Progam eszközfejlesztés 2019.</t>
  </si>
  <si>
    <t>Magyar Falu Program eszközfejlesztés 2020.</t>
  </si>
  <si>
    <t>Magyar Falu Program orvosi eszköz beszerzés 2020.</t>
  </si>
  <si>
    <t>3. melléklet az 1/2020. (II. 14.) önkormányzati rendelethez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</si>
  <si>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</si>
  <si>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Tényleges állományi létszám előirányzat (fő)</t>
  </si>
  <si>
    <t>Közfoglalkoztatottak tényleges állományi létszáma (fő)</t>
  </si>
  <si>
    <t>Kötelező feladatok bevételei és kiadásai</t>
  </si>
  <si>
    <t>Önként vállalt feladatok bevételei, kiadásai</t>
  </si>
  <si>
    <t>Eredeti előirányzat</t>
  </si>
  <si>
    <t>Költségvetési szerv</t>
  </si>
  <si>
    <t>Kötelező feladatok bevételei, kiadásai</t>
  </si>
  <si>
    <t>forint</t>
  </si>
  <si>
    <t>6.2. melléklet az 1/2020. (II. 14.) önkormányzati rendelethez</t>
  </si>
  <si>
    <t>6.1. melléklet az 1/2020. (II. 14.) önkormányzari rendelethez</t>
  </si>
  <si>
    <t>6.1.1. melléklet az 1/2020.(II. 14.) önkormányzati rendelethez</t>
  </si>
  <si>
    <t>6.1.2. melléklet az 1/2020. (II. 14.) önkormányzati rendelethez</t>
  </si>
  <si>
    <t>6.3. melléklet az 1/2020. (II. 14.)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</si>
</sst>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#"/>
    <numFmt numFmtId="165" formatCode="#,##0.0"/>
  </numFmts>
  <fonts count="45" x14ac:knownFonts="1">
    <font>
      <sz val="10"/>
      <name val="Times New Roman CE"/>
      <charset val="238"/>
    </font>
    <font>
      <sz val="12"/>
      <name val="Times New Roman CE"/>
      <charset val="238"/>
    </font>
    <font>
      <b/>
      <sz val="8"/>
      <name val="Times New Roman CE"/>
      <family val="1"/>
      <charset val="238"/>
    </font>
    <font>
      <sz val="10"/>
      <name val="Times New Roman CE"/>
      <charset val="238"/>
    </font>
    <font>
      <b/>
      <i/>
      <sz val="9"/>
      <name val="Times New Roman CE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0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name val="Times New Roman CE"/>
      <charset val="238"/>
    </font>
    <font>
      <i/>
      <sz val="11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b/>
      <sz val="14"/>
      <name val="Times New Roman CE"/>
      <charset val="238"/>
    </font>
    <font>
      <b/>
      <i/>
      <sz val="10"/>
      <name val="Times New Roman CE"/>
      <family val="1"/>
      <charset val="238"/>
    </font>
    <font>
      <sz val="9"/>
      <name val="Times New Roman CE"/>
      <family val="1"/>
      <charset val="238"/>
    </font>
    <font>
      <i/>
      <sz val="9"/>
      <name val="Times New Roman CE"/>
      <charset val="238"/>
    </font>
    <font>
      <i/>
      <sz val="11"/>
      <name val="Times New Roman CE"/>
      <family val="1"/>
      <charset val="238"/>
    </font>
    <font>
      <b/>
      <sz val="11"/>
      <name val="Times New Roman CE"/>
      <charset val="238"/>
    </font>
    <font>
      <sz val="11"/>
      <name val="Times New Roman"/>
      <family val="1"/>
      <charset val="238"/>
    </font>
    <font>
      <i/>
      <sz val="12"/>
      <color indexed="8"/>
      <name val="Calibri"/>
      <family val="2"/>
      <charset val="238"/>
    </font>
    <font>
      <i/>
      <sz val="12"/>
      <name val="Times New Roman CE"/>
      <charset val="238"/>
    </font>
    <font>
      <b/>
      <i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i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Times New Roman CE"/>
      <family val="1"/>
      <charset val="238"/>
    </font>
    <font>
      <i/>
      <sz val="11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sz val="11"/>
      <name val="Times New Roman CE"/>
      <charset val="238"/>
    </font>
    <font>
      <b/>
      <i/>
      <sz val="11"/>
      <name val="Times New Roman CE"/>
      <charset val="238"/>
    </font>
    <font>
      <b/>
      <i/>
      <sz val="12"/>
      <name val="Times New Roman CE"/>
      <family val="1"/>
      <charset val="238"/>
    </font>
    <font>
      <sz val="12"/>
      <color rgb="FFFF0000"/>
      <name val="Times New Roman CE"/>
      <charset val="238"/>
    </font>
    <font>
      <b/>
      <sz val="14"/>
      <color rgb="FFFF0000"/>
      <name val="Times New Roman CE"/>
      <charset val="238"/>
    </font>
    <font>
      <b/>
      <sz val="10"/>
      <color rgb="FF00B0F0"/>
      <name val="Times New Roman CE"/>
      <charset val="238"/>
    </font>
    <font>
      <sz val="10"/>
      <color rgb="FFFF0000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lightHorizontal"/>
    </fill>
  </fills>
  <borders count="84">
    <border>
      <left/>
      <right/>
      <top/>
      <bottom/>
      <diagonal/>
    </border>
    <border>
      <left style="thin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thin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thin">
        <color indexed="63"/>
      </right>
      <top style="medium">
        <color indexed="63"/>
      </top>
      <bottom style="medium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medium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 style="medium">
        <color indexed="63"/>
      </bottom>
      <diagonal/>
    </border>
    <border>
      <left style="medium">
        <color indexed="63"/>
      </left>
      <right style="medium">
        <color indexed="63"/>
      </right>
      <top style="thin">
        <color indexed="63"/>
      </top>
      <bottom/>
      <diagonal/>
    </border>
    <border>
      <left style="medium">
        <color indexed="63"/>
      </left>
      <right style="medium">
        <color indexed="63"/>
      </right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 style="medium">
        <color indexed="63"/>
      </top>
      <bottom/>
      <diagonal/>
    </border>
    <border>
      <left style="medium">
        <color indexed="63"/>
      </left>
      <right/>
      <top style="medium">
        <color indexed="63"/>
      </top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thin">
        <color indexed="63"/>
      </bottom>
      <diagonal/>
    </border>
    <border>
      <left style="medium">
        <color indexed="63"/>
      </left>
      <right/>
      <top style="medium">
        <color indexed="63"/>
      </top>
      <bottom style="thin">
        <color indexed="63"/>
      </bottom>
      <diagonal/>
    </border>
    <border>
      <left style="medium">
        <color indexed="63"/>
      </left>
      <right style="medium">
        <color indexed="63"/>
      </right>
      <top/>
      <bottom style="medium">
        <color indexed="63"/>
      </bottom>
      <diagonal/>
    </border>
    <border>
      <left style="medium">
        <color indexed="63"/>
      </left>
      <right/>
      <top/>
      <bottom style="medium">
        <color indexed="63"/>
      </bottom>
      <diagonal/>
    </border>
    <border>
      <left style="medium">
        <color indexed="63"/>
      </left>
      <right/>
      <top style="thin">
        <color indexed="63"/>
      </top>
      <bottom style="medium">
        <color indexed="63"/>
      </bottom>
      <diagonal/>
    </border>
    <border>
      <left/>
      <right/>
      <top style="hair">
        <color indexed="63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481">
    <xf numFmtId="0" fontId="0" fillId="0" borderId="0" xfId="0"/>
    <xf numFmtId="0" fontId="20" fillId="0" borderId="0" xfId="0" applyFont="1"/>
    <xf numFmtId="0" fontId="20" fillId="0" borderId="0" xfId="0" applyFont="1" applyAlignment="1">
      <alignment horizontal="right" indent="1"/>
    </xf>
    <xf numFmtId="3" fontId="20" fillId="0" borderId="0" xfId="0" applyNumberFormat="1" applyFont="1" applyAlignment="1">
      <alignment horizontal="right" indent="1"/>
    </xf>
    <xf numFmtId="0" fontId="21" fillId="0" borderId="0" xfId="0" applyFont="1"/>
    <xf numFmtId="3" fontId="19" fillId="0" borderId="0" xfId="0" applyNumberFormat="1" applyFont="1" applyAlignment="1">
      <alignment horizontal="right" indent="1"/>
    </xf>
    <xf numFmtId="0" fontId="9" fillId="0" borderId="0" xfId="0" applyFont="1"/>
    <xf numFmtId="0" fontId="10" fillId="0" borderId="0" xfId="0" applyFont="1" applyAlignment="1">
      <alignment horizontal="center"/>
    </xf>
    <xf numFmtId="0" fontId="22" fillId="0" borderId="0" xfId="0" applyFont="1"/>
    <xf numFmtId="164" fontId="19" fillId="0" borderId="15" xfId="2" applyNumberFormat="1" applyFont="1" applyBorder="1" applyAlignment="1">
      <alignment horizontal="right" vertical="center" wrapText="1" indent="2"/>
    </xf>
    <xf numFmtId="164" fontId="19" fillId="0" borderId="15" xfId="2" applyNumberFormat="1" applyFont="1" applyBorder="1" applyAlignment="1">
      <alignment horizontal="right" vertical="center" indent="2"/>
    </xf>
    <xf numFmtId="165" fontId="19" fillId="0" borderId="15" xfId="2" applyNumberFormat="1" applyFont="1" applyBorder="1" applyAlignment="1">
      <alignment horizontal="left" vertical="center" wrapText="1"/>
    </xf>
    <xf numFmtId="164" fontId="20" fillId="0" borderId="18" xfId="2" applyNumberFormat="1" applyFont="1" applyBorder="1" applyAlignment="1" applyProtection="1">
      <alignment horizontal="right" vertical="center" wrapText="1" indent="2"/>
      <protection locked="0"/>
    </xf>
    <xf numFmtId="164" fontId="20" fillId="0" borderId="19" xfId="2" applyNumberFormat="1" applyFont="1" applyBorder="1" applyAlignment="1" applyProtection="1">
      <alignment horizontal="right" vertical="center" wrapText="1" indent="2"/>
      <protection locked="0"/>
    </xf>
    <xf numFmtId="164" fontId="20" fillId="0" borderId="19" xfId="2" applyNumberFormat="1" applyFont="1" applyBorder="1" applyAlignment="1">
      <alignment horizontal="right" vertical="center" indent="2"/>
    </xf>
    <xf numFmtId="49" fontId="20" fillId="0" borderId="13" xfId="2" applyNumberFormat="1" applyFont="1" applyBorder="1" applyAlignment="1" applyProtection="1">
      <alignment horizontal="left" vertical="center"/>
      <protection locked="0"/>
    </xf>
    <xf numFmtId="164" fontId="20" fillId="0" borderId="16" xfId="2" applyNumberFormat="1" applyFont="1" applyBorder="1" applyAlignment="1" applyProtection="1">
      <alignment horizontal="right" vertical="center" wrapText="1" indent="2"/>
      <protection locked="0"/>
    </xf>
    <xf numFmtId="164" fontId="20" fillId="0" borderId="16" xfId="2" applyNumberFormat="1" applyFont="1" applyBorder="1" applyAlignment="1">
      <alignment horizontal="right" vertical="center" indent="2"/>
    </xf>
    <xf numFmtId="49" fontId="20" fillId="0" borderId="11" xfId="2" applyNumberFormat="1" applyFont="1" applyBorder="1" applyAlignment="1">
      <alignment horizontal="left" vertical="center"/>
    </xf>
    <xf numFmtId="164" fontId="20" fillId="0" borderId="20" xfId="2" applyNumberFormat="1" applyFont="1" applyBorder="1" applyAlignment="1" applyProtection="1">
      <alignment horizontal="right" vertical="center" wrapText="1" indent="2"/>
      <protection locked="0"/>
    </xf>
    <xf numFmtId="164" fontId="20" fillId="0" borderId="21" xfId="2" applyNumberFormat="1" applyFont="1" applyBorder="1" applyAlignment="1" applyProtection="1">
      <alignment horizontal="right" vertical="center" wrapText="1" indent="2"/>
      <protection locked="0"/>
    </xf>
    <xf numFmtId="164" fontId="20" fillId="0" borderId="21" xfId="2" applyNumberFormat="1" applyFont="1" applyBorder="1" applyAlignment="1">
      <alignment horizontal="right" vertical="center" indent="2"/>
    </xf>
    <xf numFmtId="49" fontId="20" fillId="0" borderId="6" xfId="2" applyNumberFormat="1" applyFont="1" applyBorder="1" applyAlignment="1">
      <alignment horizontal="left" vertical="center"/>
    </xf>
    <xf numFmtId="49" fontId="19" fillId="0" borderId="22" xfId="2" applyNumberFormat="1" applyFont="1" applyBorder="1" applyAlignment="1" applyProtection="1">
      <alignment horizontal="left" vertical="center"/>
      <protection locked="0"/>
    </xf>
    <xf numFmtId="49" fontId="20" fillId="0" borderId="23" xfId="2" applyNumberFormat="1" applyFont="1" applyBorder="1" applyAlignment="1">
      <alignment horizontal="left" vertical="center"/>
    </xf>
    <xf numFmtId="164" fontId="25" fillId="0" borderId="16" xfId="2" applyNumberFormat="1" applyFont="1" applyBorder="1" applyAlignment="1" applyProtection="1">
      <alignment horizontal="right" vertical="center" wrapText="1" indent="2"/>
      <protection locked="0"/>
    </xf>
    <xf numFmtId="164" fontId="25" fillId="0" borderId="16" xfId="2" applyNumberFormat="1" applyFont="1" applyBorder="1" applyAlignment="1">
      <alignment horizontal="right" vertical="center" indent="2"/>
    </xf>
    <xf numFmtId="49" fontId="25" fillId="0" borderId="23" xfId="2" applyNumberFormat="1" applyFont="1" applyBorder="1" applyAlignment="1">
      <alignment horizontal="left" vertical="center"/>
    </xf>
    <xf numFmtId="49" fontId="20" fillId="0" borderId="24" xfId="2" applyNumberFormat="1" applyFont="1" applyBorder="1" applyAlignment="1">
      <alignment horizontal="left" vertical="center"/>
    </xf>
    <xf numFmtId="164" fontId="2" fillId="0" borderId="25" xfId="2" applyNumberFormat="1" applyFont="1" applyBorder="1" applyAlignment="1">
      <alignment horizontal="center" vertical="center" wrapText="1"/>
    </xf>
    <xf numFmtId="164" fontId="2" fillId="0" borderId="15" xfId="2" applyNumberFormat="1" applyFont="1" applyBorder="1" applyAlignment="1">
      <alignment horizontal="center" vertical="center" wrapText="1"/>
    </xf>
    <xf numFmtId="164" fontId="2" fillId="0" borderId="25" xfId="2" applyNumberFormat="1" applyFont="1" applyBorder="1" applyAlignment="1">
      <alignment horizontal="center" vertical="center"/>
    </xf>
    <xf numFmtId="164" fontId="2" fillId="0" borderId="15" xfId="2" applyNumberFormat="1" applyFont="1" applyBorder="1" applyAlignment="1">
      <alignment horizontal="center" vertical="center"/>
    </xf>
    <xf numFmtId="164" fontId="2" fillId="0" borderId="26" xfId="2" applyNumberFormat="1" applyFont="1" applyBorder="1" applyAlignment="1">
      <alignment horizontal="center" vertical="center"/>
    </xf>
    <xf numFmtId="164" fontId="23" fillId="0" borderId="4" xfId="2" applyNumberFormat="1" applyFont="1" applyBorder="1" applyAlignment="1" applyProtection="1">
      <alignment horizontal="right" vertical="center"/>
      <protection locked="0"/>
    </xf>
    <xf numFmtId="164" fontId="26" fillId="0" borderId="0" xfId="2" applyNumberFormat="1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29" fillId="0" borderId="0" xfId="0" applyFont="1" applyAlignment="1">
      <alignment vertical="top" textRotation="180"/>
    </xf>
    <xf numFmtId="0" fontId="3" fillId="0" borderId="0" xfId="2" applyAlignment="1">
      <alignment vertical="center"/>
    </xf>
    <xf numFmtId="164" fontId="16" fillId="0" borderId="0" xfId="2" applyNumberFormat="1" applyFont="1" applyAlignment="1">
      <alignment horizontal="right" vertical="center" wrapText="1"/>
    </xf>
    <xf numFmtId="164" fontId="16" fillId="0" borderId="0" xfId="2" applyNumberFormat="1" applyFont="1" applyAlignment="1">
      <alignment horizontal="left" vertical="center" wrapText="1"/>
    </xf>
    <xf numFmtId="164" fontId="16" fillId="0" borderId="15" xfId="2" applyNumberFormat="1" applyFont="1" applyBorder="1" applyAlignment="1">
      <alignment horizontal="right" vertical="center" wrapText="1"/>
    </xf>
    <xf numFmtId="3" fontId="3" fillId="0" borderId="19" xfId="2" applyNumberFormat="1" applyBorder="1" applyAlignment="1" applyProtection="1">
      <alignment horizontal="right" vertical="center" wrapText="1"/>
      <protection locked="0"/>
    </xf>
    <xf numFmtId="3" fontId="3" fillId="0" borderId="17" xfId="2" applyNumberFormat="1" applyBorder="1" applyAlignment="1" applyProtection="1">
      <alignment horizontal="right" vertical="center" wrapText="1"/>
      <protection locked="0"/>
    </xf>
    <xf numFmtId="164" fontId="16" fillId="0" borderId="15" xfId="2" applyNumberFormat="1" applyFont="1" applyBorder="1" applyAlignment="1">
      <alignment horizontal="center" vertical="center" wrapText="1"/>
    </xf>
    <xf numFmtId="164" fontId="23" fillId="0" borderId="4" xfId="2" applyNumberFormat="1" applyFont="1" applyBorder="1" applyAlignment="1">
      <alignment horizontal="right" vertical="center"/>
    </xf>
    <xf numFmtId="164" fontId="3" fillId="0" borderId="0" xfId="2" applyNumberFormat="1" applyAlignment="1">
      <alignment vertical="center" wrapText="1"/>
    </xf>
    <xf numFmtId="0" fontId="36" fillId="0" borderId="0" xfId="0" applyFont="1" applyAlignment="1" applyProtection="1">
      <alignment horizontal="right" vertical="top"/>
      <protection locked="0"/>
    </xf>
    <xf numFmtId="0" fontId="23" fillId="0" borderId="0" xfId="0" applyFont="1" applyAlignment="1">
      <alignment horizontal="center"/>
    </xf>
    <xf numFmtId="0" fontId="0" fillId="0" borderId="28" xfId="0" applyBorder="1"/>
    <xf numFmtId="0" fontId="23" fillId="0" borderId="28" xfId="0" applyFont="1" applyBorder="1" applyAlignment="1">
      <alignment horizontal="center"/>
    </xf>
    <xf numFmtId="0" fontId="13" fillId="0" borderId="0" xfId="0" applyFont="1"/>
    <xf numFmtId="164" fontId="5" fillId="0" borderId="1" xfId="0" applyNumberFormat="1" applyFont="1" applyBorder="1" applyAlignment="1">
      <alignment vertical="center"/>
    </xf>
    <xf numFmtId="164" fontId="5" fillId="0" borderId="2" xfId="0" applyNumberFormat="1" applyFont="1" applyBorder="1" applyAlignment="1">
      <alignment vertical="center"/>
    </xf>
    <xf numFmtId="0" fontId="19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64" fontId="5" fillId="0" borderId="12" xfId="0" applyNumberFormat="1" applyFont="1" applyBorder="1" applyAlignment="1">
      <alignment vertical="center"/>
    </xf>
    <xf numFmtId="164" fontId="6" fillId="0" borderId="7" xfId="0" applyNumberFormat="1" applyFont="1" applyBorder="1" applyAlignment="1" applyProtection="1">
      <alignment vertical="center"/>
      <protection locked="0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/>
    </xf>
    <xf numFmtId="164" fontId="5" fillId="0" borderId="9" xfId="0" applyNumberFormat="1" applyFont="1" applyBorder="1" applyAlignment="1">
      <alignment vertical="center"/>
    </xf>
    <xf numFmtId="164" fontId="6" fillId="0" borderId="8" xfId="0" applyNumberFormat="1" applyFont="1" applyBorder="1" applyAlignment="1" applyProtection="1">
      <alignment vertical="center"/>
      <protection locked="0"/>
    </xf>
    <xf numFmtId="0" fontId="6" fillId="0" borderId="8" xfId="0" applyFont="1" applyBorder="1" applyAlignment="1">
      <alignment vertical="center" wrapText="1"/>
    </xf>
    <xf numFmtId="0" fontId="6" fillId="0" borderId="11" xfId="0" applyFont="1" applyBorder="1" applyAlignment="1">
      <alignment horizontal="center" vertical="center"/>
    </xf>
    <xf numFmtId="164" fontId="5" fillId="0" borderId="10" xfId="0" applyNumberFormat="1" applyFont="1" applyBorder="1" applyAlignment="1">
      <alignment vertical="center"/>
    </xf>
    <xf numFmtId="164" fontId="6" fillId="0" borderId="5" xfId="0" applyNumberFormat="1" applyFont="1" applyBorder="1" applyAlignment="1" applyProtection="1">
      <alignment vertical="center"/>
      <protection locked="0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 applyAlignment="1" applyProtection="1">
      <alignment horizontal="right"/>
      <protection locked="0"/>
    </xf>
    <xf numFmtId="0" fontId="38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5" fillId="0" borderId="0" xfId="0" applyFont="1" applyProtection="1">
      <protection locked="0"/>
    </xf>
    <xf numFmtId="0" fontId="40" fillId="0" borderId="0" xfId="0" applyFont="1" applyProtection="1">
      <protection locked="0"/>
    </xf>
    <xf numFmtId="0" fontId="1" fillId="0" borderId="0" xfId="1" applyFont="1" applyFill="1" applyProtection="1">
      <protection locked="0"/>
    </xf>
    <xf numFmtId="0" fontId="1" fillId="0" borderId="0" xfId="1" applyFill="1" applyProtection="1"/>
    <xf numFmtId="0" fontId="1" fillId="0" borderId="0" xfId="1" applyFont="1" applyFill="1" applyAlignment="1" applyProtection="1">
      <alignment horizontal="right" vertical="center" indent="1"/>
      <protection locked="0"/>
    </xf>
    <xf numFmtId="0" fontId="1" fillId="0" borderId="0" xfId="1" applyFill="1" applyProtection="1">
      <protection locked="0"/>
    </xf>
    <xf numFmtId="0" fontId="23" fillId="0" borderId="0" xfId="0" applyFont="1" applyFill="1" applyBorder="1" applyAlignment="1" applyProtection="1">
      <alignment horizontal="right" vertical="center"/>
      <protection locked="0"/>
    </xf>
    <xf numFmtId="0" fontId="15" fillId="0" borderId="37" xfId="1" applyFont="1" applyFill="1" applyBorder="1" applyAlignment="1" applyProtection="1">
      <alignment horizontal="center" vertical="center" wrapText="1"/>
    </xf>
    <xf numFmtId="0" fontId="15" fillId="0" borderId="38" xfId="1" applyFont="1" applyFill="1" applyBorder="1" applyAlignment="1" applyProtection="1">
      <alignment horizontal="center" vertical="center" wrapText="1"/>
    </xf>
    <xf numFmtId="0" fontId="15" fillId="0" borderId="39" xfId="1" applyFont="1" applyFill="1" applyBorder="1" applyAlignment="1" applyProtection="1">
      <alignment horizontal="center" vertical="center" wrapText="1"/>
      <protection locked="0"/>
    </xf>
    <xf numFmtId="0" fontId="2" fillId="0" borderId="30" xfId="1" applyFont="1" applyFill="1" applyBorder="1" applyAlignment="1" applyProtection="1">
      <alignment horizontal="center" vertical="center" wrapText="1"/>
    </xf>
    <xf numFmtId="0" fontId="2" fillId="0" borderId="31" xfId="1" applyFont="1" applyFill="1" applyBorder="1" applyAlignment="1" applyProtection="1">
      <alignment horizontal="center" vertical="center" wrapText="1"/>
    </xf>
    <xf numFmtId="0" fontId="2" fillId="0" borderId="40" xfId="1" applyFont="1" applyFill="1" applyBorder="1" applyAlignment="1" applyProtection="1">
      <alignment horizontal="center" vertical="center" wrapText="1"/>
    </xf>
    <xf numFmtId="0" fontId="11" fillId="0" borderId="0" xfId="1" applyFont="1" applyFill="1" applyProtection="1"/>
    <xf numFmtId="0" fontId="2" fillId="0" borderId="41" xfId="1" applyFont="1" applyFill="1" applyBorder="1" applyAlignment="1" applyProtection="1">
      <alignment horizontal="left" vertical="center" wrapText="1" indent="1"/>
    </xf>
    <xf numFmtId="0" fontId="2" fillId="0" borderId="42" xfId="1" applyFont="1" applyFill="1" applyBorder="1" applyAlignment="1" applyProtection="1">
      <alignment horizontal="left" vertical="center" wrapText="1" indent="1"/>
    </xf>
    <xf numFmtId="164" fontId="2" fillId="0" borderId="42" xfId="1" applyNumberFormat="1" applyFont="1" applyFill="1" applyBorder="1" applyAlignment="1" applyProtection="1">
      <alignment horizontal="right" vertical="center" wrapText="1" indent="1"/>
    </xf>
    <xf numFmtId="164" fontId="2" fillId="0" borderId="43" xfId="1" applyNumberFormat="1" applyFont="1" applyFill="1" applyBorder="1" applyAlignment="1" applyProtection="1">
      <alignment horizontal="right" vertical="center" wrapText="1" indent="1"/>
    </xf>
    <xf numFmtId="0" fontId="7" fillId="0" borderId="0" xfId="1" applyFont="1" applyFill="1" applyProtection="1"/>
    <xf numFmtId="49" fontId="11" fillId="0" borderId="44" xfId="1" applyNumberFormat="1" applyFont="1" applyFill="1" applyBorder="1" applyAlignment="1" applyProtection="1">
      <alignment horizontal="left" vertical="center" wrapText="1" indent="1"/>
    </xf>
    <xf numFmtId="0" fontId="12" fillId="0" borderId="45" xfId="0" applyFont="1" applyBorder="1" applyAlignment="1" applyProtection="1">
      <alignment horizontal="left" wrapText="1" indent="1"/>
    </xf>
    <xf numFmtId="164" fontId="11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49" fontId="11" fillId="0" borderId="47" xfId="1" applyNumberFormat="1" applyFont="1" applyFill="1" applyBorder="1" applyAlignment="1" applyProtection="1">
      <alignment horizontal="left" vertical="center" wrapText="1" indent="1"/>
    </xf>
    <xf numFmtId="0" fontId="12" fillId="0" borderId="48" xfId="0" applyFont="1" applyBorder="1" applyAlignment="1" applyProtection="1">
      <alignment horizontal="left" wrapText="1" indent="1"/>
    </xf>
    <xf numFmtId="164" fontId="11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8" xfId="0" applyFont="1" applyBorder="1" applyAlignment="1" applyProtection="1">
      <alignment horizontal="left" vertical="center" wrapText="1" indent="1"/>
    </xf>
    <xf numFmtId="49" fontId="11" fillId="0" borderId="50" xfId="1" applyNumberFormat="1" applyFont="1" applyFill="1" applyBorder="1" applyAlignment="1" applyProtection="1">
      <alignment horizontal="left" vertical="center" wrapText="1" indent="1"/>
    </xf>
    <xf numFmtId="0" fontId="12" fillId="0" borderId="51" xfId="0" applyFont="1" applyBorder="1" applyAlignment="1" applyProtection="1">
      <alignment horizontal="left" vertical="center" wrapText="1" indent="1"/>
    </xf>
    <xf numFmtId="0" fontId="8" fillId="0" borderId="42" xfId="0" applyFont="1" applyBorder="1" applyAlignment="1" applyProtection="1">
      <alignment horizontal="left" vertical="center" wrapText="1" indent="1"/>
    </xf>
    <xf numFmtId="164" fontId="11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51" xfId="0" applyFont="1" applyBorder="1" applyAlignment="1" applyProtection="1">
      <alignment horizontal="left" wrapText="1" indent="1"/>
    </xf>
    <xf numFmtId="164" fontId="5" fillId="0" borderId="42" xfId="1" applyNumberFormat="1" applyFont="1" applyFill="1" applyBorder="1" applyAlignment="1" applyProtection="1">
      <alignment horizontal="right" vertical="center" wrapText="1" indent="1"/>
    </xf>
    <xf numFmtId="164" fontId="5" fillId="0" borderId="43" xfId="1" applyNumberFormat="1" applyFont="1" applyFill="1" applyBorder="1" applyAlignment="1" applyProtection="1">
      <alignment horizontal="right" vertical="center" wrapText="1" indent="1"/>
    </xf>
    <xf numFmtId="0" fontId="12" fillId="0" borderId="45" xfId="0" applyFont="1" applyBorder="1" applyAlignment="1" applyProtection="1">
      <alignment horizontal="left" wrapText="1" indent="1"/>
      <protection locked="0"/>
    </xf>
    <xf numFmtId="0" fontId="12" fillId="0" borderId="48" xfId="0" applyFont="1" applyBorder="1" applyAlignment="1" applyProtection="1">
      <alignment horizontal="left" wrapText="1" indent="1"/>
      <protection locked="0"/>
    </xf>
    <xf numFmtId="0" fontId="12" fillId="0" borderId="51" xfId="0" applyFont="1" applyBorder="1" applyAlignment="1" applyProtection="1">
      <alignment horizontal="left" indent="1"/>
      <protection locked="0"/>
    </xf>
    <xf numFmtId="164" fontId="6" fillId="0" borderId="4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1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2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5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41" xfId="1" applyFont="1" applyFill="1" applyBorder="1" applyAlignment="1" applyProtection="1">
      <alignment horizontal="left" vertical="center" wrapText="1"/>
    </xf>
    <xf numFmtId="0" fontId="8" fillId="0" borderId="41" xfId="0" applyFont="1" applyBorder="1" applyAlignment="1" applyProtection="1">
      <alignment vertical="center" wrapText="1"/>
    </xf>
    <xf numFmtId="0" fontId="12" fillId="0" borderId="51" xfId="0" applyFont="1" applyBorder="1" applyAlignment="1" applyProtection="1">
      <alignment vertical="center" wrapText="1"/>
    </xf>
    <xf numFmtId="0" fontId="12" fillId="0" borderId="45" xfId="0" applyFont="1" applyBorder="1" applyAlignment="1">
      <alignment horizontal="left" wrapText="1" indent="1"/>
    </xf>
    <xf numFmtId="0" fontId="12" fillId="0" borderId="53" xfId="0" applyFont="1" applyBorder="1" applyAlignment="1">
      <alignment horizontal="left" vertical="center" wrapText="1" indent="1"/>
    </xf>
    <xf numFmtId="0" fontId="12" fillId="0" borderId="44" xfId="0" applyFont="1" applyBorder="1" applyAlignment="1" applyProtection="1">
      <alignment wrapText="1"/>
    </xf>
    <xf numFmtId="0" fontId="12" fillId="0" borderId="47" xfId="0" applyFont="1" applyBorder="1" applyAlignment="1" applyProtection="1">
      <alignment wrapText="1"/>
    </xf>
    <xf numFmtId="0" fontId="12" fillId="0" borderId="50" xfId="0" applyFont="1" applyBorder="1" applyAlignment="1" applyProtection="1">
      <alignment wrapText="1"/>
    </xf>
    <xf numFmtId="164" fontId="2" fillId="0" borderId="42" xfId="1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4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2" xfId="0" applyFont="1" applyBorder="1" applyAlignment="1" applyProtection="1">
      <alignment wrapText="1"/>
    </xf>
    <xf numFmtId="0" fontId="8" fillId="0" borderId="35" xfId="0" applyFont="1" applyBorder="1" applyAlignment="1" applyProtection="1">
      <alignment vertical="center" wrapText="1"/>
    </xf>
    <xf numFmtId="0" fontId="8" fillId="0" borderId="36" xfId="0" applyFont="1" applyBorder="1" applyAlignment="1" applyProtection="1">
      <alignment wrapText="1"/>
    </xf>
    <xf numFmtId="0" fontId="14" fillId="0" borderId="0" xfId="1" applyFont="1" applyFill="1" applyBorder="1" applyAlignment="1" applyProtection="1">
      <alignment horizontal="center" vertical="center" wrapText="1"/>
    </xf>
    <xf numFmtId="0" fontId="14" fillId="0" borderId="0" xfId="1" applyFont="1" applyFill="1" applyBorder="1" applyAlignment="1" applyProtection="1">
      <alignment vertical="center" wrapText="1"/>
    </xf>
    <xf numFmtId="164" fontId="14" fillId="0" borderId="0" xfId="1" applyNumberFormat="1" applyFont="1" applyFill="1" applyBorder="1" applyAlignment="1" applyProtection="1">
      <alignment horizontal="right" vertical="center" wrapText="1" indent="1"/>
    </xf>
    <xf numFmtId="0" fontId="23" fillId="0" borderId="29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15" fillId="0" borderId="54" xfId="1" applyFont="1" applyFill="1" applyBorder="1" applyAlignment="1" applyProtection="1">
      <alignment horizontal="center" vertical="center" wrapText="1"/>
    </xf>
    <xf numFmtId="0" fontId="2" fillId="0" borderId="41" xfId="1" applyFont="1" applyFill="1" applyBorder="1" applyAlignment="1" applyProtection="1">
      <alignment horizontal="center" vertical="center" wrapText="1"/>
    </xf>
    <xf numFmtId="0" fontId="2" fillId="0" borderId="42" xfId="1" applyFont="1" applyFill="1" applyBorder="1" applyAlignment="1" applyProtection="1">
      <alignment horizontal="center" vertical="center" wrapText="1"/>
    </xf>
    <xf numFmtId="0" fontId="2" fillId="0" borderId="55" xfId="1" applyFont="1" applyFill="1" applyBorder="1" applyAlignment="1" applyProtection="1">
      <alignment horizontal="center" vertical="center" wrapText="1"/>
    </xf>
    <xf numFmtId="0" fontId="2" fillId="0" borderId="30" xfId="1" applyFont="1" applyFill="1" applyBorder="1" applyAlignment="1" applyProtection="1">
      <alignment horizontal="left" vertical="center" wrapText="1" indent="1"/>
    </xf>
    <xf numFmtId="0" fontId="2" fillId="0" borderId="31" xfId="1" applyFont="1" applyFill="1" applyBorder="1" applyAlignment="1" applyProtection="1">
      <alignment vertical="center" wrapText="1"/>
    </xf>
    <xf numFmtId="164" fontId="2" fillId="0" borderId="31" xfId="1" applyNumberFormat="1" applyFont="1" applyFill="1" applyBorder="1" applyAlignment="1" applyProtection="1">
      <alignment horizontal="right" vertical="center" wrapText="1" indent="1"/>
    </xf>
    <xf numFmtId="164" fontId="2" fillId="0" borderId="56" xfId="1" applyNumberFormat="1" applyFont="1" applyFill="1" applyBorder="1" applyAlignment="1" applyProtection="1">
      <alignment horizontal="right" vertical="center" wrapText="1" indent="1"/>
    </xf>
    <xf numFmtId="49" fontId="11" fillId="0" borderId="57" xfId="1" applyNumberFormat="1" applyFont="1" applyFill="1" applyBorder="1" applyAlignment="1" applyProtection="1">
      <alignment horizontal="left" vertical="center" wrapText="1" indent="1"/>
    </xf>
    <xf numFmtId="0" fontId="11" fillId="0" borderId="33" xfId="1" applyFont="1" applyFill="1" applyBorder="1" applyAlignment="1" applyProtection="1">
      <alignment horizontal="left" vertical="center" wrapText="1" indent="1"/>
    </xf>
    <xf numFmtId="164" fontId="11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8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8" xfId="1" applyFont="1" applyFill="1" applyBorder="1" applyAlignment="1" applyProtection="1">
      <alignment horizontal="left" vertical="center" wrapText="1" indent="1"/>
    </xf>
    <xf numFmtId="0" fontId="11" fillId="0" borderId="59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51" xfId="1" applyFont="1" applyFill="1" applyBorder="1" applyAlignment="1" applyProtection="1">
      <alignment horizontal="left" vertical="center" wrapText="1" indent="6"/>
    </xf>
    <xf numFmtId="0" fontId="11" fillId="0" borderId="48" xfId="1" applyFont="1" applyFill="1" applyBorder="1" applyAlignment="1" applyProtection="1">
      <alignment horizontal="left" indent="6"/>
    </xf>
    <xf numFmtId="0" fontId="11" fillId="0" borderId="48" xfId="1" applyFont="1" applyFill="1" applyBorder="1" applyAlignment="1" applyProtection="1">
      <alignment horizontal="left" vertical="center" wrapText="1" indent="6"/>
    </xf>
    <xf numFmtId="49" fontId="11" fillId="0" borderId="60" xfId="1" applyNumberFormat="1" applyFont="1" applyFill="1" applyBorder="1" applyAlignment="1" applyProtection="1">
      <alignment horizontal="left" vertical="center" wrapText="1" indent="1"/>
    </xf>
    <xf numFmtId="49" fontId="11" fillId="0" borderId="61" xfId="1" applyNumberFormat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7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35" xfId="1" applyFont="1" applyFill="1" applyBorder="1" applyAlignment="1" applyProtection="1">
      <alignment horizontal="left" vertical="center" wrapText="1" indent="1"/>
    </xf>
    <xf numFmtId="0" fontId="2" fillId="0" borderId="36" xfId="1" applyFont="1" applyFill="1" applyBorder="1" applyAlignment="1" applyProtection="1">
      <alignment vertical="center" wrapText="1"/>
    </xf>
    <xf numFmtId="164" fontId="2" fillId="0" borderId="36" xfId="1" applyNumberFormat="1" applyFont="1" applyFill="1" applyBorder="1" applyAlignment="1" applyProtection="1">
      <alignment horizontal="right" vertical="center" wrapText="1" indent="1"/>
    </xf>
    <xf numFmtId="164" fontId="2" fillId="0" borderId="62" xfId="1" applyNumberFormat="1" applyFont="1" applyFill="1" applyBorder="1" applyAlignment="1" applyProtection="1">
      <alignment horizontal="right" vertical="center" wrapText="1" indent="1"/>
    </xf>
    <xf numFmtId="164" fontId="11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51" xfId="1" applyFont="1" applyFill="1" applyBorder="1" applyAlignment="1" applyProtection="1">
      <alignment horizontal="left" vertical="center" wrapText="1" indent="1"/>
    </xf>
    <xf numFmtId="164" fontId="11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45" xfId="1" applyFont="1" applyFill="1" applyBorder="1" applyAlignment="1" applyProtection="1">
      <alignment horizontal="left" vertical="center" wrapText="1" indent="6"/>
    </xf>
    <xf numFmtId="164" fontId="11" fillId="0" borderId="6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42" xfId="1" applyFont="1" applyFill="1" applyBorder="1" applyAlignment="1" applyProtection="1">
      <alignment horizontal="left" vertical="center" wrapText="1" indent="1"/>
    </xf>
    <xf numFmtId="164" fontId="2" fillId="0" borderId="55" xfId="1" applyNumberFormat="1" applyFont="1" applyFill="1" applyBorder="1" applyAlignment="1" applyProtection="1">
      <alignment horizontal="right" vertical="center" wrapText="1" indent="1"/>
    </xf>
    <xf numFmtId="0" fontId="11" fillId="0" borderId="45" xfId="1" applyFont="1" applyFill="1" applyBorder="1" applyAlignment="1" applyProtection="1">
      <alignment horizontal="left" vertical="center" wrapText="1" indent="1"/>
    </xf>
    <xf numFmtId="0" fontId="11" fillId="0" borderId="38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1" applyNumberFormat="1" applyFont="1" applyFill="1" applyBorder="1" applyAlignment="1" applyProtection="1">
      <alignment horizontal="right" vertical="center" wrapText="1" indent="1"/>
    </xf>
    <xf numFmtId="0" fontId="11" fillId="0" borderId="53" xfId="1" applyFont="1" applyFill="1" applyBorder="1" applyAlignment="1" applyProtection="1">
      <alignment horizontal="left" vertical="center" wrapText="1" indent="1"/>
    </xf>
    <xf numFmtId="164" fontId="8" fillId="0" borderId="42" xfId="0" applyNumberFormat="1" applyFont="1" applyBorder="1" applyAlignment="1" applyProtection="1">
      <alignment horizontal="right" vertical="center" wrapText="1" indent="1"/>
    </xf>
    <xf numFmtId="164" fontId="8" fillId="0" borderId="55" xfId="0" applyNumberFormat="1" applyFont="1" applyBorder="1" applyAlignment="1" applyProtection="1">
      <alignment horizontal="right" vertical="center" wrapText="1" indent="1"/>
    </xf>
    <xf numFmtId="164" fontId="8" fillId="0" borderId="43" xfId="0" applyNumberFormat="1" applyFont="1" applyBorder="1" applyAlignment="1" applyProtection="1">
      <alignment horizontal="right" vertical="center" wrapText="1" indent="1"/>
    </xf>
    <xf numFmtId="164" fontId="8" fillId="0" borderId="42" xfId="0" applyNumberFormat="1" applyFont="1" applyBorder="1" applyAlignment="1" applyProtection="1">
      <alignment horizontal="right" vertical="center" wrapText="1" indent="1"/>
      <protection locked="0"/>
    </xf>
    <xf numFmtId="164" fontId="8" fillId="0" borderId="55" xfId="0" applyNumberFormat="1" applyFont="1" applyBorder="1" applyAlignment="1" applyProtection="1">
      <alignment horizontal="right" vertical="center" wrapText="1" indent="1"/>
      <protection locked="0"/>
    </xf>
    <xf numFmtId="164" fontId="8" fillId="0" borderId="43" xfId="0" applyNumberFormat="1" applyFont="1" applyBorder="1" applyAlignment="1" applyProtection="1">
      <alignment horizontal="right" vertical="center" wrapText="1" indent="1"/>
      <protection locked="0"/>
    </xf>
    <xf numFmtId="164" fontId="32" fillId="0" borderId="42" xfId="0" quotePrefix="1" applyNumberFormat="1" applyFont="1" applyBorder="1" applyAlignment="1" applyProtection="1">
      <alignment horizontal="right" vertical="center" wrapText="1" indent="1"/>
    </xf>
    <xf numFmtId="164" fontId="32" fillId="0" borderId="55" xfId="0" quotePrefix="1" applyNumberFormat="1" applyFont="1" applyBorder="1" applyAlignment="1" applyProtection="1">
      <alignment horizontal="right" vertical="center" wrapText="1" indent="1"/>
    </xf>
    <xf numFmtId="164" fontId="32" fillId="0" borderId="43" xfId="0" quotePrefix="1" applyNumberFormat="1" applyFont="1" applyBorder="1" applyAlignment="1" applyProtection="1">
      <alignment horizontal="right" vertical="center" wrapText="1" indent="1"/>
    </xf>
    <xf numFmtId="0" fontId="10" fillId="0" borderId="0" xfId="1" applyFont="1" applyFill="1" applyProtection="1"/>
    <xf numFmtId="0" fontId="9" fillId="0" borderId="0" xfId="1" applyFont="1" applyFill="1" applyProtection="1"/>
    <xf numFmtId="0" fontId="8" fillId="0" borderId="35" xfId="0" applyFont="1" applyBorder="1" applyAlignment="1" applyProtection="1">
      <alignment horizontal="left" vertical="center" wrapText="1" indent="1"/>
    </xf>
    <xf numFmtId="0" fontId="32" fillId="0" borderId="36" xfId="0" applyFont="1" applyBorder="1" applyAlignment="1" applyProtection="1">
      <alignment horizontal="left" vertical="center" wrapText="1" indent="1"/>
    </xf>
    <xf numFmtId="0" fontId="1" fillId="0" borderId="0" xfId="1" applyFont="1" applyFill="1" applyProtection="1"/>
    <xf numFmtId="164" fontId="41" fillId="0" borderId="0" xfId="1" applyNumberFormat="1" applyFont="1" applyFill="1" applyAlignment="1" applyProtection="1">
      <alignment horizontal="right" vertical="center" indent="1"/>
    </xf>
    <xf numFmtId="0" fontId="23" fillId="0" borderId="29" xfId="0" applyFont="1" applyFill="1" applyBorder="1" applyAlignment="1" applyProtection="1">
      <alignment horizontal="right" vertical="center"/>
    </xf>
    <xf numFmtId="0" fontId="2" fillId="0" borderId="42" xfId="1" applyFont="1" applyFill="1" applyBorder="1" applyAlignment="1" applyProtection="1">
      <alignment vertical="center" wrapText="1"/>
    </xf>
    <xf numFmtId="164" fontId="2" fillId="0" borderId="65" xfId="1" applyNumberFormat="1" applyFont="1" applyFill="1" applyBorder="1" applyAlignment="1" applyProtection="1">
      <alignment horizontal="right" vertical="center" wrapText="1" indent="1"/>
    </xf>
    <xf numFmtId="0" fontId="1" fillId="0" borderId="0" xfId="1" applyFont="1" applyFill="1" applyAlignment="1" applyProtection="1">
      <alignment horizontal="right" vertical="center" indent="1"/>
    </xf>
    <xf numFmtId="0" fontId="12" fillId="0" borderId="51" xfId="0" applyFont="1" applyBorder="1" applyAlignment="1" applyProtection="1">
      <alignment horizontal="left" indent="1"/>
    </xf>
    <xf numFmtId="164" fontId="0" fillId="0" borderId="0" xfId="0" applyNumberFormat="1" applyFill="1" applyAlignment="1" applyProtection="1">
      <alignment vertical="center" wrapText="1"/>
      <protection locked="0"/>
    </xf>
    <xf numFmtId="164" fontId="14" fillId="0" borderId="0" xfId="0" applyNumberFormat="1" applyFont="1" applyFill="1" applyAlignment="1" applyProtection="1">
      <alignment horizontal="centerContinuous" vertical="center" wrapText="1"/>
      <protection locked="0"/>
    </xf>
    <xf numFmtId="164" fontId="0" fillId="0" borderId="0" xfId="0" applyNumberFormat="1" applyFill="1" applyAlignment="1" applyProtection="1">
      <alignment horizontal="centerContinuous" vertical="center"/>
      <protection locked="0"/>
    </xf>
    <xf numFmtId="164" fontId="0" fillId="0" borderId="0" xfId="0" applyNumberFormat="1" applyFill="1" applyAlignment="1" applyProtection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23" fillId="0" borderId="0" xfId="0" applyNumberFormat="1" applyFont="1" applyFill="1" applyAlignment="1" applyProtection="1">
      <alignment horizontal="right" vertical="center"/>
      <protection locked="0"/>
    </xf>
    <xf numFmtId="164" fontId="15" fillId="0" borderId="41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42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55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67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68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56" xfId="0" applyNumberFormat="1" applyFont="1" applyFill="1" applyBorder="1" applyAlignment="1" applyProtection="1">
      <alignment horizontal="centerContinuous" vertical="center" wrapText="1"/>
      <protection locked="0"/>
    </xf>
    <xf numFmtId="164" fontId="15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Fill="1" applyAlignment="1" applyProtection="1">
      <alignment horizontal="center" vertical="center" wrapText="1"/>
    </xf>
    <xf numFmtId="164" fontId="5" fillId="0" borderId="70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55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0" fillId="0" borderId="71" xfId="0" applyNumberFormat="1" applyFill="1" applyBorder="1" applyAlignment="1" applyProtection="1">
      <alignment horizontal="left" vertical="center" wrapText="1" indent="1"/>
    </xf>
    <xf numFmtId="164" fontId="11" fillId="0" borderId="44" xfId="0" applyNumberFormat="1" applyFont="1" applyFill="1" applyBorder="1" applyAlignment="1" applyProtection="1">
      <alignment horizontal="left" vertical="center" wrapText="1" indent="1"/>
    </xf>
    <xf numFmtId="164" fontId="11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72" xfId="0" applyNumberFormat="1" applyFill="1" applyBorder="1" applyAlignment="1" applyProtection="1">
      <alignment horizontal="left" vertical="center" wrapText="1" indent="1"/>
    </xf>
    <xf numFmtId="164" fontId="11" fillId="0" borderId="47" xfId="0" applyNumberFormat="1" applyFont="1" applyFill="1" applyBorder="1" applyAlignment="1" applyProtection="1">
      <alignment horizontal="left" vertical="center" wrapText="1" indent="1"/>
    </xf>
    <xf numFmtId="164" fontId="11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73" xfId="0" applyNumberFormat="1" applyFont="1" applyFill="1" applyBorder="1" applyAlignment="1" applyProtection="1">
      <alignment horizontal="left" vertical="center" wrapText="1" indent="1"/>
    </xf>
    <xf numFmtId="164" fontId="11" fillId="0" borderId="7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6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51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52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70" xfId="0" applyNumberFormat="1" applyFont="1" applyFill="1" applyBorder="1" applyAlignment="1" applyProtection="1">
      <alignment horizontal="left" vertical="center" wrapText="1" indent="1"/>
    </xf>
    <xf numFmtId="164" fontId="5" fillId="0" borderId="41" xfId="0" applyNumberFormat="1" applyFont="1" applyFill="1" applyBorder="1" applyAlignment="1" applyProtection="1">
      <alignment horizontal="left" vertical="center" wrapText="1" indent="1"/>
    </xf>
    <xf numFmtId="164" fontId="5" fillId="0" borderId="42" xfId="0" applyNumberFormat="1" applyFont="1" applyFill="1" applyBorder="1" applyAlignment="1" applyProtection="1">
      <alignment horizontal="right" vertical="center" wrapText="1" indent="1"/>
    </xf>
    <xf numFmtId="164" fontId="5" fillId="0" borderId="43" xfId="0" applyNumberFormat="1" applyFont="1" applyFill="1" applyBorder="1" applyAlignment="1" applyProtection="1">
      <alignment horizontal="right" vertical="center" wrapText="1" indent="1"/>
    </xf>
    <xf numFmtId="164" fontId="3" fillId="0" borderId="75" xfId="0" applyNumberFormat="1" applyFont="1" applyFill="1" applyBorder="1" applyAlignment="1" applyProtection="1">
      <alignment horizontal="left" vertical="center" wrapText="1" indent="1"/>
    </xf>
    <xf numFmtId="164" fontId="6" fillId="0" borderId="60" xfId="0" applyNumberFormat="1" applyFont="1" applyFill="1" applyBorder="1" applyAlignment="1" applyProtection="1">
      <alignment horizontal="left" vertical="center" wrapText="1" indent="1"/>
    </xf>
    <xf numFmtId="164" fontId="18" fillId="0" borderId="53" xfId="0" applyNumberFormat="1" applyFont="1" applyFill="1" applyBorder="1" applyAlignment="1" applyProtection="1">
      <alignment horizontal="right" vertical="center" wrapText="1" indent="1"/>
    </xf>
    <xf numFmtId="164" fontId="6" fillId="0" borderId="47" xfId="0" applyNumberFormat="1" applyFont="1" applyFill="1" applyBorder="1" applyAlignment="1" applyProtection="1">
      <alignment horizontal="left" vertical="center" wrapText="1" indent="1"/>
    </xf>
    <xf numFmtId="164" fontId="6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3" fillId="0" borderId="72" xfId="0" applyNumberFormat="1" applyFont="1" applyFill="1" applyBorder="1" applyAlignment="1" applyProtection="1">
      <alignment horizontal="left" vertical="center" wrapText="1" indent="1"/>
    </xf>
    <xf numFmtId="164" fontId="6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7" xfId="0" applyNumberFormat="1" applyFont="1" applyFill="1" applyBorder="1" applyAlignment="1" applyProtection="1">
      <alignment horizontal="left" vertical="center" wrapText="1" indent="2"/>
    </xf>
    <xf numFmtId="164" fontId="18" fillId="0" borderId="48" xfId="0" applyNumberFormat="1" applyFont="1" applyFill="1" applyBorder="1" applyAlignment="1" applyProtection="1">
      <alignment horizontal="right" vertical="center" wrapText="1" indent="1"/>
    </xf>
    <xf numFmtId="164" fontId="0" fillId="0" borderId="75" xfId="0" applyNumberFormat="1" applyFill="1" applyBorder="1" applyAlignment="1" applyProtection="1">
      <alignment horizontal="left" vertical="center" wrapText="1" indent="1"/>
    </xf>
    <xf numFmtId="164" fontId="11" fillId="0" borderId="60" xfId="0" applyNumberFormat="1" applyFont="1" applyFill="1" applyBorder="1" applyAlignment="1" applyProtection="1">
      <alignment horizontal="lef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</xf>
    <xf numFmtId="164" fontId="16" fillId="0" borderId="41" xfId="0" applyNumberFormat="1" applyFont="1" applyFill="1" applyBorder="1" applyAlignment="1" applyProtection="1">
      <alignment horizontal="left" vertical="center" wrapText="1" indent="1"/>
    </xf>
    <xf numFmtId="164" fontId="19" fillId="0" borderId="42" xfId="0" applyNumberFormat="1" applyFont="1" applyFill="1" applyBorder="1" applyAlignment="1" applyProtection="1">
      <alignment horizontal="right" vertical="center" wrapText="1" indent="1"/>
    </xf>
    <xf numFmtId="164" fontId="19" fillId="0" borderId="43" xfId="0" applyNumberFormat="1" applyFont="1" applyFill="1" applyBorder="1" applyAlignment="1" applyProtection="1">
      <alignment horizontal="right" vertical="center" wrapText="1" indent="1"/>
    </xf>
    <xf numFmtId="164" fontId="0" fillId="0" borderId="0" xfId="0" applyNumberFormat="1" applyFill="1" applyAlignment="1" applyProtection="1">
      <alignment horizontal="center" vertical="center" wrapText="1"/>
    </xf>
    <xf numFmtId="164" fontId="5" fillId="0" borderId="31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4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6" fillId="0" borderId="47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11" fillId="0" borderId="47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11" fillId="0" borderId="76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0" xfId="0" applyNumberFormat="1" applyFont="1" applyFill="1" applyBorder="1" applyAlignment="1" applyProtection="1">
      <alignment horizontal="left" vertical="center" wrapText="1" indent="1"/>
    </xf>
    <xf numFmtId="164" fontId="11" fillId="0" borderId="5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40" xfId="0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60" xfId="0" applyNumberFormat="1" applyFont="1" applyFill="1" applyBorder="1" applyAlignment="1" applyProtection="1">
      <alignment horizontal="left" vertical="center" wrapText="1" indent="1"/>
    </xf>
    <xf numFmtId="164" fontId="18" fillId="0" borderId="45" xfId="0" applyNumberFormat="1" applyFont="1" applyFill="1" applyBorder="1" applyAlignment="1" applyProtection="1">
      <alignment horizontal="right" vertical="center" wrapText="1" indent="1"/>
    </xf>
    <xf numFmtId="164" fontId="6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6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48" xfId="0" applyNumberFormat="1" applyFont="1" applyFill="1" applyBorder="1" applyAlignment="1" applyProtection="1">
      <alignment horizontal="left" vertical="center" wrapText="1" indent="2"/>
    </xf>
    <xf numFmtId="164" fontId="18" fillId="0" borderId="48" xfId="0" applyNumberFormat="1" applyFont="1" applyFill="1" applyBorder="1" applyAlignment="1" applyProtection="1">
      <alignment horizontal="left" vertical="center" wrapText="1" indent="1"/>
    </xf>
    <xf numFmtId="164" fontId="6" fillId="0" borderId="44" xfId="0" applyNumberFormat="1" applyFont="1" applyFill="1" applyBorder="1" applyAlignment="1" applyProtection="1">
      <alignment horizontal="left" vertical="center" wrapText="1" indent="1"/>
    </xf>
    <xf numFmtId="164" fontId="6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4" xfId="0" applyNumberFormat="1" applyFont="1" applyFill="1" applyBorder="1" applyAlignment="1" applyProtection="1">
      <alignment horizontal="left" vertical="center" wrapText="1" indent="1"/>
      <protection locked="0"/>
    </xf>
    <xf numFmtId="164" fontId="11" fillId="0" borderId="44" xfId="0" applyNumberFormat="1" applyFont="1" applyFill="1" applyBorder="1" applyAlignment="1" applyProtection="1">
      <alignment horizontal="left" vertical="center" wrapText="1" indent="2"/>
    </xf>
    <xf numFmtId="164" fontId="11" fillId="0" borderId="50" xfId="0" applyNumberFormat="1" applyFont="1" applyFill="1" applyBorder="1" applyAlignment="1" applyProtection="1">
      <alignment horizontal="left" vertical="center" wrapText="1" indent="2"/>
    </xf>
    <xf numFmtId="164" fontId="0" fillId="0" borderId="0" xfId="0" applyNumberFormat="1" applyFill="1" applyAlignment="1">
      <alignment vertical="center" wrapText="1"/>
    </xf>
    <xf numFmtId="164" fontId="23" fillId="0" borderId="0" xfId="0" applyNumberFormat="1" applyFont="1" applyFill="1" applyAlignment="1" applyProtection="1">
      <alignment horizontal="right" wrapText="1"/>
      <protection locked="0"/>
    </xf>
    <xf numFmtId="164" fontId="15" fillId="0" borderId="67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0" xfId="0" applyNumberFormat="1" applyFont="1" applyFill="1" applyAlignment="1">
      <alignment horizontal="center" vertical="center" wrapText="1"/>
    </xf>
    <xf numFmtId="164" fontId="2" fillId="0" borderId="35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36" xfId="0" applyNumberFormat="1" applyFont="1" applyFill="1" applyBorder="1" applyAlignment="1" applyProtection="1">
      <alignment horizontal="center" vertical="center" wrapText="1"/>
      <protection locked="0"/>
    </xf>
    <xf numFmtId="164" fontId="2" fillId="0" borderId="77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47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48" xfId="0" applyNumberFormat="1" applyFont="1" applyFill="1" applyBorder="1" applyAlignment="1" applyProtection="1">
      <alignment vertical="center" wrapText="1"/>
      <protection locked="0"/>
    </xf>
    <xf numFmtId="49" fontId="24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48" xfId="0" applyNumberFormat="1" applyFont="1" applyFill="1" applyBorder="1" applyAlignment="1" applyProtection="1">
      <alignment vertical="center" wrapText="1"/>
      <protection locked="0"/>
    </xf>
    <xf numFmtId="164" fontId="24" fillId="0" borderId="78" xfId="0" applyNumberFormat="1" applyFont="1" applyFill="1" applyBorder="1" applyAlignment="1" applyProtection="1">
      <alignment vertical="center" wrapText="1"/>
    </xf>
    <xf numFmtId="164" fontId="43" fillId="0" borderId="0" xfId="0" applyNumberFormat="1" applyFont="1" applyFill="1" applyAlignment="1">
      <alignment vertical="center" wrapText="1"/>
    </xf>
    <xf numFmtId="164" fontId="24" fillId="0" borderId="47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0" xfId="0" applyNumberFormat="1" applyFont="1" applyFill="1" applyBorder="1" applyAlignment="1" applyProtection="1">
      <alignment horizontal="left" vertical="center" wrapText="1" indent="1"/>
      <protection locked="0"/>
    </xf>
    <xf numFmtId="164" fontId="24" fillId="0" borderId="51" xfId="0" applyNumberFormat="1" applyFont="1" applyFill="1" applyBorder="1" applyAlignment="1" applyProtection="1">
      <alignment vertical="center" wrapText="1"/>
      <protection locked="0"/>
    </xf>
    <xf numFmtId="49" fontId="24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24" fillId="0" borderId="79" xfId="0" applyNumberFormat="1" applyFont="1" applyFill="1" applyBorder="1" applyAlignment="1" applyProtection="1">
      <alignment vertical="center" wrapText="1"/>
    </xf>
    <xf numFmtId="164" fontId="15" fillId="0" borderId="41" xfId="0" applyNumberFormat="1" applyFont="1" applyFill="1" applyBorder="1" applyAlignment="1" applyProtection="1">
      <alignment horizontal="left" vertical="center" wrapText="1"/>
    </xf>
    <xf numFmtId="164" fontId="15" fillId="0" borderId="42" xfId="0" applyNumberFormat="1" applyFont="1" applyFill="1" applyBorder="1" applyAlignment="1" applyProtection="1">
      <alignment vertical="center" wrapText="1"/>
    </xf>
    <xf numFmtId="164" fontId="15" fillId="2" borderId="42" xfId="0" applyNumberFormat="1" applyFont="1" applyFill="1" applyBorder="1" applyAlignment="1" applyProtection="1">
      <alignment vertical="center" wrapText="1"/>
    </xf>
    <xf numFmtId="164" fontId="15" fillId="0" borderId="67" xfId="0" applyNumberFormat="1" applyFont="1" applyFill="1" applyBorder="1" applyAlignment="1" applyProtection="1">
      <alignment vertical="center" wrapText="1"/>
    </xf>
    <xf numFmtId="164" fontId="13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left" vertical="center" wrapText="1"/>
      <protection locked="0"/>
    </xf>
    <xf numFmtId="49" fontId="11" fillId="0" borderId="48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78" xfId="0" applyNumberFormat="1" applyFont="1" applyFill="1" applyBorder="1" applyAlignment="1" applyProtection="1">
      <alignment vertical="center" wrapText="1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7" fillId="0" borderId="60" xfId="0" applyNumberFormat="1" applyFont="1" applyFill="1" applyBorder="1" applyAlignment="1" applyProtection="1">
      <alignment horizontal="left" vertical="center" wrapText="1"/>
      <protection locked="0"/>
    </xf>
    <xf numFmtId="164" fontId="11" fillId="0" borderId="51" xfId="0" applyNumberFormat="1" applyFont="1" applyFill="1" applyBorder="1" applyAlignment="1" applyProtection="1">
      <alignment vertical="center" wrapText="1"/>
      <protection locked="0"/>
    </xf>
    <xf numFmtId="49" fontId="11" fillId="0" borderId="51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79" xfId="0" applyNumberFormat="1" applyFont="1" applyFill="1" applyBorder="1" applyAlignment="1" applyProtection="1">
      <alignment vertical="center" wrapText="1"/>
    </xf>
    <xf numFmtId="164" fontId="2" fillId="0" borderId="42" xfId="0" applyNumberFormat="1" applyFont="1" applyFill="1" applyBorder="1" applyAlignment="1" applyProtection="1">
      <alignment vertical="center" wrapText="1"/>
    </xf>
    <xf numFmtId="164" fontId="2" fillId="2" borderId="42" xfId="0" applyNumberFormat="1" applyFont="1" applyFill="1" applyBorder="1" applyAlignment="1" applyProtection="1">
      <alignment vertical="center" wrapText="1"/>
    </xf>
    <xf numFmtId="164" fontId="2" fillId="0" borderId="67" xfId="0" applyNumberFormat="1" applyFont="1" applyFill="1" applyBorder="1" applyAlignment="1" applyProtection="1">
      <alignment vertical="center" wrapText="1"/>
    </xf>
    <xf numFmtId="164" fontId="35" fillId="0" borderId="0" xfId="0" applyNumberFormat="1" applyFont="1" applyFill="1" applyAlignment="1" applyProtection="1">
      <alignment horizontal="left" vertical="center" wrapText="1"/>
      <protection locked="0"/>
    </xf>
    <xf numFmtId="164" fontId="35" fillId="0" borderId="0" xfId="0" applyNumberFormat="1" applyFont="1" applyFill="1" applyAlignment="1">
      <alignment vertical="center" wrapText="1"/>
    </xf>
    <xf numFmtId="0" fontId="15" fillId="0" borderId="70" xfId="0" applyFont="1" applyFill="1" applyBorder="1" applyAlignment="1" applyProtection="1">
      <alignment horizontal="center" vertical="center" wrapText="1"/>
      <protection locked="0"/>
    </xf>
    <xf numFmtId="0" fontId="15" fillId="0" borderId="70" xfId="0" quotePrefix="1" applyFont="1" applyFill="1" applyBorder="1" applyAlignment="1" applyProtection="1">
      <alignment horizontal="right" vertical="center" indent="1"/>
      <protection locked="0"/>
    </xf>
    <xf numFmtId="0" fontId="14" fillId="0" borderId="0" xfId="0" applyFont="1" applyFill="1" applyAlignment="1">
      <alignment vertical="center"/>
    </xf>
    <xf numFmtId="49" fontId="15" fillId="0" borderId="70" xfId="0" applyNumberFormat="1" applyFont="1" applyFill="1" applyBorder="1" applyAlignment="1" applyProtection="1">
      <alignment horizontal="right" vertical="center" indent="1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23" fillId="0" borderId="0" xfId="0" applyFont="1" applyFill="1" applyAlignment="1" applyProtection="1">
      <alignment horizontal="right"/>
      <protection locked="0"/>
    </xf>
    <xf numFmtId="0" fontId="13" fillId="0" borderId="0" xfId="0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horizontal="right"/>
      <protection locked="0"/>
    </xf>
    <xf numFmtId="0" fontId="13" fillId="0" borderId="0" xfId="0" applyFont="1" applyFill="1" applyAlignment="1">
      <alignment vertical="center"/>
    </xf>
    <xf numFmtId="0" fontId="15" fillId="0" borderId="80" xfId="0" applyFont="1" applyFill="1" applyBorder="1" applyAlignment="1" applyProtection="1">
      <alignment horizontal="center" vertical="center" wrapText="1"/>
      <protection locked="0"/>
    </xf>
    <xf numFmtId="0" fontId="15" fillId="0" borderId="42" xfId="0" applyFont="1" applyFill="1" applyBorder="1" applyAlignment="1" applyProtection="1">
      <alignment horizontal="center" vertical="center" wrapText="1"/>
      <protection locked="0"/>
    </xf>
    <xf numFmtId="0" fontId="15" fillId="0" borderId="55" xfId="1" applyFont="1" applyFill="1" applyBorder="1" applyAlignment="1" applyProtection="1">
      <alignment horizontal="center" vertical="center" wrapText="1"/>
    </xf>
    <xf numFmtId="0" fontId="15" fillId="0" borderId="42" xfId="1" applyFont="1" applyFill="1" applyBorder="1" applyAlignment="1" applyProtection="1">
      <alignment horizontal="center" vertical="center" wrapText="1"/>
    </xf>
    <xf numFmtId="0" fontId="15" fillId="0" borderId="67" xfId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 wrapText="1"/>
    </xf>
    <xf numFmtId="0" fontId="2" fillId="0" borderId="41" xfId="0" applyFont="1" applyFill="1" applyBorder="1" applyAlignment="1" applyProtection="1">
      <alignment horizontal="center" vertical="center" wrapText="1"/>
    </xf>
    <xf numFmtId="0" fontId="2" fillId="0" borderId="42" xfId="0" applyFont="1" applyFill="1" applyBorder="1" applyAlignment="1" applyProtection="1">
      <alignment horizontal="center" vertical="center" wrapText="1"/>
    </xf>
    <xf numFmtId="0" fontId="2" fillId="0" borderId="81" xfId="0" applyFont="1" applyFill="1" applyBorder="1" applyAlignment="1" applyProtection="1">
      <alignment horizontal="center" vertical="center" wrapText="1"/>
    </xf>
    <xf numFmtId="0" fontId="2" fillId="0" borderId="67" xfId="0" applyFont="1" applyFill="1" applyBorder="1" applyAlignment="1" applyProtection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49" fontId="11" fillId="0" borderId="44" xfId="1" applyNumberFormat="1" applyFont="1" applyFill="1" applyBorder="1" applyAlignment="1" applyProtection="1">
      <alignment horizontal="center" vertical="center" wrapText="1"/>
    </xf>
    <xf numFmtId="0" fontId="26" fillId="0" borderId="0" xfId="0" applyFont="1" applyFill="1" applyAlignment="1">
      <alignment vertical="center" wrapText="1"/>
    </xf>
    <xf numFmtId="49" fontId="11" fillId="0" borderId="47" xfId="1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>
      <alignment vertical="center" wrapText="1"/>
    </xf>
    <xf numFmtId="49" fontId="11" fillId="0" borderId="50" xfId="1" applyNumberFormat="1" applyFont="1" applyFill="1" applyBorder="1" applyAlignment="1" applyProtection="1">
      <alignment horizontal="center" vertical="center" wrapText="1"/>
    </xf>
    <xf numFmtId="164" fontId="6" fillId="0" borderId="59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4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3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1" xfId="0" applyFont="1" applyBorder="1" applyAlignment="1" applyProtection="1">
      <alignment horizontal="center" wrapText="1"/>
    </xf>
    <xf numFmtId="49" fontId="11" fillId="0" borderId="61" xfId="1" applyNumberFormat="1" applyFont="1" applyFill="1" applyBorder="1" applyAlignment="1" applyProtection="1">
      <alignment horizontal="center" vertical="center" wrapText="1"/>
    </xf>
    <xf numFmtId="0" fontId="12" fillId="0" borderId="38" xfId="0" applyFont="1" applyBorder="1" applyAlignment="1" applyProtection="1">
      <alignment wrapText="1"/>
    </xf>
    <xf numFmtId="164" fontId="6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44" xfId="0" applyFont="1" applyBorder="1" applyAlignment="1" applyProtection="1">
      <alignment horizontal="center" wrapText="1"/>
    </xf>
    <xf numFmtId="0" fontId="12" fillId="0" borderId="47" xfId="0" applyFont="1" applyBorder="1" applyAlignment="1" applyProtection="1">
      <alignment horizontal="center" wrapText="1"/>
    </xf>
    <xf numFmtId="0" fontId="12" fillId="0" borderId="50" xfId="0" applyFont="1" applyBorder="1" applyAlignment="1" applyProtection="1">
      <alignment horizontal="center" wrapText="1"/>
    </xf>
    <xf numFmtId="0" fontId="8" fillId="0" borderId="35" xfId="0" applyFont="1" applyBorder="1" applyAlignment="1" applyProtection="1">
      <alignment horizontal="center"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center" wrapText="1" indent="1"/>
    </xf>
    <xf numFmtId="164" fontId="2" fillId="0" borderId="0" xfId="0" applyNumberFormat="1" applyFont="1" applyFill="1" applyBorder="1" applyAlignment="1" applyProtection="1">
      <alignment horizontal="right" vertical="center" wrapText="1" indent="1"/>
    </xf>
    <xf numFmtId="0" fontId="33" fillId="0" borderId="0" xfId="0" applyFont="1" applyFill="1" applyAlignment="1">
      <alignment vertical="center" wrapText="1"/>
    </xf>
    <xf numFmtId="49" fontId="11" fillId="0" borderId="57" xfId="1" applyNumberFormat="1" applyFont="1" applyFill="1" applyBorder="1" applyAlignment="1" applyProtection="1">
      <alignment horizontal="center" vertical="center" wrapText="1"/>
    </xf>
    <xf numFmtId="49" fontId="11" fillId="0" borderId="60" xfId="1" applyNumberFormat="1" applyFont="1" applyFill="1" applyBorder="1" applyAlignment="1" applyProtection="1">
      <alignment horizontal="center" vertical="center" wrapText="1"/>
    </xf>
    <xf numFmtId="0" fontId="11" fillId="0" borderId="38" xfId="1" applyFont="1" applyFill="1" applyBorder="1" applyAlignment="1" applyProtection="1">
      <alignment horizontal="left" vertical="center" wrapText="1" indent="6"/>
    </xf>
    <xf numFmtId="16" fontId="0" fillId="0" borderId="0" xfId="0" applyNumberFormat="1" applyFill="1" applyAlignment="1">
      <alignment vertical="center" wrapText="1"/>
    </xf>
    <xf numFmtId="49" fontId="5" fillId="0" borderId="41" xfId="1" applyNumberFormat="1" applyFont="1" applyFill="1" applyBorder="1" applyAlignment="1" applyProtection="1">
      <alignment horizontal="center" vertical="center" wrapText="1"/>
    </xf>
    <xf numFmtId="0" fontId="8" fillId="0" borderId="35" xfId="0" applyFont="1" applyBorder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3" fillId="0" borderId="0" xfId="0" applyFont="1" applyFill="1" applyAlignment="1" applyProtection="1">
      <alignment vertical="center" wrapText="1"/>
    </xf>
    <xf numFmtId="164" fontId="44" fillId="0" borderId="0" xfId="0" applyNumberFormat="1" applyFont="1" applyFill="1" applyAlignment="1" applyProtection="1">
      <alignment horizontal="right" vertical="center" wrapText="1" indent="1"/>
    </xf>
    <xf numFmtId="0" fontId="3" fillId="0" borderId="0" xfId="0" applyFont="1" applyFill="1" applyAlignment="1" applyProtection="1">
      <alignment horizontal="right" vertical="center" wrapText="1" indent="1"/>
    </xf>
    <xf numFmtId="0" fontId="13" fillId="0" borderId="41" xfId="0" applyFont="1" applyFill="1" applyBorder="1" applyAlignment="1" applyProtection="1">
      <alignment horizontal="left" vertical="center"/>
    </xf>
    <xf numFmtId="0" fontId="13" fillId="0" borderId="55" xfId="0" applyFont="1" applyFill="1" applyBorder="1" applyAlignment="1" applyProtection="1">
      <alignment vertical="center" wrapText="1"/>
    </xf>
    <xf numFmtId="3" fontId="13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3" fontId="13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164" fontId="24" fillId="0" borderId="0" xfId="0" applyNumberFormat="1" applyFont="1" applyFill="1" applyAlignment="1" applyProtection="1">
      <alignment vertical="center" wrapText="1"/>
      <protection locked="0"/>
    </xf>
    <xf numFmtId="164" fontId="35" fillId="0" borderId="0" xfId="0" applyNumberFormat="1" applyFont="1" applyFill="1" applyAlignment="1" applyProtection="1">
      <alignment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15" fillId="0" borderId="56" xfId="0" applyFont="1" applyFill="1" applyBorder="1" applyAlignment="1" applyProtection="1">
      <alignment horizontal="center" vertical="center" wrapText="1"/>
      <protection locked="0"/>
    </xf>
    <xf numFmtId="0" fontId="12" fillId="0" borderId="51" xfId="0" applyFont="1" applyBorder="1" applyAlignment="1" applyProtection="1">
      <alignment wrapText="1"/>
    </xf>
    <xf numFmtId="0" fontId="13" fillId="0" borderId="41" xfId="0" applyFont="1" applyBorder="1" applyAlignment="1">
      <alignment horizontal="left" vertical="center"/>
    </xf>
    <xf numFmtId="0" fontId="13" fillId="0" borderId="55" xfId="0" applyFont="1" applyBorder="1" applyAlignment="1">
      <alignment vertical="center" wrapText="1"/>
    </xf>
    <xf numFmtId="0" fontId="13" fillId="0" borderId="35" xfId="0" applyFont="1" applyBorder="1" applyAlignment="1">
      <alignment horizontal="left" vertical="center"/>
    </xf>
    <xf numFmtId="0" fontId="13" fillId="0" borderId="82" xfId="0" applyFont="1" applyBorder="1" applyAlignment="1">
      <alignment vertical="center" wrapText="1"/>
    </xf>
    <xf numFmtId="164" fontId="35" fillId="0" borderId="0" xfId="0" applyNumberFormat="1" applyFont="1" applyFill="1" applyAlignment="1" applyProtection="1">
      <alignment vertical="center" wrapText="1"/>
    </xf>
    <xf numFmtId="0" fontId="15" fillId="0" borderId="41" xfId="0" applyFont="1" applyFill="1" applyBorder="1" applyAlignment="1" applyProtection="1">
      <alignment horizontal="center" vertical="center" wrapText="1"/>
      <protection locked="0"/>
    </xf>
    <xf numFmtId="49" fontId="15" fillId="0" borderId="43" xfId="0" applyNumberFormat="1" applyFont="1" applyFill="1" applyBorder="1" applyAlignment="1" applyProtection="1">
      <alignment horizontal="right" vertical="center" indent="1"/>
      <protection locked="0"/>
    </xf>
    <xf numFmtId="0" fontId="14" fillId="0" borderId="0" xfId="0" applyFont="1" applyFill="1" applyAlignment="1" applyProtection="1">
      <alignment vertical="center"/>
    </xf>
    <xf numFmtId="0" fontId="13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 wrapText="1"/>
    </xf>
    <xf numFmtId="0" fontId="2" fillId="0" borderId="41" xfId="0" applyFont="1" applyFill="1" applyBorder="1" applyAlignment="1" applyProtection="1">
      <alignment horizontal="center" vertical="center" wrapText="1"/>
      <protection locked="0"/>
    </xf>
    <xf numFmtId="0" fontId="2" fillId="0" borderId="42" xfId="0" applyFont="1" applyFill="1" applyBorder="1" applyAlignment="1" applyProtection="1">
      <alignment horizontal="center" vertical="center" wrapText="1"/>
      <protection locked="0"/>
    </xf>
    <xf numFmtId="0" fontId="2" fillId="0" borderId="81" xfId="0" applyFont="1" applyFill="1" applyBorder="1" applyAlignment="1" applyProtection="1">
      <alignment horizontal="center" vertical="center" wrapText="1"/>
      <protection locked="0"/>
    </xf>
    <xf numFmtId="0" fontId="2" fillId="0" borderId="67" xfId="0" applyFont="1" applyFill="1" applyBorder="1" applyAlignment="1" applyProtection="1">
      <alignment horizontal="center" vertical="center" wrapText="1"/>
      <protection locked="0"/>
    </xf>
    <xf numFmtId="0" fontId="14" fillId="0" borderId="0" xfId="0" applyFont="1" applyFill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left" vertical="center" wrapText="1" indent="1"/>
    </xf>
    <xf numFmtId="0" fontId="26" fillId="0" borderId="0" xfId="0" applyFont="1" applyFill="1" applyAlignment="1" applyProtection="1">
      <alignment vertical="center" wrapText="1"/>
    </xf>
    <xf numFmtId="49" fontId="6" fillId="0" borderId="57" xfId="0" applyNumberFormat="1" applyFont="1" applyFill="1" applyBorder="1" applyAlignment="1" applyProtection="1">
      <alignment horizontal="center" vertical="center" wrapText="1"/>
    </xf>
    <xf numFmtId="164" fontId="11" fillId="0" borderId="58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47" xfId="0" applyNumberFormat="1" applyFont="1" applyFill="1" applyBorder="1" applyAlignment="1" applyProtection="1">
      <alignment horizontal="center" vertical="center" wrapText="1"/>
    </xf>
    <xf numFmtId="0" fontId="34" fillId="0" borderId="0" xfId="0" applyFont="1" applyFill="1" applyAlignment="1" applyProtection="1">
      <alignment vertical="center" wrapText="1"/>
    </xf>
    <xf numFmtId="0" fontId="5" fillId="0" borderId="41" xfId="0" applyFont="1" applyFill="1" applyBorder="1" applyAlignment="1" applyProtection="1">
      <alignment horizontal="center" vertical="center" wrapText="1"/>
    </xf>
    <xf numFmtId="164" fontId="5" fillId="0" borderId="42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43" xfId="0" applyNumberFormat="1" applyFont="1" applyFill="1" applyBorder="1" applyAlignment="1" applyProtection="1">
      <alignment horizontal="right" vertical="center" wrapText="1" indent="1"/>
      <protection locked="0"/>
    </xf>
    <xf numFmtId="49" fontId="6" fillId="0" borderId="44" xfId="0" applyNumberFormat="1" applyFont="1" applyFill="1" applyBorder="1" applyAlignment="1" applyProtection="1">
      <alignment horizontal="center" vertical="center" wrapText="1"/>
    </xf>
    <xf numFmtId="0" fontId="6" fillId="0" borderId="45" xfId="1" applyFont="1" applyFill="1" applyBorder="1" applyAlignment="1" applyProtection="1">
      <alignment horizontal="left" vertical="center" wrapText="1" indent="1"/>
    </xf>
    <xf numFmtId="0" fontId="6" fillId="0" borderId="48" xfId="1" applyFont="1" applyFill="1" applyBorder="1" applyAlignment="1" applyProtection="1">
      <alignment horizontal="left" vertical="center" wrapText="1" indent="1"/>
    </xf>
    <xf numFmtId="0" fontId="6" fillId="0" borderId="36" xfId="1" applyFont="1" applyFill="1" applyBorder="1" applyAlignment="1" applyProtection="1">
      <alignment horizontal="left" vertical="center" wrapText="1" indent="1"/>
    </xf>
    <xf numFmtId="164" fontId="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54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41" xfId="0" applyFont="1" applyBorder="1" applyAlignment="1" applyProtection="1">
      <alignment horizontal="center" vertical="center" wrapText="1"/>
    </xf>
    <xf numFmtId="0" fontId="37" fillId="0" borderId="55" xfId="0" applyFont="1" applyBorder="1" applyAlignment="1" applyProtection="1">
      <alignment horizontal="left" wrapText="1" indent="1"/>
    </xf>
    <xf numFmtId="164" fontId="2" fillId="0" borderId="42" xfId="0" applyNumberFormat="1" applyFont="1" applyFill="1" applyBorder="1" applyAlignment="1" applyProtection="1">
      <alignment horizontal="right" vertical="center" wrapText="1" indent="1"/>
    </xf>
    <xf numFmtId="164" fontId="2" fillId="0" borderId="43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33" fillId="0" borderId="0" xfId="0" applyFont="1" applyFill="1" applyAlignment="1" applyProtection="1">
      <alignment vertical="center" wrapText="1"/>
    </xf>
    <xf numFmtId="0" fontId="15" fillId="0" borderId="42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right" vertical="center" wrapText="1" indent="1"/>
    </xf>
    <xf numFmtId="164" fontId="5" fillId="0" borderId="67" xfId="0" applyNumberFormat="1" applyFont="1" applyFill="1" applyBorder="1" applyAlignment="1" applyProtection="1">
      <alignment horizontal="right" vertical="center" wrapText="1" indent="1"/>
    </xf>
    <xf numFmtId="164" fontId="11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64" xfId="0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55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6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83" xfId="0" applyNumberFormat="1" applyFont="1" applyFill="1" applyBorder="1" applyAlignment="1" applyProtection="1">
      <alignment horizontal="right" vertical="center" wrapText="1" indent="1"/>
      <protection locked="0"/>
    </xf>
    <xf numFmtId="164" fontId="6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55" xfId="0" applyNumberFormat="1" applyFont="1" applyFill="1" applyBorder="1" applyAlignment="1" applyProtection="1">
      <alignment horizontal="right" vertical="center" wrapText="1" indent="1"/>
    </xf>
    <xf numFmtId="164" fontId="6" fillId="0" borderId="5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0" xfId="1" applyFont="1" applyFill="1" applyAlignment="1" applyProtection="1">
      <alignment horizontal="center"/>
    </xf>
    <xf numFmtId="164" fontId="4" fillId="0" borderId="29" xfId="1" applyNumberFormat="1" applyFont="1" applyFill="1" applyBorder="1" applyAlignment="1" applyProtection="1">
      <alignment horizontal="left" vertical="center"/>
    </xf>
    <xf numFmtId="0" fontId="15" fillId="0" borderId="30" xfId="1" applyFont="1" applyFill="1" applyBorder="1" applyAlignment="1" applyProtection="1">
      <alignment horizontal="center" vertical="center" wrapText="1"/>
    </xf>
    <xf numFmtId="0" fontId="15" fillId="0" borderId="35" xfId="1" applyFont="1" applyFill="1" applyBorder="1" applyAlignment="1" applyProtection="1">
      <alignment horizontal="center" vertical="center" wrapText="1"/>
    </xf>
    <xf numFmtId="0" fontId="15" fillId="0" borderId="31" xfId="1" applyFont="1" applyFill="1" applyBorder="1" applyAlignment="1" applyProtection="1">
      <alignment horizontal="center" vertical="center" wrapText="1"/>
    </xf>
    <xf numFmtId="0" fontId="15" fillId="0" borderId="36" xfId="1" applyFont="1" applyFill="1" applyBorder="1" applyAlignment="1" applyProtection="1">
      <alignment horizontal="center" vertical="center" wrapText="1"/>
    </xf>
    <xf numFmtId="0" fontId="15" fillId="0" borderId="32" xfId="1" applyFont="1" applyFill="1" applyBorder="1" applyAlignment="1" applyProtection="1">
      <alignment horizontal="center" vertical="center" wrapText="1"/>
    </xf>
    <xf numFmtId="0" fontId="15" fillId="0" borderId="33" xfId="1" applyFont="1" applyFill="1" applyBorder="1" applyAlignment="1" applyProtection="1">
      <alignment horizontal="center" vertical="center" wrapText="1"/>
    </xf>
    <xf numFmtId="0" fontId="15" fillId="0" borderId="34" xfId="1" applyFont="1" applyFill="1" applyBorder="1" applyAlignment="1" applyProtection="1">
      <alignment horizontal="center" vertical="center" wrapText="1"/>
    </xf>
    <xf numFmtId="164" fontId="14" fillId="0" borderId="0" xfId="1" applyNumberFormat="1" applyFont="1" applyFill="1" applyBorder="1" applyAlignment="1" applyProtection="1">
      <alignment horizontal="center" vertical="center"/>
    </xf>
    <xf numFmtId="164" fontId="4" fillId="0" borderId="29" xfId="1" applyNumberFormat="1" applyFont="1" applyFill="1" applyBorder="1" applyAlignment="1" applyProtection="1">
      <alignment horizontal="left"/>
    </xf>
    <xf numFmtId="0" fontId="17" fillId="0" borderId="0" xfId="1" applyFont="1" applyFill="1" applyAlignment="1" applyProtection="1">
      <alignment horizontal="right"/>
      <protection locked="0"/>
    </xf>
    <xf numFmtId="0" fontId="17" fillId="0" borderId="0" xfId="0" applyFont="1" applyAlignment="1" applyProtection="1">
      <alignment horizontal="right"/>
      <protection locked="0"/>
    </xf>
    <xf numFmtId="0" fontId="9" fillId="0" borderId="0" xfId="1" applyFont="1" applyFill="1" applyAlignment="1" applyProtection="1">
      <alignment horizontal="center"/>
      <protection locked="0"/>
    </xf>
    <xf numFmtId="0" fontId="16" fillId="0" borderId="0" xfId="0" applyFont="1" applyAlignment="1" applyProtection="1">
      <alignment horizontal="center"/>
      <protection locked="0"/>
    </xf>
    <xf numFmtId="0" fontId="9" fillId="0" borderId="0" xfId="1" applyFont="1" applyFill="1" applyAlignment="1" applyProtection="1">
      <alignment horizontal="center" vertical="center"/>
      <protection locked="0"/>
    </xf>
    <xf numFmtId="164" fontId="14" fillId="0" borderId="0" xfId="1" applyNumberFormat="1" applyFont="1" applyFill="1" applyBorder="1" applyAlignment="1" applyProtection="1">
      <alignment horizontal="center" vertical="center"/>
      <protection locked="0"/>
    </xf>
    <xf numFmtId="164" fontId="4" fillId="0" borderId="29" xfId="1" applyNumberFormat="1" applyFont="1" applyFill="1" applyBorder="1" applyAlignment="1" applyProtection="1">
      <alignment horizontal="left" vertical="center"/>
      <protection locked="0"/>
    </xf>
    <xf numFmtId="164" fontId="17" fillId="0" borderId="0" xfId="0" applyNumberFormat="1" applyFont="1" applyFill="1" applyAlignment="1" applyProtection="1">
      <alignment horizontal="center" textRotation="180" wrapText="1"/>
      <protection locked="0"/>
    </xf>
    <xf numFmtId="164" fontId="19" fillId="0" borderId="66" xfId="0" applyNumberFormat="1" applyFont="1" applyFill="1" applyBorder="1" applyAlignment="1" applyProtection="1">
      <alignment horizontal="center" vertical="center" wrapText="1"/>
      <protection locked="0"/>
    </xf>
    <xf numFmtId="164" fontId="19" fillId="0" borderId="69" xfId="0" applyNumberFormat="1" applyFont="1" applyFill="1" applyBorder="1" applyAlignment="1" applyProtection="1">
      <alignment horizontal="center" vertical="center" wrapText="1"/>
      <protection locked="0"/>
    </xf>
    <xf numFmtId="164" fontId="42" fillId="0" borderId="68" xfId="0" applyNumberFormat="1" applyFont="1" applyFill="1" applyBorder="1" applyAlignment="1" applyProtection="1">
      <alignment horizontal="center" vertical="center" wrapText="1"/>
    </xf>
    <xf numFmtId="164" fontId="17" fillId="0" borderId="0" xfId="0" applyNumberFormat="1" applyFont="1" applyFill="1" applyAlignment="1" applyProtection="1">
      <alignment horizontal="right" vertical="center" wrapText="1"/>
      <protection locked="0"/>
    </xf>
    <xf numFmtId="0" fontId="17" fillId="0" borderId="0" xfId="0" applyFont="1" applyAlignment="1" applyProtection="1">
      <alignment horizontal="right" vertical="center" wrapText="1"/>
      <protection locked="0"/>
    </xf>
    <xf numFmtId="164" fontId="9" fillId="0" borderId="0" xfId="0" applyNumberFormat="1" applyFont="1" applyFill="1" applyAlignment="1" applyProtection="1">
      <alignment horizontal="center" vertical="center" wrapText="1"/>
      <protection locked="0"/>
    </xf>
    <xf numFmtId="0" fontId="30" fillId="0" borderId="0" xfId="2" applyFont="1" applyAlignment="1">
      <alignment horizontal="center" vertical="top" textRotation="180"/>
    </xf>
    <xf numFmtId="165" fontId="14" fillId="0" borderId="0" xfId="2" applyNumberFormat="1" applyFont="1" applyAlignment="1" applyProtection="1">
      <alignment horizontal="center" vertical="center" wrapText="1"/>
      <protection locked="0"/>
    </xf>
    <xf numFmtId="164" fontId="16" fillId="0" borderId="22" xfId="2" applyNumberFormat="1" applyFont="1" applyBorder="1" applyAlignment="1">
      <alignment horizontal="center" vertical="center" wrapText="1"/>
    </xf>
    <xf numFmtId="164" fontId="0" fillId="0" borderId="24" xfId="2" applyNumberFormat="1" applyFont="1" applyBorder="1" applyAlignment="1" applyProtection="1">
      <alignment horizontal="left" vertical="center" wrapText="1"/>
      <protection locked="0"/>
    </xf>
    <xf numFmtId="164" fontId="3" fillId="0" borderId="27" xfId="2" applyNumberFormat="1" applyBorder="1" applyAlignment="1" applyProtection="1">
      <alignment horizontal="left" vertical="center" wrapText="1"/>
      <protection locked="0"/>
    </xf>
    <xf numFmtId="164" fontId="16" fillId="0" borderId="22" xfId="2" applyNumberFormat="1" applyFont="1" applyBorder="1" applyAlignment="1">
      <alignment horizontal="left" vertical="center" wrapText="1"/>
    </xf>
    <xf numFmtId="0" fontId="9" fillId="0" borderId="0" xfId="2" applyFont="1" applyAlignment="1">
      <alignment horizontal="center" vertical="center"/>
    </xf>
    <xf numFmtId="0" fontId="9" fillId="0" borderId="0" xfId="2" applyFont="1" applyAlignment="1" applyProtection="1">
      <alignment horizontal="center" vertical="center"/>
      <protection locked="0"/>
    </xf>
    <xf numFmtId="164" fontId="27" fillId="0" borderId="0" xfId="2" applyNumberFormat="1" applyFont="1" applyAlignment="1" applyProtection="1">
      <alignment horizontal="left" vertical="center" wrapText="1"/>
      <protection locked="0"/>
    </xf>
    <xf numFmtId="164" fontId="3" fillId="0" borderId="0" xfId="2" applyNumberFormat="1" applyAlignment="1" applyProtection="1">
      <alignment horizontal="left" vertical="center" wrapText="1"/>
      <protection locked="0"/>
    </xf>
    <xf numFmtId="164" fontId="13" fillId="0" borderId="22" xfId="2" applyNumberFormat="1" applyFont="1" applyBorder="1" applyAlignment="1">
      <alignment horizontal="center" vertical="center"/>
    </xf>
    <xf numFmtId="164" fontId="16" fillId="0" borderId="21" xfId="2" applyNumberFormat="1" applyFont="1" applyBorder="1" applyAlignment="1">
      <alignment horizontal="center" vertical="center" wrapText="1"/>
    </xf>
    <xf numFmtId="164" fontId="13" fillId="0" borderId="15" xfId="2" applyNumberFormat="1" applyFont="1" applyBorder="1" applyAlignment="1">
      <alignment horizontal="center" vertical="center" wrapText="1"/>
    </xf>
    <xf numFmtId="165" fontId="31" fillId="0" borderId="14" xfId="2" applyNumberFormat="1" applyFont="1" applyBorder="1" applyAlignment="1" applyProtection="1">
      <alignment horizontal="left" vertical="center" wrapText="1"/>
      <protection locked="0"/>
    </xf>
    <xf numFmtId="0" fontId="36" fillId="0" borderId="29" xfId="0" applyFont="1" applyBorder="1" applyAlignment="1" applyProtection="1">
      <alignment horizontal="right" vertical="top"/>
      <protection locked="0"/>
    </xf>
    <xf numFmtId="0" fontId="38" fillId="0" borderId="29" xfId="0" applyFont="1" applyBorder="1" applyAlignment="1" applyProtection="1">
      <protection locked="0"/>
    </xf>
    <xf numFmtId="0" fontId="14" fillId="0" borderId="70" xfId="0" applyFont="1" applyFill="1" applyBorder="1" applyAlignment="1" applyProtection="1">
      <alignment horizontal="center" vertical="center"/>
      <protection locked="0"/>
    </xf>
    <xf numFmtId="0" fontId="15" fillId="0" borderId="80" xfId="0" applyFont="1" applyFill="1" applyBorder="1" applyAlignment="1" applyProtection="1">
      <alignment horizontal="center" vertical="center" wrapText="1"/>
    </xf>
    <xf numFmtId="0" fontId="15" fillId="0" borderId="81" xfId="0" applyFont="1" applyFill="1" applyBorder="1" applyAlignment="1" applyProtection="1">
      <alignment horizontal="center" vertical="center" wrapText="1"/>
    </xf>
    <xf numFmtId="0" fontId="15" fillId="0" borderId="43" xfId="0" applyFont="1" applyFill="1" applyBorder="1" applyAlignment="1" applyProtection="1">
      <alignment horizontal="center" vertical="center" wrapText="1"/>
    </xf>
    <xf numFmtId="14" fontId="36" fillId="0" borderId="29" xfId="0" applyNumberFormat="1" applyFont="1" applyBorder="1" applyAlignment="1" applyProtection="1">
      <alignment horizontal="right" vertical="top"/>
      <protection locked="0"/>
    </xf>
    <xf numFmtId="0" fontId="14" fillId="0" borderId="65" xfId="0" applyFont="1" applyFill="1" applyBorder="1" applyAlignment="1" applyProtection="1">
      <alignment horizontal="center" vertical="center"/>
      <protection locked="0"/>
    </xf>
    <xf numFmtId="0" fontId="14" fillId="0" borderId="81" xfId="0" applyFont="1" applyFill="1" applyBorder="1" applyAlignment="1" applyProtection="1">
      <alignment horizontal="center" vertical="center"/>
      <protection locked="0"/>
    </xf>
    <xf numFmtId="0" fontId="14" fillId="0" borderId="55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right"/>
    </xf>
    <xf numFmtId="0" fontId="9" fillId="0" borderId="0" xfId="0" applyFont="1" applyAlignment="1">
      <alignment horizontal="center" wrapText="1"/>
    </xf>
    <xf numFmtId="0" fontId="35" fillId="0" borderId="0" xfId="0" applyFont="1" applyAlignment="1" applyProtection="1">
      <alignment horizontal="left"/>
      <protection locked="0"/>
    </xf>
    <xf numFmtId="0" fontId="35" fillId="0" borderId="0" xfId="0" applyFont="1" applyProtection="1">
      <protection locked="0"/>
    </xf>
  </cellXfs>
  <cellStyles count="3">
    <cellStyle name="Normál" xfId="0" builtinId="0"/>
    <cellStyle name="Normál 2" xfId="2"/>
    <cellStyle name="Normál_KVRENMUNKA" xfId="1"/>
  </cellStyles>
  <dxfs count="1">
    <dxf>
      <font>
        <b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2020.%20&#233;vi%20m&#243;dos&#237;tott%20k&#246;lts&#233;gvet&#233;s%20m&#243;d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201;va/Documents/K&#214;VETKEZ&#336;%20TEST&#220;LETI%20&#220;L&#201;S/KEN&#201;ZL&#336;/2020.02.12/M&#225;solat%20-%202020.%20&#201;VI%20K&#214;LTS&#201;GVET&#201;SI%20T&#193;BL&#193;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melléklet"/>
      <sheetName val="2. melléklet"/>
      <sheetName val="3. melléklet"/>
      <sheetName val="4. melléklet"/>
      <sheetName val="5. melléklet"/>
      <sheetName val="6. melléklet"/>
      <sheetName val="7. melléklet"/>
      <sheetName val="8. melléklet"/>
      <sheetName val="9. melléklet"/>
      <sheetName val="10. melléklet"/>
      <sheetName val="11. melléklet"/>
      <sheetName val="12. melléklet"/>
      <sheetName val="Munka1"/>
    </sheetNames>
    <sheetDataSet>
      <sheetData sheetId="0">
        <row r="3">
          <cell r="A3" t="str">
            <v>1. sz. MÓDOSÍTÁS UTÁNI KÖLTSÉGVETÉS ELŐIRÁNYZATAINAK ALAKULÁSÓL</v>
          </cell>
        </row>
        <row r="8">
          <cell r="C8" t="str">
            <v>2020.</v>
          </cell>
        </row>
        <row r="33">
          <cell r="B33" t="str">
            <v>Építményadó</v>
          </cell>
        </row>
        <row r="34">
          <cell r="B34" t="str">
            <v>Idegenforgalmi adó</v>
          </cell>
        </row>
        <row r="35">
          <cell r="B35" t="str">
            <v>Iparűzési adó</v>
          </cell>
        </row>
        <row r="36">
          <cell r="B36" t="str">
            <v xml:space="preserve">Talajterhelési díj </v>
          </cell>
        </row>
        <row r="37">
          <cell r="B37" t="str">
            <v>Gépjárműadó</v>
          </cell>
        </row>
        <row r="38">
          <cell r="B38" t="str">
            <v>Telekadó</v>
          </cell>
        </row>
        <row r="39">
          <cell r="B39" t="str">
            <v>Kommunális adó</v>
          </cell>
        </row>
      </sheetData>
      <sheetData sheetId="1"/>
      <sheetData sheetId="2"/>
      <sheetData sheetId="3"/>
      <sheetData sheetId="4">
        <row r="2">
          <cell r="I2" t="str">
            <v>Forintban!</v>
          </cell>
        </row>
      </sheetData>
      <sheetData sheetId="5">
        <row r="4">
          <cell r="G4" t="str">
            <v>Forintban!</v>
          </cell>
        </row>
        <row r="5">
          <cell r="D5" t="str">
            <v>Felhasználás 2019. XII. 31-ig</v>
          </cell>
          <cell r="E5" t="str">
            <v>2020. évi eredeti előirányzat</v>
          </cell>
          <cell r="F5" t="str">
            <v>Összes módosítás</v>
          </cell>
          <cell r="G5" t="str">
            <v xml:space="preserve">Módosított előirányzat </v>
          </cell>
        </row>
      </sheetData>
      <sheetData sheetId="6">
        <row r="4">
          <cell r="G4" t="str">
            <v>Forintban!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RTALOMJEGYZÉK"/>
      <sheetName val="ALAPADATOK"/>
      <sheetName val="KV_ÖSSZEFÜGGÉSEK"/>
      <sheetName val="RM_2.1.sz.mell."/>
      <sheetName val="RM_2.2.sz.mell."/>
      <sheetName val="RM_ELLENŐRZÉS"/>
      <sheetName val="RM_3.sz.mell."/>
      <sheetName val="RM_4.sz.mell."/>
      <sheetName val="RM_5.sz.mell."/>
      <sheetName val="RM_6.1.sz.mell"/>
      <sheetName val="RM_6.1.1.sz.mell"/>
      <sheetName val="RM_6.1.2.sz.mell"/>
      <sheetName val="RM_6.1.3.sz.mell"/>
      <sheetName val="RM_6.2.sz.mell"/>
      <sheetName val="RM_6.2.1.sz.mell"/>
      <sheetName val="RM_6.2.2.sz.mell"/>
      <sheetName val="RM_6.2.3.sz.mell"/>
      <sheetName val="RM_6.3.sz.mell"/>
      <sheetName val="RM_6.3.1.sz.mell"/>
      <sheetName val="RM_6.3.2.sz.mell"/>
      <sheetName val="RM_6.3.3.sz.mell"/>
      <sheetName val="RM_6.4.sz.mell"/>
      <sheetName val="RM_6.4.1.sz.mell"/>
      <sheetName val="RM_6.4.2.sz.mell"/>
      <sheetName val="RM_6.4.3.sz.mell"/>
      <sheetName val="RM_6.5.sz.mell"/>
      <sheetName val="RM_6.5.1.sz.mell"/>
      <sheetName val="RM_6.5.2.sz.mell"/>
      <sheetName val="RM_6.5.3.sz.mell"/>
      <sheetName val="RM_6.6.sz.mell"/>
      <sheetName val="RM_6.6.1.sz.mell"/>
      <sheetName val="RM_6.6.2.sz.mell"/>
      <sheetName val="RM_6.6.3.sz.mell"/>
      <sheetName val="RM_6.7.sz.mell"/>
      <sheetName val="RM_6.7.1.sz.mell"/>
      <sheetName val="RM_6.7.2.sz.mell"/>
      <sheetName val="RM_6.7.3.sz.mell"/>
      <sheetName val="RM_6.8.sz.mell"/>
      <sheetName val="RM_6.8.1.sz.mell"/>
      <sheetName val="RM_6.8.2.sz.mell"/>
      <sheetName val="RM_6.8.3.sz.mell"/>
      <sheetName val="RM_6.9.sz.mell"/>
      <sheetName val="RM_6.9.1.sz.mell"/>
      <sheetName val="RM_6.9.2.sz.mell"/>
      <sheetName val="RM_6.9.3.sz.mell"/>
      <sheetName val="RM_6.10.sz.mell"/>
      <sheetName val="RM_6.10.1.sz.mell"/>
      <sheetName val="RM_6.10.2.sz.mell"/>
      <sheetName val="RM_6.10.3.sz.mell"/>
      <sheetName val="RM_6.11.sz.mell"/>
      <sheetName val="RM_6.11.1.sz.mell"/>
      <sheetName val="RM_6.11.2.sz.mell"/>
      <sheetName val="RM_6.11.3.sz.mell"/>
      <sheetName val="RM_6.12.sz.mell"/>
      <sheetName val="RM_6.12.1.sz.mell"/>
      <sheetName val="RM_6.12.2.sz.mell"/>
      <sheetName val="RM_6.12.3.sz.mell"/>
      <sheetName val="RM_7.sz.mell"/>
      <sheetName val="KVI_MOD_TARTALOMJEGYZÉK"/>
      <sheetName val="KVI_MOD_ALAPADATOK"/>
      <sheetName val="KVI_MOD_ÖSSZEFÜGGÉSEK"/>
      <sheetName val="KVI_MOD_1.1.sz.mell."/>
      <sheetName val="KVI_MOD_1.2.sz.mell."/>
      <sheetName val="KVI_MOD_1.3.sz.mell."/>
      <sheetName val="KVI_MOD_1.4.sz.mell."/>
      <sheetName val="KVI_MOD_2.1.sz.mell"/>
      <sheetName val="KVI_MOD_2.2.sz.mell"/>
      <sheetName val="KVI_MOD_ELLENŐRZÉS"/>
      <sheetName val="KVI_MOD_3.sz.mell."/>
      <sheetName val="KVI_MOD_4.sz.mell."/>
      <sheetName val="KVI_MOD_5.sz.mell."/>
      <sheetName val="KVI_MOD_6.sz.mell."/>
      <sheetName val="KVI_MOD_7.sz.mell."/>
      <sheetName val="KVI_MOD_8.sz.mell."/>
      <sheetName val="KVI_MOD_9.1.sz.mell"/>
      <sheetName val="KVI_MOD_9.1.1.sz.mell"/>
      <sheetName val="KVI_MOD_9.1.2.sz.mell"/>
      <sheetName val="KVI_MOD_9.1.3.sz.mell"/>
      <sheetName val="KVI_MOD_9.2.sz.mell"/>
      <sheetName val="KVI_MOD_9.2.1.sz.mell"/>
      <sheetName val="KVI_MOD_9.2.2.sz.mell"/>
      <sheetName val="KVI_MOD_9.2.3.sz.mell"/>
      <sheetName val="KVI_MOD_9.3.sz.mell"/>
      <sheetName val="KVI_MOD_9.3.1.sz.mell"/>
      <sheetName val="KVI_MOD_9.3.2.sz.mell"/>
      <sheetName val="KVI_MOD_9.3.3.sz.mell"/>
      <sheetName val="KVI_MOD_9.4.sz.mell"/>
      <sheetName val="KVI_MOD_9.4.1.sz.mell"/>
      <sheetName val="KVI_MOD_9.4.2.sz.mell"/>
      <sheetName val="KVI_MOD_9.4.3.sz.mell"/>
      <sheetName val="KVI_MOD_9.5.sz.mell"/>
      <sheetName val="KVI_MOD_9.5.1.sz.mell"/>
      <sheetName val="KVI_MOD_9.5.2.sz.mell"/>
      <sheetName val="KVI_MOD_9.5.3.sz.mell"/>
      <sheetName val="KVI_MOD_9.6.sz.mell"/>
      <sheetName val="KVI_MOD_9.6.1.sz.mell"/>
      <sheetName val="KVI_MOD_9.6.2.sz.mell"/>
      <sheetName val="KVI_MOD_9.6.3.sz.mell"/>
      <sheetName val="KVI_MOD_9.7.sz.mell"/>
      <sheetName val="KVI_MOD_9.7.1.sz.mell"/>
      <sheetName val="KVI_MOD_9.7.2.sz.mell"/>
      <sheetName val="KVI_MOD_9.7.3.sz.mell"/>
      <sheetName val="KVI_MOD_9.8.sz.mell"/>
      <sheetName val="KVI_MOD_9.8.1.sz.mell"/>
      <sheetName val="KVI_MOD_9.8.2.sz.mell"/>
      <sheetName val="KVI_MOD_9.8.3.sz.mell"/>
      <sheetName val="KVI_MOD_9.9.sz.mell"/>
      <sheetName val="KVI_MOD_9.9.1.sz.mell"/>
      <sheetName val="KVI_MOD_9.9.2.sz.mell"/>
      <sheetName val="KVI_MOD_9.9.3.sz.mell"/>
      <sheetName val="KVI_MOD_9.10.sz.mell"/>
      <sheetName val="KVI_MOD_9.10.1.sz.mell"/>
      <sheetName val="KVI_MOD_9.10.2.sz.mell"/>
      <sheetName val="KVI_MOD_9.10.3.sz.mell"/>
      <sheetName val="KVI_MOD_9.11.sz.mell"/>
      <sheetName val="KVI_MOD_9.11.1.sz.mell"/>
      <sheetName val="KVI_MOD_9.11.2.sz.mell"/>
      <sheetName val="KVI_MOD_9.11.3.sz.mell"/>
      <sheetName val="KVI_MOD_9.12.sz.mell"/>
      <sheetName val="KVI_MOD_9.12.1.sz.mell"/>
      <sheetName val="KVI_MOD_9.12.2.sz.mell"/>
      <sheetName val="KVI_MOD_9.12.3.sz.mell"/>
      <sheetName val="KVI_MOD_10.sz.mell"/>
      <sheetName val="E_TARTALOMJEGYZÉK"/>
      <sheetName val="E_ALAPADATOK"/>
      <sheetName val="E_ÖSSZEFÜGGÉSEK"/>
      <sheetName val="E_1.1.sz.mell."/>
      <sheetName val="E_1.2.sz.mell."/>
      <sheetName val="E_1.3.sz.mell."/>
      <sheetName val="E_1.4.sz.mell."/>
      <sheetName val="E_2.1.sz.mell."/>
      <sheetName val="E_2.2.sz.mell."/>
      <sheetName val="E_ELLENŐRZÉS"/>
      <sheetName val="E_3.sz.mell."/>
      <sheetName val="E_4.sz.mell."/>
      <sheetName val="E_5.1.sz.mell"/>
      <sheetName val="E_5.1.1.sz.mell"/>
      <sheetName val="E_5.1.2.sz.mell"/>
      <sheetName val="E_5.1.3.sz.mell"/>
      <sheetName val="E_5.2.sz.mell"/>
      <sheetName val="E_5.2.1.sz.mell"/>
      <sheetName val="E_5.2.2.sz.mell"/>
      <sheetName val="E_5.2.3.sz.mell"/>
      <sheetName val="E_5.3.sz.mell"/>
      <sheetName val="E_5.3.1.sz.mell"/>
      <sheetName val="E_5.3.2.sz.mell"/>
      <sheetName val="E_5.3.3.sz.mell"/>
      <sheetName val="E_5.4.sz.mell"/>
      <sheetName val="E_5.4.1.sz.mell"/>
      <sheetName val="E_5.4.2.sz.mell"/>
      <sheetName val="E_5.4.3.sz.mell"/>
      <sheetName val="E_5.5.sz.mell"/>
      <sheetName val="E_5.5.1.sz.mell"/>
      <sheetName val="E_5.5.2.sz.mell"/>
      <sheetName val="E_5.5.3.sz.mell"/>
      <sheetName val="E_5.6.sz.mell"/>
      <sheetName val="E_5.6.1.sz.mell"/>
      <sheetName val="E_5.6.2.sz.mell"/>
      <sheetName val="E_5.6.3.sz.mell"/>
      <sheetName val="E_5.7.sz.mell"/>
      <sheetName val="E_5.7.1.sz.mell"/>
      <sheetName val="E_5.7.2.sz.mell"/>
      <sheetName val="E_5.7.3.sz.mell"/>
      <sheetName val="E_5.8.sz.mell"/>
      <sheetName val="E_5.8.1.sz.mell"/>
      <sheetName val="E_5.8.2.sz.mell"/>
      <sheetName val="E_5.8.3.sz.mell"/>
      <sheetName val="E_5.9.sz.mell"/>
      <sheetName val="E_5.9.1.sz.mell"/>
      <sheetName val="E_5.9.2.sz.mell"/>
      <sheetName val="E_5.9.3.sz.mell"/>
      <sheetName val="E_5.10.sz.mell"/>
      <sheetName val="E_5.10.1.sz.mell"/>
      <sheetName val="E_5.10.2.sz.mell"/>
      <sheetName val="E_5.10.3.sz.mell"/>
      <sheetName val="E_5.11.sz.mell"/>
      <sheetName val="E_5.11.1.sz.mell"/>
      <sheetName val="E_5.11.2.sz.mell"/>
      <sheetName val="E_5.11.3.sz.mell"/>
      <sheetName val="E_5.12.sz.mell"/>
      <sheetName val="E_5.12.1.sz.mell"/>
      <sheetName val="E_5.12.2.sz.mell"/>
      <sheetName val="E_5.12.3.sz.mell"/>
      <sheetName val="IB_TARTALOMJEGYZÉK"/>
      <sheetName val="IB_ALAPADATOK"/>
      <sheetName val="IB_ÖSSZEFÜGGÉSEK"/>
      <sheetName val="IB_1.1.sz.mell."/>
      <sheetName val="IB_1.2.sz.mell."/>
      <sheetName val="IB_1.3.sz.mell."/>
      <sheetName val="IB_1.4.sz.mell."/>
      <sheetName val="IB_2.1.sz.mell"/>
      <sheetName val="IB_2.2.sz.mell"/>
      <sheetName val="IB_ELLENŐRZÉS"/>
      <sheetName val="IB_3.sz.mell."/>
      <sheetName val="IB_4.sz.mell."/>
      <sheetName val="IB_5.sz.mell."/>
      <sheetName val="IB_6.1.sz.mell"/>
      <sheetName val="IB_6.1.1.sz.mell"/>
      <sheetName val="IB_6.1.2.sz.mell"/>
      <sheetName val="IB_6.1.3.sz.mell"/>
      <sheetName val="IB_6.2.sz.mell"/>
      <sheetName val="IB_6.2.1.sz.mell"/>
      <sheetName val="IB_6.2.2.sz.mell"/>
      <sheetName val="IB_6.2.3.sz.mell"/>
      <sheetName val="IB_6.3.sz.mell"/>
      <sheetName val="IB_6.3.1.sz.mell"/>
      <sheetName val="IB_6.3.2.sz.mell"/>
      <sheetName val="IB_6.3.3.sz.mell"/>
      <sheetName val="IB_6.4.sz.mell"/>
      <sheetName val="IB_6.4.1.sz.mell"/>
      <sheetName val="IB_6.4.2.sz.mell"/>
      <sheetName val="IB_6.4.3.sz.mell"/>
      <sheetName val="IB_6.5.sz.mell"/>
      <sheetName val="IB_6.5.1.sz.mell"/>
      <sheetName val="IB_6.5.2.sz.mell"/>
      <sheetName val="IB_6.5.3.sz.mell"/>
      <sheetName val="IB_6.6.sz.mell"/>
      <sheetName val="IB_6.6.1.sz.mell"/>
      <sheetName val="IB_6.6.2.sz.mell"/>
      <sheetName val="IB_6.6.3.sz.mell"/>
      <sheetName val="IB_6.7.sz.mell"/>
      <sheetName val="IB_6.7.1.sz.mell"/>
      <sheetName val="IB_6.7.2.sz.mell"/>
      <sheetName val="IB_6.7.3.sz.mell"/>
      <sheetName val="IB_6.8.sz.mell"/>
      <sheetName val="IB_6.8.1.sz.mell"/>
      <sheetName val="IB_6.8.2.sz.mell"/>
      <sheetName val="IB_6.8.3.sz.mell"/>
      <sheetName val="IB_6.9.sz.mell"/>
      <sheetName val="IB_6.9.1.sz.mell"/>
      <sheetName val="IB_6.9.2.sz.mell"/>
      <sheetName val="IB_6.9.3.sz.mell"/>
      <sheetName val="IB_6.10.sz.mell"/>
      <sheetName val="IB_6.10.1.sz.mell"/>
      <sheetName val="IB_6.10.2.sz.mell"/>
      <sheetName val="IB_6.10.3.sz.mell"/>
      <sheetName val="IB_6.11.sz.mell"/>
      <sheetName val="IB_6.11.1.sz.mell"/>
      <sheetName val="IB_6.11.2.sz.mell"/>
      <sheetName val="IB_6.11.3.sz.mell"/>
      <sheetName val="IB_6.12.sz.mell"/>
      <sheetName val="IB_6.12.1.sz.mell"/>
      <sheetName val="IB_6.12.2.sz.mell"/>
      <sheetName val="IB_6.12.3.sz.mell"/>
      <sheetName val="IB_7.sz.mell."/>
      <sheetName val="Z_TARTALOMJEGYZÉK"/>
      <sheetName val="Z_ALAPADATOK"/>
      <sheetName val="Z_ÖSSZEFÜGGÉSEK"/>
      <sheetName val="Z_1.1.sz.mell."/>
      <sheetName val="Z_1.2.sz.mell."/>
      <sheetName val="Z_1.3.sz.mell."/>
      <sheetName val="Z_1.4.sz.mell."/>
      <sheetName val="Z_2.1.sz.mell"/>
      <sheetName val="Z_2.2.sz.mell"/>
      <sheetName val="Z_ELLENŐRZÉS"/>
      <sheetName val="Z_3.sz.mell."/>
      <sheetName val="Z_4.sz.mell."/>
      <sheetName val="Z_5.sz.mell."/>
      <sheetName val="Z_6.1.sz.mell"/>
      <sheetName val="Z_6.1.1.sz.mell"/>
      <sheetName val="Z_6.1.2.sz.mell"/>
      <sheetName val="Z_6.1.3.sz.mell"/>
      <sheetName val="Z_6.2.sz.mell"/>
      <sheetName val="Z_6.2.1.sz.mell"/>
      <sheetName val="Z_6.2.2.sz.mell"/>
      <sheetName val="Z_6.2.3.sz.mell"/>
      <sheetName val="Z_6.3.sz.mell"/>
      <sheetName val="Z_6.3.1.sz.mell"/>
      <sheetName val="Z_6.3.2.sz.mell"/>
      <sheetName val="Z_6.3.3.sz.mell"/>
      <sheetName val="Z_6.4.sz.mell"/>
      <sheetName val="Z_6.4.1.sz.mell"/>
      <sheetName val="Z_6.4.2.sz.mell"/>
      <sheetName val="Z_6.4.3.sz.mell"/>
      <sheetName val="Z_6.5.sz.mell"/>
      <sheetName val="Z_6.5.1.sz.mell"/>
      <sheetName val="Z_6.5.2.sz.mell"/>
      <sheetName val="Z_6.5.3.sz.mell"/>
      <sheetName val="Z_6.6.sz.mell"/>
      <sheetName val="Z_6.6.1.sz.mell"/>
      <sheetName val="Z_6.6.2.sz.mell"/>
      <sheetName val="Z_6.6.3.sz.mell"/>
      <sheetName val="Z_6.7.sz.mell"/>
      <sheetName val="Z_6.7.1.sz.mell"/>
      <sheetName val="Z_6.7.2.sz.mell"/>
      <sheetName val="Z_6.7.3.sz.mell"/>
      <sheetName val="Z_6.8.sz.mell"/>
      <sheetName val="Z_6.8.1.sz.mell"/>
      <sheetName val="Z_6.8.2.sz.mell"/>
      <sheetName val="Z_6.8.3.sz.mell"/>
      <sheetName val="Z_6.9.sz.mell"/>
      <sheetName val="Z_6.9.1.sz.mell"/>
      <sheetName val="Z_6.9.2.sz.mell"/>
      <sheetName val="Z_6.9.3.sz.mell"/>
      <sheetName val="Z_6.10.sz.mell"/>
      <sheetName val="Z_6.10.1.sz.mell"/>
      <sheetName val="Z_6.10.2.sz.mell"/>
      <sheetName val="Z_6.10.3.sz.mell"/>
      <sheetName val="Z_6.11.sz.mell"/>
      <sheetName val="Z_6.11.1.sz.mell"/>
      <sheetName val="Z_6.11.2.sz.mell"/>
      <sheetName val="Z_6.11.3.sz.mell"/>
      <sheetName val="Z_6.12.sz.mell"/>
      <sheetName val="Z_6.12.1.sz.mell"/>
      <sheetName val="Z_6.12.2.sz.mell"/>
      <sheetName val="Z_6.12.3.sz.mell"/>
      <sheetName val="Z_7.sz.mell"/>
      <sheetName val="Z_8.sz.mell"/>
      <sheetName val="Z_1.tájékoztató_t."/>
      <sheetName val="Z_2.tájékoztató_t."/>
      <sheetName val="Z_3.tájékoztató_t."/>
      <sheetName val="Z_4.tájékoztató_t."/>
      <sheetName val="Z_5.tájékoztató_t."/>
      <sheetName val="Z_6.tájékoztató_t."/>
      <sheetName val="Z_7.1.tájékoztató_t."/>
      <sheetName val="Z_7.2.tájékoztató_t."/>
      <sheetName val="Z_7.3.tájékoztató_t."/>
      <sheetName val="Z_8.tájékoztató_t."/>
      <sheetName val="Z_9.tájékoztató_t."/>
    </sheetNames>
    <sheetDataSet>
      <sheetData sheetId="0">
        <row r="1">
          <cell r="A1">
            <v>2020</v>
          </cell>
        </row>
      </sheetData>
      <sheetData sheetId="1">
        <row r="7">
          <cell r="D7" t="str">
            <v>2020.</v>
          </cell>
        </row>
      </sheetData>
      <sheetData sheetId="2">
        <row r="5">
          <cell r="A5" t="str">
            <v>2020. évi előirányzat BEVÉTELEK</v>
          </cell>
        </row>
        <row r="12">
          <cell r="A12" t="str">
            <v>2020. évi előirányzat KIADÁSOK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tabSelected="1" zoomScale="120" zoomScaleNormal="120" zoomScaleSheetLayoutView="100" workbookViewId="0">
      <selection activeCell="B1" sqref="B1:E1"/>
    </sheetView>
  </sheetViews>
  <sheetFormatPr defaultColWidth="9.33203125" defaultRowHeight="15.6" x14ac:dyDescent="0.3"/>
  <cols>
    <col min="1" max="1" width="9.44140625" style="191" customWidth="1"/>
    <col min="2" max="2" width="65.77734375" style="191" customWidth="1"/>
    <col min="3" max="3" width="17.77734375" style="196" customWidth="1"/>
    <col min="4" max="5" width="17.77734375" style="79" customWidth="1"/>
    <col min="6" max="256" width="9.33203125" style="79"/>
    <col min="257" max="257" width="9.44140625" style="79" customWidth="1"/>
    <col min="258" max="258" width="65.77734375" style="79" customWidth="1"/>
    <col min="259" max="261" width="17.77734375" style="79" customWidth="1"/>
    <col min="262" max="512" width="9.33203125" style="79"/>
    <col min="513" max="513" width="9.44140625" style="79" customWidth="1"/>
    <col min="514" max="514" width="65.77734375" style="79" customWidth="1"/>
    <col min="515" max="517" width="17.77734375" style="79" customWidth="1"/>
    <col min="518" max="768" width="9.33203125" style="79"/>
    <col min="769" max="769" width="9.44140625" style="79" customWidth="1"/>
    <col min="770" max="770" width="65.77734375" style="79" customWidth="1"/>
    <col min="771" max="773" width="17.77734375" style="79" customWidth="1"/>
    <col min="774" max="1024" width="9.33203125" style="79"/>
    <col min="1025" max="1025" width="9.44140625" style="79" customWidth="1"/>
    <col min="1026" max="1026" width="65.77734375" style="79" customWidth="1"/>
    <col min="1027" max="1029" width="17.77734375" style="79" customWidth="1"/>
    <col min="1030" max="1280" width="9.33203125" style="79"/>
    <col min="1281" max="1281" width="9.44140625" style="79" customWidth="1"/>
    <col min="1282" max="1282" width="65.77734375" style="79" customWidth="1"/>
    <col min="1283" max="1285" width="17.77734375" style="79" customWidth="1"/>
    <col min="1286" max="1536" width="9.33203125" style="79"/>
    <col min="1537" max="1537" width="9.44140625" style="79" customWidth="1"/>
    <col min="1538" max="1538" width="65.77734375" style="79" customWidth="1"/>
    <col min="1539" max="1541" width="17.77734375" style="79" customWidth="1"/>
    <col min="1542" max="1792" width="9.33203125" style="79"/>
    <col min="1793" max="1793" width="9.44140625" style="79" customWidth="1"/>
    <col min="1794" max="1794" width="65.77734375" style="79" customWidth="1"/>
    <col min="1795" max="1797" width="17.77734375" style="79" customWidth="1"/>
    <col min="1798" max="2048" width="9.33203125" style="79"/>
    <col min="2049" max="2049" width="9.44140625" style="79" customWidth="1"/>
    <col min="2050" max="2050" width="65.77734375" style="79" customWidth="1"/>
    <col min="2051" max="2053" width="17.77734375" style="79" customWidth="1"/>
    <col min="2054" max="2304" width="9.33203125" style="79"/>
    <col min="2305" max="2305" width="9.44140625" style="79" customWidth="1"/>
    <col min="2306" max="2306" width="65.77734375" style="79" customWidth="1"/>
    <col min="2307" max="2309" width="17.77734375" style="79" customWidth="1"/>
    <col min="2310" max="2560" width="9.33203125" style="79"/>
    <col min="2561" max="2561" width="9.44140625" style="79" customWidth="1"/>
    <col min="2562" max="2562" width="65.77734375" style="79" customWidth="1"/>
    <col min="2563" max="2565" width="17.77734375" style="79" customWidth="1"/>
    <col min="2566" max="2816" width="9.33203125" style="79"/>
    <col min="2817" max="2817" width="9.44140625" style="79" customWidth="1"/>
    <col min="2818" max="2818" width="65.77734375" style="79" customWidth="1"/>
    <col min="2819" max="2821" width="17.77734375" style="79" customWidth="1"/>
    <col min="2822" max="3072" width="9.33203125" style="79"/>
    <col min="3073" max="3073" width="9.44140625" style="79" customWidth="1"/>
    <col min="3074" max="3074" width="65.77734375" style="79" customWidth="1"/>
    <col min="3075" max="3077" width="17.77734375" style="79" customWidth="1"/>
    <col min="3078" max="3328" width="9.33203125" style="79"/>
    <col min="3329" max="3329" width="9.44140625" style="79" customWidth="1"/>
    <col min="3330" max="3330" width="65.77734375" style="79" customWidth="1"/>
    <col min="3331" max="3333" width="17.77734375" style="79" customWidth="1"/>
    <col min="3334" max="3584" width="9.33203125" style="79"/>
    <col min="3585" max="3585" width="9.44140625" style="79" customWidth="1"/>
    <col min="3586" max="3586" width="65.77734375" style="79" customWidth="1"/>
    <col min="3587" max="3589" width="17.77734375" style="79" customWidth="1"/>
    <col min="3590" max="3840" width="9.33203125" style="79"/>
    <col min="3841" max="3841" width="9.44140625" style="79" customWidth="1"/>
    <col min="3842" max="3842" width="65.77734375" style="79" customWidth="1"/>
    <col min="3843" max="3845" width="17.77734375" style="79" customWidth="1"/>
    <col min="3846" max="4096" width="9.33203125" style="79"/>
    <col min="4097" max="4097" width="9.44140625" style="79" customWidth="1"/>
    <col min="4098" max="4098" width="65.77734375" style="79" customWidth="1"/>
    <col min="4099" max="4101" width="17.77734375" style="79" customWidth="1"/>
    <col min="4102" max="4352" width="9.33203125" style="79"/>
    <col min="4353" max="4353" width="9.44140625" style="79" customWidth="1"/>
    <col min="4354" max="4354" width="65.77734375" style="79" customWidth="1"/>
    <col min="4355" max="4357" width="17.77734375" style="79" customWidth="1"/>
    <col min="4358" max="4608" width="9.33203125" style="79"/>
    <col min="4609" max="4609" width="9.44140625" style="79" customWidth="1"/>
    <col min="4610" max="4610" width="65.77734375" style="79" customWidth="1"/>
    <col min="4611" max="4613" width="17.77734375" style="79" customWidth="1"/>
    <col min="4614" max="4864" width="9.33203125" style="79"/>
    <col min="4865" max="4865" width="9.44140625" style="79" customWidth="1"/>
    <col min="4866" max="4866" width="65.77734375" style="79" customWidth="1"/>
    <col min="4867" max="4869" width="17.77734375" style="79" customWidth="1"/>
    <col min="4870" max="5120" width="9.33203125" style="79"/>
    <col min="5121" max="5121" width="9.44140625" style="79" customWidth="1"/>
    <col min="5122" max="5122" width="65.77734375" style="79" customWidth="1"/>
    <col min="5123" max="5125" width="17.77734375" style="79" customWidth="1"/>
    <col min="5126" max="5376" width="9.33203125" style="79"/>
    <col min="5377" max="5377" width="9.44140625" style="79" customWidth="1"/>
    <col min="5378" max="5378" width="65.77734375" style="79" customWidth="1"/>
    <col min="5379" max="5381" width="17.77734375" style="79" customWidth="1"/>
    <col min="5382" max="5632" width="9.33203125" style="79"/>
    <col min="5633" max="5633" width="9.44140625" style="79" customWidth="1"/>
    <col min="5634" max="5634" width="65.77734375" style="79" customWidth="1"/>
    <col min="5635" max="5637" width="17.77734375" style="79" customWidth="1"/>
    <col min="5638" max="5888" width="9.33203125" style="79"/>
    <col min="5889" max="5889" width="9.44140625" style="79" customWidth="1"/>
    <col min="5890" max="5890" width="65.77734375" style="79" customWidth="1"/>
    <col min="5891" max="5893" width="17.77734375" style="79" customWidth="1"/>
    <col min="5894" max="6144" width="9.33203125" style="79"/>
    <col min="6145" max="6145" width="9.44140625" style="79" customWidth="1"/>
    <col min="6146" max="6146" width="65.77734375" style="79" customWidth="1"/>
    <col min="6147" max="6149" width="17.77734375" style="79" customWidth="1"/>
    <col min="6150" max="6400" width="9.33203125" style="79"/>
    <col min="6401" max="6401" width="9.44140625" style="79" customWidth="1"/>
    <col min="6402" max="6402" width="65.77734375" style="79" customWidth="1"/>
    <col min="6403" max="6405" width="17.77734375" style="79" customWidth="1"/>
    <col min="6406" max="6656" width="9.33203125" style="79"/>
    <col min="6657" max="6657" width="9.44140625" style="79" customWidth="1"/>
    <col min="6658" max="6658" width="65.77734375" style="79" customWidth="1"/>
    <col min="6659" max="6661" width="17.77734375" style="79" customWidth="1"/>
    <col min="6662" max="6912" width="9.33203125" style="79"/>
    <col min="6913" max="6913" width="9.44140625" style="79" customWidth="1"/>
    <col min="6914" max="6914" width="65.77734375" style="79" customWidth="1"/>
    <col min="6915" max="6917" width="17.77734375" style="79" customWidth="1"/>
    <col min="6918" max="7168" width="9.33203125" style="79"/>
    <col min="7169" max="7169" width="9.44140625" style="79" customWidth="1"/>
    <col min="7170" max="7170" width="65.77734375" style="79" customWidth="1"/>
    <col min="7171" max="7173" width="17.77734375" style="79" customWidth="1"/>
    <col min="7174" max="7424" width="9.33203125" style="79"/>
    <col min="7425" max="7425" width="9.44140625" style="79" customWidth="1"/>
    <col min="7426" max="7426" width="65.77734375" style="79" customWidth="1"/>
    <col min="7427" max="7429" width="17.77734375" style="79" customWidth="1"/>
    <col min="7430" max="7680" width="9.33203125" style="79"/>
    <col min="7681" max="7681" width="9.44140625" style="79" customWidth="1"/>
    <col min="7682" max="7682" width="65.77734375" style="79" customWidth="1"/>
    <col min="7683" max="7685" width="17.77734375" style="79" customWidth="1"/>
    <col min="7686" max="7936" width="9.33203125" style="79"/>
    <col min="7937" max="7937" width="9.44140625" style="79" customWidth="1"/>
    <col min="7938" max="7938" width="65.77734375" style="79" customWidth="1"/>
    <col min="7939" max="7941" width="17.77734375" style="79" customWidth="1"/>
    <col min="7942" max="8192" width="9.33203125" style="79"/>
    <col min="8193" max="8193" width="9.44140625" style="79" customWidth="1"/>
    <col min="8194" max="8194" width="65.77734375" style="79" customWidth="1"/>
    <col min="8195" max="8197" width="17.77734375" style="79" customWidth="1"/>
    <col min="8198" max="8448" width="9.33203125" style="79"/>
    <col min="8449" max="8449" width="9.44140625" style="79" customWidth="1"/>
    <col min="8450" max="8450" width="65.77734375" style="79" customWidth="1"/>
    <col min="8451" max="8453" width="17.77734375" style="79" customWidth="1"/>
    <col min="8454" max="8704" width="9.33203125" style="79"/>
    <col min="8705" max="8705" width="9.44140625" style="79" customWidth="1"/>
    <col min="8706" max="8706" width="65.77734375" style="79" customWidth="1"/>
    <col min="8707" max="8709" width="17.77734375" style="79" customWidth="1"/>
    <col min="8710" max="8960" width="9.33203125" style="79"/>
    <col min="8961" max="8961" width="9.44140625" style="79" customWidth="1"/>
    <col min="8962" max="8962" width="65.77734375" style="79" customWidth="1"/>
    <col min="8963" max="8965" width="17.77734375" style="79" customWidth="1"/>
    <col min="8966" max="9216" width="9.33203125" style="79"/>
    <col min="9217" max="9217" width="9.44140625" style="79" customWidth="1"/>
    <col min="9218" max="9218" width="65.77734375" style="79" customWidth="1"/>
    <col min="9219" max="9221" width="17.77734375" style="79" customWidth="1"/>
    <col min="9222" max="9472" width="9.33203125" style="79"/>
    <col min="9473" max="9473" width="9.44140625" style="79" customWidth="1"/>
    <col min="9474" max="9474" width="65.77734375" style="79" customWidth="1"/>
    <col min="9475" max="9477" width="17.77734375" style="79" customWidth="1"/>
    <col min="9478" max="9728" width="9.33203125" style="79"/>
    <col min="9729" max="9729" width="9.44140625" style="79" customWidth="1"/>
    <col min="9730" max="9730" width="65.77734375" style="79" customWidth="1"/>
    <col min="9731" max="9733" width="17.77734375" style="79" customWidth="1"/>
    <col min="9734" max="9984" width="9.33203125" style="79"/>
    <col min="9985" max="9985" width="9.44140625" style="79" customWidth="1"/>
    <col min="9986" max="9986" width="65.77734375" style="79" customWidth="1"/>
    <col min="9987" max="9989" width="17.77734375" style="79" customWidth="1"/>
    <col min="9990" max="10240" width="9.33203125" style="79"/>
    <col min="10241" max="10241" width="9.44140625" style="79" customWidth="1"/>
    <col min="10242" max="10242" width="65.77734375" style="79" customWidth="1"/>
    <col min="10243" max="10245" width="17.77734375" style="79" customWidth="1"/>
    <col min="10246" max="10496" width="9.33203125" style="79"/>
    <col min="10497" max="10497" width="9.44140625" style="79" customWidth="1"/>
    <col min="10498" max="10498" width="65.77734375" style="79" customWidth="1"/>
    <col min="10499" max="10501" width="17.77734375" style="79" customWidth="1"/>
    <col min="10502" max="10752" width="9.33203125" style="79"/>
    <col min="10753" max="10753" width="9.44140625" style="79" customWidth="1"/>
    <col min="10754" max="10754" width="65.77734375" style="79" customWidth="1"/>
    <col min="10755" max="10757" width="17.77734375" style="79" customWidth="1"/>
    <col min="10758" max="11008" width="9.33203125" style="79"/>
    <col min="11009" max="11009" width="9.44140625" style="79" customWidth="1"/>
    <col min="11010" max="11010" width="65.77734375" style="79" customWidth="1"/>
    <col min="11011" max="11013" width="17.77734375" style="79" customWidth="1"/>
    <col min="11014" max="11264" width="9.33203125" style="79"/>
    <col min="11265" max="11265" width="9.44140625" style="79" customWidth="1"/>
    <col min="11266" max="11266" width="65.77734375" style="79" customWidth="1"/>
    <col min="11267" max="11269" width="17.77734375" style="79" customWidth="1"/>
    <col min="11270" max="11520" width="9.33203125" style="79"/>
    <col min="11521" max="11521" width="9.44140625" style="79" customWidth="1"/>
    <col min="11522" max="11522" width="65.77734375" style="79" customWidth="1"/>
    <col min="11523" max="11525" width="17.77734375" style="79" customWidth="1"/>
    <col min="11526" max="11776" width="9.33203125" style="79"/>
    <col min="11777" max="11777" width="9.44140625" style="79" customWidth="1"/>
    <col min="11778" max="11778" width="65.77734375" style="79" customWidth="1"/>
    <col min="11779" max="11781" width="17.77734375" style="79" customWidth="1"/>
    <col min="11782" max="12032" width="9.33203125" style="79"/>
    <col min="12033" max="12033" width="9.44140625" style="79" customWidth="1"/>
    <col min="12034" max="12034" width="65.77734375" style="79" customWidth="1"/>
    <col min="12035" max="12037" width="17.77734375" style="79" customWidth="1"/>
    <col min="12038" max="12288" width="9.33203125" style="79"/>
    <col min="12289" max="12289" width="9.44140625" style="79" customWidth="1"/>
    <col min="12290" max="12290" width="65.77734375" style="79" customWidth="1"/>
    <col min="12291" max="12293" width="17.77734375" style="79" customWidth="1"/>
    <col min="12294" max="12544" width="9.33203125" style="79"/>
    <col min="12545" max="12545" width="9.44140625" style="79" customWidth="1"/>
    <col min="12546" max="12546" width="65.77734375" style="79" customWidth="1"/>
    <col min="12547" max="12549" width="17.77734375" style="79" customWidth="1"/>
    <col min="12550" max="12800" width="9.33203125" style="79"/>
    <col min="12801" max="12801" width="9.44140625" style="79" customWidth="1"/>
    <col min="12802" max="12802" width="65.77734375" style="79" customWidth="1"/>
    <col min="12803" max="12805" width="17.77734375" style="79" customWidth="1"/>
    <col min="12806" max="13056" width="9.33203125" style="79"/>
    <col min="13057" max="13057" width="9.44140625" style="79" customWidth="1"/>
    <col min="13058" max="13058" width="65.77734375" style="79" customWidth="1"/>
    <col min="13059" max="13061" width="17.77734375" style="79" customWidth="1"/>
    <col min="13062" max="13312" width="9.33203125" style="79"/>
    <col min="13313" max="13313" width="9.44140625" style="79" customWidth="1"/>
    <col min="13314" max="13314" width="65.77734375" style="79" customWidth="1"/>
    <col min="13315" max="13317" width="17.77734375" style="79" customWidth="1"/>
    <col min="13318" max="13568" width="9.33203125" style="79"/>
    <col min="13569" max="13569" width="9.44140625" style="79" customWidth="1"/>
    <col min="13570" max="13570" width="65.77734375" style="79" customWidth="1"/>
    <col min="13571" max="13573" width="17.77734375" style="79" customWidth="1"/>
    <col min="13574" max="13824" width="9.33203125" style="79"/>
    <col min="13825" max="13825" width="9.44140625" style="79" customWidth="1"/>
    <col min="13826" max="13826" width="65.77734375" style="79" customWidth="1"/>
    <col min="13827" max="13829" width="17.77734375" style="79" customWidth="1"/>
    <col min="13830" max="14080" width="9.33203125" style="79"/>
    <col min="14081" max="14081" width="9.44140625" style="79" customWidth="1"/>
    <col min="14082" max="14082" width="65.77734375" style="79" customWidth="1"/>
    <col min="14083" max="14085" width="17.77734375" style="79" customWidth="1"/>
    <col min="14086" max="14336" width="9.33203125" style="79"/>
    <col min="14337" max="14337" width="9.44140625" style="79" customWidth="1"/>
    <col min="14338" max="14338" width="65.77734375" style="79" customWidth="1"/>
    <col min="14339" max="14341" width="17.77734375" style="79" customWidth="1"/>
    <col min="14342" max="14592" width="9.33203125" style="79"/>
    <col min="14593" max="14593" width="9.44140625" style="79" customWidth="1"/>
    <col min="14594" max="14594" width="65.77734375" style="79" customWidth="1"/>
    <col min="14595" max="14597" width="17.77734375" style="79" customWidth="1"/>
    <col min="14598" max="14848" width="9.33203125" style="79"/>
    <col min="14849" max="14849" width="9.44140625" style="79" customWidth="1"/>
    <col min="14850" max="14850" width="65.77734375" style="79" customWidth="1"/>
    <col min="14851" max="14853" width="17.77734375" style="79" customWidth="1"/>
    <col min="14854" max="15104" width="9.33203125" style="79"/>
    <col min="15105" max="15105" width="9.44140625" style="79" customWidth="1"/>
    <col min="15106" max="15106" width="65.77734375" style="79" customWidth="1"/>
    <col min="15107" max="15109" width="17.77734375" style="79" customWidth="1"/>
    <col min="15110" max="15360" width="9.33203125" style="79"/>
    <col min="15361" max="15361" width="9.44140625" style="79" customWidth="1"/>
    <col min="15362" max="15362" width="65.77734375" style="79" customWidth="1"/>
    <col min="15363" max="15365" width="17.77734375" style="79" customWidth="1"/>
    <col min="15366" max="15616" width="9.33203125" style="79"/>
    <col min="15617" max="15617" width="9.44140625" style="79" customWidth="1"/>
    <col min="15618" max="15618" width="65.77734375" style="79" customWidth="1"/>
    <col min="15619" max="15621" width="17.77734375" style="79" customWidth="1"/>
    <col min="15622" max="15872" width="9.33203125" style="79"/>
    <col min="15873" max="15873" width="9.44140625" style="79" customWidth="1"/>
    <col min="15874" max="15874" width="65.77734375" style="79" customWidth="1"/>
    <col min="15875" max="15877" width="17.77734375" style="79" customWidth="1"/>
    <col min="15878" max="16128" width="9.33203125" style="79"/>
    <col min="16129" max="16129" width="9.44140625" style="79" customWidth="1"/>
    <col min="16130" max="16130" width="65.77734375" style="79" customWidth="1"/>
    <col min="16131" max="16133" width="17.77734375" style="79" customWidth="1"/>
    <col min="16134" max="16384" width="9.33203125" style="79"/>
  </cols>
  <sheetData>
    <row r="1" spans="1:5" x14ac:dyDescent="0.3">
      <c r="A1" s="78"/>
      <c r="B1" s="439" t="s">
        <v>499</v>
      </c>
      <c r="C1" s="440"/>
      <c r="D1" s="440"/>
      <c r="E1" s="440"/>
    </row>
    <row r="2" spans="1:5" x14ac:dyDescent="0.3">
      <c r="A2" s="441" t="s">
        <v>260</v>
      </c>
      <c r="B2" s="442"/>
      <c r="C2" s="442"/>
      <c r="D2" s="442"/>
      <c r="E2" s="442"/>
    </row>
    <row r="3" spans="1:5" x14ac:dyDescent="0.3">
      <c r="A3" s="441" t="s">
        <v>486</v>
      </c>
      <c r="B3" s="441"/>
      <c r="C3" s="443"/>
      <c r="D3" s="441"/>
      <c r="E3" s="441"/>
    </row>
    <row r="4" spans="1:5" x14ac:dyDescent="0.3">
      <c r="A4" s="441" t="s">
        <v>487</v>
      </c>
      <c r="B4" s="441"/>
      <c r="C4" s="443"/>
      <c r="D4" s="441"/>
      <c r="E4" s="441"/>
    </row>
    <row r="5" spans="1:5" x14ac:dyDescent="0.3">
      <c r="A5" s="78"/>
      <c r="B5" s="78"/>
      <c r="C5" s="80"/>
      <c r="D5" s="81"/>
      <c r="E5" s="81"/>
    </row>
    <row r="6" spans="1:5" ht="15.9" customHeight="1" x14ac:dyDescent="0.3">
      <c r="A6" s="444" t="s">
        <v>259</v>
      </c>
      <c r="B6" s="444"/>
      <c r="C6" s="444"/>
      <c r="D6" s="444"/>
      <c r="E6" s="444"/>
    </row>
    <row r="7" spans="1:5" ht="15.9" customHeight="1" thickBot="1" x14ac:dyDescent="0.35">
      <c r="A7" s="445" t="s">
        <v>258</v>
      </c>
      <c r="B7" s="445"/>
      <c r="C7" s="82"/>
      <c r="D7" s="78"/>
      <c r="E7" s="82" t="s">
        <v>488</v>
      </c>
    </row>
    <row r="8" spans="1:5" x14ac:dyDescent="0.3">
      <c r="A8" s="430" t="s">
        <v>125</v>
      </c>
      <c r="B8" s="432" t="s">
        <v>256</v>
      </c>
      <c r="C8" s="434" t="s">
        <v>489</v>
      </c>
      <c r="D8" s="435"/>
      <c r="E8" s="436"/>
    </row>
    <row r="9" spans="1:5" ht="23.4" thickBot="1" x14ac:dyDescent="0.35">
      <c r="A9" s="431"/>
      <c r="B9" s="433"/>
      <c r="C9" s="83" t="s">
        <v>490</v>
      </c>
      <c r="D9" s="84" t="s">
        <v>491</v>
      </c>
      <c r="E9" s="85" t="s">
        <v>492</v>
      </c>
    </row>
    <row r="10" spans="1:5" s="89" customFormat="1" ht="12" customHeight="1" thickBot="1" x14ac:dyDescent="0.25">
      <c r="A10" s="86" t="s">
        <v>124</v>
      </c>
      <c r="B10" s="87" t="s">
        <v>123</v>
      </c>
      <c r="C10" s="87" t="s">
        <v>311</v>
      </c>
      <c r="D10" s="87" t="s">
        <v>310</v>
      </c>
      <c r="E10" s="88" t="s">
        <v>369</v>
      </c>
    </row>
    <row r="11" spans="1:5" s="94" customFormat="1" ht="12" customHeight="1" thickBot="1" x14ac:dyDescent="0.3">
      <c r="A11" s="90" t="s">
        <v>122</v>
      </c>
      <c r="B11" s="91" t="s">
        <v>255</v>
      </c>
      <c r="C11" s="92">
        <f>+C12+C13+C14+C15+C16+C17</f>
        <v>168970197</v>
      </c>
      <c r="D11" s="92">
        <f>+D12+D13+D14+D15+D16+D17</f>
        <v>16797479</v>
      </c>
      <c r="E11" s="93">
        <f>+E12+E13+E14+E15+E16+E17</f>
        <v>185767676</v>
      </c>
    </row>
    <row r="12" spans="1:5" s="94" customFormat="1" ht="12" customHeight="1" x14ac:dyDescent="0.25">
      <c r="A12" s="95" t="s">
        <v>121</v>
      </c>
      <c r="B12" s="96" t="s">
        <v>254</v>
      </c>
      <c r="C12" s="97">
        <v>93146881</v>
      </c>
      <c r="D12" s="97">
        <v>7860708</v>
      </c>
      <c r="E12" s="98">
        <v>101007589</v>
      </c>
    </row>
    <row r="13" spans="1:5" s="94" customFormat="1" ht="12" customHeight="1" x14ac:dyDescent="0.25">
      <c r="A13" s="99" t="s">
        <v>119</v>
      </c>
      <c r="B13" s="100" t="s">
        <v>253</v>
      </c>
      <c r="C13" s="101">
        <v>26657600</v>
      </c>
      <c r="D13" s="101">
        <v>1822700</v>
      </c>
      <c r="E13" s="102">
        <v>28480300</v>
      </c>
    </row>
    <row r="14" spans="1:5" s="94" customFormat="1" ht="12" customHeight="1" x14ac:dyDescent="0.25">
      <c r="A14" s="99" t="s">
        <v>117</v>
      </c>
      <c r="B14" s="100" t="s">
        <v>493</v>
      </c>
      <c r="C14" s="101">
        <v>47365716</v>
      </c>
      <c r="D14" s="101">
        <v>1766174</v>
      </c>
      <c r="E14" s="102">
        <v>49131890</v>
      </c>
    </row>
    <row r="15" spans="1:5" s="94" customFormat="1" ht="12" customHeight="1" x14ac:dyDescent="0.25">
      <c r="A15" s="99" t="s">
        <v>115</v>
      </c>
      <c r="B15" s="100" t="s">
        <v>252</v>
      </c>
      <c r="C15" s="101">
        <v>1800000</v>
      </c>
      <c r="D15" s="101">
        <v>532770</v>
      </c>
      <c r="E15" s="102">
        <v>2332770</v>
      </c>
    </row>
    <row r="16" spans="1:5" s="94" customFormat="1" ht="12" customHeight="1" x14ac:dyDescent="0.25">
      <c r="A16" s="99" t="s">
        <v>251</v>
      </c>
      <c r="B16" s="103" t="s">
        <v>250</v>
      </c>
      <c r="C16" s="101"/>
      <c r="D16" s="101">
        <v>4785440</v>
      </c>
      <c r="E16" s="102">
        <v>4785440</v>
      </c>
    </row>
    <row r="17" spans="1:5" s="94" customFormat="1" ht="12" customHeight="1" thickBot="1" x14ac:dyDescent="0.3">
      <c r="A17" s="104" t="s">
        <v>111</v>
      </c>
      <c r="B17" s="105" t="s">
        <v>249</v>
      </c>
      <c r="C17" s="101"/>
      <c r="D17" s="101">
        <v>29687</v>
      </c>
      <c r="E17" s="102">
        <v>29687</v>
      </c>
    </row>
    <row r="18" spans="1:5" s="94" customFormat="1" ht="12" customHeight="1" thickBot="1" x14ac:dyDescent="0.3">
      <c r="A18" s="90" t="s">
        <v>1</v>
      </c>
      <c r="B18" s="106" t="s">
        <v>248</v>
      </c>
      <c r="C18" s="92">
        <f>+C19+C20+C21+C22+C23</f>
        <v>72092080</v>
      </c>
      <c r="D18" s="92">
        <f>+D19+D20+D21+D22+D23</f>
        <v>-143277</v>
      </c>
      <c r="E18" s="93">
        <f>+E19+E20+E21+E22+E23</f>
        <v>71948803</v>
      </c>
    </row>
    <row r="19" spans="1:5" s="94" customFormat="1" ht="12" customHeight="1" x14ac:dyDescent="0.25">
      <c r="A19" s="95" t="s">
        <v>83</v>
      </c>
      <c r="B19" s="96" t="s">
        <v>247</v>
      </c>
      <c r="C19" s="97"/>
      <c r="D19" s="97"/>
      <c r="E19" s="98"/>
    </row>
    <row r="20" spans="1:5" s="94" customFormat="1" ht="12" customHeight="1" x14ac:dyDescent="0.25">
      <c r="A20" s="99" t="s">
        <v>81</v>
      </c>
      <c r="B20" s="100" t="s">
        <v>246</v>
      </c>
      <c r="C20" s="101"/>
      <c r="D20" s="101"/>
      <c r="E20" s="102"/>
    </row>
    <row r="21" spans="1:5" s="94" customFormat="1" ht="12" customHeight="1" x14ac:dyDescent="0.25">
      <c r="A21" s="99" t="s">
        <v>79</v>
      </c>
      <c r="B21" s="100" t="s">
        <v>245</v>
      </c>
      <c r="C21" s="101"/>
      <c r="D21" s="101"/>
      <c r="E21" s="102"/>
    </row>
    <row r="22" spans="1:5" s="94" customFormat="1" ht="12" customHeight="1" x14ac:dyDescent="0.25">
      <c r="A22" s="99" t="s">
        <v>77</v>
      </c>
      <c r="B22" s="100" t="s">
        <v>244</v>
      </c>
      <c r="C22" s="101"/>
      <c r="D22" s="101"/>
      <c r="E22" s="102"/>
    </row>
    <row r="23" spans="1:5" s="94" customFormat="1" ht="12" customHeight="1" x14ac:dyDescent="0.25">
      <c r="A23" s="99" t="s">
        <v>75</v>
      </c>
      <c r="B23" s="100" t="s">
        <v>419</v>
      </c>
      <c r="C23" s="101">
        <v>72092080</v>
      </c>
      <c r="D23" s="101">
        <v>-143277</v>
      </c>
      <c r="E23" s="102">
        <v>71948803</v>
      </c>
    </row>
    <row r="24" spans="1:5" s="94" customFormat="1" ht="12" customHeight="1" thickBot="1" x14ac:dyDescent="0.3">
      <c r="A24" s="104" t="s">
        <v>74</v>
      </c>
      <c r="B24" s="105" t="s">
        <v>243</v>
      </c>
      <c r="C24" s="107"/>
      <c r="D24" s="107"/>
      <c r="E24" s="108"/>
    </row>
    <row r="25" spans="1:5" s="94" customFormat="1" ht="12" customHeight="1" thickBot="1" x14ac:dyDescent="0.3">
      <c r="A25" s="90" t="s">
        <v>58</v>
      </c>
      <c r="B25" s="91" t="s">
        <v>242</v>
      </c>
      <c r="C25" s="92">
        <f>+C26+C27+C28+C29+C30</f>
        <v>2641600</v>
      </c>
      <c r="D25" s="92">
        <f>+D26+D27+D28+D29+D30</f>
        <v>45973329</v>
      </c>
      <c r="E25" s="93">
        <f>+E26+E27+E28+E29+E30</f>
        <v>48614929</v>
      </c>
    </row>
    <row r="26" spans="1:5" s="94" customFormat="1" ht="12" customHeight="1" x14ac:dyDescent="0.25">
      <c r="A26" s="95" t="s">
        <v>241</v>
      </c>
      <c r="B26" s="96" t="s">
        <v>240</v>
      </c>
      <c r="C26" s="97"/>
      <c r="D26" s="97"/>
      <c r="E26" s="98"/>
    </row>
    <row r="27" spans="1:5" s="94" customFormat="1" ht="12" customHeight="1" x14ac:dyDescent="0.25">
      <c r="A27" s="99" t="s">
        <v>239</v>
      </c>
      <c r="B27" s="100" t="s">
        <v>238</v>
      </c>
      <c r="C27" s="101"/>
      <c r="D27" s="101"/>
      <c r="E27" s="102"/>
    </row>
    <row r="28" spans="1:5" s="94" customFormat="1" ht="12" customHeight="1" x14ac:dyDescent="0.25">
      <c r="A28" s="99" t="s">
        <v>237</v>
      </c>
      <c r="B28" s="100" t="s">
        <v>236</v>
      </c>
      <c r="C28" s="101"/>
      <c r="D28" s="101"/>
      <c r="E28" s="102"/>
    </row>
    <row r="29" spans="1:5" s="94" customFormat="1" ht="12" customHeight="1" x14ac:dyDescent="0.25">
      <c r="A29" s="99" t="s">
        <v>235</v>
      </c>
      <c r="B29" s="100" t="s">
        <v>234</v>
      </c>
      <c r="C29" s="101"/>
      <c r="D29" s="101"/>
      <c r="E29" s="102"/>
    </row>
    <row r="30" spans="1:5" s="94" customFormat="1" ht="12" customHeight="1" x14ac:dyDescent="0.25">
      <c r="A30" s="99" t="s">
        <v>233</v>
      </c>
      <c r="B30" s="100" t="s">
        <v>232</v>
      </c>
      <c r="C30" s="101">
        <v>2641600</v>
      </c>
      <c r="D30" s="101">
        <v>45973329</v>
      </c>
      <c r="E30" s="102">
        <v>48614929</v>
      </c>
    </row>
    <row r="31" spans="1:5" s="94" customFormat="1" ht="12" customHeight="1" thickBot="1" x14ac:dyDescent="0.3">
      <c r="A31" s="104" t="s">
        <v>231</v>
      </c>
      <c r="B31" s="109" t="s">
        <v>427</v>
      </c>
      <c r="C31" s="107"/>
      <c r="D31" s="107"/>
      <c r="E31" s="108"/>
    </row>
    <row r="32" spans="1:5" s="94" customFormat="1" ht="12" customHeight="1" thickBot="1" x14ac:dyDescent="0.3">
      <c r="A32" s="90" t="s">
        <v>230</v>
      </c>
      <c r="B32" s="91" t="s">
        <v>229</v>
      </c>
      <c r="C32" s="110">
        <f>SUM(C33:C39)</f>
        <v>9700000</v>
      </c>
      <c r="D32" s="110">
        <f>SUM(D33:D39)</f>
        <v>-500000</v>
      </c>
      <c r="E32" s="111">
        <f>SUM(E33:E39)</f>
        <v>9200000</v>
      </c>
    </row>
    <row r="33" spans="1:5" s="94" customFormat="1" ht="12" customHeight="1" x14ac:dyDescent="0.25">
      <c r="A33" s="95" t="s">
        <v>54</v>
      </c>
      <c r="B33" s="112" t="s">
        <v>228</v>
      </c>
      <c r="C33" s="97"/>
      <c r="D33" s="97"/>
      <c r="E33" s="98"/>
    </row>
    <row r="34" spans="1:5" s="94" customFormat="1" ht="12" customHeight="1" x14ac:dyDescent="0.25">
      <c r="A34" s="99" t="s">
        <v>52</v>
      </c>
      <c r="B34" s="113" t="s">
        <v>227</v>
      </c>
      <c r="C34" s="101"/>
      <c r="D34" s="101"/>
      <c r="E34" s="102"/>
    </row>
    <row r="35" spans="1:5" s="94" customFormat="1" ht="12" customHeight="1" x14ac:dyDescent="0.25">
      <c r="A35" s="99" t="s">
        <v>50</v>
      </c>
      <c r="B35" s="113" t="s">
        <v>226</v>
      </c>
      <c r="C35" s="101">
        <v>8200000</v>
      </c>
      <c r="D35" s="101">
        <v>1000000</v>
      </c>
      <c r="E35" s="102">
        <v>9200000</v>
      </c>
    </row>
    <row r="36" spans="1:5" s="94" customFormat="1" ht="12" customHeight="1" x14ac:dyDescent="0.25">
      <c r="A36" s="99" t="s">
        <v>225</v>
      </c>
      <c r="B36" s="113" t="s">
        <v>224</v>
      </c>
      <c r="C36" s="101"/>
      <c r="D36" s="101"/>
      <c r="E36" s="102"/>
    </row>
    <row r="37" spans="1:5" s="94" customFormat="1" ht="12" customHeight="1" x14ac:dyDescent="0.25">
      <c r="A37" s="99" t="s">
        <v>223</v>
      </c>
      <c r="B37" s="113" t="s">
        <v>222</v>
      </c>
      <c r="C37" s="101">
        <v>1500000</v>
      </c>
      <c r="D37" s="101">
        <v>-1500000</v>
      </c>
      <c r="E37" s="102"/>
    </row>
    <row r="38" spans="1:5" s="94" customFormat="1" ht="12" customHeight="1" x14ac:dyDescent="0.25">
      <c r="A38" s="99" t="s">
        <v>221</v>
      </c>
      <c r="B38" s="113" t="s">
        <v>220</v>
      </c>
      <c r="C38" s="101"/>
      <c r="D38" s="101"/>
      <c r="E38" s="102"/>
    </row>
    <row r="39" spans="1:5" s="94" customFormat="1" ht="12" customHeight="1" thickBot="1" x14ac:dyDescent="0.3">
      <c r="A39" s="104" t="s">
        <v>219</v>
      </c>
      <c r="B39" s="114" t="s">
        <v>218</v>
      </c>
      <c r="C39" s="107"/>
      <c r="D39" s="107"/>
      <c r="E39" s="108"/>
    </row>
    <row r="40" spans="1:5" s="94" customFormat="1" ht="12" customHeight="1" thickBot="1" x14ac:dyDescent="0.3">
      <c r="A40" s="90" t="s">
        <v>48</v>
      </c>
      <c r="B40" s="91" t="s">
        <v>217</v>
      </c>
      <c r="C40" s="92">
        <f>SUM(C41:C51)</f>
        <v>24723194</v>
      </c>
      <c r="D40" s="92">
        <f>SUM(D41:D51)</f>
        <v>22657810</v>
      </c>
      <c r="E40" s="93">
        <f>SUM(E41:E51)</f>
        <v>47381004</v>
      </c>
    </row>
    <row r="41" spans="1:5" s="94" customFormat="1" ht="12" customHeight="1" x14ac:dyDescent="0.25">
      <c r="A41" s="95" t="s">
        <v>46</v>
      </c>
      <c r="B41" s="96" t="s">
        <v>216</v>
      </c>
      <c r="C41" s="97">
        <v>120000</v>
      </c>
      <c r="D41" s="97">
        <v>350000</v>
      </c>
      <c r="E41" s="98">
        <v>470000</v>
      </c>
    </row>
    <row r="42" spans="1:5" s="94" customFormat="1" ht="12" customHeight="1" x14ac:dyDescent="0.25">
      <c r="A42" s="99" t="s">
        <v>44</v>
      </c>
      <c r="B42" s="100" t="s">
        <v>215</v>
      </c>
      <c r="C42" s="101">
        <v>13878946</v>
      </c>
      <c r="D42" s="101">
        <v>17490795</v>
      </c>
      <c r="E42" s="102">
        <v>31369741</v>
      </c>
    </row>
    <row r="43" spans="1:5" s="94" customFormat="1" ht="12" customHeight="1" x14ac:dyDescent="0.25">
      <c r="A43" s="99" t="s">
        <v>42</v>
      </c>
      <c r="B43" s="100" t="s">
        <v>214</v>
      </c>
      <c r="C43" s="101">
        <v>749606</v>
      </c>
      <c r="D43" s="101"/>
      <c r="E43" s="102">
        <v>749606</v>
      </c>
    </row>
    <row r="44" spans="1:5" s="94" customFormat="1" ht="12" customHeight="1" x14ac:dyDescent="0.25">
      <c r="A44" s="99" t="s">
        <v>40</v>
      </c>
      <c r="B44" s="100" t="s">
        <v>213</v>
      </c>
      <c r="C44" s="101"/>
      <c r="D44" s="101"/>
      <c r="E44" s="102"/>
    </row>
    <row r="45" spans="1:5" s="94" customFormat="1" ht="12" customHeight="1" x14ac:dyDescent="0.25">
      <c r="A45" s="99" t="s">
        <v>38</v>
      </c>
      <c r="B45" s="100" t="s">
        <v>212</v>
      </c>
      <c r="C45" s="101">
        <v>4718529</v>
      </c>
      <c r="D45" s="101"/>
      <c r="E45" s="102">
        <v>4718529</v>
      </c>
    </row>
    <row r="46" spans="1:5" s="94" customFormat="1" ht="12" customHeight="1" x14ac:dyDescent="0.25">
      <c r="A46" s="99" t="s">
        <v>36</v>
      </c>
      <c r="B46" s="100" t="s">
        <v>211</v>
      </c>
      <c r="C46" s="101">
        <v>5256113</v>
      </c>
      <c r="D46" s="101">
        <v>4817015</v>
      </c>
      <c r="E46" s="102">
        <v>10073128</v>
      </c>
    </row>
    <row r="47" spans="1:5" s="94" customFormat="1" ht="12" customHeight="1" x14ac:dyDescent="0.25">
      <c r="A47" s="99" t="s">
        <v>210</v>
      </c>
      <c r="B47" s="100" t="s">
        <v>209</v>
      </c>
      <c r="C47" s="101"/>
      <c r="D47" s="101"/>
      <c r="E47" s="102"/>
    </row>
    <row r="48" spans="1:5" s="94" customFormat="1" ht="12" customHeight="1" x14ac:dyDescent="0.25">
      <c r="A48" s="99" t="s">
        <v>208</v>
      </c>
      <c r="B48" s="100" t="s">
        <v>207</v>
      </c>
      <c r="C48" s="101"/>
      <c r="D48" s="101"/>
      <c r="E48" s="102"/>
    </row>
    <row r="49" spans="1:5" s="94" customFormat="1" ht="12" customHeight="1" x14ac:dyDescent="0.25">
      <c r="A49" s="99" t="s">
        <v>206</v>
      </c>
      <c r="B49" s="100" t="s">
        <v>205</v>
      </c>
      <c r="C49" s="115"/>
      <c r="D49" s="115"/>
      <c r="E49" s="116"/>
    </row>
    <row r="50" spans="1:5" s="94" customFormat="1" ht="12" customHeight="1" x14ac:dyDescent="0.25">
      <c r="A50" s="104" t="s">
        <v>204</v>
      </c>
      <c r="B50" s="109" t="s">
        <v>203</v>
      </c>
      <c r="C50" s="117"/>
      <c r="D50" s="117"/>
      <c r="E50" s="118"/>
    </row>
    <row r="51" spans="1:5" s="94" customFormat="1" ht="12" customHeight="1" thickBot="1" x14ac:dyDescent="0.3">
      <c r="A51" s="104" t="s">
        <v>202</v>
      </c>
      <c r="B51" s="105" t="s">
        <v>201</v>
      </c>
      <c r="C51" s="117"/>
      <c r="D51" s="117"/>
      <c r="E51" s="118"/>
    </row>
    <row r="52" spans="1:5" s="94" customFormat="1" ht="12" customHeight="1" thickBot="1" x14ac:dyDescent="0.3">
      <c r="A52" s="90" t="s">
        <v>34</v>
      </c>
      <c r="B52" s="91" t="s">
        <v>200</v>
      </c>
      <c r="C52" s="92">
        <f>SUM(C53:C57)</f>
        <v>700000</v>
      </c>
      <c r="D52" s="92">
        <f>SUM(D53:D57)</f>
        <v>0</v>
      </c>
      <c r="E52" s="93">
        <f>SUM(E53:E57)</f>
        <v>700000</v>
      </c>
    </row>
    <row r="53" spans="1:5" s="94" customFormat="1" ht="12" customHeight="1" x14ac:dyDescent="0.25">
      <c r="A53" s="95" t="s">
        <v>32</v>
      </c>
      <c r="B53" s="96" t="s">
        <v>199</v>
      </c>
      <c r="C53" s="119"/>
      <c r="D53" s="119"/>
      <c r="E53" s="120"/>
    </row>
    <row r="54" spans="1:5" s="94" customFormat="1" ht="12" customHeight="1" x14ac:dyDescent="0.25">
      <c r="A54" s="99" t="s">
        <v>30</v>
      </c>
      <c r="B54" s="100" t="s">
        <v>198</v>
      </c>
      <c r="C54" s="115">
        <v>700000</v>
      </c>
      <c r="D54" s="115"/>
      <c r="E54" s="116">
        <v>700000</v>
      </c>
    </row>
    <row r="55" spans="1:5" s="94" customFormat="1" ht="12" customHeight="1" x14ac:dyDescent="0.25">
      <c r="A55" s="99" t="s">
        <v>28</v>
      </c>
      <c r="B55" s="100" t="s">
        <v>197</v>
      </c>
      <c r="C55" s="115"/>
      <c r="D55" s="115"/>
      <c r="E55" s="116"/>
    </row>
    <row r="56" spans="1:5" s="94" customFormat="1" ht="12" customHeight="1" x14ac:dyDescent="0.25">
      <c r="A56" s="99" t="s">
        <v>26</v>
      </c>
      <c r="B56" s="100" t="s">
        <v>196</v>
      </c>
      <c r="C56" s="115"/>
      <c r="D56" s="115"/>
      <c r="E56" s="116"/>
    </row>
    <row r="57" spans="1:5" s="94" customFormat="1" ht="12" customHeight="1" thickBot="1" x14ac:dyDescent="0.3">
      <c r="A57" s="104" t="s">
        <v>195</v>
      </c>
      <c r="B57" s="105" t="s">
        <v>194</v>
      </c>
      <c r="C57" s="117"/>
      <c r="D57" s="117"/>
      <c r="E57" s="118"/>
    </row>
    <row r="58" spans="1:5" s="94" customFormat="1" ht="12" customHeight="1" thickBot="1" x14ac:dyDescent="0.3">
      <c r="A58" s="90" t="s">
        <v>193</v>
      </c>
      <c r="B58" s="91" t="s">
        <v>192</v>
      </c>
      <c r="C58" s="92">
        <f>SUM(C59:C61)</f>
        <v>56000</v>
      </c>
      <c r="D58" s="92">
        <f>SUM(D59:D61)</f>
        <v>0</v>
      </c>
      <c r="E58" s="93">
        <f>SUM(E59:E61)</f>
        <v>56000</v>
      </c>
    </row>
    <row r="59" spans="1:5" s="94" customFormat="1" ht="12" customHeight="1" x14ac:dyDescent="0.25">
      <c r="A59" s="95" t="s">
        <v>22</v>
      </c>
      <c r="B59" s="96" t="s">
        <v>191</v>
      </c>
      <c r="C59" s="97"/>
      <c r="D59" s="97"/>
      <c r="E59" s="98"/>
    </row>
    <row r="60" spans="1:5" s="94" customFormat="1" ht="12" customHeight="1" x14ac:dyDescent="0.25">
      <c r="A60" s="99" t="s">
        <v>20</v>
      </c>
      <c r="B60" s="100" t="s">
        <v>190</v>
      </c>
      <c r="C60" s="101"/>
      <c r="D60" s="101"/>
      <c r="E60" s="102"/>
    </row>
    <row r="61" spans="1:5" s="94" customFormat="1" ht="12" customHeight="1" x14ac:dyDescent="0.25">
      <c r="A61" s="99" t="s">
        <v>18</v>
      </c>
      <c r="B61" s="100" t="s">
        <v>189</v>
      </c>
      <c r="C61" s="101">
        <v>56000</v>
      </c>
      <c r="D61" s="101"/>
      <c r="E61" s="102">
        <v>56000</v>
      </c>
    </row>
    <row r="62" spans="1:5" s="94" customFormat="1" ht="12" customHeight="1" thickBot="1" x14ac:dyDescent="0.3">
      <c r="A62" s="104" t="s">
        <v>16</v>
      </c>
      <c r="B62" s="105" t="s">
        <v>188</v>
      </c>
      <c r="C62" s="107"/>
      <c r="D62" s="107"/>
      <c r="E62" s="108"/>
    </row>
    <row r="63" spans="1:5" s="94" customFormat="1" ht="12" customHeight="1" thickBot="1" x14ac:dyDescent="0.3">
      <c r="A63" s="90" t="s">
        <v>12</v>
      </c>
      <c r="B63" s="106" t="s">
        <v>187</v>
      </c>
      <c r="C63" s="92">
        <f>SUM(C64:C66)</f>
        <v>0</v>
      </c>
      <c r="D63" s="92">
        <f>SUM(D64:D66)</f>
        <v>0</v>
      </c>
      <c r="E63" s="93">
        <f>SUM(E64:E66)</f>
        <v>0</v>
      </c>
    </row>
    <row r="64" spans="1:5" s="94" customFormat="1" ht="12" customHeight="1" x14ac:dyDescent="0.25">
      <c r="A64" s="95" t="s">
        <v>186</v>
      </c>
      <c r="B64" s="96" t="s">
        <v>185</v>
      </c>
      <c r="C64" s="115"/>
      <c r="D64" s="115"/>
      <c r="E64" s="116"/>
    </row>
    <row r="65" spans="1:5" s="94" customFormat="1" ht="12" customHeight="1" x14ac:dyDescent="0.25">
      <c r="A65" s="99" t="s">
        <v>184</v>
      </c>
      <c r="B65" s="100" t="s">
        <v>183</v>
      </c>
      <c r="C65" s="115"/>
      <c r="D65" s="115"/>
      <c r="E65" s="116"/>
    </row>
    <row r="66" spans="1:5" s="94" customFormat="1" ht="12" customHeight="1" x14ac:dyDescent="0.25">
      <c r="A66" s="99" t="s">
        <v>182</v>
      </c>
      <c r="B66" s="100" t="s">
        <v>181</v>
      </c>
      <c r="C66" s="115"/>
      <c r="D66" s="115"/>
      <c r="E66" s="116"/>
    </row>
    <row r="67" spans="1:5" s="94" customFormat="1" ht="12" customHeight="1" thickBot="1" x14ac:dyDescent="0.3">
      <c r="A67" s="104" t="s">
        <v>180</v>
      </c>
      <c r="B67" s="105" t="s">
        <v>179</v>
      </c>
      <c r="C67" s="115"/>
      <c r="D67" s="115"/>
      <c r="E67" s="116"/>
    </row>
    <row r="68" spans="1:5" s="94" customFormat="1" ht="12" customHeight="1" thickBot="1" x14ac:dyDescent="0.3">
      <c r="A68" s="121" t="s">
        <v>178</v>
      </c>
      <c r="B68" s="91" t="s">
        <v>177</v>
      </c>
      <c r="C68" s="110">
        <f>+C11+C18+C25+C32+C40+C52+C58+C63</f>
        <v>278883071</v>
      </c>
      <c r="D68" s="110">
        <f>+D11+D18+D25+D32+D40+D52+D58+D63</f>
        <v>84785341</v>
      </c>
      <c r="E68" s="111">
        <f>+E11+E18+E25+E32+E40+E52+E58+E63</f>
        <v>363668412</v>
      </c>
    </row>
    <row r="69" spans="1:5" s="94" customFormat="1" ht="12" customHeight="1" thickBot="1" x14ac:dyDescent="0.3">
      <c r="A69" s="122" t="s">
        <v>176</v>
      </c>
      <c r="B69" s="106" t="s">
        <v>175</v>
      </c>
      <c r="C69" s="92">
        <f>SUM(C70:C72)</f>
        <v>0</v>
      </c>
      <c r="D69" s="92">
        <f>SUM(D70:D72)</f>
        <v>0</v>
      </c>
      <c r="E69" s="93">
        <f>SUM(E70:E72)</f>
        <v>0</v>
      </c>
    </row>
    <row r="70" spans="1:5" s="94" customFormat="1" ht="12" customHeight="1" x14ac:dyDescent="0.25">
      <c r="A70" s="95" t="s">
        <v>174</v>
      </c>
      <c r="B70" s="96" t="s">
        <v>173</v>
      </c>
      <c r="C70" s="115"/>
      <c r="D70" s="115"/>
      <c r="E70" s="116"/>
    </row>
    <row r="71" spans="1:5" s="94" customFormat="1" ht="12" customHeight="1" x14ac:dyDescent="0.25">
      <c r="A71" s="99" t="s">
        <v>172</v>
      </c>
      <c r="B71" s="100" t="s">
        <v>171</v>
      </c>
      <c r="C71" s="115"/>
      <c r="D71" s="115"/>
      <c r="E71" s="116"/>
    </row>
    <row r="72" spans="1:5" s="94" customFormat="1" ht="12" customHeight="1" thickBot="1" x14ac:dyDescent="0.3">
      <c r="A72" s="104" t="s">
        <v>170</v>
      </c>
      <c r="B72" s="123" t="s">
        <v>417</v>
      </c>
      <c r="C72" s="115"/>
      <c r="D72" s="115"/>
      <c r="E72" s="116"/>
    </row>
    <row r="73" spans="1:5" s="94" customFormat="1" ht="12" customHeight="1" thickBot="1" x14ac:dyDescent="0.3">
      <c r="A73" s="122" t="s">
        <v>169</v>
      </c>
      <c r="B73" s="106" t="s">
        <v>168</v>
      </c>
      <c r="C73" s="92">
        <f>SUM(C74:C77)</f>
        <v>0</v>
      </c>
      <c r="D73" s="92">
        <f>SUM(D74:D77)</f>
        <v>0</v>
      </c>
      <c r="E73" s="93">
        <f>SUM(E74:E77)</f>
        <v>0</v>
      </c>
    </row>
    <row r="74" spans="1:5" s="94" customFormat="1" ht="12" customHeight="1" x14ac:dyDescent="0.25">
      <c r="A74" s="95" t="s">
        <v>167</v>
      </c>
      <c r="B74" s="124" t="s">
        <v>166</v>
      </c>
      <c r="C74" s="115"/>
      <c r="D74" s="115"/>
      <c r="E74" s="116"/>
    </row>
    <row r="75" spans="1:5" s="94" customFormat="1" ht="12" customHeight="1" x14ac:dyDescent="0.25">
      <c r="A75" s="99" t="s">
        <v>165</v>
      </c>
      <c r="B75" s="124" t="s">
        <v>164</v>
      </c>
      <c r="C75" s="115"/>
      <c r="D75" s="115"/>
      <c r="E75" s="116"/>
    </row>
    <row r="76" spans="1:5" s="94" customFormat="1" ht="12" customHeight="1" x14ac:dyDescent="0.25">
      <c r="A76" s="99" t="s">
        <v>163</v>
      </c>
      <c r="B76" s="124" t="s">
        <v>162</v>
      </c>
      <c r="C76" s="115"/>
      <c r="D76" s="115"/>
      <c r="E76" s="116"/>
    </row>
    <row r="77" spans="1:5" s="94" customFormat="1" ht="12" customHeight="1" thickBot="1" x14ac:dyDescent="0.3">
      <c r="A77" s="104" t="s">
        <v>161</v>
      </c>
      <c r="B77" s="125" t="s">
        <v>160</v>
      </c>
      <c r="C77" s="115"/>
      <c r="D77" s="115"/>
      <c r="E77" s="116"/>
    </row>
    <row r="78" spans="1:5" s="94" customFormat="1" ht="12" customHeight="1" thickBot="1" x14ac:dyDescent="0.3">
      <c r="A78" s="122" t="s">
        <v>159</v>
      </c>
      <c r="B78" s="106" t="s">
        <v>158</v>
      </c>
      <c r="C78" s="92">
        <f>SUM(C79:C80)</f>
        <v>45873022</v>
      </c>
      <c r="D78" s="92">
        <f>SUM(D79:D80)</f>
        <v>6945684</v>
      </c>
      <c r="E78" s="93">
        <f>SUM(E79:E80)</f>
        <v>52818706</v>
      </c>
    </row>
    <row r="79" spans="1:5" s="94" customFormat="1" ht="12" customHeight="1" x14ac:dyDescent="0.25">
      <c r="A79" s="95" t="s">
        <v>157</v>
      </c>
      <c r="B79" s="96" t="s">
        <v>156</v>
      </c>
      <c r="C79" s="115">
        <v>45873022</v>
      </c>
      <c r="D79" s="115">
        <v>6945684</v>
      </c>
      <c r="E79" s="116">
        <v>52818706</v>
      </c>
    </row>
    <row r="80" spans="1:5" s="94" customFormat="1" ht="12" customHeight="1" thickBot="1" x14ac:dyDescent="0.3">
      <c r="A80" s="104" t="s">
        <v>155</v>
      </c>
      <c r="B80" s="105" t="s">
        <v>154</v>
      </c>
      <c r="C80" s="115"/>
      <c r="D80" s="115"/>
      <c r="E80" s="116"/>
    </row>
    <row r="81" spans="1:5" s="94" customFormat="1" ht="12" customHeight="1" thickBot="1" x14ac:dyDescent="0.3">
      <c r="A81" s="122" t="s">
        <v>153</v>
      </c>
      <c r="B81" s="106" t="s">
        <v>152</v>
      </c>
      <c r="C81" s="92">
        <f>SUM(C82:C84)</f>
        <v>0</v>
      </c>
      <c r="D81" s="92">
        <f>SUM(D82:D84)</f>
        <v>0</v>
      </c>
      <c r="E81" s="93">
        <f>SUM(E82:E84)</f>
        <v>0</v>
      </c>
    </row>
    <row r="82" spans="1:5" s="94" customFormat="1" ht="12" customHeight="1" x14ac:dyDescent="0.25">
      <c r="A82" s="95" t="s">
        <v>151</v>
      </c>
      <c r="B82" s="96" t="s">
        <v>150</v>
      </c>
      <c r="C82" s="115"/>
      <c r="D82" s="115"/>
      <c r="E82" s="116"/>
    </row>
    <row r="83" spans="1:5" s="94" customFormat="1" ht="12" customHeight="1" x14ac:dyDescent="0.25">
      <c r="A83" s="99" t="s">
        <v>149</v>
      </c>
      <c r="B83" s="100" t="s">
        <v>148</v>
      </c>
      <c r="C83" s="115"/>
      <c r="D83" s="115"/>
      <c r="E83" s="116"/>
    </row>
    <row r="84" spans="1:5" s="94" customFormat="1" ht="12" customHeight="1" thickBot="1" x14ac:dyDescent="0.3">
      <c r="A84" s="104" t="s">
        <v>147</v>
      </c>
      <c r="B84" s="105" t="s">
        <v>146</v>
      </c>
      <c r="C84" s="115"/>
      <c r="D84" s="115"/>
      <c r="E84" s="116"/>
    </row>
    <row r="85" spans="1:5" s="94" customFormat="1" ht="12" customHeight="1" thickBot="1" x14ac:dyDescent="0.3">
      <c r="A85" s="122" t="s">
        <v>145</v>
      </c>
      <c r="B85" s="106" t="s">
        <v>144</v>
      </c>
      <c r="C85" s="92">
        <f>SUM(C86:C89)</f>
        <v>0</v>
      </c>
      <c r="D85" s="92">
        <f>SUM(D86:D89)</f>
        <v>0</v>
      </c>
      <c r="E85" s="93">
        <f>SUM(E86:E89)</f>
        <v>0</v>
      </c>
    </row>
    <row r="86" spans="1:5" s="94" customFormat="1" ht="12" customHeight="1" x14ac:dyDescent="0.25">
      <c r="A86" s="126" t="s">
        <v>143</v>
      </c>
      <c r="B86" s="96" t="s">
        <v>142</v>
      </c>
      <c r="C86" s="115"/>
      <c r="D86" s="115"/>
      <c r="E86" s="116"/>
    </row>
    <row r="87" spans="1:5" s="94" customFormat="1" ht="12" customHeight="1" x14ac:dyDescent="0.25">
      <c r="A87" s="127" t="s">
        <v>141</v>
      </c>
      <c r="B87" s="100" t="s">
        <v>140</v>
      </c>
      <c r="C87" s="115"/>
      <c r="D87" s="115"/>
      <c r="E87" s="116"/>
    </row>
    <row r="88" spans="1:5" s="94" customFormat="1" ht="12" customHeight="1" x14ac:dyDescent="0.25">
      <c r="A88" s="127" t="s">
        <v>139</v>
      </c>
      <c r="B88" s="100" t="s">
        <v>138</v>
      </c>
      <c r="C88" s="115"/>
      <c r="D88" s="115"/>
      <c r="E88" s="116"/>
    </row>
    <row r="89" spans="1:5" s="94" customFormat="1" ht="12" customHeight="1" thickBot="1" x14ac:dyDescent="0.3">
      <c r="A89" s="128" t="s">
        <v>137</v>
      </c>
      <c r="B89" s="105" t="s">
        <v>136</v>
      </c>
      <c r="C89" s="115"/>
      <c r="D89" s="115"/>
      <c r="E89" s="116"/>
    </row>
    <row r="90" spans="1:5" s="94" customFormat="1" ht="12" customHeight="1" thickBot="1" x14ac:dyDescent="0.3">
      <c r="A90" s="122" t="s">
        <v>135</v>
      </c>
      <c r="B90" s="106" t="s">
        <v>134</v>
      </c>
      <c r="C90" s="129"/>
      <c r="D90" s="129"/>
      <c r="E90" s="130"/>
    </row>
    <row r="91" spans="1:5" s="94" customFormat="1" ht="13.5" customHeight="1" thickBot="1" x14ac:dyDescent="0.3">
      <c r="A91" s="122" t="s">
        <v>133</v>
      </c>
      <c r="B91" s="106" t="s">
        <v>132</v>
      </c>
      <c r="C91" s="129"/>
      <c r="D91" s="129"/>
      <c r="E91" s="130"/>
    </row>
    <row r="92" spans="1:5" s="94" customFormat="1" ht="15.75" customHeight="1" thickBot="1" x14ac:dyDescent="0.3">
      <c r="A92" s="122" t="s">
        <v>131</v>
      </c>
      <c r="B92" s="131" t="s">
        <v>130</v>
      </c>
      <c r="C92" s="110">
        <f>+C69+C73+C78+C81+C85+C91+C90</f>
        <v>45873022</v>
      </c>
      <c r="D92" s="110">
        <f>+D69+D73+D78+D81+D85+D91+D90</f>
        <v>6945684</v>
      </c>
      <c r="E92" s="111">
        <f>+E69+E73+E78+E81+E85+E91+E90</f>
        <v>52818706</v>
      </c>
    </row>
    <row r="93" spans="1:5" s="94" customFormat="1" ht="25.5" customHeight="1" thickBot="1" x14ac:dyDescent="0.3">
      <c r="A93" s="132" t="s">
        <v>129</v>
      </c>
      <c r="B93" s="133" t="s">
        <v>128</v>
      </c>
      <c r="C93" s="110">
        <f>+C68+C92</f>
        <v>324756093</v>
      </c>
      <c r="D93" s="110">
        <f>+D68+D92</f>
        <v>91731025</v>
      </c>
      <c r="E93" s="111">
        <f>+E68+E92</f>
        <v>416487118</v>
      </c>
    </row>
    <row r="94" spans="1:5" s="94" customFormat="1" ht="15.15" customHeight="1" x14ac:dyDescent="0.25">
      <c r="A94" s="134"/>
      <c r="B94" s="135"/>
      <c r="C94" s="136"/>
    </row>
    <row r="95" spans="1:5" ht="16.5" customHeight="1" x14ac:dyDescent="0.3">
      <c r="A95" s="437" t="s">
        <v>127</v>
      </c>
      <c r="B95" s="437"/>
      <c r="C95" s="437"/>
      <c r="D95" s="437"/>
      <c r="E95" s="437"/>
    </row>
    <row r="96" spans="1:5" s="138" customFormat="1" ht="16.5" customHeight="1" thickBot="1" x14ac:dyDescent="0.35">
      <c r="A96" s="438" t="s">
        <v>126</v>
      </c>
      <c r="B96" s="438"/>
      <c r="C96" s="137"/>
      <c r="E96" s="137" t="str">
        <f>E7</f>
        <v xml:space="preserve"> Forintban!</v>
      </c>
    </row>
    <row r="97" spans="1:5" x14ac:dyDescent="0.3">
      <c r="A97" s="430" t="s">
        <v>125</v>
      </c>
      <c r="B97" s="432" t="s">
        <v>494</v>
      </c>
      <c r="C97" s="434" t="str">
        <f>C8</f>
        <v>2020.</v>
      </c>
      <c r="D97" s="435"/>
      <c r="E97" s="436"/>
    </row>
    <row r="98" spans="1:5" ht="23.4" thickBot="1" x14ac:dyDescent="0.35">
      <c r="A98" s="431"/>
      <c r="B98" s="433"/>
      <c r="C98" s="83" t="str">
        <f>C9</f>
        <v>Eredeti
előirányzat</v>
      </c>
      <c r="D98" s="83" t="str">
        <f>D9</f>
        <v>Összes módosítás</v>
      </c>
      <c r="E98" s="139" t="str">
        <f>E9</f>
        <v>Módosított előirányzat</v>
      </c>
    </row>
    <row r="99" spans="1:5" s="89" customFormat="1" ht="12" customHeight="1" thickBot="1" x14ac:dyDescent="0.25">
      <c r="A99" s="140" t="s">
        <v>124</v>
      </c>
      <c r="B99" s="141" t="s">
        <v>123</v>
      </c>
      <c r="C99" s="141" t="s">
        <v>311</v>
      </c>
      <c r="D99" s="141" t="s">
        <v>310</v>
      </c>
      <c r="E99" s="142" t="s">
        <v>369</v>
      </c>
    </row>
    <row r="100" spans="1:5" ht="12" customHeight="1" thickBot="1" x14ac:dyDescent="0.35">
      <c r="A100" s="143" t="s">
        <v>122</v>
      </c>
      <c r="B100" s="144" t="s">
        <v>495</v>
      </c>
      <c r="C100" s="145">
        <f>C101+C102+C103+C104+C105+C118</f>
        <v>284778829</v>
      </c>
      <c r="D100" s="145">
        <f>D101+D102+D103+D104+D105+D118</f>
        <v>42644240</v>
      </c>
      <c r="E100" s="146">
        <f>E101+E102+E103+E104+E105+E118</f>
        <v>327423069</v>
      </c>
    </row>
    <row r="101" spans="1:5" ht="12" customHeight="1" x14ac:dyDescent="0.3">
      <c r="A101" s="147" t="s">
        <v>121</v>
      </c>
      <c r="B101" s="148" t="s">
        <v>120</v>
      </c>
      <c r="C101" s="149">
        <v>138787280</v>
      </c>
      <c r="D101" s="149">
        <v>14006432</v>
      </c>
      <c r="E101" s="150">
        <v>152793712</v>
      </c>
    </row>
    <row r="102" spans="1:5" ht="12" customHeight="1" x14ac:dyDescent="0.3">
      <c r="A102" s="99" t="s">
        <v>119</v>
      </c>
      <c r="B102" s="151" t="s">
        <v>118</v>
      </c>
      <c r="C102" s="101">
        <v>21087698</v>
      </c>
      <c r="D102" s="101">
        <v>2047855</v>
      </c>
      <c r="E102" s="102">
        <v>23135553</v>
      </c>
    </row>
    <row r="103" spans="1:5" ht="12" customHeight="1" x14ac:dyDescent="0.3">
      <c r="A103" s="99" t="s">
        <v>117</v>
      </c>
      <c r="B103" s="151" t="s">
        <v>116</v>
      </c>
      <c r="C103" s="107">
        <v>96257733</v>
      </c>
      <c r="D103" s="107">
        <v>24832113</v>
      </c>
      <c r="E103" s="108">
        <v>121089846</v>
      </c>
    </row>
    <row r="104" spans="1:5" ht="12" customHeight="1" x14ac:dyDescent="0.3">
      <c r="A104" s="99" t="s">
        <v>115</v>
      </c>
      <c r="B104" s="152" t="s">
        <v>114</v>
      </c>
      <c r="C104" s="107">
        <v>22492920</v>
      </c>
      <c r="D104" s="107"/>
      <c r="E104" s="108">
        <v>22492920</v>
      </c>
    </row>
    <row r="105" spans="1:5" ht="12" customHeight="1" x14ac:dyDescent="0.3">
      <c r="A105" s="99" t="s">
        <v>113</v>
      </c>
      <c r="B105" s="153" t="s">
        <v>112</v>
      </c>
      <c r="C105" s="107">
        <v>2137048</v>
      </c>
      <c r="D105" s="107">
        <v>3290008</v>
      </c>
      <c r="E105" s="108">
        <v>5427056</v>
      </c>
    </row>
    <row r="106" spans="1:5" ht="12" customHeight="1" x14ac:dyDescent="0.3">
      <c r="A106" s="99" t="s">
        <v>111</v>
      </c>
      <c r="B106" s="151" t="s">
        <v>110</v>
      </c>
      <c r="C106" s="107"/>
      <c r="D106" s="107">
        <v>1532168</v>
      </c>
      <c r="E106" s="108">
        <v>1532168</v>
      </c>
    </row>
    <row r="107" spans="1:5" ht="12" customHeight="1" x14ac:dyDescent="0.3">
      <c r="A107" s="99" t="s">
        <v>109</v>
      </c>
      <c r="B107" s="154" t="s">
        <v>108</v>
      </c>
      <c r="C107" s="107"/>
      <c r="D107" s="107"/>
      <c r="E107" s="108"/>
    </row>
    <row r="108" spans="1:5" ht="12" customHeight="1" x14ac:dyDescent="0.3">
      <c r="A108" s="99" t="s">
        <v>107</v>
      </c>
      <c r="B108" s="154" t="s">
        <v>106</v>
      </c>
      <c r="C108" s="107"/>
      <c r="D108" s="107"/>
      <c r="E108" s="108"/>
    </row>
    <row r="109" spans="1:5" ht="12" customHeight="1" x14ac:dyDescent="0.3">
      <c r="A109" s="99" t="s">
        <v>105</v>
      </c>
      <c r="B109" s="155" t="s">
        <v>104</v>
      </c>
      <c r="C109" s="107"/>
      <c r="D109" s="107"/>
      <c r="E109" s="108"/>
    </row>
    <row r="110" spans="1:5" ht="12" customHeight="1" x14ac:dyDescent="0.3">
      <c r="A110" s="99" t="s">
        <v>103</v>
      </c>
      <c r="B110" s="156" t="s">
        <v>102</v>
      </c>
      <c r="C110" s="107"/>
      <c r="D110" s="107"/>
      <c r="E110" s="108"/>
    </row>
    <row r="111" spans="1:5" ht="12" customHeight="1" x14ac:dyDescent="0.3">
      <c r="A111" s="99" t="s">
        <v>101</v>
      </c>
      <c r="B111" s="156" t="s">
        <v>69</v>
      </c>
      <c r="C111" s="107"/>
      <c r="D111" s="107"/>
      <c r="E111" s="108"/>
    </row>
    <row r="112" spans="1:5" ht="12" customHeight="1" x14ac:dyDescent="0.3">
      <c r="A112" s="99" t="s">
        <v>100</v>
      </c>
      <c r="B112" s="155" t="s">
        <v>99</v>
      </c>
      <c r="C112" s="107">
        <v>1737048</v>
      </c>
      <c r="D112" s="107">
        <v>630000</v>
      </c>
      <c r="E112" s="108">
        <v>2367048</v>
      </c>
    </row>
    <row r="113" spans="1:5" ht="12" customHeight="1" x14ac:dyDescent="0.3">
      <c r="A113" s="99" t="s">
        <v>98</v>
      </c>
      <c r="B113" s="155" t="s">
        <v>97</v>
      </c>
      <c r="C113" s="107"/>
      <c r="D113" s="107"/>
      <c r="E113" s="108"/>
    </row>
    <row r="114" spans="1:5" ht="12" customHeight="1" x14ac:dyDescent="0.3">
      <c r="A114" s="99" t="s">
        <v>96</v>
      </c>
      <c r="B114" s="156" t="s">
        <v>63</v>
      </c>
      <c r="C114" s="107"/>
      <c r="D114" s="107"/>
      <c r="E114" s="108"/>
    </row>
    <row r="115" spans="1:5" ht="12" customHeight="1" x14ac:dyDescent="0.3">
      <c r="A115" s="157" t="s">
        <v>95</v>
      </c>
      <c r="B115" s="154" t="s">
        <v>94</v>
      </c>
      <c r="C115" s="107"/>
      <c r="D115" s="107"/>
      <c r="E115" s="108"/>
    </row>
    <row r="116" spans="1:5" ht="12" customHeight="1" x14ac:dyDescent="0.3">
      <c r="A116" s="99" t="s">
        <v>93</v>
      </c>
      <c r="B116" s="154" t="s">
        <v>92</v>
      </c>
      <c r="C116" s="107"/>
      <c r="D116" s="107"/>
      <c r="E116" s="108"/>
    </row>
    <row r="117" spans="1:5" ht="12" customHeight="1" x14ac:dyDescent="0.3">
      <c r="A117" s="104" t="s">
        <v>91</v>
      </c>
      <c r="B117" s="154" t="s">
        <v>90</v>
      </c>
      <c r="C117" s="107">
        <v>400000</v>
      </c>
      <c r="D117" s="107">
        <v>1127840</v>
      </c>
      <c r="E117" s="108">
        <v>1527840</v>
      </c>
    </row>
    <row r="118" spans="1:5" ht="12" customHeight="1" x14ac:dyDescent="0.3">
      <c r="A118" s="99" t="s">
        <v>89</v>
      </c>
      <c r="B118" s="152" t="s">
        <v>88</v>
      </c>
      <c r="C118" s="101">
        <v>4016150</v>
      </c>
      <c r="D118" s="101">
        <v>-1532168</v>
      </c>
      <c r="E118" s="102">
        <v>2483982</v>
      </c>
    </row>
    <row r="119" spans="1:5" ht="12" customHeight="1" x14ac:dyDescent="0.3">
      <c r="A119" s="99" t="s">
        <v>87</v>
      </c>
      <c r="B119" s="151" t="s">
        <v>86</v>
      </c>
      <c r="C119" s="101">
        <v>2500000</v>
      </c>
      <c r="D119" s="101">
        <v>-16018</v>
      </c>
      <c r="E119" s="102">
        <v>2483982</v>
      </c>
    </row>
    <row r="120" spans="1:5" ht="12" customHeight="1" thickBot="1" x14ac:dyDescent="0.35">
      <c r="A120" s="158" t="s">
        <v>85</v>
      </c>
      <c r="B120" s="159" t="s">
        <v>84</v>
      </c>
      <c r="C120" s="160">
        <v>1516150</v>
      </c>
      <c r="D120" s="160">
        <v>-1516150</v>
      </c>
      <c r="E120" s="161"/>
    </row>
    <row r="121" spans="1:5" ht="12" customHeight="1" thickBot="1" x14ac:dyDescent="0.35">
      <c r="A121" s="162" t="s">
        <v>1</v>
      </c>
      <c r="B121" s="163" t="s">
        <v>496</v>
      </c>
      <c r="C121" s="164">
        <f>+C122+C124+C126</f>
        <v>33813200</v>
      </c>
      <c r="D121" s="92">
        <f>+D122+D124+D126</f>
        <v>49086785</v>
      </c>
      <c r="E121" s="165">
        <f>+E122+E124+E126</f>
        <v>82899985</v>
      </c>
    </row>
    <row r="122" spans="1:5" ht="12" customHeight="1" x14ac:dyDescent="0.3">
      <c r="A122" s="95" t="s">
        <v>83</v>
      </c>
      <c r="B122" s="151" t="s">
        <v>82</v>
      </c>
      <c r="C122" s="97">
        <v>33813200</v>
      </c>
      <c r="D122" s="166">
        <v>16089900</v>
      </c>
      <c r="E122" s="98">
        <v>49903100</v>
      </c>
    </row>
    <row r="123" spans="1:5" ht="12" customHeight="1" x14ac:dyDescent="0.3">
      <c r="A123" s="95" t="s">
        <v>81</v>
      </c>
      <c r="B123" s="167" t="s">
        <v>80</v>
      </c>
      <c r="C123" s="97"/>
      <c r="D123" s="166"/>
      <c r="E123" s="98"/>
    </row>
    <row r="124" spans="1:5" ht="12" customHeight="1" x14ac:dyDescent="0.3">
      <c r="A124" s="95" t="s">
        <v>79</v>
      </c>
      <c r="B124" s="167" t="s">
        <v>78</v>
      </c>
      <c r="C124" s="101"/>
      <c r="D124" s="168">
        <v>32996885</v>
      </c>
      <c r="E124" s="102">
        <v>32996885</v>
      </c>
    </row>
    <row r="125" spans="1:5" ht="12" customHeight="1" x14ac:dyDescent="0.3">
      <c r="A125" s="95" t="s">
        <v>77</v>
      </c>
      <c r="B125" s="167" t="s">
        <v>76</v>
      </c>
      <c r="C125" s="101"/>
      <c r="D125" s="168"/>
      <c r="E125" s="102"/>
    </row>
    <row r="126" spans="1:5" ht="12" customHeight="1" x14ac:dyDescent="0.3">
      <c r="A126" s="95" t="s">
        <v>75</v>
      </c>
      <c r="B126" s="105" t="s">
        <v>338</v>
      </c>
      <c r="C126" s="101"/>
      <c r="D126" s="168"/>
      <c r="E126" s="102"/>
    </row>
    <row r="127" spans="1:5" ht="12" customHeight="1" x14ac:dyDescent="0.3">
      <c r="A127" s="95" t="s">
        <v>74</v>
      </c>
      <c r="B127" s="103" t="s">
        <v>73</v>
      </c>
      <c r="C127" s="101"/>
      <c r="D127" s="168"/>
      <c r="E127" s="102"/>
    </row>
    <row r="128" spans="1:5" ht="12" customHeight="1" x14ac:dyDescent="0.3">
      <c r="A128" s="95" t="s">
        <v>72</v>
      </c>
      <c r="B128" s="169" t="s">
        <v>71</v>
      </c>
      <c r="C128" s="101"/>
      <c r="D128" s="168"/>
      <c r="E128" s="102"/>
    </row>
    <row r="129" spans="1:5" x14ac:dyDescent="0.3">
      <c r="A129" s="95" t="s">
        <v>70</v>
      </c>
      <c r="B129" s="156" t="s">
        <v>69</v>
      </c>
      <c r="C129" s="101"/>
      <c r="D129" s="168"/>
      <c r="E129" s="102"/>
    </row>
    <row r="130" spans="1:5" ht="12" customHeight="1" x14ac:dyDescent="0.3">
      <c r="A130" s="95" t="s">
        <v>68</v>
      </c>
      <c r="B130" s="156" t="s">
        <v>67</v>
      </c>
      <c r="C130" s="101"/>
      <c r="D130" s="168"/>
      <c r="E130" s="102"/>
    </row>
    <row r="131" spans="1:5" ht="12" customHeight="1" x14ac:dyDescent="0.3">
      <c r="A131" s="95" t="s">
        <v>66</v>
      </c>
      <c r="B131" s="156" t="s">
        <v>65</v>
      </c>
      <c r="C131" s="101"/>
      <c r="D131" s="168"/>
      <c r="E131" s="102"/>
    </row>
    <row r="132" spans="1:5" ht="12" customHeight="1" x14ac:dyDescent="0.3">
      <c r="A132" s="95" t="s">
        <v>64</v>
      </c>
      <c r="B132" s="156" t="s">
        <v>63</v>
      </c>
      <c r="C132" s="101"/>
      <c r="D132" s="168"/>
      <c r="E132" s="102"/>
    </row>
    <row r="133" spans="1:5" ht="12" customHeight="1" x14ac:dyDescent="0.3">
      <c r="A133" s="95" t="s">
        <v>62</v>
      </c>
      <c r="B133" s="156" t="s">
        <v>61</v>
      </c>
      <c r="C133" s="101"/>
      <c r="D133" s="168"/>
      <c r="E133" s="102"/>
    </row>
    <row r="134" spans="1:5" ht="16.2" thickBot="1" x14ac:dyDescent="0.35">
      <c r="A134" s="157" t="s">
        <v>60</v>
      </c>
      <c r="B134" s="156" t="s">
        <v>59</v>
      </c>
      <c r="C134" s="107"/>
      <c r="D134" s="170"/>
      <c r="E134" s="108"/>
    </row>
    <row r="135" spans="1:5" ht="12" customHeight="1" thickBot="1" x14ac:dyDescent="0.35">
      <c r="A135" s="90" t="s">
        <v>58</v>
      </c>
      <c r="B135" s="171" t="s">
        <v>57</v>
      </c>
      <c r="C135" s="92">
        <f>+C100+C121</f>
        <v>318592029</v>
      </c>
      <c r="D135" s="172">
        <f>+D100+D121</f>
        <v>91731025</v>
      </c>
      <c r="E135" s="93">
        <f>+E100+E121</f>
        <v>410323054</v>
      </c>
    </row>
    <row r="136" spans="1:5" ht="12" customHeight="1" thickBot="1" x14ac:dyDescent="0.35">
      <c r="A136" s="90" t="s">
        <v>56</v>
      </c>
      <c r="B136" s="171" t="s">
        <v>497</v>
      </c>
      <c r="C136" s="92">
        <f>+C137+C138+C139</f>
        <v>0</v>
      </c>
      <c r="D136" s="172">
        <f>+D137+D138+D139</f>
        <v>0</v>
      </c>
      <c r="E136" s="93">
        <f>+E137+E138+E139</f>
        <v>0</v>
      </c>
    </row>
    <row r="137" spans="1:5" ht="12" customHeight="1" x14ac:dyDescent="0.3">
      <c r="A137" s="95" t="s">
        <v>54</v>
      </c>
      <c r="B137" s="167" t="s">
        <v>53</v>
      </c>
      <c r="C137" s="101"/>
      <c r="D137" s="168"/>
      <c r="E137" s="102"/>
    </row>
    <row r="138" spans="1:5" ht="12" customHeight="1" x14ac:dyDescent="0.3">
      <c r="A138" s="95" t="s">
        <v>52</v>
      </c>
      <c r="B138" s="167" t="s">
        <v>51</v>
      </c>
      <c r="C138" s="101"/>
      <c r="D138" s="168"/>
      <c r="E138" s="102"/>
    </row>
    <row r="139" spans="1:5" ht="12" customHeight="1" thickBot="1" x14ac:dyDescent="0.35">
      <c r="A139" s="157" t="s">
        <v>50</v>
      </c>
      <c r="B139" s="167" t="s">
        <v>49</v>
      </c>
      <c r="C139" s="101"/>
      <c r="D139" s="168"/>
      <c r="E139" s="102"/>
    </row>
    <row r="140" spans="1:5" ht="12" customHeight="1" thickBot="1" x14ac:dyDescent="0.35">
      <c r="A140" s="90" t="s">
        <v>48</v>
      </c>
      <c r="B140" s="171" t="s">
        <v>47</v>
      </c>
      <c r="C140" s="92">
        <f>SUM(C141:C146)</f>
        <v>0</v>
      </c>
      <c r="D140" s="172">
        <f>SUM(D141:D146)</f>
        <v>0</v>
      </c>
      <c r="E140" s="93">
        <f>SUM(E141:E146)</f>
        <v>0</v>
      </c>
    </row>
    <row r="141" spans="1:5" ht="12" customHeight="1" x14ac:dyDescent="0.3">
      <c r="A141" s="95" t="s">
        <v>46</v>
      </c>
      <c r="B141" s="173" t="s">
        <v>45</v>
      </c>
      <c r="C141" s="101"/>
      <c r="D141" s="168"/>
      <c r="E141" s="102"/>
    </row>
    <row r="142" spans="1:5" ht="12" customHeight="1" x14ac:dyDescent="0.3">
      <c r="A142" s="95" t="s">
        <v>44</v>
      </c>
      <c r="B142" s="173" t="s">
        <v>43</v>
      </c>
      <c r="C142" s="101"/>
      <c r="D142" s="168"/>
      <c r="E142" s="102"/>
    </row>
    <row r="143" spans="1:5" ht="12" customHeight="1" x14ac:dyDescent="0.3">
      <c r="A143" s="95" t="s">
        <v>42</v>
      </c>
      <c r="B143" s="173" t="s">
        <v>41</v>
      </c>
      <c r="C143" s="101"/>
      <c r="D143" s="168"/>
      <c r="E143" s="102"/>
    </row>
    <row r="144" spans="1:5" ht="12" customHeight="1" x14ac:dyDescent="0.3">
      <c r="A144" s="95" t="s">
        <v>40</v>
      </c>
      <c r="B144" s="173" t="s">
        <v>39</v>
      </c>
      <c r="C144" s="101"/>
      <c r="D144" s="168"/>
      <c r="E144" s="102"/>
    </row>
    <row r="145" spans="1:9" ht="12" customHeight="1" x14ac:dyDescent="0.3">
      <c r="A145" s="95" t="s">
        <v>38</v>
      </c>
      <c r="B145" s="173" t="s">
        <v>37</v>
      </c>
      <c r="C145" s="101"/>
      <c r="D145" s="168"/>
      <c r="E145" s="102"/>
    </row>
    <row r="146" spans="1:9" ht="12" customHeight="1" thickBot="1" x14ac:dyDescent="0.35">
      <c r="A146" s="158" t="s">
        <v>36</v>
      </c>
      <c r="B146" s="174" t="s">
        <v>35</v>
      </c>
      <c r="C146" s="160"/>
      <c r="D146" s="175"/>
      <c r="E146" s="161"/>
    </row>
    <row r="147" spans="1:9" ht="12" customHeight="1" thickBot="1" x14ac:dyDescent="0.35">
      <c r="A147" s="90" t="s">
        <v>34</v>
      </c>
      <c r="B147" s="171" t="s">
        <v>33</v>
      </c>
      <c r="C147" s="110">
        <f>+C148+C149+C150+C151</f>
        <v>6164064</v>
      </c>
      <c r="D147" s="176">
        <f>+D148+D149+D150+D151</f>
        <v>0</v>
      </c>
      <c r="E147" s="111">
        <f>+E148+E149+E150+E151</f>
        <v>6164064</v>
      </c>
    </row>
    <row r="148" spans="1:9" ht="12" customHeight="1" x14ac:dyDescent="0.3">
      <c r="A148" s="95" t="s">
        <v>32</v>
      </c>
      <c r="B148" s="173" t="s">
        <v>31</v>
      </c>
      <c r="C148" s="101"/>
      <c r="D148" s="168"/>
      <c r="E148" s="102"/>
    </row>
    <row r="149" spans="1:9" ht="12" customHeight="1" x14ac:dyDescent="0.3">
      <c r="A149" s="95" t="s">
        <v>30</v>
      </c>
      <c r="B149" s="173" t="s">
        <v>29</v>
      </c>
      <c r="C149" s="101">
        <v>6164064</v>
      </c>
      <c r="D149" s="168"/>
      <c r="E149" s="102">
        <v>6164064</v>
      </c>
    </row>
    <row r="150" spans="1:9" ht="12" customHeight="1" x14ac:dyDescent="0.3">
      <c r="A150" s="95" t="s">
        <v>28</v>
      </c>
      <c r="B150" s="173" t="s">
        <v>27</v>
      </c>
      <c r="C150" s="101"/>
      <c r="D150" s="168"/>
      <c r="E150" s="102"/>
    </row>
    <row r="151" spans="1:9" ht="12" customHeight="1" thickBot="1" x14ac:dyDescent="0.35">
      <c r="A151" s="157" t="s">
        <v>26</v>
      </c>
      <c r="B151" s="177" t="s">
        <v>25</v>
      </c>
      <c r="C151" s="101"/>
      <c r="D151" s="168"/>
      <c r="E151" s="102"/>
    </row>
    <row r="152" spans="1:9" ht="12" customHeight="1" thickBot="1" x14ac:dyDescent="0.35">
      <c r="A152" s="90" t="s">
        <v>24</v>
      </c>
      <c r="B152" s="171" t="s">
        <v>23</v>
      </c>
      <c r="C152" s="178">
        <f>SUM(C153:C157)</f>
        <v>0</v>
      </c>
      <c r="D152" s="179">
        <f>SUM(D153:D157)</f>
        <v>0</v>
      </c>
      <c r="E152" s="180">
        <f>SUM(E153:E157)</f>
        <v>0</v>
      </c>
    </row>
    <row r="153" spans="1:9" ht="12" customHeight="1" x14ac:dyDescent="0.3">
      <c r="A153" s="95" t="s">
        <v>22</v>
      </c>
      <c r="B153" s="173" t="s">
        <v>21</v>
      </c>
      <c r="C153" s="101"/>
      <c r="D153" s="168"/>
      <c r="E153" s="102"/>
    </row>
    <row r="154" spans="1:9" ht="12" customHeight="1" x14ac:dyDescent="0.3">
      <c r="A154" s="95" t="s">
        <v>20</v>
      </c>
      <c r="B154" s="173" t="s">
        <v>19</v>
      </c>
      <c r="C154" s="101"/>
      <c r="D154" s="168"/>
      <c r="E154" s="102"/>
    </row>
    <row r="155" spans="1:9" ht="12" customHeight="1" x14ac:dyDescent="0.3">
      <c r="A155" s="95" t="s">
        <v>18</v>
      </c>
      <c r="B155" s="173" t="s">
        <v>17</v>
      </c>
      <c r="C155" s="101"/>
      <c r="D155" s="168"/>
      <c r="E155" s="102"/>
    </row>
    <row r="156" spans="1:9" ht="12" customHeight="1" x14ac:dyDescent="0.3">
      <c r="A156" s="95" t="s">
        <v>16</v>
      </c>
      <c r="B156" s="173" t="s">
        <v>498</v>
      </c>
      <c r="C156" s="101"/>
      <c r="D156" s="168"/>
      <c r="E156" s="102"/>
    </row>
    <row r="157" spans="1:9" ht="12" customHeight="1" thickBot="1" x14ac:dyDescent="0.35">
      <c r="A157" s="95" t="s">
        <v>14</v>
      </c>
      <c r="B157" s="173" t="s">
        <v>13</v>
      </c>
      <c r="C157" s="101"/>
      <c r="D157" s="168"/>
      <c r="E157" s="102"/>
    </row>
    <row r="158" spans="1:9" ht="12" customHeight="1" thickBot="1" x14ac:dyDescent="0.35">
      <c r="A158" s="90" t="s">
        <v>12</v>
      </c>
      <c r="B158" s="171" t="s">
        <v>11</v>
      </c>
      <c r="C158" s="181"/>
      <c r="D158" s="182"/>
      <c r="E158" s="183"/>
    </row>
    <row r="159" spans="1:9" ht="12" customHeight="1" thickBot="1" x14ac:dyDescent="0.35">
      <c r="A159" s="90" t="s">
        <v>10</v>
      </c>
      <c r="B159" s="171" t="s">
        <v>9</v>
      </c>
      <c r="C159" s="181"/>
      <c r="D159" s="182"/>
      <c r="E159" s="183"/>
    </row>
    <row r="160" spans="1:9" ht="15.15" customHeight="1" thickBot="1" x14ac:dyDescent="0.35">
      <c r="A160" s="90" t="s">
        <v>8</v>
      </c>
      <c r="B160" s="171" t="s">
        <v>7</v>
      </c>
      <c r="C160" s="184">
        <f>+C136+C140+C147+C152+C158+C159</f>
        <v>6164064</v>
      </c>
      <c r="D160" s="185">
        <f>+D136+D140+D147+D152+D158+D159</f>
        <v>0</v>
      </c>
      <c r="E160" s="186">
        <f>+E136+E140+E147+E152+E158+E159</f>
        <v>6164064</v>
      </c>
      <c r="F160" s="187"/>
      <c r="G160" s="188"/>
      <c r="H160" s="188"/>
      <c r="I160" s="188"/>
    </row>
    <row r="161" spans="1:5" s="94" customFormat="1" ht="12.9" customHeight="1" thickBot="1" x14ac:dyDescent="0.3">
      <c r="A161" s="189" t="s">
        <v>6</v>
      </c>
      <c r="B161" s="190" t="s">
        <v>5</v>
      </c>
      <c r="C161" s="184">
        <f>+C135+C160</f>
        <v>324756093</v>
      </c>
      <c r="D161" s="185">
        <f>+D135+D160</f>
        <v>91731025</v>
      </c>
      <c r="E161" s="186">
        <f>+E135+E160</f>
        <v>416487118</v>
      </c>
    </row>
    <row r="162" spans="1:5" x14ac:dyDescent="0.3">
      <c r="C162" s="192">
        <f>C93-C161</f>
        <v>0</v>
      </c>
      <c r="D162" s="192">
        <f>D93-D161</f>
        <v>0</v>
      </c>
    </row>
    <row r="163" spans="1:5" x14ac:dyDescent="0.3">
      <c r="A163" s="428" t="s">
        <v>4</v>
      </c>
      <c r="B163" s="428"/>
      <c r="C163" s="428"/>
      <c r="D163" s="428"/>
      <c r="E163" s="428"/>
    </row>
    <row r="164" spans="1:5" ht="15.15" customHeight="1" thickBot="1" x14ac:dyDescent="0.35">
      <c r="A164" s="429" t="s">
        <v>3</v>
      </c>
      <c r="B164" s="429"/>
      <c r="C164" s="193"/>
      <c r="E164" s="193" t="str">
        <f>E96</f>
        <v xml:space="preserve"> Forintban!</v>
      </c>
    </row>
    <row r="165" spans="1:5" ht="25.5" customHeight="1" thickBot="1" x14ac:dyDescent="0.35">
      <c r="A165" s="90">
        <v>1</v>
      </c>
      <c r="B165" s="194" t="s">
        <v>2</v>
      </c>
      <c r="C165" s="195">
        <f>+C68-C135</f>
        <v>-39708958</v>
      </c>
      <c r="D165" s="92">
        <f>+D68-D135</f>
        <v>-6945684</v>
      </c>
      <c r="E165" s="93">
        <f>+E68-E135</f>
        <v>-46654642</v>
      </c>
    </row>
    <row r="166" spans="1:5" ht="32.4" customHeight="1" thickBot="1" x14ac:dyDescent="0.35">
      <c r="A166" s="90" t="s">
        <v>1</v>
      </c>
      <c r="B166" s="194" t="s">
        <v>0</v>
      </c>
      <c r="C166" s="92">
        <f>+C92-C160</f>
        <v>39708958</v>
      </c>
      <c r="D166" s="92">
        <f>+D92-D160</f>
        <v>6945684</v>
      </c>
      <c r="E166" s="93">
        <f>+E92-E160</f>
        <v>46654642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B1" sqref="B1:E1"/>
    </sheetView>
  </sheetViews>
  <sheetFormatPr defaultColWidth="9.33203125" defaultRowHeight="13.2" x14ac:dyDescent="0.25"/>
  <cols>
    <col min="1" max="1" width="16.109375" style="364" customWidth="1"/>
    <col min="2" max="2" width="63.77734375" style="365" customWidth="1"/>
    <col min="3" max="3" width="14.109375" style="367" customWidth="1"/>
    <col min="4" max="5" width="14.109375" style="330" customWidth="1"/>
    <col min="6" max="256" width="9.33203125" style="330"/>
    <col min="257" max="257" width="16.109375" style="330" customWidth="1"/>
    <col min="258" max="258" width="63.77734375" style="330" customWidth="1"/>
    <col min="259" max="261" width="14.109375" style="330" customWidth="1"/>
    <col min="262" max="512" width="9.33203125" style="330"/>
    <col min="513" max="513" width="16.109375" style="330" customWidth="1"/>
    <col min="514" max="514" width="63.77734375" style="330" customWidth="1"/>
    <col min="515" max="517" width="14.109375" style="330" customWidth="1"/>
    <col min="518" max="768" width="9.33203125" style="330"/>
    <col min="769" max="769" width="16.109375" style="330" customWidth="1"/>
    <col min="770" max="770" width="63.77734375" style="330" customWidth="1"/>
    <col min="771" max="773" width="14.109375" style="330" customWidth="1"/>
    <col min="774" max="1024" width="9.33203125" style="330"/>
    <col min="1025" max="1025" width="16.109375" style="330" customWidth="1"/>
    <col min="1026" max="1026" width="63.77734375" style="330" customWidth="1"/>
    <col min="1027" max="1029" width="14.109375" style="330" customWidth="1"/>
    <col min="1030" max="1280" width="9.33203125" style="330"/>
    <col min="1281" max="1281" width="16.109375" style="330" customWidth="1"/>
    <col min="1282" max="1282" width="63.77734375" style="330" customWidth="1"/>
    <col min="1283" max="1285" width="14.109375" style="330" customWidth="1"/>
    <col min="1286" max="1536" width="9.33203125" style="330"/>
    <col min="1537" max="1537" width="16.109375" style="330" customWidth="1"/>
    <col min="1538" max="1538" width="63.77734375" style="330" customWidth="1"/>
    <col min="1539" max="1541" width="14.109375" style="330" customWidth="1"/>
    <col min="1542" max="1792" width="9.33203125" style="330"/>
    <col min="1793" max="1793" width="16.109375" style="330" customWidth="1"/>
    <col min="1794" max="1794" width="63.77734375" style="330" customWidth="1"/>
    <col min="1795" max="1797" width="14.109375" style="330" customWidth="1"/>
    <col min="1798" max="2048" width="9.33203125" style="330"/>
    <col min="2049" max="2049" width="16.109375" style="330" customWidth="1"/>
    <col min="2050" max="2050" width="63.77734375" style="330" customWidth="1"/>
    <col min="2051" max="2053" width="14.109375" style="330" customWidth="1"/>
    <col min="2054" max="2304" width="9.33203125" style="330"/>
    <col min="2305" max="2305" width="16.109375" style="330" customWidth="1"/>
    <col min="2306" max="2306" width="63.77734375" style="330" customWidth="1"/>
    <col min="2307" max="2309" width="14.109375" style="330" customWidth="1"/>
    <col min="2310" max="2560" width="9.33203125" style="330"/>
    <col min="2561" max="2561" width="16.109375" style="330" customWidth="1"/>
    <col min="2562" max="2562" width="63.77734375" style="330" customWidth="1"/>
    <col min="2563" max="2565" width="14.109375" style="330" customWidth="1"/>
    <col min="2566" max="2816" width="9.33203125" style="330"/>
    <col min="2817" max="2817" width="16.109375" style="330" customWidth="1"/>
    <col min="2818" max="2818" width="63.77734375" style="330" customWidth="1"/>
    <col min="2819" max="2821" width="14.109375" style="330" customWidth="1"/>
    <col min="2822" max="3072" width="9.33203125" style="330"/>
    <col min="3073" max="3073" width="16.109375" style="330" customWidth="1"/>
    <col min="3074" max="3074" width="63.77734375" style="330" customWidth="1"/>
    <col min="3075" max="3077" width="14.109375" style="330" customWidth="1"/>
    <col min="3078" max="3328" width="9.33203125" style="330"/>
    <col min="3329" max="3329" width="16.109375" style="330" customWidth="1"/>
    <col min="3330" max="3330" width="63.77734375" style="330" customWidth="1"/>
    <col min="3331" max="3333" width="14.109375" style="330" customWidth="1"/>
    <col min="3334" max="3584" width="9.33203125" style="330"/>
    <col min="3585" max="3585" width="16.109375" style="330" customWidth="1"/>
    <col min="3586" max="3586" width="63.77734375" style="330" customWidth="1"/>
    <col min="3587" max="3589" width="14.109375" style="330" customWidth="1"/>
    <col min="3590" max="3840" width="9.33203125" style="330"/>
    <col min="3841" max="3841" width="16.109375" style="330" customWidth="1"/>
    <col min="3842" max="3842" width="63.77734375" style="330" customWidth="1"/>
    <col min="3843" max="3845" width="14.109375" style="330" customWidth="1"/>
    <col min="3846" max="4096" width="9.33203125" style="330"/>
    <col min="4097" max="4097" width="16.109375" style="330" customWidth="1"/>
    <col min="4098" max="4098" width="63.77734375" style="330" customWidth="1"/>
    <col min="4099" max="4101" width="14.109375" style="330" customWidth="1"/>
    <col min="4102" max="4352" width="9.33203125" style="330"/>
    <col min="4353" max="4353" width="16.109375" style="330" customWidth="1"/>
    <col min="4354" max="4354" width="63.77734375" style="330" customWidth="1"/>
    <col min="4355" max="4357" width="14.109375" style="330" customWidth="1"/>
    <col min="4358" max="4608" width="9.33203125" style="330"/>
    <col min="4609" max="4609" width="16.109375" style="330" customWidth="1"/>
    <col min="4610" max="4610" width="63.77734375" style="330" customWidth="1"/>
    <col min="4611" max="4613" width="14.109375" style="330" customWidth="1"/>
    <col min="4614" max="4864" width="9.33203125" style="330"/>
    <col min="4865" max="4865" width="16.109375" style="330" customWidth="1"/>
    <col min="4866" max="4866" width="63.77734375" style="330" customWidth="1"/>
    <col min="4867" max="4869" width="14.109375" style="330" customWidth="1"/>
    <col min="4870" max="5120" width="9.33203125" style="330"/>
    <col min="5121" max="5121" width="16.109375" style="330" customWidth="1"/>
    <col min="5122" max="5122" width="63.77734375" style="330" customWidth="1"/>
    <col min="5123" max="5125" width="14.109375" style="330" customWidth="1"/>
    <col min="5126" max="5376" width="9.33203125" style="330"/>
    <col min="5377" max="5377" width="16.109375" style="330" customWidth="1"/>
    <col min="5378" max="5378" width="63.77734375" style="330" customWidth="1"/>
    <col min="5379" max="5381" width="14.109375" style="330" customWidth="1"/>
    <col min="5382" max="5632" width="9.33203125" style="330"/>
    <col min="5633" max="5633" width="16.109375" style="330" customWidth="1"/>
    <col min="5634" max="5634" width="63.77734375" style="330" customWidth="1"/>
    <col min="5635" max="5637" width="14.109375" style="330" customWidth="1"/>
    <col min="5638" max="5888" width="9.33203125" style="330"/>
    <col min="5889" max="5889" width="16.109375" style="330" customWidth="1"/>
    <col min="5890" max="5890" width="63.77734375" style="330" customWidth="1"/>
    <col min="5891" max="5893" width="14.109375" style="330" customWidth="1"/>
    <col min="5894" max="6144" width="9.33203125" style="330"/>
    <col min="6145" max="6145" width="16.109375" style="330" customWidth="1"/>
    <col min="6146" max="6146" width="63.77734375" style="330" customWidth="1"/>
    <col min="6147" max="6149" width="14.109375" style="330" customWidth="1"/>
    <col min="6150" max="6400" width="9.33203125" style="330"/>
    <col min="6401" max="6401" width="16.109375" style="330" customWidth="1"/>
    <col min="6402" max="6402" width="63.77734375" style="330" customWidth="1"/>
    <col min="6403" max="6405" width="14.109375" style="330" customWidth="1"/>
    <col min="6406" max="6656" width="9.33203125" style="330"/>
    <col min="6657" max="6657" width="16.109375" style="330" customWidth="1"/>
    <col min="6658" max="6658" width="63.77734375" style="330" customWidth="1"/>
    <col min="6659" max="6661" width="14.109375" style="330" customWidth="1"/>
    <col min="6662" max="6912" width="9.33203125" style="330"/>
    <col min="6913" max="6913" width="16.109375" style="330" customWidth="1"/>
    <col min="6914" max="6914" width="63.77734375" style="330" customWidth="1"/>
    <col min="6915" max="6917" width="14.109375" style="330" customWidth="1"/>
    <col min="6918" max="7168" width="9.33203125" style="330"/>
    <col min="7169" max="7169" width="16.109375" style="330" customWidth="1"/>
    <col min="7170" max="7170" width="63.77734375" style="330" customWidth="1"/>
    <col min="7171" max="7173" width="14.109375" style="330" customWidth="1"/>
    <col min="7174" max="7424" width="9.33203125" style="330"/>
    <col min="7425" max="7425" width="16.109375" style="330" customWidth="1"/>
    <col min="7426" max="7426" width="63.77734375" style="330" customWidth="1"/>
    <col min="7427" max="7429" width="14.109375" style="330" customWidth="1"/>
    <col min="7430" max="7680" width="9.33203125" style="330"/>
    <col min="7681" max="7681" width="16.109375" style="330" customWidth="1"/>
    <col min="7682" max="7682" width="63.77734375" style="330" customWidth="1"/>
    <col min="7683" max="7685" width="14.109375" style="330" customWidth="1"/>
    <col min="7686" max="7936" width="9.33203125" style="330"/>
    <col min="7937" max="7937" width="16.109375" style="330" customWidth="1"/>
    <col min="7938" max="7938" width="63.77734375" style="330" customWidth="1"/>
    <col min="7939" max="7941" width="14.109375" style="330" customWidth="1"/>
    <col min="7942" max="8192" width="9.33203125" style="330"/>
    <col min="8193" max="8193" width="16.109375" style="330" customWidth="1"/>
    <col min="8194" max="8194" width="63.77734375" style="330" customWidth="1"/>
    <col min="8195" max="8197" width="14.109375" style="330" customWidth="1"/>
    <col min="8198" max="8448" width="9.33203125" style="330"/>
    <col min="8449" max="8449" width="16.109375" style="330" customWidth="1"/>
    <col min="8450" max="8450" width="63.77734375" style="330" customWidth="1"/>
    <col min="8451" max="8453" width="14.109375" style="330" customWidth="1"/>
    <col min="8454" max="8704" width="9.33203125" style="330"/>
    <col min="8705" max="8705" width="16.109375" style="330" customWidth="1"/>
    <col min="8706" max="8706" width="63.77734375" style="330" customWidth="1"/>
    <col min="8707" max="8709" width="14.109375" style="330" customWidth="1"/>
    <col min="8710" max="8960" width="9.33203125" style="330"/>
    <col min="8961" max="8961" width="16.109375" style="330" customWidth="1"/>
    <col min="8962" max="8962" width="63.77734375" style="330" customWidth="1"/>
    <col min="8963" max="8965" width="14.109375" style="330" customWidth="1"/>
    <col min="8966" max="9216" width="9.33203125" style="330"/>
    <col min="9217" max="9217" width="16.109375" style="330" customWidth="1"/>
    <col min="9218" max="9218" width="63.77734375" style="330" customWidth="1"/>
    <col min="9219" max="9221" width="14.109375" style="330" customWidth="1"/>
    <col min="9222" max="9472" width="9.33203125" style="330"/>
    <col min="9473" max="9473" width="16.109375" style="330" customWidth="1"/>
    <col min="9474" max="9474" width="63.77734375" style="330" customWidth="1"/>
    <col min="9475" max="9477" width="14.109375" style="330" customWidth="1"/>
    <col min="9478" max="9728" width="9.33203125" style="330"/>
    <col min="9729" max="9729" width="16.109375" style="330" customWidth="1"/>
    <col min="9730" max="9730" width="63.77734375" style="330" customWidth="1"/>
    <col min="9731" max="9733" width="14.109375" style="330" customWidth="1"/>
    <col min="9734" max="9984" width="9.33203125" style="330"/>
    <col min="9985" max="9985" width="16.109375" style="330" customWidth="1"/>
    <col min="9986" max="9986" width="63.77734375" style="330" customWidth="1"/>
    <col min="9987" max="9989" width="14.109375" style="330" customWidth="1"/>
    <col min="9990" max="10240" width="9.33203125" style="330"/>
    <col min="10241" max="10241" width="16.109375" style="330" customWidth="1"/>
    <col min="10242" max="10242" width="63.77734375" style="330" customWidth="1"/>
    <col min="10243" max="10245" width="14.109375" style="330" customWidth="1"/>
    <col min="10246" max="10496" width="9.33203125" style="330"/>
    <col min="10497" max="10497" width="16.109375" style="330" customWidth="1"/>
    <col min="10498" max="10498" width="63.77734375" style="330" customWidth="1"/>
    <col min="10499" max="10501" width="14.109375" style="330" customWidth="1"/>
    <col min="10502" max="10752" width="9.33203125" style="330"/>
    <col min="10753" max="10753" width="16.109375" style="330" customWidth="1"/>
    <col min="10754" max="10754" width="63.77734375" style="330" customWidth="1"/>
    <col min="10755" max="10757" width="14.109375" style="330" customWidth="1"/>
    <col min="10758" max="11008" width="9.33203125" style="330"/>
    <col min="11009" max="11009" width="16.109375" style="330" customWidth="1"/>
    <col min="11010" max="11010" width="63.77734375" style="330" customWidth="1"/>
    <col min="11011" max="11013" width="14.109375" style="330" customWidth="1"/>
    <col min="11014" max="11264" width="9.33203125" style="330"/>
    <col min="11265" max="11265" width="16.109375" style="330" customWidth="1"/>
    <col min="11266" max="11266" width="63.77734375" style="330" customWidth="1"/>
    <col min="11267" max="11269" width="14.109375" style="330" customWidth="1"/>
    <col min="11270" max="11520" width="9.33203125" style="330"/>
    <col min="11521" max="11521" width="16.109375" style="330" customWidth="1"/>
    <col min="11522" max="11522" width="63.77734375" style="330" customWidth="1"/>
    <col min="11523" max="11525" width="14.109375" style="330" customWidth="1"/>
    <col min="11526" max="11776" width="9.33203125" style="330"/>
    <col min="11777" max="11777" width="16.109375" style="330" customWidth="1"/>
    <col min="11778" max="11778" width="63.77734375" style="330" customWidth="1"/>
    <col min="11779" max="11781" width="14.109375" style="330" customWidth="1"/>
    <col min="11782" max="12032" width="9.33203125" style="330"/>
    <col min="12033" max="12033" width="16.109375" style="330" customWidth="1"/>
    <col min="12034" max="12034" width="63.77734375" style="330" customWidth="1"/>
    <col min="12035" max="12037" width="14.109375" style="330" customWidth="1"/>
    <col min="12038" max="12288" width="9.33203125" style="330"/>
    <col min="12289" max="12289" width="16.109375" style="330" customWidth="1"/>
    <col min="12290" max="12290" width="63.77734375" style="330" customWidth="1"/>
    <col min="12291" max="12293" width="14.109375" style="330" customWidth="1"/>
    <col min="12294" max="12544" width="9.33203125" style="330"/>
    <col min="12545" max="12545" width="16.109375" style="330" customWidth="1"/>
    <col min="12546" max="12546" width="63.77734375" style="330" customWidth="1"/>
    <col min="12547" max="12549" width="14.109375" style="330" customWidth="1"/>
    <col min="12550" max="12800" width="9.33203125" style="330"/>
    <col min="12801" max="12801" width="16.109375" style="330" customWidth="1"/>
    <col min="12802" max="12802" width="63.77734375" style="330" customWidth="1"/>
    <col min="12803" max="12805" width="14.109375" style="330" customWidth="1"/>
    <col min="12806" max="13056" width="9.33203125" style="330"/>
    <col min="13057" max="13057" width="16.109375" style="330" customWidth="1"/>
    <col min="13058" max="13058" width="63.77734375" style="330" customWidth="1"/>
    <col min="13059" max="13061" width="14.109375" style="330" customWidth="1"/>
    <col min="13062" max="13312" width="9.33203125" style="330"/>
    <col min="13313" max="13313" width="16.109375" style="330" customWidth="1"/>
    <col min="13314" max="13314" width="63.77734375" style="330" customWidth="1"/>
    <col min="13315" max="13317" width="14.109375" style="330" customWidth="1"/>
    <col min="13318" max="13568" width="9.33203125" style="330"/>
    <col min="13569" max="13569" width="16.109375" style="330" customWidth="1"/>
    <col min="13570" max="13570" width="63.77734375" style="330" customWidth="1"/>
    <col min="13571" max="13573" width="14.109375" style="330" customWidth="1"/>
    <col min="13574" max="13824" width="9.33203125" style="330"/>
    <col min="13825" max="13825" width="16.109375" style="330" customWidth="1"/>
    <col min="13826" max="13826" width="63.77734375" style="330" customWidth="1"/>
    <col min="13827" max="13829" width="14.109375" style="330" customWidth="1"/>
    <col min="13830" max="14080" width="9.33203125" style="330"/>
    <col min="14081" max="14081" width="16.109375" style="330" customWidth="1"/>
    <col min="14082" max="14082" width="63.77734375" style="330" customWidth="1"/>
    <col min="14083" max="14085" width="14.109375" style="330" customWidth="1"/>
    <col min="14086" max="14336" width="9.33203125" style="330"/>
    <col min="14337" max="14337" width="16.109375" style="330" customWidth="1"/>
    <col min="14338" max="14338" width="63.77734375" style="330" customWidth="1"/>
    <col min="14339" max="14341" width="14.109375" style="330" customWidth="1"/>
    <col min="14342" max="14592" width="9.33203125" style="330"/>
    <col min="14593" max="14593" width="16.109375" style="330" customWidth="1"/>
    <col min="14594" max="14594" width="63.77734375" style="330" customWidth="1"/>
    <col min="14595" max="14597" width="14.109375" style="330" customWidth="1"/>
    <col min="14598" max="14848" width="9.33203125" style="330"/>
    <col min="14849" max="14849" width="16.109375" style="330" customWidth="1"/>
    <col min="14850" max="14850" width="63.77734375" style="330" customWidth="1"/>
    <col min="14851" max="14853" width="14.109375" style="330" customWidth="1"/>
    <col min="14854" max="15104" width="9.33203125" style="330"/>
    <col min="15105" max="15105" width="16.109375" style="330" customWidth="1"/>
    <col min="15106" max="15106" width="63.77734375" style="330" customWidth="1"/>
    <col min="15107" max="15109" width="14.109375" style="330" customWidth="1"/>
    <col min="15110" max="15360" width="9.33203125" style="330"/>
    <col min="15361" max="15361" width="16.109375" style="330" customWidth="1"/>
    <col min="15362" max="15362" width="63.77734375" style="330" customWidth="1"/>
    <col min="15363" max="15365" width="14.109375" style="330" customWidth="1"/>
    <col min="15366" max="15616" width="9.33203125" style="330"/>
    <col min="15617" max="15617" width="16.109375" style="330" customWidth="1"/>
    <col min="15618" max="15618" width="63.77734375" style="330" customWidth="1"/>
    <col min="15619" max="15621" width="14.109375" style="330" customWidth="1"/>
    <col min="15622" max="15872" width="9.33203125" style="330"/>
    <col min="15873" max="15873" width="16.109375" style="330" customWidth="1"/>
    <col min="15874" max="15874" width="63.77734375" style="330" customWidth="1"/>
    <col min="15875" max="15877" width="14.109375" style="330" customWidth="1"/>
    <col min="15878" max="16128" width="9.33203125" style="330"/>
    <col min="16129" max="16129" width="16.109375" style="330" customWidth="1"/>
    <col min="16130" max="16130" width="63.77734375" style="330" customWidth="1"/>
    <col min="16131" max="16133" width="14.109375" style="330" customWidth="1"/>
    <col min="16134" max="16384" width="9.33203125" style="330"/>
  </cols>
  <sheetData>
    <row r="1" spans="1:5" s="315" customFormat="1" ht="16.5" customHeight="1" thickBot="1" x14ac:dyDescent="0.3">
      <c r="A1" s="314"/>
      <c r="B1" s="467" t="s">
        <v>537</v>
      </c>
      <c r="C1" s="468"/>
      <c r="D1" s="468"/>
      <c r="E1" s="468"/>
    </row>
    <row r="2" spans="1:5" s="318" customFormat="1" ht="21.15" customHeight="1" thickBot="1" x14ac:dyDescent="0.3">
      <c r="A2" s="316" t="s">
        <v>312</v>
      </c>
      <c r="B2" s="469" t="s">
        <v>260</v>
      </c>
      <c r="C2" s="469"/>
      <c r="D2" s="469"/>
      <c r="E2" s="317" t="s">
        <v>423</v>
      </c>
    </row>
    <row r="3" spans="1:5" s="318" customFormat="1" ht="23.4" thickBot="1" x14ac:dyDescent="0.3">
      <c r="A3" s="316" t="s">
        <v>425</v>
      </c>
      <c r="B3" s="469" t="s">
        <v>424</v>
      </c>
      <c r="C3" s="469"/>
      <c r="D3" s="469"/>
      <c r="E3" s="319" t="s">
        <v>423</v>
      </c>
    </row>
    <row r="4" spans="1:5" s="324" customFormat="1" ht="15.9" customHeight="1" thickBot="1" x14ac:dyDescent="0.35">
      <c r="A4" s="320"/>
      <c r="B4" s="320"/>
      <c r="C4" s="321"/>
      <c r="D4" s="322"/>
      <c r="E4" s="323" t="s">
        <v>257</v>
      </c>
    </row>
    <row r="5" spans="1:5" ht="23.4" thickBot="1" x14ac:dyDescent="0.3">
      <c r="A5" s="325" t="s">
        <v>422</v>
      </c>
      <c r="B5" s="326" t="s">
        <v>421</v>
      </c>
      <c r="C5" s="327" t="s">
        <v>490</v>
      </c>
      <c r="D5" s="328" t="s">
        <v>491</v>
      </c>
      <c r="E5" s="329" t="s">
        <v>492</v>
      </c>
    </row>
    <row r="6" spans="1:5" s="335" customFormat="1" ht="12.9" customHeight="1" thickBot="1" x14ac:dyDescent="0.3">
      <c r="A6" s="331" t="s">
        <v>124</v>
      </c>
      <c r="B6" s="332" t="s">
        <v>123</v>
      </c>
      <c r="C6" s="332" t="s">
        <v>311</v>
      </c>
      <c r="D6" s="333" t="s">
        <v>310</v>
      </c>
      <c r="E6" s="334" t="s">
        <v>369</v>
      </c>
    </row>
    <row r="7" spans="1:5" s="335" customFormat="1" ht="15.9" customHeight="1" thickBot="1" x14ac:dyDescent="0.3">
      <c r="A7" s="470" t="s">
        <v>314</v>
      </c>
      <c r="B7" s="471"/>
      <c r="C7" s="471"/>
      <c r="D7" s="471"/>
      <c r="E7" s="472"/>
    </row>
    <row r="8" spans="1:5" s="335" customFormat="1" ht="12" customHeight="1" thickBot="1" x14ac:dyDescent="0.3">
      <c r="A8" s="140" t="s">
        <v>122</v>
      </c>
      <c r="B8" s="91" t="s">
        <v>255</v>
      </c>
      <c r="C8" s="92">
        <f>+C9+C10+C11+C12+C13+C14</f>
        <v>168970197</v>
      </c>
      <c r="D8" s="172">
        <f>+D9+D10+D11+D12+D13+D14</f>
        <v>16797479</v>
      </c>
      <c r="E8" s="93">
        <f>+E9+E10+E11+E12+E13+E14</f>
        <v>185767676</v>
      </c>
    </row>
    <row r="9" spans="1:5" s="337" customFormat="1" ht="12" customHeight="1" x14ac:dyDescent="0.2">
      <c r="A9" s="336" t="s">
        <v>121</v>
      </c>
      <c r="B9" s="96" t="s">
        <v>254</v>
      </c>
      <c r="C9" s="97">
        <v>93146881</v>
      </c>
      <c r="D9" s="166">
        <v>7860708</v>
      </c>
      <c r="E9" s="98">
        <v>101007589</v>
      </c>
    </row>
    <row r="10" spans="1:5" s="339" customFormat="1" ht="12" customHeight="1" x14ac:dyDescent="0.2">
      <c r="A10" s="338" t="s">
        <v>119</v>
      </c>
      <c r="B10" s="100" t="s">
        <v>253</v>
      </c>
      <c r="C10" s="101">
        <v>26657600</v>
      </c>
      <c r="D10" s="168">
        <v>1822700</v>
      </c>
      <c r="E10" s="102">
        <v>28480300</v>
      </c>
    </row>
    <row r="11" spans="1:5" s="339" customFormat="1" ht="12" customHeight="1" x14ac:dyDescent="0.2">
      <c r="A11" s="338" t="s">
        <v>117</v>
      </c>
      <c r="B11" s="100" t="s">
        <v>493</v>
      </c>
      <c r="C11" s="101">
        <v>47365716</v>
      </c>
      <c r="D11" s="168">
        <v>1766174</v>
      </c>
      <c r="E11" s="102">
        <v>49131890</v>
      </c>
    </row>
    <row r="12" spans="1:5" s="339" customFormat="1" ht="12" customHeight="1" x14ac:dyDescent="0.2">
      <c r="A12" s="338" t="s">
        <v>115</v>
      </c>
      <c r="B12" s="100" t="s">
        <v>252</v>
      </c>
      <c r="C12" s="101">
        <v>1800000</v>
      </c>
      <c r="D12" s="168">
        <v>532770</v>
      </c>
      <c r="E12" s="102">
        <v>2332770</v>
      </c>
    </row>
    <row r="13" spans="1:5" s="339" customFormat="1" ht="12" customHeight="1" x14ac:dyDescent="0.2">
      <c r="A13" s="338" t="s">
        <v>251</v>
      </c>
      <c r="B13" s="100" t="s">
        <v>420</v>
      </c>
      <c r="C13" s="101"/>
      <c r="D13" s="168">
        <v>4785440</v>
      </c>
      <c r="E13" s="102">
        <v>4785440</v>
      </c>
    </row>
    <row r="14" spans="1:5" s="337" customFormat="1" ht="12" customHeight="1" thickBot="1" x14ac:dyDescent="0.25">
      <c r="A14" s="340" t="s">
        <v>111</v>
      </c>
      <c r="B14" s="109" t="s">
        <v>249</v>
      </c>
      <c r="C14" s="101"/>
      <c r="D14" s="168">
        <v>29687</v>
      </c>
      <c r="E14" s="102">
        <v>29687</v>
      </c>
    </row>
    <row r="15" spans="1:5" s="337" customFormat="1" ht="12" customHeight="1" thickBot="1" x14ac:dyDescent="0.3">
      <c r="A15" s="140" t="s">
        <v>1</v>
      </c>
      <c r="B15" s="106" t="s">
        <v>248</v>
      </c>
      <c r="C15" s="92">
        <f>+C16+C17+C18+C19+C20</f>
        <v>70463175</v>
      </c>
      <c r="D15" s="172">
        <f>+D16+D17+D18+D19+D20</f>
        <v>1485628</v>
      </c>
      <c r="E15" s="93">
        <f>+E16+E17+E18+E19+E20</f>
        <v>71948803</v>
      </c>
    </row>
    <row r="16" spans="1:5" s="337" customFormat="1" ht="12" customHeight="1" x14ac:dyDescent="0.2">
      <c r="A16" s="336" t="s">
        <v>83</v>
      </c>
      <c r="B16" s="96" t="s">
        <v>247</v>
      </c>
      <c r="C16" s="97"/>
      <c r="D16" s="166"/>
      <c r="E16" s="98"/>
    </row>
    <row r="17" spans="1:5" s="337" customFormat="1" ht="12" customHeight="1" x14ac:dyDescent="0.2">
      <c r="A17" s="338" t="s">
        <v>81</v>
      </c>
      <c r="B17" s="100" t="s">
        <v>246</v>
      </c>
      <c r="C17" s="101"/>
      <c r="D17" s="168"/>
      <c r="E17" s="102"/>
    </row>
    <row r="18" spans="1:5" s="337" customFormat="1" ht="12" customHeight="1" x14ac:dyDescent="0.2">
      <c r="A18" s="338" t="s">
        <v>79</v>
      </c>
      <c r="B18" s="100" t="s">
        <v>245</v>
      </c>
      <c r="C18" s="101"/>
      <c r="D18" s="168"/>
      <c r="E18" s="102"/>
    </row>
    <row r="19" spans="1:5" s="337" customFormat="1" ht="12" customHeight="1" x14ac:dyDescent="0.2">
      <c r="A19" s="338" t="s">
        <v>77</v>
      </c>
      <c r="B19" s="100" t="s">
        <v>244</v>
      </c>
      <c r="C19" s="101"/>
      <c r="D19" s="168"/>
      <c r="E19" s="102"/>
    </row>
    <row r="20" spans="1:5" s="337" customFormat="1" ht="12" customHeight="1" x14ac:dyDescent="0.2">
      <c r="A20" s="338" t="s">
        <v>75</v>
      </c>
      <c r="B20" s="100" t="s">
        <v>419</v>
      </c>
      <c r="C20" s="101">
        <v>70463175</v>
      </c>
      <c r="D20" s="168">
        <v>1485628</v>
      </c>
      <c r="E20" s="102">
        <v>71948803</v>
      </c>
    </row>
    <row r="21" spans="1:5" s="339" customFormat="1" ht="12" customHeight="1" thickBot="1" x14ac:dyDescent="0.25">
      <c r="A21" s="340" t="s">
        <v>74</v>
      </c>
      <c r="B21" s="109" t="s">
        <v>243</v>
      </c>
      <c r="C21" s="107"/>
      <c r="D21" s="170"/>
      <c r="E21" s="108"/>
    </row>
    <row r="22" spans="1:5" s="339" customFormat="1" ht="12" customHeight="1" thickBot="1" x14ac:dyDescent="0.3">
      <c r="A22" s="140" t="s">
        <v>58</v>
      </c>
      <c r="B22" s="91" t="s">
        <v>242</v>
      </c>
      <c r="C22" s="92">
        <f>+C23+C24+C25+C26+C27</f>
        <v>2641600</v>
      </c>
      <c r="D22" s="172">
        <f>+D23+D24+D25+D26+D27</f>
        <v>45973329</v>
      </c>
      <c r="E22" s="93">
        <f>+E23+E24+E25+E26+E27</f>
        <v>48614929</v>
      </c>
    </row>
    <row r="23" spans="1:5" s="339" customFormat="1" ht="12" customHeight="1" x14ac:dyDescent="0.2">
      <c r="A23" s="336" t="s">
        <v>241</v>
      </c>
      <c r="B23" s="96" t="s">
        <v>240</v>
      </c>
      <c r="C23" s="97"/>
      <c r="D23" s="166"/>
      <c r="E23" s="98"/>
    </row>
    <row r="24" spans="1:5" s="337" customFormat="1" ht="12" customHeight="1" x14ac:dyDescent="0.2">
      <c r="A24" s="338" t="s">
        <v>239</v>
      </c>
      <c r="B24" s="100" t="s">
        <v>238</v>
      </c>
      <c r="C24" s="101"/>
      <c r="D24" s="168"/>
      <c r="E24" s="102"/>
    </row>
    <row r="25" spans="1:5" s="339" customFormat="1" ht="12" customHeight="1" x14ac:dyDescent="0.2">
      <c r="A25" s="338" t="s">
        <v>237</v>
      </c>
      <c r="B25" s="100" t="s">
        <v>236</v>
      </c>
      <c r="C25" s="101"/>
      <c r="D25" s="168"/>
      <c r="E25" s="102"/>
    </row>
    <row r="26" spans="1:5" s="339" customFormat="1" ht="12" customHeight="1" x14ac:dyDescent="0.2">
      <c r="A26" s="338" t="s">
        <v>235</v>
      </c>
      <c r="B26" s="100" t="s">
        <v>234</v>
      </c>
      <c r="C26" s="101"/>
      <c r="D26" s="168"/>
      <c r="E26" s="102"/>
    </row>
    <row r="27" spans="1:5" s="339" customFormat="1" ht="12" customHeight="1" x14ac:dyDescent="0.2">
      <c r="A27" s="338" t="s">
        <v>233</v>
      </c>
      <c r="B27" s="100" t="s">
        <v>232</v>
      </c>
      <c r="C27" s="101">
        <v>2641600</v>
      </c>
      <c r="D27" s="168">
        <v>45973329</v>
      </c>
      <c r="E27" s="102">
        <v>48614929</v>
      </c>
    </row>
    <row r="28" spans="1:5" s="339" customFormat="1" ht="12" customHeight="1" thickBot="1" x14ac:dyDescent="0.25">
      <c r="A28" s="340" t="s">
        <v>231</v>
      </c>
      <c r="B28" s="109" t="s">
        <v>427</v>
      </c>
      <c r="C28" s="107"/>
      <c r="D28" s="170"/>
      <c r="E28" s="108"/>
    </row>
    <row r="29" spans="1:5" s="339" customFormat="1" ht="12" customHeight="1" thickBot="1" x14ac:dyDescent="0.3">
      <c r="A29" s="140" t="s">
        <v>230</v>
      </c>
      <c r="B29" s="91" t="s">
        <v>229</v>
      </c>
      <c r="C29" s="110">
        <f>SUM(C30:C36)</f>
        <v>9700000</v>
      </c>
      <c r="D29" s="110">
        <f>SUM(D30:D36)</f>
        <v>-500000</v>
      </c>
      <c r="E29" s="111">
        <f>SUM(E30:E36)</f>
        <v>9200000</v>
      </c>
    </row>
    <row r="30" spans="1:5" s="339" customFormat="1" ht="12" customHeight="1" x14ac:dyDescent="0.2">
      <c r="A30" s="336" t="s">
        <v>54</v>
      </c>
      <c r="B30" s="96" t="str">
        <f>'[1]1. melléklet'!B33</f>
        <v>Építményadó</v>
      </c>
      <c r="C30" s="97"/>
      <c r="D30" s="97"/>
      <c r="E30" s="98"/>
    </row>
    <row r="31" spans="1:5" s="339" customFormat="1" ht="12" customHeight="1" x14ac:dyDescent="0.2">
      <c r="A31" s="338" t="s">
        <v>52</v>
      </c>
      <c r="B31" s="96" t="str">
        <f>'[1]1. melléklet'!B34</f>
        <v>Idegenforgalmi adó</v>
      </c>
      <c r="C31" s="101"/>
      <c r="D31" s="101"/>
      <c r="E31" s="102"/>
    </row>
    <row r="32" spans="1:5" s="339" customFormat="1" ht="12" customHeight="1" x14ac:dyDescent="0.2">
      <c r="A32" s="338" t="s">
        <v>50</v>
      </c>
      <c r="B32" s="96" t="str">
        <f>'[1]1. melléklet'!B35</f>
        <v>Iparűzési adó</v>
      </c>
      <c r="C32" s="101">
        <v>8200000</v>
      </c>
      <c r="D32" s="101">
        <v>1000000</v>
      </c>
      <c r="E32" s="102">
        <v>9200000</v>
      </c>
    </row>
    <row r="33" spans="1:5" s="339" customFormat="1" ht="12" customHeight="1" x14ac:dyDescent="0.2">
      <c r="A33" s="338" t="s">
        <v>225</v>
      </c>
      <c r="B33" s="96" t="str">
        <f>'[1]1. melléklet'!B36</f>
        <v xml:space="preserve">Talajterhelési díj </v>
      </c>
      <c r="C33" s="101"/>
      <c r="D33" s="101"/>
      <c r="E33" s="102"/>
    </row>
    <row r="34" spans="1:5" s="339" customFormat="1" ht="12" customHeight="1" x14ac:dyDescent="0.2">
      <c r="A34" s="338" t="s">
        <v>223</v>
      </c>
      <c r="B34" s="96" t="str">
        <f>'[1]1. melléklet'!B37</f>
        <v>Gépjárműadó</v>
      </c>
      <c r="C34" s="101">
        <v>1500000</v>
      </c>
      <c r="D34" s="101">
        <v>-1500000</v>
      </c>
      <c r="E34" s="102"/>
    </row>
    <row r="35" spans="1:5" s="339" customFormat="1" ht="12" customHeight="1" x14ac:dyDescent="0.2">
      <c r="A35" s="338" t="s">
        <v>221</v>
      </c>
      <c r="B35" s="96" t="str">
        <f>'[1]1. melléklet'!B38</f>
        <v>Telekadó</v>
      </c>
      <c r="C35" s="101"/>
      <c r="D35" s="101"/>
      <c r="E35" s="102"/>
    </row>
    <row r="36" spans="1:5" s="339" customFormat="1" ht="12" customHeight="1" thickBot="1" x14ac:dyDescent="0.25">
      <c r="A36" s="340" t="s">
        <v>219</v>
      </c>
      <c r="B36" s="96" t="str">
        <f>'[1]1. melléklet'!B39</f>
        <v>Kommunális adó</v>
      </c>
      <c r="C36" s="107"/>
      <c r="D36" s="107"/>
      <c r="E36" s="108"/>
    </row>
    <row r="37" spans="1:5" s="339" customFormat="1" ht="12" customHeight="1" thickBot="1" x14ac:dyDescent="0.3">
      <c r="A37" s="140" t="s">
        <v>48</v>
      </c>
      <c r="B37" s="91" t="s">
        <v>217</v>
      </c>
      <c r="C37" s="92">
        <f>SUM(C38:C48)</f>
        <v>5283632</v>
      </c>
      <c r="D37" s="172">
        <f>SUM(D38:D48)</f>
        <v>444500</v>
      </c>
      <c r="E37" s="93">
        <f>SUM(E38:E48)</f>
        <v>5728132</v>
      </c>
    </row>
    <row r="38" spans="1:5" s="339" customFormat="1" ht="12" customHeight="1" x14ac:dyDescent="0.2">
      <c r="A38" s="336" t="s">
        <v>46</v>
      </c>
      <c r="B38" s="96" t="s">
        <v>216</v>
      </c>
      <c r="C38" s="97">
        <v>120000</v>
      </c>
      <c r="D38" s="166">
        <v>350000</v>
      </c>
      <c r="E38" s="98">
        <v>470000</v>
      </c>
    </row>
    <row r="39" spans="1:5" s="339" customFormat="1" ht="12" customHeight="1" x14ac:dyDescent="0.2">
      <c r="A39" s="338" t="s">
        <v>44</v>
      </c>
      <c r="B39" s="100" t="s">
        <v>215</v>
      </c>
      <c r="C39" s="101">
        <v>3290733</v>
      </c>
      <c r="D39" s="168"/>
      <c r="E39" s="102">
        <v>3290733</v>
      </c>
    </row>
    <row r="40" spans="1:5" s="339" customFormat="1" ht="12" customHeight="1" x14ac:dyDescent="0.2">
      <c r="A40" s="338" t="s">
        <v>42</v>
      </c>
      <c r="B40" s="100" t="s">
        <v>214</v>
      </c>
      <c r="C40" s="101">
        <v>749606</v>
      </c>
      <c r="D40" s="168"/>
      <c r="E40" s="102">
        <v>749606</v>
      </c>
    </row>
    <row r="41" spans="1:5" s="339" customFormat="1" ht="12" customHeight="1" x14ac:dyDescent="0.2">
      <c r="A41" s="338" t="s">
        <v>40</v>
      </c>
      <c r="B41" s="100" t="s">
        <v>213</v>
      </c>
      <c r="C41" s="101"/>
      <c r="D41" s="168"/>
      <c r="E41" s="102"/>
    </row>
    <row r="42" spans="1:5" s="339" customFormat="1" ht="12" customHeight="1" x14ac:dyDescent="0.2">
      <c r="A42" s="338" t="s">
        <v>38</v>
      </c>
      <c r="B42" s="100" t="s">
        <v>212</v>
      </c>
      <c r="C42" s="101"/>
      <c r="D42" s="168"/>
      <c r="E42" s="102"/>
    </row>
    <row r="43" spans="1:5" s="339" customFormat="1" ht="12" customHeight="1" x14ac:dyDescent="0.2">
      <c r="A43" s="338" t="s">
        <v>36</v>
      </c>
      <c r="B43" s="100" t="s">
        <v>211</v>
      </c>
      <c r="C43" s="101">
        <v>1123293</v>
      </c>
      <c r="D43" s="168">
        <v>94500</v>
      </c>
      <c r="E43" s="102">
        <v>1217793</v>
      </c>
    </row>
    <row r="44" spans="1:5" s="339" customFormat="1" ht="12" customHeight="1" x14ac:dyDescent="0.2">
      <c r="A44" s="338" t="s">
        <v>210</v>
      </c>
      <c r="B44" s="100" t="s">
        <v>209</v>
      </c>
      <c r="C44" s="101"/>
      <c r="D44" s="168"/>
      <c r="E44" s="102"/>
    </row>
    <row r="45" spans="1:5" s="339" customFormat="1" ht="12" customHeight="1" x14ac:dyDescent="0.2">
      <c r="A45" s="338" t="s">
        <v>208</v>
      </c>
      <c r="B45" s="100" t="s">
        <v>207</v>
      </c>
      <c r="C45" s="101"/>
      <c r="D45" s="168"/>
      <c r="E45" s="102"/>
    </row>
    <row r="46" spans="1:5" s="339" customFormat="1" ht="12" customHeight="1" x14ac:dyDescent="0.2">
      <c r="A46" s="338" t="s">
        <v>206</v>
      </c>
      <c r="B46" s="100" t="s">
        <v>205</v>
      </c>
      <c r="C46" s="115"/>
      <c r="D46" s="341"/>
      <c r="E46" s="116"/>
    </row>
    <row r="47" spans="1:5" s="339" customFormat="1" ht="12" customHeight="1" x14ac:dyDescent="0.2">
      <c r="A47" s="340" t="s">
        <v>204</v>
      </c>
      <c r="B47" s="109" t="s">
        <v>203</v>
      </c>
      <c r="C47" s="117"/>
      <c r="D47" s="342"/>
      <c r="E47" s="118"/>
    </row>
    <row r="48" spans="1:5" s="339" customFormat="1" ht="12" customHeight="1" thickBot="1" x14ac:dyDescent="0.25">
      <c r="A48" s="340" t="s">
        <v>202</v>
      </c>
      <c r="B48" s="109" t="s">
        <v>201</v>
      </c>
      <c r="C48" s="117"/>
      <c r="D48" s="342"/>
      <c r="E48" s="118"/>
    </row>
    <row r="49" spans="1:5" s="339" customFormat="1" ht="12" customHeight="1" thickBot="1" x14ac:dyDescent="0.3">
      <c r="A49" s="140" t="s">
        <v>34</v>
      </c>
      <c r="B49" s="91" t="s">
        <v>200</v>
      </c>
      <c r="C49" s="92">
        <f>SUM(C50:C54)</f>
        <v>700000</v>
      </c>
      <c r="D49" s="172">
        <f>SUM(D50:D54)</f>
        <v>0</v>
      </c>
      <c r="E49" s="93">
        <f>SUM(E50:E54)</f>
        <v>700000</v>
      </c>
    </row>
    <row r="50" spans="1:5" s="339" customFormat="1" ht="12" customHeight="1" x14ac:dyDescent="0.2">
      <c r="A50" s="336" t="s">
        <v>32</v>
      </c>
      <c r="B50" s="96" t="s">
        <v>199</v>
      </c>
      <c r="C50" s="119"/>
      <c r="D50" s="343"/>
      <c r="E50" s="120"/>
    </row>
    <row r="51" spans="1:5" s="339" customFormat="1" ht="12" customHeight="1" x14ac:dyDescent="0.2">
      <c r="A51" s="338" t="s">
        <v>30</v>
      </c>
      <c r="B51" s="100" t="s">
        <v>198</v>
      </c>
      <c r="C51" s="115">
        <v>700000</v>
      </c>
      <c r="D51" s="341"/>
      <c r="E51" s="116">
        <v>700000</v>
      </c>
    </row>
    <row r="52" spans="1:5" s="339" customFormat="1" ht="12" customHeight="1" x14ac:dyDescent="0.2">
      <c r="A52" s="338" t="s">
        <v>28</v>
      </c>
      <c r="B52" s="100" t="s">
        <v>197</v>
      </c>
      <c r="C52" s="115"/>
      <c r="D52" s="341"/>
      <c r="E52" s="116"/>
    </row>
    <row r="53" spans="1:5" s="339" customFormat="1" ht="12" customHeight="1" x14ac:dyDescent="0.2">
      <c r="A53" s="338" t="s">
        <v>26</v>
      </c>
      <c r="B53" s="100" t="s">
        <v>196</v>
      </c>
      <c r="C53" s="115"/>
      <c r="D53" s="341"/>
      <c r="E53" s="116"/>
    </row>
    <row r="54" spans="1:5" s="339" customFormat="1" ht="12" customHeight="1" thickBot="1" x14ac:dyDescent="0.25">
      <c r="A54" s="340" t="s">
        <v>195</v>
      </c>
      <c r="B54" s="109" t="s">
        <v>194</v>
      </c>
      <c r="C54" s="117"/>
      <c r="D54" s="342"/>
      <c r="E54" s="118"/>
    </row>
    <row r="55" spans="1:5" s="339" customFormat="1" ht="12" customHeight="1" thickBot="1" x14ac:dyDescent="0.3">
      <c r="A55" s="140" t="s">
        <v>193</v>
      </c>
      <c r="B55" s="91" t="s">
        <v>192</v>
      </c>
      <c r="C55" s="92">
        <f>SUM(C56:C58)</f>
        <v>56000</v>
      </c>
      <c r="D55" s="172">
        <f>SUM(D56:D58)</f>
        <v>0</v>
      </c>
      <c r="E55" s="93">
        <f>SUM(E56:E58)</f>
        <v>56000</v>
      </c>
    </row>
    <row r="56" spans="1:5" s="339" customFormat="1" ht="12" customHeight="1" x14ac:dyDescent="0.2">
      <c r="A56" s="336" t="s">
        <v>22</v>
      </c>
      <c r="B56" s="96" t="s">
        <v>191</v>
      </c>
      <c r="C56" s="97"/>
      <c r="D56" s="166"/>
      <c r="E56" s="98"/>
    </row>
    <row r="57" spans="1:5" s="339" customFormat="1" ht="12" customHeight="1" x14ac:dyDescent="0.2">
      <c r="A57" s="338" t="s">
        <v>20</v>
      </c>
      <c r="B57" s="100" t="s">
        <v>190</v>
      </c>
      <c r="C57" s="101"/>
      <c r="D57" s="168"/>
      <c r="E57" s="102"/>
    </row>
    <row r="58" spans="1:5" s="339" customFormat="1" ht="12" customHeight="1" x14ac:dyDescent="0.2">
      <c r="A58" s="338" t="s">
        <v>18</v>
      </c>
      <c r="B58" s="100" t="s">
        <v>189</v>
      </c>
      <c r="C58" s="101">
        <v>56000</v>
      </c>
      <c r="D58" s="168"/>
      <c r="E58" s="102">
        <v>56000</v>
      </c>
    </row>
    <row r="59" spans="1:5" s="339" customFormat="1" ht="12" customHeight="1" thickBot="1" x14ac:dyDescent="0.25">
      <c r="A59" s="340" t="s">
        <v>16</v>
      </c>
      <c r="B59" s="109" t="s">
        <v>188</v>
      </c>
      <c r="C59" s="107"/>
      <c r="D59" s="170"/>
      <c r="E59" s="108"/>
    </row>
    <row r="60" spans="1:5" s="339" customFormat="1" ht="12" customHeight="1" thickBot="1" x14ac:dyDescent="0.3">
      <c r="A60" s="140" t="s">
        <v>12</v>
      </c>
      <c r="B60" s="106" t="s">
        <v>187</v>
      </c>
      <c r="C60" s="92">
        <f>SUM(C61:C63)</f>
        <v>0</v>
      </c>
      <c r="D60" s="172">
        <f>SUM(D61:D63)</f>
        <v>0</v>
      </c>
      <c r="E60" s="93">
        <f>SUM(E61:E63)</f>
        <v>0</v>
      </c>
    </row>
    <row r="61" spans="1:5" s="339" customFormat="1" ht="12" customHeight="1" x14ac:dyDescent="0.2">
      <c r="A61" s="336" t="s">
        <v>186</v>
      </c>
      <c r="B61" s="96" t="s">
        <v>185</v>
      </c>
      <c r="C61" s="115"/>
      <c r="D61" s="341"/>
      <c r="E61" s="116"/>
    </row>
    <row r="62" spans="1:5" s="339" customFormat="1" ht="12" customHeight="1" x14ac:dyDescent="0.2">
      <c r="A62" s="338" t="s">
        <v>184</v>
      </c>
      <c r="B62" s="100" t="s">
        <v>183</v>
      </c>
      <c r="C62" s="115"/>
      <c r="D62" s="341"/>
      <c r="E62" s="116"/>
    </row>
    <row r="63" spans="1:5" s="339" customFormat="1" ht="12" customHeight="1" x14ac:dyDescent="0.2">
      <c r="A63" s="338" t="s">
        <v>182</v>
      </c>
      <c r="B63" s="100" t="s">
        <v>181</v>
      </c>
      <c r="C63" s="115"/>
      <c r="D63" s="341"/>
      <c r="E63" s="116"/>
    </row>
    <row r="64" spans="1:5" s="339" customFormat="1" ht="12" customHeight="1" thickBot="1" x14ac:dyDescent="0.25">
      <c r="A64" s="340" t="s">
        <v>180</v>
      </c>
      <c r="B64" s="109" t="s">
        <v>179</v>
      </c>
      <c r="C64" s="115"/>
      <c r="D64" s="341"/>
      <c r="E64" s="116"/>
    </row>
    <row r="65" spans="1:5" s="339" customFormat="1" ht="12" customHeight="1" thickBot="1" x14ac:dyDescent="0.3">
      <c r="A65" s="140" t="s">
        <v>10</v>
      </c>
      <c r="B65" s="91" t="s">
        <v>177</v>
      </c>
      <c r="C65" s="110">
        <f>+C8+C15+C22+C29+C37+C49+C55+C60</f>
        <v>257814604</v>
      </c>
      <c r="D65" s="176">
        <f>+D8+D15+D22+D29+D37+D49+D55+D60</f>
        <v>64200936</v>
      </c>
      <c r="E65" s="111">
        <f>+E8+E15+E22+E29+E37+E49+E55+E60</f>
        <v>322015540</v>
      </c>
    </row>
    <row r="66" spans="1:5" s="339" customFormat="1" ht="12" customHeight="1" thickBot="1" x14ac:dyDescent="0.25">
      <c r="A66" s="344" t="s">
        <v>418</v>
      </c>
      <c r="B66" s="106" t="s">
        <v>175</v>
      </c>
      <c r="C66" s="92">
        <f>SUM(C67:C69)</f>
        <v>0</v>
      </c>
      <c r="D66" s="172">
        <f>SUM(D67:D69)</f>
        <v>0</v>
      </c>
      <c r="E66" s="93">
        <f>SUM(E67:E69)</f>
        <v>0</v>
      </c>
    </row>
    <row r="67" spans="1:5" s="339" customFormat="1" ht="12" customHeight="1" x14ac:dyDescent="0.2">
      <c r="A67" s="336" t="s">
        <v>174</v>
      </c>
      <c r="B67" s="96" t="s">
        <v>173</v>
      </c>
      <c r="C67" s="115"/>
      <c r="D67" s="341"/>
      <c r="E67" s="116"/>
    </row>
    <row r="68" spans="1:5" s="339" customFormat="1" ht="12" customHeight="1" x14ac:dyDescent="0.2">
      <c r="A68" s="338" t="s">
        <v>172</v>
      </c>
      <c r="B68" s="100" t="s">
        <v>171</v>
      </c>
      <c r="C68" s="115"/>
      <c r="D68" s="341"/>
      <c r="E68" s="116"/>
    </row>
    <row r="69" spans="1:5" s="339" customFormat="1" ht="12" customHeight="1" thickBot="1" x14ac:dyDescent="0.25">
      <c r="A69" s="345" t="s">
        <v>170</v>
      </c>
      <c r="B69" s="346" t="s">
        <v>417</v>
      </c>
      <c r="C69" s="347"/>
      <c r="D69" s="348"/>
      <c r="E69" s="349"/>
    </row>
    <row r="70" spans="1:5" s="339" customFormat="1" ht="12" customHeight="1" thickBot="1" x14ac:dyDescent="0.25">
      <c r="A70" s="344" t="s">
        <v>169</v>
      </c>
      <c r="B70" s="106" t="s">
        <v>168</v>
      </c>
      <c r="C70" s="92">
        <f>SUM(C71:C74)</f>
        <v>0</v>
      </c>
      <c r="D70" s="92">
        <f>SUM(D71:D74)</f>
        <v>0</v>
      </c>
      <c r="E70" s="93">
        <f>SUM(E71:E74)</f>
        <v>0</v>
      </c>
    </row>
    <row r="71" spans="1:5" s="339" customFormat="1" ht="12" customHeight="1" x14ac:dyDescent="0.2">
      <c r="A71" s="336" t="s">
        <v>167</v>
      </c>
      <c r="B71" s="124" t="s">
        <v>166</v>
      </c>
      <c r="C71" s="115"/>
      <c r="D71" s="115"/>
      <c r="E71" s="116"/>
    </row>
    <row r="72" spans="1:5" s="339" customFormat="1" ht="12" customHeight="1" x14ac:dyDescent="0.2">
      <c r="A72" s="338" t="s">
        <v>165</v>
      </c>
      <c r="B72" s="124" t="s">
        <v>164</v>
      </c>
      <c r="C72" s="115"/>
      <c r="D72" s="115"/>
      <c r="E72" s="116"/>
    </row>
    <row r="73" spans="1:5" s="339" customFormat="1" ht="12" customHeight="1" x14ac:dyDescent="0.2">
      <c r="A73" s="338" t="s">
        <v>163</v>
      </c>
      <c r="B73" s="124" t="s">
        <v>162</v>
      </c>
      <c r="C73" s="115"/>
      <c r="D73" s="115"/>
      <c r="E73" s="116"/>
    </row>
    <row r="74" spans="1:5" s="339" customFormat="1" ht="12" customHeight="1" thickBot="1" x14ac:dyDescent="0.3">
      <c r="A74" s="340" t="s">
        <v>161</v>
      </c>
      <c r="B74" s="125" t="s">
        <v>160</v>
      </c>
      <c r="C74" s="115"/>
      <c r="D74" s="115"/>
      <c r="E74" s="116"/>
    </row>
    <row r="75" spans="1:5" s="339" customFormat="1" ht="12" customHeight="1" thickBot="1" x14ac:dyDescent="0.25">
      <c r="A75" s="344" t="s">
        <v>159</v>
      </c>
      <c r="B75" s="106" t="s">
        <v>158</v>
      </c>
      <c r="C75" s="92">
        <f>SUM(C76:C77)</f>
        <v>45873022</v>
      </c>
      <c r="D75" s="92">
        <f>SUM(D76:D77)</f>
        <v>6945684</v>
      </c>
      <c r="E75" s="93">
        <f>SUM(E76:E77)</f>
        <v>52818706</v>
      </c>
    </row>
    <row r="76" spans="1:5" s="339" customFormat="1" ht="12" customHeight="1" x14ac:dyDescent="0.2">
      <c r="A76" s="336" t="s">
        <v>157</v>
      </c>
      <c r="B76" s="96" t="s">
        <v>156</v>
      </c>
      <c r="C76" s="115">
        <v>45873022</v>
      </c>
      <c r="D76" s="115">
        <v>6945684</v>
      </c>
      <c r="E76" s="116">
        <v>52818706</v>
      </c>
    </row>
    <row r="77" spans="1:5" s="339" customFormat="1" ht="12" customHeight="1" thickBot="1" x14ac:dyDescent="0.25">
      <c r="A77" s="340" t="s">
        <v>155</v>
      </c>
      <c r="B77" s="109" t="s">
        <v>154</v>
      </c>
      <c r="C77" s="115"/>
      <c r="D77" s="115"/>
      <c r="E77" s="116"/>
    </row>
    <row r="78" spans="1:5" s="337" customFormat="1" ht="12" customHeight="1" thickBot="1" x14ac:dyDescent="0.25">
      <c r="A78" s="344" t="s">
        <v>153</v>
      </c>
      <c r="B78" s="106" t="s">
        <v>152</v>
      </c>
      <c r="C78" s="92">
        <f>SUM(C79:C81)</f>
        <v>0</v>
      </c>
      <c r="D78" s="92">
        <f>SUM(D79:D81)</f>
        <v>0</v>
      </c>
      <c r="E78" s="93">
        <f>SUM(E79:E81)</f>
        <v>0</v>
      </c>
    </row>
    <row r="79" spans="1:5" s="339" customFormat="1" ht="12" customHeight="1" x14ac:dyDescent="0.2">
      <c r="A79" s="336" t="s">
        <v>151</v>
      </c>
      <c r="B79" s="96" t="s">
        <v>150</v>
      </c>
      <c r="C79" s="115"/>
      <c r="D79" s="115"/>
      <c r="E79" s="116"/>
    </row>
    <row r="80" spans="1:5" s="339" customFormat="1" ht="12" customHeight="1" x14ac:dyDescent="0.2">
      <c r="A80" s="338" t="s">
        <v>149</v>
      </c>
      <c r="B80" s="100" t="s">
        <v>148</v>
      </c>
      <c r="C80" s="115"/>
      <c r="D80" s="115"/>
      <c r="E80" s="116"/>
    </row>
    <row r="81" spans="1:5" s="339" customFormat="1" ht="12" customHeight="1" thickBot="1" x14ac:dyDescent="0.25">
      <c r="A81" s="340" t="s">
        <v>147</v>
      </c>
      <c r="B81" s="109" t="s">
        <v>146</v>
      </c>
      <c r="C81" s="115"/>
      <c r="D81" s="115"/>
      <c r="E81" s="116"/>
    </row>
    <row r="82" spans="1:5" s="339" customFormat="1" ht="12" customHeight="1" thickBot="1" x14ac:dyDescent="0.25">
      <c r="A82" s="344" t="s">
        <v>145</v>
      </c>
      <c r="B82" s="106" t="s">
        <v>144</v>
      </c>
      <c r="C82" s="92">
        <f>SUM(C83:C86)</f>
        <v>0</v>
      </c>
      <c r="D82" s="92">
        <f>SUM(D83:D86)</f>
        <v>0</v>
      </c>
      <c r="E82" s="93">
        <f>SUM(E83:E86)</f>
        <v>0</v>
      </c>
    </row>
    <row r="83" spans="1:5" s="339" customFormat="1" ht="12" customHeight="1" x14ac:dyDescent="0.2">
      <c r="A83" s="350" t="s">
        <v>143</v>
      </c>
      <c r="B83" s="96" t="s">
        <v>142</v>
      </c>
      <c r="C83" s="115"/>
      <c r="D83" s="115"/>
      <c r="E83" s="116"/>
    </row>
    <row r="84" spans="1:5" s="339" customFormat="1" ht="12" customHeight="1" x14ac:dyDescent="0.2">
      <c r="A84" s="351" t="s">
        <v>141</v>
      </c>
      <c r="B84" s="100" t="s">
        <v>140</v>
      </c>
      <c r="C84" s="115"/>
      <c r="D84" s="115"/>
      <c r="E84" s="116"/>
    </row>
    <row r="85" spans="1:5" s="339" customFormat="1" ht="12" customHeight="1" x14ac:dyDescent="0.2">
      <c r="A85" s="351" t="s">
        <v>139</v>
      </c>
      <c r="B85" s="100" t="s">
        <v>138</v>
      </c>
      <c r="C85" s="115"/>
      <c r="D85" s="115"/>
      <c r="E85" s="116"/>
    </row>
    <row r="86" spans="1:5" s="337" customFormat="1" ht="12" customHeight="1" thickBot="1" x14ac:dyDescent="0.25">
      <c r="A86" s="352" t="s">
        <v>137</v>
      </c>
      <c r="B86" s="109" t="s">
        <v>136</v>
      </c>
      <c r="C86" s="115"/>
      <c r="D86" s="115"/>
      <c r="E86" s="116"/>
    </row>
    <row r="87" spans="1:5" s="337" customFormat="1" ht="12" customHeight="1" thickBot="1" x14ac:dyDescent="0.25">
      <c r="A87" s="344" t="s">
        <v>135</v>
      </c>
      <c r="B87" s="106" t="s">
        <v>134</v>
      </c>
      <c r="C87" s="129"/>
      <c r="D87" s="129"/>
      <c r="E87" s="130"/>
    </row>
    <row r="88" spans="1:5" s="337" customFormat="1" ht="12" customHeight="1" thickBot="1" x14ac:dyDescent="0.25">
      <c r="A88" s="344" t="s">
        <v>416</v>
      </c>
      <c r="B88" s="106" t="s">
        <v>132</v>
      </c>
      <c r="C88" s="129"/>
      <c r="D88" s="129"/>
      <c r="E88" s="130"/>
    </row>
    <row r="89" spans="1:5" s="337" customFormat="1" ht="12" customHeight="1" thickBot="1" x14ac:dyDescent="0.25">
      <c r="A89" s="344" t="s">
        <v>415</v>
      </c>
      <c r="B89" s="131" t="s">
        <v>130</v>
      </c>
      <c r="C89" s="110">
        <f>+C66+C70+C75+C78+C82+C88+C87</f>
        <v>45873022</v>
      </c>
      <c r="D89" s="110">
        <f>+D66+D70+D75+D78+D82+D88+D87</f>
        <v>6945684</v>
      </c>
      <c r="E89" s="111">
        <f>+E66+E70+E75+E78+E82+E88+E87</f>
        <v>52818706</v>
      </c>
    </row>
    <row r="90" spans="1:5" s="337" customFormat="1" ht="12" customHeight="1" thickBot="1" x14ac:dyDescent="0.25">
      <c r="A90" s="353" t="s">
        <v>414</v>
      </c>
      <c r="B90" s="133" t="s">
        <v>413</v>
      </c>
      <c r="C90" s="110">
        <f>+C65+C89</f>
        <v>303687626</v>
      </c>
      <c r="D90" s="110">
        <f>+D65+D89</f>
        <v>71146620</v>
      </c>
      <c r="E90" s="111">
        <f>+E65+E89</f>
        <v>374834246</v>
      </c>
    </row>
    <row r="91" spans="1:5" s="339" customFormat="1" ht="15.15" customHeight="1" thickBot="1" x14ac:dyDescent="0.3">
      <c r="A91" s="354"/>
      <c r="B91" s="355"/>
      <c r="C91" s="356"/>
    </row>
    <row r="92" spans="1:5" s="335" customFormat="1" ht="16.5" customHeight="1" thickBot="1" x14ac:dyDescent="0.3">
      <c r="A92" s="470" t="s">
        <v>313</v>
      </c>
      <c r="B92" s="471"/>
      <c r="C92" s="471"/>
      <c r="D92" s="471"/>
      <c r="E92" s="472"/>
    </row>
    <row r="93" spans="1:5" s="357" customFormat="1" ht="12" customHeight="1" thickBot="1" x14ac:dyDescent="0.3">
      <c r="A93" s="86" t="s">
        <v>122</v>
      </c>
      <c r="B93" s="144" t="s">
        <v>527</v>
      </c>
      <c r="C93" s="145">
        <f>+C94+C95+C96+C97+C98+C111</f>
        <v>164126790</v>
      </c>
      <c r="D93" s="145">
        <f>+D94+D95+D96+D97+D98+D111</f>
        <v>10376637</v>
      </c>
      <c r="E93" s="146">
        <f>+E94+E95+E96+E97+E98+E111</f>
        <v>174503427</v>
      </c>
    </row>
    <row r="94" spans="1:5" ht="12" customHeight="1" x14ac:dyDescent="0.25">
      <c r="A94" s="358" t="s">
        <v>121</v>
      </c>
      <c r="B94" s="148" t="s">
        <v>120</v>
      </c>
      <c r="C94" s="149">
        <v>73107893</v>
      </c>
      <c r="D94" s="149">
        <v>4165937</v>
      </c>
      <c r="E94" s="150">
        <v>77273830</v>
      </c>
    </row>
    <row r="95" spans="1:5" ht="12" customHeight="1" x14ac:dyDescent="0.25">
      <c r="A95" s="338" t="s">
        <v>119</v>
      </c>
      <c r="B95" s="151" t="s">
        <v>118</v>
      </c>
      <c r="C95" s="101">
        <v>9474373</v>
      </c>
      <c r="D95" s="101">
        <v>475260</v>
      </c>
      <c r="E95" s="102">
        <v>9949633</v>
      </c>
    </row>
    <row r="96" spans="1:5" ht="12" customHeight="1" x14ac:dyDescent="0.25">
      <c r="A96" s="338" t="s">
        <v>117</v>
      </c>
      <c r="B96" s="151" t="s">
        <v>116</v>
      </c>
      <c r="C96" s="107">
        <v>52898406</v>
      </c>
      <c r="D96" s="101">
        <v>3977600</v>
      </c>
      <c r="E96" s="108">
        <v>56876006</v>
      </c>
    </row>
    <row r="97" spans="1:5" ht="12" customHeight="1" x14ac:dyDescent="0.25">
      <c r="A97" s="338" t="s">
        <v>115</v>
      </c>
      <c r="B97" s="152" t="s">
        <v>114</v>
      </c>
      <c r="C97" s="107">
        <v>22492920</v>
      </c>
      <c r="D97" s="170"/>
      <c r="E97" s="108">
        <v>22492920</v>
      </c>
    </row>
    <row r="98" spans="1:5" ht="12" customHeight="1" x14ac:dyDescent="0.25">
      <c r="A98" s="338" t="s">
        <v>113</v>
      </c>
      <c r="B98" s="153" t="s">
        <v>112</v>
      </c>
      <c r="C98" s="107">
        <v>2137048</v>
      </c>
      <c r="D98" s="170">
        <v>3290008</v>
      </c>
      <c r="E98" s="108">
        <v>5427056</v>
      </c>
    </row>
    <row r="99" spans="1:5" ht="12" customHeight="1" x14ac:dyDescent="0.25">
      <c r="A99" s="338" t="s">
        <v>111</v>
      </c>
      <c r="B99" s="151" t="s">
        <v>412</v>
      </c>
      <c r="C99" s="107"/>
      <c r="D99" s="170"/>
      <c r="E99" s="108"/>
    </row>
    <row r="100" spans="1:5" ht="12" customHeight="1" x14ac:dyDescent="0.2">
      <c r="A100" s="338" t="s">
        <v>109</v>
      </c>
      <c r="B100" s="155" t="s">
        <v>108</v>
      </c>
      <c r="C100" s="107"/>
      <c r="D100" s="170"/>
      <c r="E100" s="108"/>
    </row>
    <row r="101" spans="1:5" ht="12" customHeight="1" x14ac:dyDescent="0.2">
      <c r="A101" s="338" t="s">
        <v>107</v>
      </c>
      <c r="B101" s="155" t="s">
        <v>106</v>
      </c>
      <c r="C101" s="107"/>
      <c r="D101" s="170"/>
      <c r="E101" s="108"/>
    </row>
    <row r="102" spans="1:5" ht="12" customHeight="1" x14ac:dyDescent="0.2">
      <c r="A102" s="338" t="s">
        <v>105</v>
      </c>
      <c r="B102" s="155" t="s">
        <v>104</v>
      </c>
      <c r="C102" s="107"/>
      <c r="D102" s="170"/>
      <c r="E102" s="108"/>
    </row>
    <row r="103" spans="1:5" ht="12" customHeight="1" x14ac:dyDescent="0.25">
      <c r="A103" s="338" t="s">
        <v>103</v>
      </c>
      <c r="B103" s="156" t="s">
        <v>102</v>
      </c>
      <c r="C103" s="107"/>
      <c r="D103" s="170"/>
      <c r="E103" s="108"/>
    </row>
    <row r="104" spans="1:5" ht="12" customHeight="1" x14ac:dyDescent="0.25">
      <c r="A104" s="338" t="s">
        <v>101</v>
      </c>
      <c r="B104" s="156" t="s">
        <v>69</v>
      </c>
      <c r="C104" s="107"/>
      <c r="D104" s="170"/>
      <c r="E104" s="108"/>
    </row>
    <row r="105" spans="1:5" ht="12" customHeight="1" x14ac:dyDescent="0.2">
      <c r="A105" s="338" t="s">
        <v>100</v>
      </c>
      <c r="B105" s="155" t="s">
        <v>99</v>
      </c>
      <c r="C105" s="107">
        <v>1737048</v>
      </c>
      <c r="D105" s="170">
        <v>630000</v>
      </c>
      <c r="E105" s="108">
        <v>3474096</v>
      </c>
    </row>
    <row r="106" spans="1:5" ht="12" customHeight="1" x14ac:dyDescent="0.2">
      <c r="A106" s="338" t="s">
        <v>98</v>
      </c>
      <c r="B106" s="155" t="s">
        <v>97</v>
      </c>
      <c r="C106" s="107"/>
      <c r="D106" s="170"/>
      <c r="E106" s="108"/>
    </row>
    <row r="107" spans="1:5" ht="12" customHeight="1" x14ac:dyDescent="0.25">
      <c r="A107" s="338" t="s">
        <v>96</v>
      </c>
      <c r="B107" s="156" t="s">
        <v>63</v>
      </c>
      <c r="C107" s="101"/>
      <c r="D107" s="170"/>
      <c r="E107" s="108"/>
    </row>
    <row r="108" spans="1:5" ht="12" customHeight="1" x14ac:dyDescent="0.25">
      <c r="A108" s="359" t="s">
        <v>95</v>
      </c>
      <c r="B108" s="154" t="s">
        <v>94</v>
      </c>
      <c r="C108" s="107"/>
      <c r="D108" s="170"/>
      <c r="E108" s="108"/>
    </row>
    <row r="109" spans="1:5" ht="12" customHeight="1" x14ac:dyDescent="0.25">
      <c r="A109" s="338" t="s">
        <v>93</v>
      </c>
      <c r="B109" s="154" t="s">
        <v>92</v>
      </c>
      <c r="C109" s="107"/>
      <c r="D109" s="170"/>
      <c r="E109" s="108"/>
    </row>
    <row r="110" spans="1:5" ht="12" customHeight="1" x14ac:dyDescent="0.25">
      <c r="A110" s="338" t="s">
        <v>91</v>
      </c>
      <c r="B110" s="156" t="s">
        <v>90</v>
      </c>
      <c r="C110" s="101">
        <v>400000</v>
      </c>
      <c r="D110" s="168"/>
      <c r="E110" s="102">
        <v>400000</v>
      </c>
    </row>
    <row r="111" spans="1:5" ht="12" customHeight="1" x14ac:dyDescent="0.25">
      <c r="A111" s="338" t="s">
        <v>89</v>
      </c>
      <c r="B111" s="152" t="s">
        <v>88</v>
      </c>
      <c r="C111" s="101">
        <v>4016150</v>
      </c>
      <c r="D111" s="168">
        <v>-1532168</v>
      </c>
      <c r="E111" s="102">
        <v>2483982</v>
      </c>
    </row>
    <row r="112" spans="1:5" ht="12" customHeight="1" x14ac:dyDescent="0.25">
      <c r="A112" s="340" t="s">
        <v>87</v>
      </c>
      <c r="B112" s="151" t="s">
        <v>411</v>
      </c>
      <c r="C112" s="107">
        <v>2500000</v>
      </c>
      <c r="D112" s="170">
        <v>-16018</v>
      </c>
      <c r="E112" s="108">
        <v>2483982</v>
      </c>
    </row>
    <row r="113" spans="1:5" ht="12" customHeight="1" thickBot="1" x14ac:dyDescent="0.3">
      <c r="A113" s="345" t="s">
        <v>85</v>
      </c>
      <c r="B113" s="360" t="s">
        <v>410</v>
      </c>
      <c r="C113" s="160">
        <v>1516150</v>
      </c>
      <c r="D113" s="175">
        <v>-1516150</v>
      </c>
      <c r="E113" s="161"/>
    </row>
    <row r="114" spans="1:5" ht="12" customHeight="1" thickBot="1" x14ac:dyDescent="0.3">
      <c r="A114" s="140" t="s">
        <v>1</v>
      </c>
      <c r="B114" s="194" t="s">
        <v>496</v>
      </c>
      <c r="C114" s="92">
        <f>+C115+C117+C119</f>
        <v>32714600</v>
      </c>
      <c r="D114" s="172">
        <f>+D115+D117+D119</f>
        <v>46950599</v>
      </c>
      <c r="E114" s="93">
        <f>+E115+E117+E119</f>
        <v>79665199</v>
      </c>
    </row>
    <row r="115" spans="1:5" ht="12" customHeight="1" x14ac:dyDescent="0.25">
      <c r="A115" s="336" t="s">
        <v>83</v>
      </c>
      <c r="B115" s="151" t="s">
        <v>82</v>
      </c>
      <c r="C115" s="97">
        <v>32714600</v>
      </c>
      <c r="D115" s="166">
        <v>13953714</v>
      </c>
      <c r="E115" s="98">
        <v>46668314</v>
      </c>
    </row>
    <row r="116" spans="1:5" ht="12" customHeight="1" x14ac:dyDescent="0.25">
      <c r="A116" s="336" t="s">
        <v>81</v>
      </c>
      <c r="B116" s="167" t="s">
        <v>80</v>
      </c>
      <c r="C116" s="97"/>
      <c r="D116" s="166"/>
      <c r="E116" s="98"/>
    </row>
    <row r="117" spans="1:5" ht="12" customHeight="1" x14ac:dyDescent="0.25">
      <c r="A117" s="336" t="s">
        <v>79</v>
      </c>
      <c r="B117" s="167" t="s">
        <v>78</v>
      </c>
      <c r="C117" s="101"/>
      <c r="D117" s="168">
        <v>32996885</v>
      </c>
      <c r="E117" s="102">
        <v>32996885</v>
      </c>
    </row>
    <row r="118" spans="1:5" ht="12" customHeight="1" x14ac:dyDescent="0.25">
      <c r="A118" s="336" t="s">
        <v>77</v>
      </c>
      <c r="B118" s="167" t="s">
        <v>76</v>
      </c>
      <c r="C118" s="101"/>
      <c r="D118" s="168"/>
      <c r="E118" s="102"/>
    </row>
    <row r="119" spans="1:5" ht="12" customHeight="1" x14ac:dyDescent="0.25">
      <c r="A119" s="336" t="s">
        <v>75</v>
      </c>
      <c r="B119" s="105" t="s">
        <v>338</v>
      </c>
      <c r="C119" s="101"/>
      <c r="D119" s="168"/>
      <c r="E119" s="102"/>
    </row>
    <row r="120" spans="1:5" ht="12" customHeight="1" x14ac:dyDescent="0.25">
      <c r="A120" s="336" t="s">
        <v>74</v>
      </c>
      <c r="B120" s="103" t="s">
        <v>73</v>
      </c>
      <c r="C120" s="101"/>
      <c r="D120" s="168"/>
      <c r="E120" s="102"/>
    </row>
    <row r="121" spans="1:5" ht="12" customHeight="1" x14ac:dyDescent="0.25">
      <c r="A121" s="336" t="s">
        <v>72</v>
      </c>
      <c r="B121" s="169" t="s">
        <v>71</v>
      </c>
      <c r="C121" s="101"/>
      <c r="D121" s="168"/>
      <c r="E121" s="102"/>
    </row>
    <row r="122" spans="1:5" ht="12" customHeight="1" x14ac:dyDescent="0.25">
      <c r="A122" s="336" t="s">
        <v>70</v>
      </c>
      <c r="B122" s="156" t="s">
        <v>69</v>
      </c>
      <c r="C122" s="101"/>
      <c r="D122" s="168"/>
      <c r="E122" s="102"/>
    </row>
    <row r="123" spans="1:5" ht="12" customHeight="1" x14ac:dyDescent="0.25">
      <c r="A123" s="336" t="s">
        <v>68</v>
      </c>
      <c r="B123" s="156" t="s">
        <v>67</v>
      </c>
      <c r="C123" s="101"/>
      <c r="D123" s="168"/>
      <c r="E123" s="102"/>
    </row>
    <row r="124" spans="1:5" ht="12" customHeight="1" x14ac:dyDescent="0.25">
      <c r="A124" s="336" t="s">
        <v>66</v>
      </c>
      <c r="B124" s="156" t="s">
        <v>65</v>
      </c>
      <c r="C124" s="101"/>
      <c r="D124" s="168"/>
      <c r="E124" s="102"/>
    </row>
    <row r="125" spans="1:5" ht="12" customHeight="1" x14ac:dyDescent="0.25">
      <c r="A125" s="336" t="s">
        <v>64</v>
      </c>
      <c r="B125" s="156" t="s">
        <v>63</v>
      </c>
      <c r="C125" s="101"/>
      <c r="D125" s="168"/>
      <c r="E125" s="102"/>
    </row>
    <row r="126" spans="1:5" ht="12" customHeight="1" x14ac:dyDescent="0.25">
      <c r="A126" s="336" t="s">
        <v>62</v>
      </c>
      <c r="B126" s="156" t="s">
        <v>61</v>
      </c>
      <c r="C126" s="101"/>
      <c r="D126" s="168"/>
      <c r="E126" s="102"/>
    </row>
    <row r="127" spans="1:5" ht="12" customHeight="1" thickBot="1" x14ac:dyDescent="0.3">
      <c r="A127" s="359" t="s">
        <v>60</v>
      </c>
      <c r="B127" s="156" t="s">
        <v>59</v>
      </c>
      <c r="C127" s="107"/>
      <c r="D127" s="170"/>
      <c r="E127" s="108"/>
    </row>
    <row r="128" spans="1:5" ht="12" customHeight="1" thickBot="1" x14ac:dyDescent="0.3">
      <c r="A128" s="140" t="s">
        <v>58</v>
      </c>
      <c r="B128" s="171" t="s">
        <v>57</v>
      </c>
      <c r="C128" s="92">
        <f>+C93+C114</f>
        <v>196841390</v>
      </c>
      <c r="D128" s="172">
        <f>+D93+D114</f>
        <v>57327236</v>
      </c>
      <c r="E128" s="93">
        <f>+E93+E114</f>
        <v>254168626</v>
      </c>
    </row>
    <row r="129" spans="1:11" ht="12" customHeight="1" thickBot="1" x14ac:dyDescent="0.3">
      <c r="A129" s="140" t="s">
        <v>56</v>
      </c>
      <c r="B129" s="171" t="s">
        <v>55</v>
      </c>
      <c r="C129" s="92">
        <f>+C130+C131+C132</f>
        <v>0</v>
      </c>
      <c r="D129" s="172">
        <f>+D130+D131+D132</f>
        <v>0</v>
      </c>
      <c r="E129" s="93">
        <f>+E130+E131+E132</f>
        <v>0</v>
      </c>
    </row>
    <row r="130" spans="1:11" s="357" customFormat="1" ht="12" customHeight="1" x14ac:dyDescent="0.25">
      <c r="A130" s="336" t="s">
        <v>54</v>
      </c>
      <c r="B130" s="173" t="s">
        <v>409</v>
      </c>
      <c r="C130" s="101"/>
      <c r="D130" s="168"/>
      <c r="E130" s="102"/>
    </row>
    <row r="131" spans="1:11" ht="12" customHeight="1" x14ac:dyDescent="0.25">
      <c r="A131" s="336" t="s">
        <v>52</v>
      </c>
      <c r="B131" s="173" t="s">
        <v>51</v>
      </c>
      <c r="C131" s="101"/>
      <c r="D131" s="168"/>
      <c r="E131" s="102"/>
    </row>
    <row r="132" spans="1:11" ht="12" customHeight="1" thickBot="1" x14ac:dyDescent="0.3">
      <c r="A132" s="359" t="s">
        <v>50</v>
      </c>
      <c r="B132" s="177" t="s">
        <v>408</v>
      </c>
      <c r="C132" s="101"/>
      <c r="D132" s="168"/>
      <c r="E132" s="102"/>
    </row>
    <row r="133" spans="1:11" ht="12" customHeight="1" thickBot="1" x14ac:dyDescent="0.3">
      <c r="A133" s="140" t="s">
        <v>48</v>
      </c>
      <c r="B133" s="171" t="s">
        <v>47</v>
      </c>
      <c r="C133" s="92">
        <f>+C134+C135+C136+C137+C138+C139</f>
        <v>0</v>
      </c>
      <c r="D133" s="172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336" t="s">
        <v>46</v>
      </c>
      <c r="B134" s="173" t="s">
        <v>45</v>
      </c>
      <c r="C134" s="101"/>
      <c r="D134" s="168"/>
      <c r="E134" s="102"/>
    </row>
    <row r="135" spans="1:11" ht="12" customHeight="1" x14ac:dyDescent="0.25">
      <c r="A135" s="336" t="s">
        <v>44</v>
      </c>
      <c r="B135" s="173" t="s">
        <v>43</v>
      </c>
      <c r="C135" s="101"/>
      <c r="D135" s="168"/>
      <c r="E135" s="102"/>
    </row>
    <row r="136" spans="1:11" ht="12" customHeight="1" x14ac:dyDescent="0.25">
      <c r="A136" s="336" t="s">
        <v>42</v>
      </c>
      <c r="B136" s="173" t="s">
        <v>41</v>
      </c>
      <c r="C136" s="101"/>
      <c r="D136" s="168"/>
      <c r="E136" s="102"/>
    </row>
    <row r="137" spans="1:11" ht="12" customHeight="1" x14ac:dyDescent="0.25">
      <c r="A137" s="336" t="s">
        <v>40</v>
      </c>
      <c r="B137" s="173" t="s">
        <v>407</v>
      </c>
      <c r="C137" s="101"/>
      <c r="D137" s="168"/>
      <c r="E137" s="102"/>
    </row>
    <row r="138" spans="1:11" ht="12" customHeight="1" x14ac:dyDescent="0.25">
      <c r="A138" s="336" t="s">
        <v>38</v>
      </c>
      <c r="B138" s="173" t="s">
        <v>37</v>
      </c>
      <c r="C138" s="101"/>
      <c r="D138" s="168"/>
      <c r="E138" s="102"/>
    </row>
    <row r="139" spans="1:11" s="357" customFormat="1" ht="12" customHeight="1" thickBot="1" x14ac:dyDescent="0.3">
      <c r="A139" s="359" t="s">
        <v>36</v>
      </c>
      <c r="B139" s="177" t="s">
        <v>35</v>
      </c>
      <c r="C139" s="101"/>
      <c r="D139" s="168"/>
      <c r="E139" s="102"/>
    </row>
    <row r="140" spans="1:11" ht="12" customHeight="1" thickBot="1" x14ac:dyDescent="0.3">
      <c r="A140" s="140" t="s">
        <v>34</v>
      </c>
      <c r="B140" s="171" t="s">
        <v>406</v>
      </c>
      <c r="C140" s="110">
        <f>+C141+C142+C144+C145+C143</f>
        <v>106846236</v>
      </c>
      <c r="D140" s="176">
        <f>+D141+D142+D144+D145+D143</f>
        <v>13819384</v>
      </c>
      <c r="E140" s="111">
        <f>+E141+E142+E144+E145+E143</f>
        <v>120665620</v>
      </c>
      <c r="K140" s="361"/>
    </row>
    <row r="141" spans="1:11" x14ac:dyDescent="0.25">
      <c r="A141" s="336" t="s">
        <v>32</v>
      </c>
      <c r="B141" s="173" t="s">
        <v>31</v>
      </c>
      <c r="C141" s="101"/>
      <c r="D141" s="168"/>
      <c r="E141" s="102"/>
    </row>
    <row r="142" spans="1:11" ht="12" customHeight="1" x14ac:dyDescent="0.25">
      <c r="A142" s="336" t="s">
        <v>30</v>
      </c>
      <c r="B142" s="173" t="s">
        <v>29</v>
      </c>
      <c r="C142" s="101">
        <v>6164064</v>
      </c>
      <c r="D142" s="168"/>
      <c r="E142" s="102">
        <v>6164064</v>
      </c>
    </row>
    <row r="143" spans="1:11" ht="12" customHeight="1" x14ac:dyDescent="0.25">
      <c r="A143" s="336" t="s">
        <v>28</v>
      </c>
      <c r="B143" s="173" t="s">
        <v>405</v>
      </c>
      <c r="C143" s="101">
        <v>100682172</v>
      </c>
      <c r="D143" s="168">
        <v>13819384</v>
      </c>
      <c r="E143" s="102">
        <v>114501556</v>
      </c>
    </row>
    <row r="144" spans="1:11" s="357" customFormat="1" ht="12" customHeight="1" x14ac:dyDescent="0.25">
      <c r="A144" s="336" t="s">
        <v>26</v>
      </c>
      <c r="B144" s="173" t="s">
        <v>27</v>
      </c>
      <c r="C144" s="101"/>
      <c r="D144" s="168"/>
      <c r="E144" s="102"/>
    </row>
    <row r="145" spans="1:5" s="357" customFormat="1" ht="12" customHeight="1" thickBot="1" x14ac:dyDescent="0.3">
      <c r="A145" s="359" t="s">
        <v>195</v>
      </c>
      <c r="B145" s="177" t="s">
        <v>25</v>
      </c>
      <c r="C145" s="101"/>
      <c r="D145" s="168"/>
      <c r="E145" s="102"/>
    </row>
    <row r="146" spans="1:5" s="357" customFormat="1" ht="12" customHeight="1" thickBot="1" x14ac:dyDescent="0.3">
      <c r="A146" s="140" t="s">
        <v>24</v>
      </c>
      <c r="B146" s="171" t="s">
        <v>23</v>
      </c>
      <c r="C146" s="178">
        <f>+C147+C148+C149+C150+C151</f>
        <v>0</v>
      </c>
      <c r="D146" s="179">
        <f>+D147+D148+D149+D150+D151</f>
        <v>0</v>
      </c>
      <c r="E146" s="180">
        <f>+E147+E148+E149+E150+E151</f>
        <v>0</v>
      </c>
    </row>
    <row r="147" spans="1:5" s="357" customFormat="1" ht="12" customHeight="1" x14ac:dyDescent="0.25">
      <c r="A147" s="336" t="s">
        <v>22</v>
      </c>
      <c r="B147" s="173" t="s">
        <v>21</v>
      </c>
      <c r="C147" s="101"/>
      <c r="D147" s="168"/>
      <c r="E147" s="102"/>
    </row>
    <row r="148" spans="1:5" s="357" customFormat="1" ht="12" customHeight="1" x14ac:dyDescent="0.25">
      <c r="A148" s="336" t="s">
        <v>20</v>
      </c>
      <c r="B148" s="173" t="s">
        <v>19</v>
      </c>
      <c r="C148" s="101"/>
      <c r="D148" s="168"/>
      <c r="E148" s="102"/>
    </row>
    <row r="149" spans="1:5" s="357" customFormat="1" ht="12" customHeight="1" x14ac:dyDescent="0.25">
      <c r="A149" s="336" t="s">
        <v>18</v>
      </c>
      <c r="B149" s="173" t="s">
        <v>17</v>
      </c>
      <c r="C149" s="101"/>
      <c r="D149" s="168"/>
      <c r="E149" s="102"/>
    </row>
    <row r="150" spans="1:5" s="357" customFormat="1" ht="12" customHeight="1" x14ac:dyDescent="0.25">
      <c r="A150" s="336" t="s">
        <v>16</v>
      </c>
      <c r="B150" s="173" t="s">
        <v>15</v>
      </c>
      <c r="C150" s="101"/>
      <c r="D150" s="168"/>
      <c r="E150" s="102"/>
    </row>
    <row r="151" spans="1:5" ht="12.75" customHeight="1" thickBot="1" x14ac:dyDescent="0.3">
      <c r="A151" s="359" t="s">
        <v>14</v>
      </c>
      <c r="B151" s="177" t="s">
        <v>13</v>
      </c>
      <c r="C151" s="107"/>
      <c r="D151" s="170"/>
      <c r="E151" s="108"/>
    </row>
    <row r="152" spans="1:5" ht="12.75" customHeight="1" thickBot="1" x14ac:dyDescent="0.3">
      <c r="A152" s="362" t="s">
        <v>12</v>
      </c>
      <c r="B152" s="171" t="s">
        <v>11</v>
      </c>
      <c r="C152" s="178"/>
      <c r="D152" s="179"/>
      <c r="E152" s="180"/>
    </row>
    <row r="153" spans="1:5" ht="12.75" customHeight="1" thickBot="1" x14ac:dyDescent="0.3">
      <c r="A153" s="362" t="s">
        <v>10</v>
      </c>
      <c r="B153" s="171" t="s">
        <v>9</v>
      </c>
      <c r="C153" s="178"/>
      <c r="D153" s="179"/>
      <c r="E153" s="180"/>
    </row>
    <row r="154" spans="1:5" ht="12" customHeight="1" thickBot="1" x14ac:dyDescent="0.3">
      <c r="A154" s="140" t="s">
        <v>8</v>
      </c>
      <c r="B154" s="171" t="s">
        <v>7</v>
      </c>
      <c r="C154" s="184">
        <f>+C129+C133+C140+C146+C152+C153</f>
        <v>106846236</v>
      </c>
      <c r="D154" s="185">
        <f>+D129+D133+D140+D146+D152+D153</f>
        <v>13819384</v>
      </c>
      <c r="E154" s="186">
        <f>+E129+E133+E140+E146+E152+E153</f>
        <v>120665620</v>
      </c>
    </row>
    <row r="155" spans="1:5" ht="15.15" customHeight="1" thickBot="1" x14ac:dyDescent="0.3">
      <c r="A155" s="363" t="s">
        <v>6</v>
      </c>
      <c r="B155" s="190" t="s">
        <v>5</v>
      </c>
      <c r="C155" s="184">
        <f>+C128+C154</f>
        <v>303687626</v>
      </c>
      <c r="D155" s="185">
        <f>+D128+D154</f>
        <v>71146620</v>
      </c>
      <c r="E155" s="186">
        <f>+E128+E154</f>
        <v>374834246</v>
      </c>
    </row>
    <row r="156" spans="1:5" ht="13.8" thickBot="1" x14ac:dyDescent="0.3">
      <c r="C156" s="366">
        <f>C90-C155</f>
        <v>0</v>
      </c>
      <c r="D156" s="366">
        <f>D90-D155</f>
        <v>0</v>
      </c>
      <c r="E156" s="367"/>
    </row>
    <row r="157" spans="1:5" ht="15.15" customHeight="1" thickBot="1" x14ac:dyDescent="0.3">
      <c r="A157" s="368" t="s">
        <v>528</v>
      </c>
      <c r="B157" s="369"/>
      <c r="C157" s="370">
        <v>3</v>
      </c>
      <c r="D157" s="370"/>
      <c r="E157" s="371">
        <v>4</v>
      </c>
    </row>
    <row r="158" spans="1:5" ht="14.4" customHeight="1" thickBot="1" x14ac:dyDescent="0.3">
      <c r="A158" s="368" t="s">
        <v>529</v>
      </c>
      <c r="B158" s="369"/>
      <c r="C158" s="370">
        <v>50</v>
      </c>
      <c r="D158" s="370"/>
      <c r="E158" s="371">
        <v>53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B1" sqref="B1:E1"/>
    </sheetView>
  </sheetViews>
  <sheetFormatPr defaultColWidth="9.33203125" defaultRowHeight="13.2" x14ac:dyDescent="0.25"/>
  <cols>
    <col min="1" max="1" width="16.109375" style="364" customWidth="1"/>
    <col min="2" max="2" width="63.77734375" style="365" customWidth="1"/>
    <col min="3" max="3" width="14.109375" style="367" customWidth="1"/>
    <col min="4" max="5" width="14.109375" style="330" customWidth="1"/>
    <col min="6" max="256" width="9.33203125" style="330"/>
    <col min="257" max="257" width="16.109375" style="330" customWidth="1"/>
    <col min="258" max="258" width="63.77734375" style="330" customWidth="1"/>
    <col min="259" max="261" width="14.109375" style="330" customWidth="1"/>
    <col min="262" max="512" width="9.33203125" style="330"/>
    <col min="513" max="513" width="16.109375" style="330" customWidth="1"/>
    <col min="514" max="514" width="63.77734375" style="330" customWidth="1"/>
    <col min="515" max="517" width="14.109375" style="330" customWidth="1"/>
    <col min="518" max="768" width="9.33203125" style="330"/>
    <col min="769" max="769" width="16.109375" style="330" customWidth="1"/>
    <col min="770" max="770" width="63.77734375" style="330" customWidth="1"/>
    <col min="771" max="773" width="14.109375" style="330" customWidth="1"/>
    <col min="774" max="1024" width="9.33203125" style="330"/>
    <col min="1025" max="1025" width="16.109375" style="330" customWidth="1"/>
    <col min="1026" max="1026" width="63.77734375" style="330" customWidth="1"/>
    <col min="1027" max="1029" width="14.109375" style="330" customWidth="1"/>
    <col min="1030" max="1280" width="9.33203125" style="330"/>
    <col min="1281" max="1281" width="16.109375" style="330" customWidth="1"/>
    <col min="1282" max="1282" width="63.77734375" style="330" customWidth="1"/>
    <col min="1283" max="1285" width="14.109375" style="330" customWidth="1"/>
    <col min="1286" max="1536" width="9.33203125" style="330"/>
    <col min="1537" max="1537" width="16.109375" style="330" customWidth="1"/>
    <col min="1538" max="1538" width="63.77734375" style="330" customWidth="1"/>
    <col min="1539" max="1541" width="14.109375" style="330" customWidth="1"/>
    <col min="1542" max="1792" width="9.33203125" style="330"/>
    <col min="1793" max="1793" width="16.109375" style="330" customWidth="1"/>
    <col min="1794" max="1794" width="63.77734375" style="330" customWidth="1"/>
    <col min="1795" max="1797" width="14.109375" style="330" customWidth="1"/>
    <col min="1798" max="2048" width="9.33203125" style="330"/>
    <col min="2049" max="2049" width="16.109375" style="330" customWidth="1"/>
    <col min="2050" max="2050" width="63.77734375" style="330" customWidth="1"/>
    <col min="2051" max="2053" width="14.109375" style="330" customWidth="1"/>
    <col min="2054" max="2304" width="9.33203125" style="330"/>
    <col min="2305" max="2305" width="16.109375" style="330" customWidth="1"/>
    <col min="2306" max="2306" width="63.77734375" style="330" customWidth="1"/>
    <col min="2307" max="2309" width="14.109375" style="330" customWidth="1"/>
    <col min="2310" max="2560" width="9.33203125" style="330"/>
    <col min="2561" max="2561" width="16.109375" style="330" customWidth="1"/>
    <col min="2562" max="2562" width="63.77734375" style="330" customWidth="1"/>
    <col min="2563" max="2565" width="14.109375" style="330" customWidth="1"/>
    <col min="2566" max="2816" width="9.33203125" style="330"/>
    <col min="2817" max="2817" width="16.109375" style="330" customWidth="1"/>
    <col min="2818" max="2818" width="63.77734375" style="330" customWidth="1"/>
    <col min="2819" max="2821" width="14.109375" style="330" customWidth="1"/>
    <col min="2822" max="3072" width="9.33203125" style="330"/>
    <col min="3073" max="3073" width="16.109375" style="330" customWidth="1"/>
    <col min="3074" max="3074" width="63.77734375" style="330" customWidth="1"/>
    <col min="3075" max="3077" width="14.109375" style="330" customWidth="1"/>
    <col min="3078" max="3328" width="9.33203125" style="330"/>
    <col min="3329" max="3329" width="16.109375" style="330" customWidth="1"/>
    <col min="3330" max="3330" width="63.77734375" style="330" customWidth="1"/>
    <col min="3331" max="3333" width="14.109375" style="330" customWidth="1"/>
    <col min="3334" max="3584" width="9.33203125" style="330"/>
    <col min="3585" max="3585" width="16.109375" style="330" customWidth="1"/>
    <col min="3586" max="3586" width="63.77734375" style="330" customWidth="1"/>
    <col min="3587" max="3589" width="14.109375" style="330" customWidth="1"/>
    <col min="3590" max="3840" width="9.33203125" style="330"/>
    <col min="3841" max="3841" width="16.109375" style="330" customWidth="1"/>
    <col min="3842" max="3842" width="63.77734375" style="330" customWidth="1"/>
    <col min="3843" max="3845" width="14.109375" style="330" customWidth="1"/>
    <col min="3846" max="4096" width="9.33203125" style="330"/>
    <col min="4097" max="4097" width="16.109375" style="330" customWidth="1"/>
    <col min="4098" max="4098" width="63.77734375" style="330" customWidth="1"/>
    <col min="4099" max="4101" width="14.109375" style="330" customWidth="1"/>
    <col min="4102" max="4352" width="9.33203125" style="330"/>
    <col min="4353" max="4353" width="16.109375" style="330" customWidth="1"/>
    <col min="4354" max="4354" width="63.77734375" style="330" customWidth="1"/>
    <col min="4355" max="4357" width="14.109375" style="330" customWidth="1"/>
    <col min="4358" max="4608" width="9.33203125" style="330"/>
    <col min="4609" max="4609" width="16.109375" style="330" customWidth="1"/>
    <col min="4610" max="4610" width="63.77734375" style="330" customWidth="1"/>
    <col min="4611" max="4613" width="14.109375" style="330" customWidth="1"/>
    <col min="4614" max="4864" width="9.33203125" style="330"/>
    <col min="4865" max="4865" width="16.109375" style="330" customWidth="1"/>
    <col min="4866" max="4866" width="63.77734375" style="330" customWidth="1"/>
    <col min="4867" max="4869" width="14.109375" style="330" customWidth="1"/>
    <col min="4870" max="5120" width="9.33203125" style="330"/>
    <col min="5121" max="5121" width="16.109375" style="330" customWidth="1"/>
    <col min="5122" max="5122" width="63.77734375" style="330" customWidth="1"/>
    <col min="5123" max="5125" width="14.109375" style="330" customWidth="1"/>
    <col min="5126" max="5376" width="9.33203125" style="330"/>
    <col min="5377" max="5377" width="16.109375" style="330" customWidth="1"/>
    <col min="5378" max="5378" width="63.77734375" style="330" customWidth="1"/>
    <col min="5379" max="5381" width="14.109375" style="330" customWidth="1"/>
    <col min="5382" max="5632" width="9.33203125" style="330"/>
    <col min="5633" max="5633" width="16.109375" style="330" customWidth="1"/>
    <col min="5634" max="5634" width="63.77734375" style="330" customWidth="1"/>
    <col min="5635" max="5637" width="14.109375" style="330" customWidth="1"/>
    <col min="5638" max="5888" width="9.33203125" style="330"/>
    <col min="5889" max="5889" width="16.109375" style="330" customWidth="1"/>
    <col min="5890" max="5890" width="63.77734375" style="330" customWidth="1"/>
    <col min="5891" max="5893" width="14.109375" style="330" customWidth="1"/>
    <col min="5894" max="6144" width="9.33203125" style="330"/>
    <col min="6145" max="6145" width="16.109375" style="330" customWidth="1"/>
    <col min="6146" max="6146" width="63.77734375" style="330" customWidth="1"/>
    <col min="6147" max="6149" width="14.109375" style="330" customWidth="1"/>
    <col min="6150" max="6400" width="9.33203125" style="330"/>
    <col min="6401" max="6401" width="16.109375" style="330" customWidth="1"/>
    <col min="6402" max="6402" width="63.77734375" style="330" customWidth="1"/>
    <col min="6403" max="6405" width="14.109375" style="330" customWidth="1"/>
    <col min="6406" max="6656" width="9.33203125" style="330"/>
    <col min="6657" max="6657" width="16.109375" style="330" customWidth="1"/>
    <col min="6658" max="6658" width="63.77734375" style="330" customWidth="1"/>
    <col min="6659" max="6661" width="14.109375" style="330" customWidth="1"/>
    <col min="6662" max="6912" width="9.33203125" style="330"/>
    <col min="6913" max="6913" width="16.109375" style="330" customWidth="1"/>
    <col min="6914" max="6914" width="63.77734375" style="330" customWidth="1"/>
    <col min="6915" max="6917" width="14.109375" style="330" customWidth="1"/>
    <col min="6918" max="7168" width="9.33203125" style="330"/>
    <col min="7169" max="7169" width="16.109375" style="330" customWidth="1"/>
    <col min="7170" max="7170" width="63.77734375" style="330" customWidth="1"/>
    <col min="7171" max="7173" width="14.109375" style="330" customWidth="1"/>
    <col min="7174" max="7424" width="9.33203125" style="330"/>
    <col min="7425" max="7425" width="16.109375" style="330" customWidth="1"/>
    <col min="7426" max="7426" width="63.77734375" style="330" customWidth="1"/>
    <col min="7427" max="7429" width="14.109375" style="330" customWidth="1"/>
    <col min="7430" max="7680" width="9.33203125" style="330"/>
    <col min="7681" max="7681" width="16.109375" style="330" customWidth="1"/>
    <col min="7682" max="7682" width="63.77734375" style="330" customWidth="1"/>
    <col min="7683" max="7685" width="14.109375" style="330" customWidth="1"/>
    <col min="7686" max="7936" width="9.33203125" style="330"/>
    <col min="7937" max="7937" width="16.109375" style="330" customWidth="1"/>
    <col min="7938" max="7938" width="63.77734375" style="330" customWidth="1"/>
    <col min="7939" max="7941" width="14.109375" style="330" customWidth="1"/>
    <col min="7942" max="8192" width="9.33203125" style="330"/>
    <col min="8193" max="8193" width="16.109375" style="330" customWidth="1"/>
    <col min="8194" max="8194" width="63.77734375" style="330" customWidth="1"/>
    <col min="8195" max="8197" width="14.109375" style="330" customWidth="1"/>
    <col min="8198" max="8448" width="9.33203125" style="330"/>
    <col min="8449" max="8449" width="16.109375" style="330" customWidth="1"/>
    <col min="8450" max="8450" width="63.77734375" style="330" customWidth="1"/>
    <col min="8451" max="8453" width="14.109375" style="330" customWidth="1"/>
    <col min="8454" max="8704" width="9.33203125" style="330"/>
    <col min="8705" max="8705" width="16.109375" style="330" customWidth="1"/>
    <col min="8706" max="8706" width="63.77734375" style="330" customWidth="1"/>
    <col min="8707" max="8709" width="14.109375" style="330" customWidth="1"/>
    <col min="8710" max="8960" width="9.33203125" style="330"/>
    <col min="8961" max="8961" width="16.109375" style="330" customWidth="1"/>
    <col min="8962" max="8962" width="63.77734375" style="330" customWidth="1"/>
    <col min="8963" max="8965" width="14.109375" style="330" customWidth="1"/>
    <col min="8966" max="9216" width="9.33203125" style="330"/>
    <col min="9217" max="9217" width="16.109375" style="330" customWidth="1"/>
    <col min="9218" max="9218" width="63.77734375" style="330" customWidth="1"/>
    <col min="9219" max="9221" width="14.109375" style="330" customWidth="1"/>
    <col min="9222" max="9472" width="9.33203125" style="330"/>
    <col min="9473" max="9473" width="16.109375" style="330" customWidth="1"/>
    <col min="9474" max="9474" width="63.77734375" style="330" customWidth="1"/>
    <col min="9475" max="9477" width="14.109375" style="330" customWidth="1"/>
    <col min="9478" max="9728" width="9.33203125" style="330"/>
    <col min="9729" max="9729" width="16.109375" style="330" customWidth="1"/>
    <col min="9730" max="9730" width="63.77734375" style="330" customWidth="1"/>
    <col min="9731" max="9733" width="14.109375" style="330" customWidth="1"/>
    <col min="9734" max="9984" width="9.33203125" style="330"/>
    <col min="9985" max="9985" width="16.109375" style="330" customWidth="1"/>
    <col min="9986" max="9986" width="63.77734375" style="330" customWidth="1"/>
    <col min="9987" max="9989" width="14.109375" style="330" customWidth="1"/>
    <col min="9990" max="10240" width="9.33203125" style="330"/>
    <col min="10241" max="10241" width="16.109375" style="330" customWidth="1"/>
    <col min="10242" max="10242" width="63.77734375" style="330" customWidth="1"/>
    <col min="10243" max="10245" width="14.109375" style="330" customWidth="1"/>
    <col min="10246" max="10496" width="9.33203125" style="330"/>
    <col min="10497" max="10497" width="16.109375" style="330" customWidth="1"/>
    <col min="10498" max="10498" width="63.77734375" style="330" customWidth="1"/>
    <col min="10499" max="10501" width="14.109375" style="330" customWidth="1"/>
    <col min="10502" max="10752" width="9.33203125" style="330"/>
    <col min="10753" max="10753" width="16.109375" style="330" customWidth="1"/>
    <col min="10754" max="10754" width="63.77734375" style="330" customWidth="1"/>
    <col min="10755" max="10757" width="14.109375" style="330" customWidth="1"/>
    <col min="10758" max="11008" width="9.33203125" style="330"/>
    <col min="11009" max="11009" width="16.109375" style="330" customWidth="1"/>
    <col min="11010" max="11010" width="63.77734375" style="330" customWidth="1"/>
    <col min="11011" max="11013" width="14.109375" style="330" customWidth="1"/>
    <col min="11014" max="11264" width="9.33203125" style="330"/>
    <col min="11265" max="11265" width="16.109375" style="330" customWidth="1"/>
    <col min="11266" max="11266" width="63.77734375" style="330" customWidth="1"/>
    <col min="11267" max="11269" width="14.109375" style="330" customWidth="1"/>
    <col min="11270" max="11520" width="9.33203125" style="330"/>
    <col min="11521" max="11521" width="16.109375" style="330" customWidth="1"/>
    <col min="11522" max="11522" width="63.77734375" style="330" customWidth="1"/>
    <col min="11523" max="11525" width="14.109375" style="330" customWidth="1"/>
    <col min="11526" max="11776" width="9.33203125" style="330"/>
    <col min="11777" max="11777" width="16.109375" style="330" customWidth="1"/>
    <col min="11778" max="11778" width="63.77734375" style="330" customWidth="1"/>
    <col min="11779" max="11781" width="14.109375" style="330" customWidth="1"/>
    <col min="11782" max="12032" width="9.33203125" style="330"/>
    <col min="12033" max="12033" width="16.109375" style="330" customWidth="1"/>
    <col min="12034" max="12034" width="63.77734375" style="330" customWidth="1"/>
    <col min="12035" max="12037" width="14.109375" style="330" customWidth="1"/>
    <col min="12038" max="12288" width="9.33203125" style="330"/>
    <col min="12289" max="12289" width="16.109375" style="330" customWidth="1"/>
    <col min="12290" max="12290" width="63.77734375" style="330" customWidth="1"/>
    <col min="12291" max="12293" width="14.109375" style="330" customWidth="1"/>
    <col min="12294" max="12544" width="9.33203125" style="330"/>
    <col min="12545" max="12545" width="16.109375" style="330" customWidth="1"/>
    <col min="12546" max="12546" width="63.77734375" style="330" customWidth="1"/>
    <col min="12547" max="12549" width="14.109375" style="330" customWidth="1"/>
    <col min="12550" max="12800" width="9.33203125" style="330"/>
    <col min="12801" max="12801" width="16.109375" style="330" customWidth="1"/>
    <col min="12802" max="12802" width="63.77734375" style="330" customWidth="1"/>
    <col min="12803" max="12805" width="14.109375" style="330" customWidth="1"/>
    <col min="12806" max="13056" width="9.33203125" style="330"/>
    <col min="13057" max="13057" width="16.109375" style="330" customWidth="1"/>
    <col min="13058" max="13058" width="63.77734375" style="330" customWidth="1"/>
    <col min="13059" max="13061" width="14.109375" style="330" customWidth="1"/>
    <col min="13062" max="13312" width="9.33203125" style="330"/>
    <col min="13313" max="13313" width="16.109375" style="330" customWidth="1"/>
    <col min="13314" max="13314" width="63.77734375" style="330" customWidth="1"/>
    <col min="13315" max="13317" width="14.109375" style="330" customWidth="1"/>
    <col min="13318" max="13568" width="9.33203125" style="330"/>
    <col min="13569" max="13569" width="16.109375" style="330" customWidth="1"/>
    <col min="13570" max="13570" width="63.77734375" style="330" customWidth="1"/>
    <col min="13571" max="13573" width="14.109375" style="330" customWidth="1"/>
    <col min="13574" max="13824" width="9.33203125" style="330"/>
    <col min="13825" max="13825" width="16.109375" style="330" customWidth="1"/>
    <col min="13826" max="13826" width="63.77734375" style="330" customWidth="1"/>
    <col min="13827" max="13829" width="14.109375" style="330" customWidth="1"/>
    <col min="13830" max="14080" width="9.33203125" style="330"/>
    <col min="14081" max="14081" width="16.109375" style="330" customWidth="1"/>
    <col min="14082" max="14082" width="63.77734375" style="330" customWidth="1"/>
    <col min="14083" max="14085" width="14.109375" style="330" customWidth="1"/>
    <col min="14086" max="14336" width="9.33203125" style="330"/>
    <col min="14337" max="14337" width="16.109375" style="330" customWidth="1"/>
    <col min="14338" max="14338" width="63.77734375" style="330" customWidth="1"/>
    <col min="14339" max="14341" width="14.109375" style="330" customWidth="1"/>
    <col min="14342" max="14592" width="9.33203125" style="330"/>
    <col min="14593" max="14593" width="16.109375" style="330" customWidth="1"/>
    <col min="14594" max="14594" width="63.77734375" style="330" customWidth="1"/>
    <col min="14595" max="14597" width="14.109375" style="330" customWidth="1"/>
    <col min="14598" max="14848" width="9.33203125" style="330"/>
    <col min="14849" max="14849" width="16.109375" style="330" customWidth="1"/>
    <col min="14850" max="14850" width="63.77734375" style="330" customWidth="1"/>
    <col min="14851" max="14853" width="14.109375" style="330" customWidth="1"/>
    <col min="14854" max="15104" width="9.33203125" style="330"/>
    <col min="15105" max="15105" width="16.109375" style="330" customWidth="1"/>
    <col min="15106" max="15106" width="63.77734375" style="330" customWidth="1"/>
    <col min="15107" max="15109" width="14.109375" style="330" customWidth="1"/>
    <col min="15110" max="15360" width="9.33203125" style="330"/>
    <col min="15361" max="15361" width="16.109375" style="330" customWidth="1"/>
    <col min="15362" max="15362" width="63.77734375" style="330" customWidth="1"/>
    <col min="15363" max="15365" width="14.109375" style="330" customWidth="1"/>
    <col min="15366" max="15616" width="9.33203125" style="330"/>
    <col min="15617" max="15617" width="16.109375" style="330" customWidth="1"/>
    <col min="15618" max="15618" width="63.77734375" style="330" customWidth="1"/>
    <col min="15619" max="15621" width="14.109375" style="330" customWidth="1"/>
    <col min="15622" max="15872" width="9.33203125" style="330"/>
    <col min="15873" max="15873" width="16.109375" style="330" customWidth="1"/>
    <col min="15874" max="15874" width="63.77734375" style="330" customWidth="1"/>
    <col min="15875" max="15877" width="14.109375" style="330" customWidth="1"/>
    <col min="15878" max="16128" width="9.33203125" style="330"/>
    <col min="16129" max="16129" width="16.109375" style="330" customWidth="1"/>
    <col min="16130" max="16130" width="63.77734375" style="330" customWidth="1"/>
    <col min="16131" max="16133" width="14.109375" style="330" customWidth="1"/>
    <col min="16134" max="16384" width="9.33203125" style="330"/>
  </cols>
  <sheetData>
    <row r="1" spans="1:5" s="315" customFormat="1" ht="16.5" customHeight="1" thickBot="1" x14ac:dyDescent="0.3">
      <c r="A1" s="314"/>
      <c r="B1" s="473" t="s">
        <v>538</v>
      </c>
      <c r="C1" s="468"/>
      <c r="D1" s="468"/>
      <c r="E1" s="468"/>
    </row>
    <row r="2" spans="1:5" s="318" customFormat="1" ht="21.15" customHeight="1" thickBot="1" x14ac:dyDescent="0.3">
      <c r="A2" s="316" t="s">
        <v>312</v>
      </c>
      <c r="B2" s="469" t="s">
        <v>260</v>
      </c>
      <c r="C2" s="469"/>
      <c r="D2" s="469"/>
      <c r="E2" s="317" t="s">
        <v>423</v>
      </c>
    </row>
    <row r="3" spans="1:5" s="318" customFormat="1" ht="23.4" thickBot="1" x14ac:dyDescent="0.3">
      <c r="A3" s="316" t="s">
        <v>425</v>
      </c>
      <c r="B3" s="469" t="s">
        <v>530</v>
      </c>
      <c r="C3" s="469"/>
      <c r="D3" s="469"/>
      <c r="E3" s="319" t="s">
        <v>428</v>
      </c>
    </row>
    <row r="4" spans="1:5" s="324" customFormat="1" ht="15.9" customHeight="1" thickBot="1" x14ac:dyDescent="0.35">
      <c r="A4" s="320"/>
      <c r="B4" s="320"/>
      <c r="C4" s="321"/>
      <c r="D4" s="322"/>
      <c r="E4" s="323" t="str">
        <f>'[1]7. melléklet'!G4</f>
        <v>Forintban!</v>
      </c>
    </row>
    <row r="5" spans="1:5" ht="23.4" thickBot="1" x14ac:dyDescent="0.3">
      <c r="A5" s="325" t="s">
        <v>422</v>
      </c>
      <c r="B5" s="326" t="s">
        <v>421</v>
      </c>
      <c r="C5" s="327" t="s">
        <v>490</v>
      </c>
      <c r="D5" s="328" t="s">
        <v>491</v>
      </c>
      <c r="E5" s="329" t="s">
        <v>492</v>
      </c>
    </row>
    <row r="6" spans="1:5" s="335" customFormat="1" ht="12.9" customHeight="1" thickBot="1" x14ac:dyDescent="0.3">
      <c r="A6" s="331" t="s">
        <v>124</v>
      </c>
      <c r="B6" s="332" t="s">
        <v>123</v>
      </c>
      <c r="C6" s="332" t="s">
        <v>311</v>
      </c>
      <c r="D6" s="333" t="s">
        <v>310</v>
      </c>
      <c r="E6" s="334" t="s">
        <v>369</v>
      </c>
    </row>
    <row r="7" spans="1:5" s="335" customFormat="1" ht="15.9" customHeight="1" thickBot="1" x14ac:dyDescent="0.3">
      <c r="A7" s="470" t="s">
        <v>314</v>
      </c>
      <c r="B7" s="471"/>
      <c r="C7" s="471"/>
      <c r="D7" s="471"/>
      <c r="E7" s="472"/>
    </row>
    <row r="8" spans="1:5" s="335" customFormat="1" ht="12" customHeight="1" thickBot="1" x14ac:dyDescent="0.3">
      <c r="A8" s="140" t="s">
        <v>122</v>
      </c>
      <c r="B8" s="91" t="s">
        <v>255</v>
      </c>
      <c r="C8" s="92">
        <f>+C9+C10+C11+C12+C13+C14</f>
        <v>168970197</v>
      </c>
      <c r="D8" s="172">
        <f>+D9+D10+D11+D12+D13+D14</f>
        <v>16797479</v>
      </c>
      <c r="E8" s="93">
        <f>+E9+E10+E11+E12+E13+E14</f>
        <v>185767676</v>
      </c>
    </row>
    <row r="9" spans="1:5" s="337" customFormat="1" ht="12" customHeight="1" x14ac:dyDescent="0.2">
      <c r="A9" s="336" t="s">
        <v>121</v>
      </c>
      <c r="B9" s="96" t="s">
        <v>254</v>
      </c>
      <c r="C9" s="97">
        <v>93146881</v>
      </c>
      <c r="D9" s="166">
        <v>7860708</v>
      </c>
      <c r="E9" s="98">
        <v>101007589</v>
      </c>
    </row>
    <row r="10" spans="1:5" s="339" customFormat="1" ht="12" customHeight="1" x14ac:dyDescent="0.2">
      <c r="A10" s="338" t="s">
        <v>119</v>
      </c>
      <c r="B10" s="100" t="s">
        <v>253</v>
      </c>
      <c r="C10" s="101">
        <v>26657600</v>
      </c>
      <c r="D10" s="168">
        <v>1822700</v>
      </c>
      <c r="E10" s="102">
        <v>28480300</v>
      </c>
    </row>
    <row r="11" spans="1:5" s="339" customFormat="1" ht="12" customHeight="1" x14ac:dyDescent="0.2">
      <c r="A11" s="338" t="s">
        <v>117</v>
      </c>
      <c r="B11" s="100" t="s">
        <v>493</v>
      </c>
      <c r="C11" s="101">
        <v>47365716</v>
      </c>
      <c r="D11" s="168">
        <v>1766174</v>
      </c>
      <c r="E11" s="102">
        <v>49131890</v>
      </c>
    </row>
    <row r="12" spans="1:5" s="339" customFormat="1" ht="12" customHeight="1" x14ac:dyDescent="0.2">
      <c r="A12" s="338" t="s">
        <v>115</v>
      </c>
      <c r="B12" s="100" t="s">
        <v>252</v>
      </c>
      <c r="C12" s="101">
        <v>1800000</v>
      </c>
      <c r="D12" s="168">
        <v>532770</v>
      </c>
      <c r="E12" s="102">
        <v>2332770</v>
      </c>
    </row>
    <row r="13" spans="1:5" s="339" customFormat="1" ht="12" customHeight="1" x14ac:dyDescent="0.2">
      <c r="A13" s="338" t="s">
        <v>251</v>
      </c>
      <c r="B13" s="100" t="s">
        <v>420</v>
      </c>
      <c r="C13" s="101"/>
      <c r="D13" s="168">
        <v>4785440</v>
      </c>
      <c r="E13" s="102">
        <v>4785440</v>
      </c>
    </row>
    <row r="14" spans="1:5" s="337" customFormat="1" ht="12" customHeight="1" thickBot="1" x14ac:dyDescent="0.25">
      <c r="A14" s="340" t="s">
        <v>111</v>
      </c>
      <c r="B14" s="109" t="s">
        <v>249</v>
      </c>
      <c r="C14" s="101"/>
      <c r="D14" s="168">
        <v>29687</v>
      </c>
      <c r="E14" s="102">
        <v>29687</v>
      </c>
    </row>
    <row r="15" spans="1:5" s="337" customFormat="1" ht="12" customHeight="1" thickBot="1" x14ac:dyDescent="0.3">
      <c r="A15" s="140" t="s">
        <v>1</v>
      </c>
      <c r="B15" s="106" t="s">
        <v>248</v>
      </c>
      <c r="C15" s="92">
        <f>+C16+C17+C18+C19+C20</f>
        <v>70463175</v>
      </c>
      <c r="D15" s="172">
        <f>+D16+D17+D18+D19+D20</f>
        <v>1485628</v>
      </c>
      <c r="E15" s="93">
        <f>+E16+E17+E18+E19+E20</f>
        <v>71948803</v>
      </c>
    </row>
    <row r="16" spans="1:5" s="337" customFormat="1" ht="12" customHeight="1" x14ac:dyDescent="0.2">
      <c r="A16" s="336" t="s">
        <v>83</v>
      </c>
      <c r="B16" s="96" t="s">
        <v>247</v>
      </c>
      <c r="C16" s="97"/>
      <c r="D16" s="166"/>
      <c r="E16" s="98"/>
    </row>
    <row r="17" spans="1:5" s="337" customFormat="1" ht="12" customHeight="1" x14ac:dyDescent="0.2">
      <c r="A17" s="338" t="s">
        <v>81</v>
      </c>
      <c r="B17" s="100" t="s">
        <v>246</v>
      </c>
      <c r="C17" s="101"/>
      <c r="D17" s="168"/>
      <c r="E17" s="102"/>
    </row>
    <row r="18" spans="1:5" s="337" customFormat="1" ht="12" customHeight="1" x14ac:dyDescent="0.2">
      <c r="A18" s="338" t="s">
        <v>79</v>
      </c>
      <c r="B18" s="100" t="s">
        <v>245</v>
      </c>
      <c r="C18" s="101"/>
      <c r="D18" s="168"/>
      <c r="E18" s="102"/>
    </row>
    <row r="19" spans="1:5" s="337" customFormat="1" ht="12" customHeight="1" x14ac:dyDescent="0.2">
      <c r="A19" s="338" t="s">
        <v>77</v>
      </c>
      <c r="B19" s="100" t="s">
        <v>244</v>
      </c>
      <c r="C19" s="101"/>
      <c r="D19" s="168"/>
      <c r="E19" s="102"/>
    </row>
    <row r="20" spans="1:5" s="337" customFormat="1" ht="12" customHeight="1" x14ac:dyDescent="0.2">
      <c r="A20" s="338" t="s">
        <v>75</v>
      </c>
      <c r="B20" s="100" t="s">
        <v>419</v>
      </c>
      <c r="C20" s="101">
        <v>70463175</v>
      </c>
      <c r="D20" s="168">
        <v>1485628</v>
      </c>
      <c r="E20" s="102">
        <v>71948803</v>
      </c>
    </row>
    <row r="21" spans="1:5" s="339" customFormat="1" ht="12" customHeight="1" thickBot="1" x14ac:dyDescent="0.25">
      <c r="A21" s="340" t="s">
        <v>74</v>
      </c>
      <c r="B21" s="109" t="s">
        <v>243</v>
      </c>
      <c r="C21" s="107"/>
      <c r="D21" s="170"/>
      <c r="E21" s="108"/>
    </row>
    <row r="22" spans="1:5" s="339" customFormat="1" ht="12" customHeight="1" thickBot="1" x14ac:dyDescent="0.3">
      <c r="A22" s="140" t="s">
        <v>58</v>
      </c>
      <c r="B22" s="91" t="s">
        <v>242</v>
      </c>
      <c r="C22" s="92">
        <f>+C23+C24+C25+C26+C27</f>
        <v>2641600</v>
      </c>
      <c r="D22" s="172">
        <f>+D23+D24+D25+D26+D27</f>
        <v>45973329</v>
      </c>
      <c r="E22" s="93">
        <f>+E23+E24+E25+E26+E27</f>
        <v>48614929</v>
      </c>
    </row>
    <row r="23" spans="1:5" s="339" customFormat="1" ht="12" customHeight="1" x14ac:dyDescent="0.2">
      <c r="A23" s="336" t="s">
        <v>241</v>
      </c>
      <c r="B23" s="96" t="s">
        <v>240</v>
      </c>
      <c r="C23" s="97"/>
      <c r="D23" s="166"/>
      <c r="E23" s="98"/>
    </row>
    <row r="24" spans="1:5" s="337" customFormat="1" ht="12" customHeight="1" x14ac:dyDescent="0.2">
      <c r="A24" s="338" t="s">
        <v>239</v>
      </c>
      <c r="B24" s="100" t="s">
        <v>238</v>
      </c>
      <c r="C24" s="101"/>
      <c r="D24" s="168"/>
      <c r="E24" s="102"/>
    </row>
    <row r="25" spans="1:5" s="339" customFormat="1" ht="12" customHeight="1" x14ac:dyDescent="0.2">
      <c r="A25" s="338" t="s">
        <v>237</v>
      </c>
      <c r="B25" s="100" t="s">
        <v>236</v>
      </c>
      <c r="C25" s="101"/>
      <c r="D25" s="168"/>
      <c r="E25" s="102"/>
    </row>
    <row r="26" spans="1:5" s="339" customFormat="1" ht="12" customHeight="1" x14ac:dyDescent="0.2">
      <c r="A26" s="338" t="s">
        <v>235</v>
      </c>
      <c r="B26" s="100" t="s">
        <v>234</v>
      </c>
      <c r="C26" s="101"/>
      <c r="D26" s="168"/>
      <c r="E26" s="102"/>
    </row>
    <row r="27" spans="1:5" s="339" customFormat="1" ht="12" customHeight="1" x14ac:dyDescent="0.2">
      <c r="A27" s="338" t="s">
        <v>233</v>
      </c>
      <c r="B27" s="100" t="s">
        <v>232</v>
      </c>
      <c r="C27" s="101">
        <v>2641600</v>
      </c>
      <c r="D27" s="168">
        <v>45973329</v>
      </c>
      <c r="E27" s="102">
        <v>48614929</v>
      </c>
    </row>
    <row r="28" spans="1:5" s="339" customFormat="1" ht="12" customHeight="1" thickBot="1" x14ac:dyDescent="0.25">
      <c r="A28" s="340" t="s">
        <v>231</v>
      </c>
      <c r="B28" s="109" t="s">
        <v>427</v>
      </c>
      <c r="C28" s="107"/>
      <c r="D28" s="170"/>
      <c r="E28" s="108"/>
    </row>
    <row r="29" spans="1:5" s="339" customFormat="1" ht="12" customHeight="1" thickBot="1" x14ac:dyDescent="0.3">
      <c r="A29" s="140" t="s">
        <v>230</v>
      </c>
      <c r="B29" s="91" t="s">
        <v>229</v>
      </c>
      <c r="C29" s="110">
        <f>SUM(C30:C36)</f>
        <v>9300000</v>
      </c>
      <c r="D29" s="110">
        <f>SUM(D30:D36)</f>
        <v>-500000</v>
      </c>
      <c r="E29" s="111">
        <f>SUM(E30:E36)</f>
        <v>8800000</v>
      </c>
    </row>
    <row r="30" spans="1:5" s="339" customFormat="1" ht="12" customHeight="1" x14ac:dyDescent="0.2">
      <c r="A30" s="336" t="s">
        <v>54</v>
      </c>
      <c r="B30" s="96" t="str">
        <f>'[1]1. melléklet'!B33</f>
        <v>Építményadó</v>
      </c>
      <c r="C30" s="97"/>
      <c r="D30" s="97"/>
      <c r="E30" s="98"/>
    </row>
    <row r="31" spans="1:5" s="339" customFormat="1" ht="12" customHeight="1" x14ac:dyDescent="0.2">
      <c r="A31" s="338" t="s">
        <v>52</v>
      </c>
      <c r="B31" s="96" t="str">
        <f>'[1]1. melléklet'!B34</f>
        <v>Idegenforgalmi adó</v>
      </c>
      <c r="C31" s="101"/>
      <c r="D31" s="101"/>
      <c r="E31" s="102"/>
    </row>
    <row r="32" spans="1:5" s="339" customFormat="1" ht="12" customHeight="1" x14ac:dyDescent="0.2">
      <c r="A32" s="338" t="s">
        <v>50</v>
      </c>
      <c r="B32" s="96" t="str">
        <f>'[1]1. melléklet'!B35</f>
        <v>Iparűzési adó</v>
      </c>
      <c r="C32" s="101">
        <v>7800000</v>
      </c>
      <c r="D32" s="101">
        <v>1000000</v>
      </c>
      <c r="E32" s="102">
        <v>8800000</v>
      </c>
    </row>
    <row r="33" spans="1:5" s="339" customFormat="1" ht="12" customHeight="1" x14ac:dyDescent="0.2">
      <c r="A33" s="338" t="s">
        <v>225</v>
      </c>
      <c r="B33" s="96" t="str">
        <f>'[1]1. melléklet'!B36</f>
        <v xml:space="preserve">Talajterhelési díj </v>
      </c>
      <c r="C33" s="101"/>
      <c r="D33" s="101"/>
      <c r="E33" s="102"/>
    </row>
    <row r="34" spans="1:5" s="339" customFormat="1" ht="12" customHeight="1" x14ac:dyDescent="0.2">
      <c r="A34" s="338" t="s">
        <v>223</v>
      </c>
      <c r="B34" s="96" t="str">
        <f>'[1]1. melléklet'!B37</f>
        <v>Gépjárműadó</v>
      </c>
      <c r="C34" s="101">
        <v>1500000</v>
      </c>
      <c r="D34" s="101">
        <v>-1500000</v>
      </c>
      <c r="E34" s="102"/>
    </row>
    <row r="35" spans="1:5" s="339" customFormat="1" ht="12" customHeight="1" x14ac:dyDescent="0.2">
      <c r="A35" s="338" t="s">
        <v>221</v>
      </c>
      <c r="B35" s="96" t="str">
        <f>'[1]1. melléklet'!B38</f>
        <v>Telekadó</v>
      </c>
      <c r="C35" s="101"/>
      <c r="D35" s="101"/>
      <c r="E35" s="102"/>
    </row>
    <row r="36" spans="1:5" s="339" customFormat="1" ht="12" customHeight="1" thickBot="1" x14ac:dyDescent="0.25">
      <c r="A36" s="340" t="s">
        <v>219</v>
      </c>
      <c r="B36" s="96" t="str">
        <f>'[1]1. melléklet'!B39</f>
        <v>Kommunális adó</v>
      </c>
      <c r="C36" s="107"/>
      <c r="D36" s="107"/>
      <c r="E36" s="108"/>
    </row>
    <row r="37" spans="1:5" s="339" customFormat="1" ht="12" customHeight="1" thickBot="1" x14ac:dyDescent="0.3">
      <c r="A37" s="140" t="s">
        <v>48</v>
      </c>
      <c r="B37" s="91" t="s">
        <v>217</v>
      </c>
      <c r="C37" s="92">
        <f>SUM(C38:C48)</f>
        <v>5283632</v>
      </c>
      <c r="D37" s="172">
        <f>SUM(D38:D48)</f>
        <v>444500</v>
      </c>
      <c r="E37" s="93">
        <f>SUM(E38:E48)</f>
        <v>5728132</v>
      </c>
    </row>
    <row r="38" spans="1:5" s="339" customFormat="1" ht="12" customHeight="1" x14ac:dyDescent="0.2">
      <c r="A38" s="336" t="s">
        <v>46</v>
      </c>
      <c r="B38" s="96" t="s">
        <v>216</v>
      </c>
      <c r="C38" s="97">
        <v>120000</v>
      </c>
      <c r="D38" s="166">
        <v>350000</v>
      </c>
      <c r="E38" s="98">
        <v>470000</v>
      </c>
    </row>
    <row r="39" spans="1:5" s="339" customFormat="1" ht="12" customHeight="1" x14ac:dyDescent="0.2">
      <c r="A39" s="338" t="s">
        <v>44</v>
      </c>
      <c r="B39" s="100" t="s">
        <v>215</v>
      </c>
      <c r="C39" s="101">
        <v>3290733</v>
      </c>
      <c r="D39" s="168"/>
      <c r="E39" s="102">
        <v>3290733</v>
      </c>
    </row>
    <row r="40" spans="1:5" s="339" customFormat="1" ht="12" customHeight="1" x14ac:dyDescent="0.2">
      <c r="A40" s="338" t="s">
        <v>42</v>
      </c>
      <c r="B40" s="100" t="s">
        <v>214</v>
      </c>
      <c r="C40" s="101">
        <v>749606</v>
      </c>
      <c r="D40" s="168"/>
      <c r="E40" s="102">
        <v>749606</v>
      </c>
    </row>
    <row r="41" spans="1:5" s="339" customFormat="1" ht="12" customHeight="1" x14ac:dyDescent="0.2">
      <c r="A41" s="338" t="s">
        <v>40</v>
      </c>
      <c r="B41" s="100" t="s">
        <v>213</v>
      </c>
      <c r="C41" s="101"/>
      <c r="D41" s="168"/>
      <c r="E41" s="102"/>
    </row>
    <row r="42" spans="1:5" s="339" customFormat="1" ht="12" customHeight="1" x14ac:dyDescent="0.2">
      <c r="A42" s="338" t="s">
        <v>38</v>
      </c>
      <c r="B42" s="100" t="s">
        <v>212</v>
      </c>
      <c r="C42" s="101"/>
      <c r="D42" s="168"/>
      <c r="E42" s="102"/>
    </row>
    <row r="43" spans="1:5" s="339" customFormat="1" ht="12" customHeight="1" x14ac:dyDescent="0.2">
      <c r="A43" s="338" t="s">
        <v>36</v>
      </c>
      <c r="B43" s="100" t="s">
        <v>211</v>
      </c>
      <c r="C43" s="101">
        <v>1123293</v>
      </c>
      <c r="D43" s="168">
        <v>94500</v>
      </c>
      <c r="E43" s="102">
        <v>1217793</v>
      </c>
    </row>
    <row r="44" spans="1:5" s="339" customFormat="1" ht="12" customHeight="1" x14ac:dyDescent="0.2">
      <c r="A44" s="338" t="s">
        <v>210</v>
      </c>
      <c r="B44" s="100" t="s">
        <v>209</v>
      </c>
      <c r="C44" s="101"/>
      <c r="D44" s="168"/>
      <c r="E44" s="102"/>
    </row>
    <row r="45" spans="1:5" s="339" customFormat="1" ht="12" customHeight="1" x14ac:dyDescent="0.2">
      <c r="A45" s="338" t="s">
        <v>208</v>
      </c>
      <c r="B45" s="100" t="s">
        <v>207</v>
      </c>
      <c r="C45" s="101"/>
      <c r="D45" s="168"/>
      <c r="E45" s="102"/>
    </row>
    <row r="46" spans="1:5" s="339" customFormat="1" ht="12" customHeight="1" x14ac:dyDescent="0.2">
      <c r="A46" s="338" t="s">
        <v>206</v>
      </c>
      <c r="B46" s="100" t="s">
        <v>205</v>
      </c>
      <c r="C46" s="115"/>
      <c r="D46" s="341"/>
      <c r="E46" s="116"/>
    </row>
    <row r="47" spans="1:5" s="339" customFormat="1" ht="12" customHeight="1" x14ac:dyDescent="0.2">
      <c r="A47" s="340" t="s">
        <v>204</v>
      </c>
      <c r="B47" s="109" t="s">
        <v>203</v>
      </c>
      <c r="C47" s="117"/>
      <c r="D47" s="342"/>
      <c r="E47" s="118"/>
    </row>
    <row r="48" spans="1:5" s="339" customFormat="1" ht="12" customHeight="1" thickBot="1" x14ac:dyDescent="0.25">
      <c r="A48" s="340" t="s">
        <v>202</v>
      </c>
      <c r="B48" s="109" t="s">
        <v>201</v>
      </c>
      <c r="C48" s="117"/>
      <c r="D48" s="342"/>
      <c r="E48" s="118"/>
    </row>
    <row r="49" spans="1:5" s="339" customFormat="1" ht="12" customHeight="1" thickBot="1" x14ac:dyDescent="0.3">
      <c r="A49" s="140" t="s">
        <v>34</v>
      </c>
      <c r="B49" s="91" t="s">
        <v>200</v>
      </c>
      <c r="C49" s="92">
        <f>SUM(C50:C54)</f>
        <v>700000</v>
      </c>
      <c r="D49" s="172">
        <f>SUM(D50:D54)</f>
        <v>0</v>
      </c>
      <c r="E49" s="93">
        <f>SUM(E50:E54)</f>
        <v>700000</v>
      </c>
    </row>
    <row r="50" spans="1:5" s="339" customFormat="1" ht="12" customHeight="1" x14ac:dyDescent="0.2">
      <c r="A50" s="336" t="s">
        <v>32</v>
      </c>
      <c r="B50" s="96" t="s">
        <v>199</v>
      </c>
      <c r="C50" s="119"/>
      <c r="D50" s="343"/>
      <c r="E50" s="120"/>
    </row>
    <row r="51" spans="1:5" s="339" customFormat="1" ht="12" customHeight="1" x14ac:dyDescent="0.2">
      <c r="A51" s="338" t="s">
        <v>30</v>
      </c>
      <c r="B51" s="100" t="s">
        <v>198</v>
      </c>
      <c r="C51" s="115">
        <v>700000</v>
      </c>
      <c r="D51" s="341"/>
      <c r="E51" s="116">
        <v>700000</v>
      </c>
    </row>
    <row r="52" spans="1:5" s="339" customFormat="1" ht="12" customHeight="1" x14ac:dyDescent="0.2">
      <c r="A52" s="338" t="s">
        <v>28</v>
      </c>
      <c r="B52" s="100" t="s">
        <v>197</v>
      </c>
      <c r="C52" s="115"/>
      <c r="D52" s="341"/>
      <c r="E52" s="116"/>
    </row>
    <row r="53" spans="1:5" s="339" customFormat="1" ht="12" customHeight="1" x14ac:dyDescent="0.2">
      <c r="A53" s="338" t="s">
        <v>26</v>
      </c>
      <c r="B53" s="100" t="s">
        <v>196</v>
      </c>
      <c r="C53" s="115"/>
      <c r="D53" s="341"/>
      <c r="E53" s="116"/>
    </row>
    <row r="54" spans="1:5" s="339" customFormat="1" ht="12" customHeight="1" thickBot="1" x14ac:dyDescent="0.25">
      <c r="A54" s="340" t="s">
        <v>195</v>
      </c>
      <c r="B54" s="109" t="s">
        <v>194</v>
      </c>
      <c r="C54" s="117"/>
      <c r="D54" s="342"/>
      <c r="E54" s="118"/>
    </row>
    <row r="55" spans="1:5" s="339" customFormat="1" ht="12" customHeight="1" thickBot="1" x14ac:dyDescent="0.3">
      <c r="A55" s="140" t="s">
        <v>193</v>
      </c>
      <c r="B55" s="91" t="s">
        <v>192</v>
      </c>
      <c r="C55" s="92">
        <f>SUM(C56:C58)</f>
        <v>56000</v>
      </c>
      <c r="D55" s="172">
        <f>SUM(D56:D58)</f>
        <v>0</v>
      </c>
      <c r="E55" s="93">
        <f>SUM(E56:E58)</f>
        <v>56000</v>
      </c>
    </row>
    <row r="56" spans="1:5" s="339" customFormat="1" ht="12" customHeight="1" x14ac:dyDescent="0.2">
      <c r="A56" s="336" t="s">
        <v>22</v>
      </c>
      <c r="B56" s="96" t="s">
        <v>191</v>
      </c>
      <c r="C56" s="97"/>
      <c r="D56" s="166"/>
      <c r="E56" s="98"/>
    </row>
    <row r="57" spans="1:5" s="339" customFormat="1" ht="12" customHeight="1" x14ac:dyDescent="0.2">
      <c r="A57" s="338" t="s">
        <v>20</v>
      </c>
      <c r="B57" s="100" t="s">
        <v>190</v>
      </c>
      <c r="C57" s="101"/>
      <c r="D57" s="168"/>
      <c r="E57" s="102"/>
    </row>
    <row r="58" spans="1:5" s="339" customFormat="1" ht="12" customHeight="1" x14ac:dyDescent="0.2">
      <c r="A58" s="338" t="s">
        <v>18</v>
      </c>
      <c r="B58" s="100" t="s">
        <v>189</v>
      </c>
      <c r="C58" s="101">
        <v>56000</v>
      </c>
      <c r="D58" s="168"/>
      <c r="E58" s="102">
        <v>56000</v>
      </c>
    </row>
    <row r="59" spans="1:5" s="339" customFormat="1" ht="12" customHeight="1" thickBot="1" x14ac:dyDescent="0.25">
      <c r="A59" s="340" t="s">
        <v>16</v>
      </c>
      <c r="B59" s="109" t="s">
        <v>188</v>
      </c>
      <c r="C59" s="107"/>
      <c r="D59" s="170"/>
      <c r="E59" s="108"/>
    </row>
    <row r="60" spans="1:5" s="339" customFormat="1" ht="12" customHeight="1" thickBot="1" x14ac:dyDescent="0.3">
      <c r="A60" s="140" t="s">
        <v>12</v>
      </c>
      <c r="B60" s="106" t="s">
        <v>187</v>
      </c>
      <c r="C60" s="92">
        <f>SUM(C61:C63)</f>
        <v>0</v>
      </c>
      <c r="D60" s="172">
        <f>SUM(D61:D63)</f>
        <v>0</v>
      </c>
      <c r="E60" s="93">
        <f>SUM(E61:E63)</f>
        <v>0</v>
      </c>
    </row>
    <row r="61" spans="1:5" s="339" customFormat="1" ht="12" customHeight="1" x14ac:dyDescent="0.2">
      <c r="A61" s="336" t="s">
        <v>186</v>
      </c>
      <c r="B61" s="96" t="s">
        <v>185</v>
      </c>
      <c r="C61" s="115"/>
      <c r="D61" s="341"/>
      <c r="E61" s="116"/>
    </row>
    <row r="62" spans="1:5" s="339" customFormat="1" ht="12" customHeight="1" x14ac:dyDescent="0.2">
      <c r="A62" s="338" t="s">
        <v>184</v>
      </c>
      <c r="B62" s="100" t="s">
        <v>183</v>
      </c>
      <c r="C62" s="115"/>
      <c r="D62" s="341"/>
      <c r="E62" s="116"/>
    </row>
    <row r="63" spans="1:5" s="339" customFormat="1" ht="12" customHeight="1" x14ac:dyDescent="0.2">
      <c r="A63" s="338" t="s">
        <v>182</v>
      </c>
      <c r="B63" s="100" t="s">
        <v>181</v>
      </c>
      <c r="C63" s="115"/>
      <c r="D63" s="341"/>
      <c r="E63" s="116"/>
    </row>
    <row r="64" spans="1:5" s="339" customFormat="1" ht="12" customHeight="1" thickBot="1" x14ac:dyDescent="0.25">
      <c r="A64" s="340" t="s">
        <v>180</v>
      </c>
      <c r="B64" s="109" t="s">
        <v>179</v>
      </c>
      <c r="C64" s="115"/>
      <c r="D64" s="341"/>
      <c r="E64" s="116"/>
    </row>
    <row r="65" spans="1:5" s="339" customFormat="1" ht="12" customHeight="1" thickBot="1" x14ac:dyDescent="0.3">
      <c r="A65" s="140" t="s">
        <v>10</v>
      </c>
      <c r="B65" s="91" t="s">
        <v>177</v>
      </c>
      <c r="C65" s="110">
        <f>+C8+C15+C22+C29+C37+C49+C55+C60</f>
        <v>257414604</v>
      </c>
      <c r="D65" s="176">
        <f>+D8+D15+D22+D29+D37+D49+D55+D60</f>
        <v>64200936</v>
      </c>
      <c r="E65" s="111">
        <f>+E8+E15+E22+E29+E37+E49+E55+E60</f>
        <v>321615540</v>
      </c>
    </row>
    <row r="66" spans="1:5" s="339" customFormat="1" ht="12" customHeight="1" thickBot="1" x14ac:dyDescent="0.25">
      <c r="A66" s="344" t="s">
        <v>418</v>
      </c>
      <c r="B66" s="106" t="s">
        <v>175</v>
      </c>
      <c r="C66" s="92">
        <f>SUM(C67:C69)</f>
        <v>0</v>
      </c>
      <c r="D66" s="172">
        <f>SUM(D67:D69)</f>
        <v>0</v>
      </c>
      <c r="E66" s="93">
        <f>SUM(E67:E69)</f>
        <v>0</v>
      </c>
    </row>
    <row r="67" spans="1:5" s="339" customFormat="1" ht="12" customHeight="1" x14ac:dyDescent="0.2">
      <c r="A67" s="336" t="s">
        <v>174</v>
      </c>
      <c r="B67" s="96" t="s">
        <v>173</v>
      </c>
      <c r="C67" s="115"/>
      <c r="D67" s="341"/>
      <c r="E67" s="116"/>
    </row>
    <row r="68" spans="1:5" s="339" customFormat="1" ht="12" customHeight="1" x14ac:dyDescent="0.2">
      <c r="A68" s="338" t="s">
        <v>172</v>
      </c>
      <c r="B68" s="100" t="s">
        <v>171</v>
      </c>
      <c r="C68" s="115"/>
      <c r="D68" s="341"/>
      <c r="E68" s="116"/>
    </row>
    <row r="69" spans="1:5" s="339" customFormat="1" ht="12" customHeight="1" thickBot="1" x14ac:dyDescent="0.25">
      <c r="A69" s="345" t="s">
        <v>170</v>
      </c>
      <c r="B69" s="346" t="s">
        <v>417</v>
      </c>
      <c r="C69" s="347"/>
      <c r="D69" s="348"/>
      <c r="E69" s="349"/>
    </row>
    <row r="70" spans="1:5" s="339" customFormat="1" ht="12" customHeight="1" thickBot="1" x14ac:dyDescent="0.25">
      <c r="A70" s="344" t="s">
        <v>169</v>
      </c>
      <c r="B70" s="106" t="s">
        <v>168</v>
      </c>
      <c r="C70" s="92">
        <f>SUM(C71:C74)</f>
        <v>0</v>
      </c>
      <c r="D70" s="92">
        <f>SUM(D71:D74)</f>
        <v>0</v>
      </c>
      <c r="E70" s="93">
        <f>SUM(E71:E74)</f>
        <v>0</v>
      </c>
    </row>
    <row r="71" spans="1:5" s="339" customFormat="1" ht="12" customHeight="1" x14ac:dyDescent="0.2">
      <c r="A71" s="336" t="s">
        <v>167</v>
      </c>
      <c r="B71" s="124" t="s">
        <v>166</v>
      </c>
      <c r="C71" s="115"/>
      <c r="D71" s="115"/>
      <c r="E71" s="116"/>
    </row>
    <row r="72" spans="1:5" s="339" customFormat="1" ht="12" customHeight="1" x14ac:dyDescent="0.2">
      <c r="A72" s="338" t="s">
        <v>165</v>
      </c>
      <c r="B72" s="124" t="s">
        <v>164</v>
      </c>
      <c r="C72" s="115"/>
      <c r="D72" s="115"/>
      <c r="E72" s="116"/>
    </row>
    <row r="73" spans="1:5" s="339" customFormat="1" ht="12" customHeight="1" x14ac:dyDescent="0.2">
      <c r="A73" s="338" t="s">
        <v>163</v>
      </c>
      <c r="B73" s="124" t="s">
        <v>162</v>
      </c>
      <c r="C73" s="115"/>
      <c r="D73" s="115"/>
      <c r="E73" s="116"/>
    </row>
    <row r="74" spans="1:5" s="339" customFormat="1" ht="12" customHeight="1" thickBot="1" x14ac:dyDescent="0.3">
      <c r="A74" s="340" t="s">
        <v>161</v>
      </c>
      <c r="B74" s="125" t="s">
        <v>160</v>
      </c>
      <c r="C74" s="115"/>
      <c r="D74" s="115"/>
      <c r="E74" s="116"/>
    </row>
    <row r="75" spans="1:5" s="339" customFormat="1" ht="12" customHeight="1" thickBot="1" x14ac:dyDescent="0.25">
      <c r="A75" s="344" t="s">
        <v>159</v>
      </c>
      <c r="B75" s="106" t="s">
        <v>158</v>
      </c>
      <c r="C75" s="92">
        <f>SUM(C76:C77)</f>
        <v>45873022</v>
      </c>
      <c r="D75" s="92">
        <f>SUM(D76:D77)</f>
        <v>6315684</v>
      </c>
      <c r="E75" s="93">
        <f>SUM(E76:E77)</f>
        <v>52188706</v>
      </c>
    </row>
    <row r="76" spans="1:5" s="339" customFormat="1" ht="12" customHeight="1" x14ac:dyDescent="0.2">
      <c r="A76" s="336" t="s">
        <v>157</v>
      </c>
      <c r="B76" s="96" t="s">
        <v>156</v>
      </c>
      <c r="C76" s="115">
        <v>45873022</v>
      </c>
      <c r="D76" s="115">
        <v>6315684</v>
      </c>
      <c r="E76" s="116">
        <v>52188706</v>
      </c>
    </row>
    <row r="77" spans="1:5" s="339" customFormat="1" ht="12" customHeight="1" thickBot="1" x14ac:dyDescent="0.25">
      <c r="A77" s="340" t="s">
        <v>155</v>
      </c>
      <c r="B77" s="109" t="s">
        <v>154</v>
      </c>
      <c r="C77" s="115"/>
      <c r="D77" s="115"/>
      <c r="E77" s="116"/>
    </row>
    <row r="78" spans="1:5" s="337" customFormat="1" ht="12" customHeight="1" thickBot="1" x14ac:dyDescent="0.25">
      <c r="A78" s="344" t="s">
        <v>153</v>
      </c>
      <c r="B78" s="106" t="s">
        <v>152</v>
      </c>
      <c r="C78" s="92">
        <f>SUM(C79:C81)</f>
        <v>0</v>
      </c>
      <c r="D78" s="92">
        <f>SUM(D79:D81)</f>
        <v>0</v>
      </c>
      <c r="E78" s="93">
        <f>SUM(E79:E81)</f>
        <v>0</v>
      </c>
    </row>
    <row r="79" spans="1:5" s="339" customFormat="1" ht="12" customHeight="1" x14ac:dyDescent="0.2">
      <c r="A79" s="336" t="s">
        <v>151</v>
      </c>
      <c r="B79" s="96" t="s">
        <v>150</v>
      </c>
      <c r="C79" s="115"/>
      <c r="D79" s="115"/>
      <c r="E79" s="116"/>
    </row>
    <row r="80" spans="1:5" s="339" customFormat="1" ht="12" customHeight="1" x14ac:dyDescent="0.2">
      <c r="A80" s="338" t="s">
        <v>149</v>
      </c>
      <c r="B80" s="100" t="s">
        <v>148</v>
      </c>
      <c r="C80" s="115"/>
      <c r="D80" s="115"/>
      <c r="E80" s="116"/>
    </row>
    <row r="81" spans="1:5" s="339" customFormat="1" ht="12" customHeight="1" thickBot="1" x14ac:dyDescent="0.25">
      <c r="A81" s="340" t="s">
        <v>147</v>
      </c>
      <c r="B81" s="109" t="s">
        <v>146</v>
      </c>
      <c r="C81" s="115"/>
      <c r="D81" s="115"/>
      <c r="E81" s="116"/>
    </row>
    <row r="82" spans="1:5" s="339" customFormat="1" ht="12" customHeight="1" thickBot="1" x14ac:dyDescent="0.25">
      <c r="A82" s="344" t="s">
        <v>145</v>
      </c>
      <c r="B82" s="106" t="s">
        <v>144</v>
      </c>
      <c r="C82" s="92">
        <f>SUM(C83:C86)</f>
        <v>0</v>
      </c>
      <c r="D82" s="92">
        <f>SUM(D83:D86)</f>
        <v>0</v>
      </c>
      <c r="E82" s="93">
        <f>SUM(E83:E86)</f>
        <v>0</v>
      </c>
    </row>
    <row r="83" spans="1:5" s="339" customFormat="1" ht="12" customHeight="1" x14ac:dyDescent="0.2">
      <c r="A83" s="350" t="s">
        <v>143</v>
      </c>
      <c r="B83" s="96" t="s">
        <v>142</v>
      </c>
      <c r="C83" s="115"/>
      <c r="D83" s="115"/>
      <c r="E83" s="116"/>
    </row>
    <row r="84" spans="1:5" s="339" customFormat="1" ht="12" customHeight="1" x14ac:dyDescent="0.2">
      <c r="A84" s="351" t="s">
        <v>141</v>
      </c>
      <c r="B84" s="100" t="s">
        <v>140</v>
      </c>
      <c r="C84" s="115"/>
      <c r="D84" s="115"/>
      <c r="E84" s="116"/>
    </row>
    <row r="85" spans="1:5" s="339" customFormat="1" ht="12" customHeight="1" x14ac:dyDescent="0.2">
      <c r="A85" s="351" t="s">
        <v>139</v>
      </c>
      <c r="B85" s="100" t="s">
        <v>138</v>
      </c>
      <c r="C85" s="115"/>
      <c r="D85" s="115"/>
      <c r="E85" s="116"/>
    </row>
    <row r="86" spans="1:5" s="337" customFormat="1" ht="12" customHeight="1" thickBot="1" x14ac:dyDescent="0.25">
      <c r="A86" s="352" t="s">
        <v>137</v>
      </c>
      <c r="B86" s="109" t="s">
        <v>136</v>
      </c>
      <c r="C86" s="115"/>
      <c r="D86" s="115"/>
      <c r="E86" s="116"/>
    </row>
    <row r="87" spans="1:5" s="337" customFormat="1" ht="12" customHeight="1" thickBot="1" x14ac:dyDescent="0.25">
      <c r="A87" s="344" t="s">
        <v>135</v>
      </c>
      <c r="B87" s="106" t="s">
        <v>134</v>
      </c>
      <c r="C87" s="129"/>
      <c r="D87" s="129"/>
      <c r="E87" s="130"/>
    </row>
    <row r="88" spans="1:5" s="337" customFormat="1" ht="12" customHeight="1" thickBot="1" x14ac:dyDescent="0.25">
      <c r="A88" s="344" t="s">
        <v>416</v>
      </c>
      <c r="B88" s="106" t="s">
        <v>132</v>
      </c>
      <c r="C88" s="129"/>
      <c r="D88" s="129"/>
      <c r="E88" s="130"/>
    </row>
    <row r="89" spans="1:5" s="337" customFormat="1" ht="12" customHeight="1" thickBot="1" x14ac:dyDescent="0.25">
      <c r="A89" s="344" t="s">
        <v>415</v>
      </c>
      <c r="B89" s="131" t="s">
        <v>130</v>
      </c>
      <c r="C89" s="110">
        <f>+C66+C70+C75+C78+C82+C88+C87</f>
        <v>45873022</v>
      </c>
      <c r="D89" s="110">
        <f>+D66+D70+D75+D78+D82+D88+D87</f>
        <v>6315684</v>
      </c>
      <c r="E89" s="111">
        <f>+E66+E70+E75+E78+E82+E88+E87</f>
        <v>52188706</v>
      </c>
    </row>
    <row r="90" spans="1:5" s="337" customFormat="1" ht="12" customHeight="1" thickBot="1" x14ac:dyDescent="0.25">
      <c r="A90" s="353" t="s">
        <v>414</v>
      </c>
      <c r="B90" s="133" t="s">
        <v>413</v>
      </c>
      <c r="C90" s="110">
        <f>+C65+C89</f>
        <v>303287626</v>
      </c>
      <c r="D90" s="110">
        <f>+D65+D89</f>
        <v>70516620</v>
      </c>
      <c r="E90" s="111">
        <f>+E65+E89</f>
        <v>373804246</v>
      </c>
    </row>
    <row r="91" spans="1:5" s="339" customFormat="1" ht="15.15" customHeight="1" thickBot="1" x14ac:dyDescent="0.3">
      <c r="A91" s="354"/>
      <c r="B91" s="355"/>
      <c r="C91" s="356"/>
    </row>
    <row r="92" spans="1:5" s="335" customFormat="1" ht="16.5" customHeight="1" thickBot="1" x14ac:dyDescent="0.3">
      <c r="A92" s="470" t="s">
        <v>313</v>
      </c>
      <c r="B92" s="471"/>
      <c r="C92" s="471"/>
      <c r="D92" s="471"/>
      <c r="E92" s="472"/>
    </row>
    <row r="93" spans="1:5" s="357" customFormat="1" ht="12" customHeight="1" thickBot="1" x14ac:dyDescent="0.3">
      <c r="A93" s="86" t="s">
        <v>122</v>
      </c>
      <c r="B93" s="144" t="s">
        <v>527</v>
      </c>
      <c r="C93" s="145">
        <f>+C94+C95+C96+C97+C98+C111</f>
        <v>163726790</v>
      </c>
      <c r="D93" s="145">
        <f>+D94+D95+D96+D97+D98+D111</f>
        <v>9746637</v>
      </c>
      <c r="E93" s="146">
        <f>+E94+E95+E96+E97+E98+E111</f>
        <v>173473427</v>
      </c>
    </row>
    <row r="94" spans="1:5" ht="12" customHeight="1" x14ac:dyDescent="0.25">
      <c r="A94" s="358" t="s">
        <v>121</v>
      </c>
      <c r="B94" s="148" t="s">
        <v>120</v>
      </c>
      <c r="C94" s="149">
        <v>73107893</v>
      </c>
      <c r="D94" s="149">
        <v>4165937</v>
      </c>
      <c r="E94" s="150">
        <v>77273830</v>
      </c>
    </row>
    <row r="95" spans="1:5" ht="12" customHeight="1" x14ac:dyDescent="0.25">
      <c r="A95" s="338" t="s">
        <v>119</v>
      </c>
      <c r="B95" s="151" t="s">
        <v>118</v>
      </c>
      <c r="C95" s="101">
        <v>9474373</v>
      </c>
      <c r="D95" s="101">
        <v>475260</v>
      </c>
      <c r="E95" s="102">
        <v>9949633</v>
      </c>
    </row>
    <row r="96" spans="1:5" ht="12" customHeight="1" x14ac:dyDescent="0.25">
      <c r="A96" s="338" t="s">
        <v>117</v>
      </c>
      <c r="B96" s="151" t="s">
        <v>116</v>
      </c>
      <c r="C96" s="107">
        <v>52898406</v>
      </c>
      <c r="D96" s="101">
        <v>3977600</v>
      </c>
      <c r="E96" s="108">
        <v>56876006</v>
      </c>
    </row>
    <row r="97" spans="1:5" ht="12" customHeight="1" x14ac:dyDescent="0.25">
      <c r="A97" s="338" t="s">
        <v>115</v>
      </c>
      <c r="B97" s="152" t="s">
        <v>114</v>
      </c>
      <c r="C97" s="107">
        <v>22492920</v>
      </c>
      <c r="D97" s="170"/>
      <c r="E97" s="108">
        <v>22492920</v>
      </c>
    </row>
    <row r="98" spans="1:5" ht="12" customHeight="1" x14ac:dyDescent="0.25">
      <c r="A98" s="338" t="s">
        <v>113</v>
      </c>
      <c r="B98" s="153" t="s">
        <v>112</v>
      </c>
      <c r="C98" s="107">
        <v>1737048</v>
      </c>
      <c r="D98" s="170">
        <v>2660008</v>
      </c>
      <c r="E98" s="108">
        <v>4397056</v>
      </c>
    </row>
    <row r="99" spans="1:5" ht="12" customHeight="1" x14ac:dyDescent="0.25">
      <c r="A99" s="338" t="s">
        <v>111</v>
      </c>
      <c r="B99" s="151" t="s">
        <v>412</v>
      </c>
      <c r="C99" s="107"/>
      <c r="D99" s="170"/>
      <c r="E99" s="108"/>
    </row>
    <row r="100" spans="1:5" ht="12" customHeight="1" x14ac:dyDescent="0.2">
      <c r="A100" s="338" t="s">
        <v>109</v>
      </c>
      <c r="B100" s="155" t="s">
        <v>108</v>
      </c>
      <c r="C100" s="107"/>
      <c r="D100" s="170"/>
      <c r="E100" s="108"/>
    </row>
    <row r="101" spans="1:5" ht="12" customHeight="1" x14ac:dyDescent="0.2">
      <c r="A101" s="338" t="s">
        <v>107</v>
      </c>
      <c r="B101" s="155" t="s">
        <v>106</v>
      </c>
      <c r="C101" s="107"/>
      <c r="D101" s="170"/>
      <c r="E101" s="108"/>
    </row>
    <row r="102" spans="1:5" ht="12" customHeight="1" x14ac:dyDescent="0.2">
      <c r="A102" s="338" t="s">
        <v>105</v>
      </c>
      <c r="B102" s="155" t="s">
        <v>104</v>
      </c>
      <c r="C102" s="107"/>
      <c r="D102" s="170"/>
      <c r="E102" s="108"/>
    </row>
    <row r="103" spans="1:5" ht="12" customHeight="1" x14ac:dyDescent="0.25">
      <c r="A103" s="338" t="s">
        <v>103</v>
      </c>
      <c r="B103" s="156" t="s">
        <v>102</v>
      </c>
      <c r="C103" s="107"/>
      <c r="D103" s="170"/>
      <c r="E103" s="108"/>
    </row>
    <row r="104" spans="1:5" ht="12" customHeight="1" x14ac:dyDescent="0.25">
      <c r="A104" s="338" t="s">
        <v>101</v>
      </c>
      <c r="B104" s="156" t="s">
        <v>69</v>
      </c>
      <c r="C104" s="107"/>
      <c r="D104" s="170"/>
      <c r="E104" s="108"/>
    </row>
    <row r="105" spans="1:5" ht="12" customHeight="1" x14ac:dyDescent="0.2">
      <c r="A105" s="338" t="s">
        <v>100</v>
      </c>
      <c r="B105" s="155" t="s">
        <v>99</v>
      </c>
      <c r="C105" s="107">
        <v>1737048</v>
      </c>
      <c r="D105" s="170"/>
      <c r="E105" s="108">
        <v>1737048</v>
      </c>
    </row>
    <row r="106" spans="1:5" ht="12" customHeight="1" x14ac:dyDescent="0.2">
      <c r="A106" s="338" t="s">
        <v>98</v>
      </c>
      <c r="B106" s="155" t="s">
        <v>97</v>
      </c>
      <c r="C106" s="107"/>
      <c r="D106" s="170"/>
      <c r="E106" s="108"/>
    </row>
    <row r="107" spans="1:5" ht="12" customHeight="1" x14ac:dyDescent="0.25">
      <c r="A107" s="338" t="s">
        <v>96</v>
      </c>
      <c r="B107" s="156" t="s">
        <v>63</v>
      </c>
      <c r="C107" s="101"/>
      <c r="D107" s="170"/>
      <c r="E107" s="108"/>
    </row>
    <row r="108" spans="1:5" ht="12" customHeight="1" x14ac:dyDescent="0.25">
      <c r="A108" s="359" t="s">
        <v>95</v>
      </c>
      <c r="B108" s="154" t="s">
        <v>94</v>
      </c>
      <c r="C108" s="107"/>
      <c r="D108" s="170"/>
      <c r="E108" s="108"/>
    </row>
    <row r="109" spans="1:5" ht="12" customHeight="1" x14ac:dyDescent="0.25">
      <c r="A109" s="338" t="s">
        <v>93</v>
      </c>
      <c r="B109" s="154" t="s">
        <v>92</v>
      </c>
      <c r="C109" s="107"/>
      <c r="D109" s="170"/>
      <c r="E109" s="108"/>
    </row>
    <row r="110" spans="1:5" ht="12" customHeight="1" x14ac:dyDescent="0.25">
      <c r="A110" s="338" t="s">
        <v>91</v>
      </c>
      <c r="B110" s="156" t="s">
        <v>90</v>
      </c>
      <c r="C110" s="101"/>
      <c r="D110" s="168"/>
      <c r="E110" s="102"/>
    </row>
    <row r="111" spans="1:5" ht="12" customHeight="1" x14ac:dyDescent="0.25">
      <c r="A111" s="338" t="s">
        <v>89</v>
      </c>
      <c r="B111" s="152" t="s">
        <v>88</v>
      </c>
      <c r="C111" s="101">
        <v>4016150</v>
      </c>
      <c r="D111" s="168">
        <v>-1532168</v>
      </c>
      <c r="E111" s="102">
        <v>2483982</v>
      </c>
    </row>
    <row r="112" spans="1:5" ht="12" customHeight="1" x14ac:dyDescent="0.25">
      <c r="A112" s="340" t="s">
        <v>87</v>
      </c>
      <c r="B112" s="151" t="s">
        <v>411</v>
      </c>
      <c r="C112" s="107">
        <v>2500000</v>
      </c>
      <c r="D112" s="170">
        <v>-16018</v>
      </c>
      <c r="E112" s="108">
        <v>2483982</v>
      </c>
    </row>
    <row r="113" spans="1:5" ht="12" customHeight="1" thickBot="1" x14ac:dyDescent="0.3">
      <c r="A113" s="345" t="s">
        <v>85</v>
      </c>
      <c r="B113" s="360" t="s">
        <v>410</v>
      </c>
      <c r="C113" s="160">
        <v>1516150</v>
      </c>
      <c r="D113" s="175">
        <v>-1516150</v>
      </c>
      <c r="E113" s="161"/>
    </row>
    <row r="114" spans="1:5" ht="12" customHeight="1" thickBot="1" x14ac:dyDescent="0.3">
      <c r="A114" s="140" t="s">
        <v>1</v>
      </c>
      <c r="B114" s="194" t="s">
        <v>496</v>
      </c>
      <c r="C114" s="92">
        <f>+C115+C117+C119</f>
        <v>32714600</v>
      </c>
      <c r="D114" s="172">
        <f>+D115+D117+D119</f>
        <v>46950599</v>
      </c>
      <c r="E114" s="93">
        <f>+E115+E117+E119</f>
        <v>79665199</v>
      </c>
    </row>
    <row r="115" spans="1:5" ht="12" customHeight="1" x14ac:dyDescent="0.25">
      <c r="A115" s="336" t="s">
        <v>83</v>
      </c>
      <c r="B115" s="151" t="s">
        <v>82</v>
      </c>
      <c r="C115" s="97">
        <v>32714600</v>
      </c>
      <c r="D115" s="166">
        <v>13953714</v>
      </c>
      <c r="E115" s="98">
        <v>46668314</v>
      </c>
    </row>
    <row r="116" spans="1:5" ht="12" customHeight="1" x14ac:dyDescent="0.25">
      <c r="A116" s="336" t="s">
        <v>81</v>
      </c>
      <c r="B116" s="167" t="s">
        <v>80</v>
      </c>
      <c r="C116" s="97"/>
      <c r="D116" s="166"/>
      <c r="E116" s="98"/>
    </row>
    <row r="117" spans="1:5" ht="12" customHeight="1" x14ac:dyDescent="0.25">
      <c r="A117" s="336" t="s">
        <v>79</v>
      </c>
      <c r="B117" s="167" t="s">
        <v>78</v>
      </c>
      <c r="C117" s="101"/>
      <c r="D117" s="168">
        <v>32996885</v>
      </c>
      <c r="E117" s="102">
        <v>32996885</v>
      </c>
    </row>
    <row r="118" spans="1:5" ht="12" customHeight="1" x14ac:dyDescent="0.25">
      <c r="A118" s="336" t="s">
        <v>77</v>
      </c>
      <c r="B118" s="167" t="s">
        <v>76</v>
      </c>
      <c r="C118" s="101"/>
      <c r="D118" s="168"/>
      <c r="E118" s="102"/>
    </row>
    <row r="119" spans="1:5" ht="12" customHeight="1" x14ac:dyDescent="0.25">
      <c r="A119" s="336" t="s">
        <v>75</v>
      </c>
      <c r="B119" s="105" t="s">
        <v>338</v>
      </c>
      <c r="C119" s="101"/>
      <c r="D119" s="168"/>
      <c r="E119" s="102"/>
    </row>
    <row r="120" spans="1:5" ht="12" customHeight="1" x14ac:dyDescent="0.25">
      <c r="A120" s="336" t="s">
        <v>74</v>
      </c>
      <c r="B120" s="103" t="s">
        <v>73</v>
      </c>
      <c r="C120" s="101"/>
      <c r="D120" s="168"/>
      <c r="E120" s="102"/>
    </row>
    <row r="121" spans="1:5" ht="12" customHeight="1" x14ac:dyDescent="0.25">
      <c r="A121" s="336" t="s">
        <v>72</v>
      </c>
      <c r="B121" s="169" t="s">
        <v>71</v>
      </c>
      <c r="C121" s="101"/>
      <c r="D121" s="168"/>
      <c r="E121" s="102"/>
    </row>
    <row r="122" spans="1:5" ht="12" customHeight="1" x14ac:dyDescent="0.25">
      <c r="A122" s="336" t="s">
        <v>70</v>
      </c>
      <c r="B122" s="156" t="s">
        <v>69</v>
      </c>
      <c r="C122" s="101"/>
      <c r="D122" s="168"/>
      <c r="E122" s="102"/>
    </row>
    <row r="123" spans="1:5" ht="12" customHeight="1" x14ac:dyDescent="0.25">
      <c r="A123" s="336" t="s">
        <v>68</v>
      </c>
      <c r="B123" s="156" t="s">
        <v>67</v>
      </c>
      <c r="C123" s="101"/>
      <c r="D123" s="168"/>
      <c r="E123" s="102"/>
    </row>
    <row r="124" spans="1:5" ht="12" customHeight="1" x14ac:dyDescent="0.25">
      <c r="A124" s="336" t="s">
        <v>66</v>
      </c>
      <c r="B124" s="156" t="s">
        <v>65</v>
      </c>
      <c r="C124" s="101"/>
      <c r="D124" s="168"/>
      <c r="E124" s="102"/>
    </row>
    <row r="125" spans="1:5" ht="12" customHeight="1" x14ac:dyDescent="0.25">
      <c r="A125" s="336" t="s">
        <v>64</v>
      </c>
      <c r="B125" s="156" t="s">
        <v>63</v>
      </c>
      <c r="C125" s="101"/>
      <c r="D125" s="168"/>
      <c r="E125" s="102"/>
    </row>
    <row r="126" spans="1:5" ht="12" customHeight="1" x14ac:dyDescent="0.25">
      <c r="A126" s="336" t="s">
        <v>62</v>
      </c>
      <c r="B126" s="156" t="s">
        <v>61</v>
      </c>
      <c r="C126" s="101"/>
      <c r="D126" s="168"/>
      <c r="E126" s="102"/>
    </row>
    <row r="127" spans="1:5" ht="12" customHeight="1" thickBot="1" x14ac:dyDescent="0.3">
      <c r="A127" s="359" t="s">
        <v>60</v>
      </c>
      <c r="B127" s="156" t="s">
        <v>59</v>
      </c>
      <c r="C127" s="107"/>
      <c r="D127" s="170"/>
      <c r="E127" s="108"/>
    </row>
    <row r="128" spans="1:5" ht="12" customHeight="1" thickBot="1" x14ac:dyDescent="0.3">
      <c r="A128" s="140" t="s">
        <v>58</v>
      </c>
      <c r="B128" s="171" t="s">
        <v>57</v>
      </c>
      <c r="C128" s="92">
        <f>+C93+C114</f>
        <v>196441390</v>
      </c>
      <c r="D128" s="172">
        <f>+D93+D114</f>
        <v>56697236</v>
      </c>
      <c r="E128" s="93">
        <f>+E93+E114</f>
        <v>253138626</v>
      </c>
    </row>
    <row r="129" spans="1:11" ht="12" customHeight="1" thickBot="1" x14ac:dyDescent="0.3">
      <c r="A129" s="140" t="s">
        <v>56</v>
      </c>
      <c r="B129" s="171" t="s">
        <v>55</v>
      </c>
      <c r="C129" s="92">
        <f>+C130+C131+C132</f>
        <v>0</v>
      </c>
      <c r="D129" s="172">
        <f>+D130+D131+D132</f>
        <v>0</v>
      </c>
      <c r="E129" s="93">
        <f>+E130+E131+E132</f>
        <v>0</v>
      </c>
    </row>
    <row r="130" spans="1:11" s="357" customFormat="1" ht="12" customHeight="1" x14ac:dyDescent="0.25">
      <c r="A130" s="336" t="s">
        <v>54</v>
      </c>
      <c r="B130" s="173" t="s">
        <v>409</v>
      </c>
      <c r="C130" s="101"/>
      <c r="D130" s="168"/>
      <c r="E130" s="102"/>
    </row>
    <row r="131" spans="1:11" ht="12" customHeight="1" x14ac:dyDescent="0.25">
      <c r="A131" s="336" t="s">
        <v>52</v>
      </c>
      <c r="B131" s="173" t="s">
        <v>51</v>
      </c>
      <c r="C131" s="101"/>
      <c r="D131" s="168"/>
      <c r="E131" s="102"/>
    </row>
    <row r="132" spans="1:11" ht="12" customHeight="1" thickBot="1" x14ac:dyDescent="0.3">
      <c r="A132" s="359" t="s">
        <v>50</v>
      </c>
      <c r="B132" s="177" t="s">
        <v>408</v>
      </c>
      <c r="C132" s="101"/>
      <c r="D132" s="168"/>
      <c r="E132" s="102"/>
    </row>
    <row r="133" spans="1:11" ht="12" customHeight="1" thickBot="1" x14ac:dyDescent="0.3">
      <c r="A133" s="140" t="s">
        <v>48</v>
      </c>
      <c r="B133" s="171" t="s">
        <v>47</v>
      </c>
      <c r="C133" s="92">
        <f>+C134+C135+C136+C137+C138+C139</f>
        <v>0</v>
      </c>
      <c r="D133" s="172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336" t="s">
        <v>46</v>
      </c>
      <c r="B134" s="173" t="s">
        <v>45</v>
      </c>
      <c r="C134" s="101"/>
      <c r="D134" s="168"/>
      <c r="E134" s="102"/>
    </row>
    <row r="135" spans="1:11" ht="12" customHeight="1" x14ac:dyDescent="0.25">
      <c r="A135" s="336" t="s">
        <v>44</v>
      </c>
      <c r="B135" s="173" t="s">
        <v>43</v>
      </c>
      <c r="C135" s="101"/>
      <c r="D135" s="168"/>
      <c r="E135" s="102"/>
    </row>
    <row r="136" spans="1:11" ht="12" customHeight="1" x14ac:dyDescent="0.25">
      <c r="A136" s="336" t="s">
        <v>42</v>
      </c>
      <c r="B136" s="173" t="s">
        <v>41</v>
      </c>
      <c r="C136" s="101"/>
      <c r="D136" s="168"/>
      <c r="E136" s="102"/>
    </row>
    <row r="137" spans="1:11" ht="12" customHeight="1" x14ac:dyDescent="0.25">
      <c r="A137" s="336" t="s">
        <v>40</v>
      </c>
      <c r="B137" s="173" t="s">
        <v>407</v>
      </c>
      <c r="C137" s="101"/>
      <c r="D137" s="168"/>
      <c r="E137" s="102"/>
    </row>
    <row r="138" spans="1:11" ht="12" customHeight="1" x14ac:dyDescent="0.25">
      <c r="A138" s="336" t="s">
        <v>38</v>
      </c>
      <c r="B138" s="173" t="s">
        <v>37</v>
      </c>
      <c r="C138" s="101"/>
      <c r="D138" s="168"/>
      <c r="E138" s="102"/>
    </row>
    <row r="139" spans="1:11" s="357" customFormat="1" ht="12" customHeight="1" thickBot="1" x14ac:dyDescent="0.3">
      <c r="A139" s="359" t="s">
        <v>36</v>
      </c>
      <c r="B139" s="177" t="s">
        <v>35</v>
      </c>
      <c r="C139" s="101"/>
      <c r="D139" s="168"/>
      <c r="E139" s="102"/>
    </row>
    <row r="140" spans="1:11" ht="12" customHeight="1" thickBot="1" x14ac:dyDescent="0.3">
      <c r="A140" s="140" t="s">
        <v>34</v>
      </c>
      <c r="B140" s="171" t="s">
        <v>406</v>
      </c>
      <c r="C140" s="110">
        <f>+C141+C142+C144+C145+C143</f>
        <v>106846236</v>
      </c>
      <c r="D140" s="176">
        <f>+D141+D142+D144+D145+D143</f>
        <v>13819384</v>
      </c>
      <c r="E140" s="111">
        <f>+E141+E142+E144+E145+E143</f>
        <v>120665620</v>
      </c>
      <c r="K140" s="361"/>
    </row>
    <row r="141" spans="1:11" x14ac:dyDescent="0.25">
      <c r="A141" s="336" t="s">
        <v>32</v>
      </c>
      <c r="B141" s="173" t="s">
        <v>31</v>
      </c>
      <c r="C141" s="101"/>
      <c r="D141" s="168"/>
      <c r="E141" s="102"/>
    </row>
    <row r="142" spans="1:11" ht="12" customHeight="1" x14ac:dyDescent="0.25">
      <c r="A142" s="336" t="s">
        <v>30</v>
      </c>
      <c r="B142" s="173" t="s">
        <v>29</v>
      </c>
      <c r="C142" s="101">
        <v>6164064</v>
      </c>
      <c r="D142" s="168"/>
      <c r="E142" s="102">
        <v>6164064</v>
      </c>
    </row>
    <row r="143" spans="1:11" ht="12" customHeight="1" x14ac:dyDescent="0.25">
      <c r="A143" s="336" t="s">
        <v>28</v>
      </c>
      <c r="B143" s="173" t="s">
        <v>405</v>
      </c>
      <c r="C143" s="101">
        <v>100682172</v>
      </c>
      <c r="D143" s="168">
        <v>13819384</v>
      </c>
      <c r="E143" s="102">
        <v>114501556</v>
      </c>
    </row>
    <row r="144" spans="1:11" s="357" customFormat="1" ht="12" customHeight="1" x14ac:dyDescent="0.25">
      <c r="A144" s="336" t="s">
        <v>26</v>
      </c>
      <c r="B144" s="173" t="s">
        <v>27</v>
      </c>
      <c r="C144" s="101"/>
      <c r="D144" s="168"/>
      <c r="E144" s="102"/>
    </row>
    <row r="145" spans="1:5" s="357" customFormat="1" ht="12" customHeight="1" thickBot="1" x14ac:dyDescent="0.3">
      <c r="A145" s="359" t="s">
        <v>195</v>
      </c>
      <c r="B145" s="177" t="s">
        <v>25</v>
      </c>
      <c r="C145" s="101"/>
      <c r="D145" s="168"/>
      <c r="E145" s="102"/>
    </row>
    <row r="146" spans="1:5" s="357" customFormat="1" ht="12" customHeight="1" thickBot="1" x14ac:dyDescent="0.3">
      <c r="A146" s="140" t="s">
        <v>24</v>
      </c>
      <c r="B146" s="171" t="s">
        <v>23</v>
      </c>
      <c r="C146" s="178">
        <f>+C147+C148+C149+C150+C151</f>
        <v>0</v>
      </c>
      <c r="D146" s="179">
        <f>+D147+D148+D149+D150+D151</f>
        <v>0</v>
      </c>
      <c r="E146" s="180">
        <f>+E147+E148+E149+E150+E151</f>
        <v>0</v>
      </c>
    </row>
    <row r="147" spans="1:5" s="357" customFormat="1" ht="12" customHeight="1" x14ac:dyDescent="0.25">
      <c r="A147" s="336" t="s">
        <v>22</v>
      </c>
      <c r="B147" s="173" t="s">
        <v>21</v>
      </c>
      <c r="C147" s="101"/>
      <c r="D147" s="168"/>
      <c r="E147" s="102"/>
    </row>
    <row r="148" spans="1:5" s="357" customFormat="1" ht="12" customHeight="1" x14ac:dyDescent="0.25">
      <c r="A148" s="336" t="s">
        <v>20</v>
      </c>
      <c r="B148" s="173" t="s">
        <v>19</v>
      </c>
      <c r="C148" s="101"/>
      <c r="D148" s="168"/>
      <c r="E148" s="102"/>
    </row>
    <row r="149" spans="1:5" s="357" customFormat="1" ht="12" customHeight="1" x14ac:dyDescent="0.25">
      <c r="A149" s="336" t="s">
        <v>18</v>
      </c>
      <c r="B149" s="173" t="s">
        <v>17</v>
      </c>
      <c r="C149" s="101"/>
      <c r="D149" s="168"/>
      <c r="E149" s="102"/>
    </row>
    <row r="150" spans="1:5" s="357" customFormat="1" ht="12" customHeight="1" x14ac:dyDescent="0.25">
      <c r="A150" s="336" t="s">
        <v>16</v>
      </c>
      <c r="B150" s="173" t="s">
        <v>15</v>
      </c>
      <c r="C150" s="101"/>
      <c r="D150" s="168"/>
      <c r="E150" s="102"/>
    </row>
    <row r="151" spans="1:5" ht="12.75" customHeight="1" thickBot="1" x14ac:dyDescent="0.3">
      <c r="A151" s="359" t="s">
        <v>14</v>
      </c>
      <c r="B151" s="177" t="s">
        <v>13</v>
      </c>
      <c r="C151" s="107"/>
      <c r="D151" s="170"/>
      <c r="E151" s="108"/>
    </row>
    <row r="152" spans="1:5" ht="12.75" customHeight="1" thickBot="1" x14ac:dyDescent="0.3">
      <c r="A152" s="362" t="s">
        <v>12</v>
      </c>
      <c r="B152" s="171" t="s">
        <v>11</v>
      </c>
      <c r="C152" s="178"/>
      <c r="D152" s="179"/>
      <c r="E152" s="180"/>
    </row>
    <row r="153" spans="1:5" ht="12.75" customHeight="1" thickBot="1" x14ac:dyDescent="0.3">
      <c r="A153" s="362" t="s">
        <v>10</v>
      </c>
      <c r="B153" s="171" t="s">
        <v>9</v>
      </c>
      <c r="C153" s="178"/>
      <c r="D153" s="179"/>
      <c r="E153" s="180"/>
    </row>
    <row r="154" spans="1:5" ht="12" customHeight="1" thickBot="1" x14ac:dyDescent="0.3">
      <c r="A154" s="140" t="s">
        <v>8</v>
      </c>
      <c r="B154" s="171" t="s">
        <v>7</v>
      </c>
      <c r="C154" s="184">
        <f>+C129+C133+C140+C146+C152+C153</f>
        <v>106846236</v>
      </c>
      <c r="D154" s="185">
        <f>+D129+D133+D140+D146+D152+D153</f>
        <v>13819384</v>
      </c>
      <c r="E154" s="186">
        <f>+E129+E133+E140+E146+E152+E153</f>
        <v>120665620</v>
      </c>
    </row>
    <row r="155" spans="1:5" ht="15.15" customHeight="1" thickBot="1" x14ac:dyDescent="0.3">
      <c r="A155" s="363" t="s">
        <v>6</v>
      </c>
      <c r="B155" s="190" t="s">
        <v>5</v>
      </c>
      <c r="C155" s="184">
        <f>+C128+C154</f>
        <v>303287626</v>
      </c>
      <c r="D155" s="185">
        <f>+D128+D154</f>
        <v>70516620</v>
      </c>
      <c r="E155" s="186">
        <f>+E128+E154</f>
        <v>373804246</v>
      </c>
    </row>
    <row r="156" spans="1:5" ht="13.8" thickBot="1" x14ac:dyDescent="0.3">
      <c r="C156" s="366">
        <f>C90-C155</f>
        <v>0</v>
      </c>
      <c r="D156" s="366">
        <f>D90-D155</f>
        <v>0</v>
      </c>
      <c r="E156" s="367"/>
    </row>
    <row r="157" spans="1:5" ht="15.15" customHeight="1" thickBot="1" x14ac:dyDescent="0.3">
      <c r="A157" s="368" t="s">
        <v>528</v>
      </c>
      <c r="B157" s="369"/>
      <c r="C157" s="370">
        <v>3</v>
      </c>
      <c r="D157" s="370"/>
      <c r="E157" s="371">
        <v>4</v>
      </c>
    </row>
    <row r="158" spans="1:5" ht="14.4" customHeight="1" thickBot="1" x14ac:dyDescent="0.3">
      <c r="A158" s="368" t="s">
        <v>529</v>
      </c>
      <c r="B158" s="369"/>
      <c r="C158" s="370">
        <v>50</v>
      </c>
      <c r="D158" s="370"/>
      <c r="E158" s="371">
        <v>53</v>
      </c>
    </row>
  </sheetData>
  <sheetProtection formatCells="0"/>
  <mergeCells count="5">
    <mergeCell ref="B1:E1"/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K158"/>
  <sheetViews>
    <sheetView zoomScale="120" zoomScaleNormal="120" zoomScaleSheetLayoutView="100" workbookViewId="0">
      <selection activeCell="E1" sqref="E1"/>
    </sheetView>
  </sheetViews>
  <sheetFormatPr defaultColWidth="9.33203125" defaultRowHeight="13.2" x14ac:dyDescent="0.25"/>
  <cols>
    <col min="1" max="1" width="16.109375" style="364" customWidth="1"/>
    <col min="2" max="2" width="62" style="365" customWidth="1"/>
    <col min="3" max="3" width="14.109375" style="367" customWidth="1"/>
    <col min="4" max="5" width="14.109375" style="330" customWidth="1"/>
    <col min="6" max="256" width="9.33203125" style="330"/>
    <col min="257" max="257" width="16.109375" style="330" customWidth="1"/>
    <col min="258" max="258" width="62" style="330" customWidth="1"/>
    <col min="259" max="261" width="14.109375" style="330" customWidth="1"/>
    <col min="262" max="512" width="9.33203125" style="330"/>
    <col min="513" max="513" width="16.109375" style="330" customWidth="1"/>
    <col min="514" max="514" width="62" style="330" customWidth="1"/>
    <col min="515" max="517" width="14.109375" style="330" customWidth="1"/>
    <col min="518" max="768" width="9.33203125" style="330"/>
    <col min="769" max="769" width="16.109375" style="330" customWidth="1"/>
    <col min="770" max="770" width="62" style="330" customWidth="1"/>
    <col min="771" max="773" width="14.109375" style="330" customWidth="1"/>
    <col min="774" max="1024" width="9.33203125" style="330"/>
    <col min="1025" max="1025" width="16.109375" style="330" customWidth="1"/>
    <col min="1026" max="1026" width="62" style="330" customWidth="1"/>
    <col min="1027" max="1029" width="14.109375" style="330" customWidth="1"/>
    <col min="1030" max="1280" width="9.33203125" style="330"/>
    <col min="1281" max="1281" width="16.109375" style="330" customWidth="1"/>
    <col min="1282" max="1282" width="62" style="330" customWidth="1"/>
    <col min="1283" max="1285" width="14.109375" style="330" customWidth="1"/>
    <col min="1286" max="1536" width="9.33203125" style="330"/>
    <col min="1537" max="1537" width="16.109375" style="330" customWidth="1"/>
    <col min="1538" max="1538" width="62" style="330" customWidth="1"/>
    <col min="1539" max="1541" width="14.109375" style="330" customWidth="1"/>
    <col min="1542" max="1792" width="9.33203125" style="330"/>
    <col min="1793" max="1793" width="16.109375" style="330" customWidth="1"/>
    <col min="1794" max="1794" width="62" style="330" customWidth="1"/>
    <col min="1795" max="1797" width="14.109375" style="330" customWidth="1"/>
    <col min="1798" max="2048" width="9.33203125" style="330"/>
    <col min="2049" max="2049" width="16.109375" style="330" customWidth="1"/>
    <col min="2050" max="2050" width="62" style="330" customWidth="1"/>
    <col min="2051" max="2053" width="14.109375" style="330" customWidth="1"/>
    <col min="2054" max="2304" width="9.33203125" style="330"/>
    <col min="2305" max="2305" width="16.109375" style="330" customWidth="1"/>
    <col min="2306" max="2306" width="62" style="330" customWidth="1"/>
    <col min="2307" max="2309" width="14.109375" style="330" customWidth="1"/>
    <col min="2310" max="2560" width="9.33203125" style="330"/>
    <col min="2561" max="2561" width="16.109375" style="330" customWidth="1"/>
    <col min="2562" max="2562" width="62" style="330" customWidth="1"/>
    <col min="2563" max="2565" width="14.109375" style="330" customWidth="1"/>
    <col min="2566" max="2816" width="9.33203125" style="330"/>
    <col min="2817" max="2817" width="16.109375" style="330" customWidth="1"/>
    <col min="2818" max="2818" width="62" style="330" customWidth="1"/>
    <col min="2819" max="2821" width="14.109375" style="330" customWidth="1"/>
    <col min="2822" max="3072" width="9.33203125" style="330"/>
    <col min="3073" max="3073" width="16.109375" style="330" customWidth="1"/>
    <col min="3074" max="3074" width="62" style="330" customWidth="1"/>
    <col min="3075" max="3077" width="14.109375" style="330" customWidth="1"/>
    <col min="3078" max="3328" width="9.33203125" style="330"/>
    <col min="3329" max="3329" width="16.109375" style="330" customWidth="1"/>
    <col min="3330" max="3330" width="62" style="330" customWidth="1"/>
    <col min="3331" max="3333" width="14.109375" style="330" customWidth="1"/>
    <col min="3334" max="3584" width="9.33203125" style="330"/>
    <col min="3585" max="3585" width="16.109375" style="330" customWidth="1"/>
    <col min="3586" max="3586" width="62" style="330" customWidth="1"/>
    <col min="3587" max="3589" width="14.109375" style="330" customWidth="1"/>
    <col min="3590" max="3840" width="9.33203125" style="330"/>
    <col min="3841" max="3841" width="16.109375" style="330" customWidth="1"/>
    <col min="3842" max="3842" width="62" style="330" customWidth="1"/>
    <col min="3843" max="3845" width="14.109375" style="330" customWidth="1"/>
    <col min="3846" max="4096" width="9.33203125" style="330"/>
    <col min="4097" max="4097" width="16.109375" style="330" customWidth="1"/>
    <col min="4098" max="4098" width="62" style="330" customWidth="1"/>
    <col min="4099" max="4101" width="14.109375" style="330" customWidth="1"/>
    <col min="4102" max="4352" width="9.33203125" style="330"/>
    <col min="4353" max="4353" width="16.109375" style="330" customWidth="1"/>
    <col min="4354" max="4354" width="62" style="330" customWidth="1"/>
    <col min="4355" max="4357" width="14.109375" style="330" customWidth="1"/>
    <col min="4358" max="4608" width="9.33203125" style="330"/>
    <col min="4609" max="4609" width="16.109375" style="330" customWidth="1"/>
    <col min="4610" max="4610" width="62" style="330" customWidth="1"/>
    <col min="4611" max="4613" width="14.109375" style="330" customWidth="1"/>
    <col min="4614" max="4864" width="9.33203125" style="330"/>
    <col min="4865" max="4865" width="16.109375" style="330" customWidth="1"/>
    <col min="4866" max="4866" width="62" style="330" customWidth="1"/>
    <col min="4867" max="4869" width="14.109375" style="330" customWidth="1"/>
    <col min="4870" max="5120" width="9.33203125" style="330"/>
    <col min="5121" max="5121" width="16.109375" style="330" customWidth="1"/>
    <col min="5122" max="5122" width="62" style="330" customWidth="1"/>
    <col min="5123" max="5125" width="14.109375" style="330" customWidth="1"/>
    <col min="5126" max="5376" width="9.33203125" style="330"/>
    <col min="5377" max="5377" width="16.109375" style="330" customWidth="1"/>
    <col min="5378" max="5378" width="62" style="330" customWidth="1"/>
    <col min="5379" max="5381" width="14.109375" style="330" customWidth="1"/>
    <col min="5382" max="5632" width="9.33203125" style="330"/>
    <col min="5633" max="5633" width="16.109375" style="330" customWidth="1"/>
    <col min="5634" max="5634" width="62" style="330" customWidth="1"/>
    <col min="5635" max="5637" width="14.109375" style="330" customWidth="1"/>
    <col min="5638" max="5888" width="9.33203125" style="330"/>
    <col min="5889" max="5889" width="16.109375" style="330" customWidth="1"/>
    <col min="5890" max="5890" width="62" style="330" customWidth="1"/>
    <col min="5891" max="5893" width="14.109375" style="330" customWidth="1"/>
    <col min="5894" max="6144" width="9.33203125" style="330"/>
    <col min="6145" max="6145" width="16.109375" style="330" customWidth="1"/>
    <col min="6146" max="6146" width="62" style="330" customWidth="1"/>
    <col min="6147" max="6149" width="14.109375" style="330" customWidth="1"/>
    <col min="6150" max="6400" width="9.33203125" style="330"/>
    <col min="6401" max="6401" width="16.109375" style="330" customWidth="1"/>
    <col min="6402" max="6402" width="62" style="330" customWidth="1"/>
    <col min="6403" max="6405" width="14.109375" style="330" customWidth="1"/>
    <col min="6406" max="6656" width="9.33203125" style="330"/>
    <col min="6657" max="6657" width="16.109375" style="330" customWidth="1"/>
    <col min="6658" max="6658" width="62" style="330" customWidth="1"/>
    <col min="6659" max="6661" width="14.109375" style="330" customWidth="1"/>
    <col min="6662" max="6912" width="9.33203125" style="330"/>
    <col min="6913" max="6913" width="16.109375" style="330" customWidth="1"/>
    <col min="6914" max="6914" width="62" style="330" customWidth="1"/>
    <col min="6915" max="6917" width="14.109375" style="330" customWidth="1"/>
    <col min="6918" max="7168" width="9.33203125" style="330"/>
    <col min="7169" max="7169" width="16.109375" style="330" customWidth="1"/>
    <col min="7170" max="7170" width="62" style="330" customWidth="1"/>
    <col min="7171" max="7173" width="14.109375" style="330" customWidth="1"/>
    <col min="7174" max="7424" width="9.33203125" style="330"/>
    <col min="7425" max="7425" width="16.109375" style="330" customWidth="1"/>
    <col min="7426" max="7426" width="62" style="330" customWidth="1"/>
    <col min="7427" max="7429" width="14.109375" style="330" customWidth="1"/>
    <col min="7430" max="7680" width="9.33203125" style="330"/>
    <col min="7681" max="7681" width="16.109375" style="330" customWidth="1"/>
    <col min="7682" max="7682" width="62" style="330" customWidth="1"/>
    <col min="7683" max="7685" width="14.109375" style="330" customWidth="1"/>
    <col min="7686" max="7936" width="9.33203125" style="330"/>
    <col min="7937" max="7937" width="16.109375" style="330" customWidth="1"/>
    <col min="7938" max="7938" width="62" style="330" customWidth="1"/>
    <col min="7939" max="7941" width="14.109375" style="330" customWidth="1"/>
    <col min="7942" max="8192" width="9.33203125" style="330"/>
    <col min="8193" max="8193" width="16.109375" style="330" customWidth="1"/>
    <col min="8194" max="8194" width="62" style="330" customWidth="1"/>
    <col min="8195" max="8197" width="14.109375" style="330" customWidth="1"/>
    <col min="8198" max="8448" width="9.33203125" style="330"/>
    <col min="8449" max="8449" width="16.109375" style="330" customWidth="1"/>
    <col min="8450" max="8450" width="62" style="330" customWidth="1"/>
    <col min="8451" max="8453" width="14.109375" style="330" customWidth="1"/>
    <col min="8454" max="8704" width="9.33203125" style="330"/>
    <col min="8705" max="8705" width="16.109375" style="330" customWidth="1"/>
    <col min="8706" max="8706" width="62" style="330" customWidth="1"/>
    <col min="8707" max="8709" width="14.109375" style="330" customWidth="1"/>
    <col min="8710" max="8960" width="9.33203125" style="330"/>
    <col min="8961" max="8961" width="16.109375" style="330" customWidth="1"/>
    <col min="8962" max="8962" width="62" style="330" customWidth="1"/>
    <col min="8963" max="8965" width="14.109375" style="330" customWidth="1"/>
    <col min="8966" max="9216" width="9.33203125" style="330"/>
    <col min="9217" max="9217" width="16.109375" style="330" customWidth="1"/>
    <col min="9218" max="9218" width="62" style="330" customWidth="1"/>
    <col min="9219" max="9221" width="14.109375" style="330" customWidth="1"/>
    <col min="9222" max="9472" width="9.33203125" style="330"/>
    <col min="9473" max="9473" width="16.109375" style="330" customWidth="1"/>
    <col min="9474" max="9474" width="62" style="330" customWidth="1"/>
    <col min="9475" max="9477" width="14.109375" style="330" customWidth="1"/>
    <col min="9478" max="9728" width="9.33203125" style="330"/>
    <col min="9729" max="9729" width="16.109375" style="330" customWidth="1"/>
    <col min="9730" max="9730" width="62" style="330" customWidth="1"/>
    <col min="9731" max="9733" width="14.109375" style="330" customWidth="1"/>
    <col min="9734" max="9984" width="9.33203125" style="330"/>
    <col min="9985" max="9985" width="16.109375" style="330" customWidth="1"/>
    <col min="9986" max="9986" width="62" style="330" customWidth="1"/>
    <col min="9987" max="9989" width="14.109375" style="330" customWidth="1"/>
    <col min="9990" max="10240" width="9.33203125" style="330"/>
    <col min="10241" max="10241" width="16.109375" style="330" customWidth="1"/>
    <col min="10242" max="10242" width="62" style="330" customWidth="1"/>
    <col min="10243" max="10245" width="14.109375" style="330" customWidth="1"/>
    <col min="10246" max="10496" width="9.33203125" style="330"/>
    <col min="10497" max="10497" width="16.109375" style="330" customWidth="1"/>
    <col min="10498" max="10498" width="62" style="330" customWidth="1"/>
    <col min="10499" max="10501" width="14.109375" style="330" customWidth="1"/>
    <col min="10502" max="10752" width="9.33203125" style="330"/>
    <col min="10753" max="10753" width="16.109375" style="330" customWidth="1"/>
    <col min="10754" max="10754" width="62" style="330" customWidth="1"/>
    <col min="10755" max="10757" width="14.109375" style="330" customWidth="1"/>
    <col min="10758" max="11008" width="9.33203125" style="330"/>
    <col min="11009" max="11009" width="16.109375" style="330" customWidth="1"/>
    <col min="11010" max="11010" width="62" style="330" customWidth="1"/>
    <col min="11011" max="11013" width="14.109375" style="330" customWidth="1"/>
    <col min="11014" max="11264" width="9.33203125" style="330"/>
    <col min="11265" max="11265" width="16.109375" style="330" customWidth="1"/>
    <col min="11266" max="11266" width="62" style="330" customWidth="1"/>
    <col min="11267" max="11269" width="14.109375" style="330" customWidth="1"/>
    <col min="11270" max="11520" width="9.33203125" style="330"/>
    <col min="11521" max="11521" width="16.109375" style="330" customWidth="1"/>
    <col min="11522" max="11522" width="62" style="330" customWidth="1"/>
    <col min="11523" max="11525" width="14.109375" style="330" customWidth="1"/>
    <col min="11526" max="11776" width="9.33203125" style="330"/>
    <col min="11777" max="11777" width="16.109375" style="330" customWidth="1"/>
    <col min="11778" max="11778" width="62" style="330" customWidth="1"/>
    <col min="11779" max="11781" width="14.109375" style="330" customWidth="1"/>
    <col min="11782" max="12032" width="9.33203125" style="330"/>
    <col min="12033" max="12033" width="16.109375" style="330" customWidth="1"/>
    <col min="12034" max="12034" width="62" style="330" customWidth="1"/>
    <col min="12035" max="12037" width="14.109375" style="330" customWidth="1"/>
    <col min="12038" max="12288" width="9.33203125" style="330"/>
    <col min="12289" max="12289" width="16.109375" style="330" customWidth="1"/>
    <col min="12290" max="12290" width="62" style="330" customWidth="1"/>
    <col min="12291" max="12293" width="14.109375" style="330" customWidth="1"/>
    <col min="12294" max="12544" width="9.33203125" style="330"/>
    <col min="12545" max="12545" width="16.109375" style="330" customWidth="1"/>
    <col min="12546" max="12546" width="62" style="330" customWidth="1"/>
    <col min="12547" max="12549" width="14.109375" style="330" customWidth="1"/>
    <col min="12550" max="12800" width="9.33203125" style="330"/>
    <col min="12801" max="12801" width="16.109375" style="330" customWidth="1"/>
    <col min="12802" max="12802" width="62" style="330" customWidth="1"/>
    <col min="12803" max="12805" width="14.109375" style="330" customWidth="1"/>
    <col min="12806" max="13056" width="9.33203125" style="330"/>
    <col min="13057" max="13057" width="16.109375" style="330" customWidth="1"/>
    <col min="13058" max="13058" width="62" style="330" customWidth="1"/>
    <col min="13059" max="13061" width="14.109375" style="330" customWidth="1"/>
    <col min="13062" max="13312" width="9.33203125" style="330"/>
    <col min="13313" max="13313" width="16.109375" style="330" customWidth="1"/>
    <col min="13314" max="13314" width="62" style="330" customWidth="1"/>
    <col min="13315" max="13317" width="14.109375" style="330" customWidth="1"/>
    <col min="13318" max="13568" width="9.33203125" style="330"/>
    <col min="13569" max="13569" width="16.109375" style="330" customWidth="1"/>
    <col min="13570" max="13570" width="62" style="330" customWidth="1"/>
    <col min="13571" max="13573" width="14.109375" style="330" customWidth="1"/>
    <col min="13574" max="13824" width="9.33203125" style="330"/>
    <col min="13825" max="13825" width="16.109375" style="330" customWidth="1"/>
    <col min="13826" max="13826" width="62" style="330" customWidth="1"/>
    <col min="13827" max="13829" width="14.109375" style="330" customWidth="1"/>
    <col min="13830" max="14080" width="9.33203125" style="330"/>
    <col min="14081" max="14081" width="16.109375" style="330" customWidth="1"/>
    <col min="14082" max="14082" width="62" style="330" customWidth="1"/>
    <col min="14083" max="14085" width="14.109375" style="330" customWidth="1"/>
    <col min="14086" max="14336" width="9.33203125" style="330"/>
    <col min="14337" max="14337" width="16.109375" style="330" customWidth="1"/>
    <col min="14338" max="14338" width="62" style="330" customWidth="1"/>
    <col min="14339" max="14341" width="14.109375" style="330" customWidth="1"/>
    <col min="14342" max="14592" width="9.33203125" style="330"/>
    <col min="14593" max="14593" width="16.109375" style="330" customWidth="1"/>
    <col min="14594" max="14594" width="62" style="330" customWidth="1"/>
    <col min="14595" max="14597" width="14.109375" style="330" customWidth="1"/>
    <col min="14598" max="14848" width="9.33203125" style="330"/>
    <col min="14849" max="14849" width="16.109375" style="330" customWidth="1"/>
    <col min="14850" max="14850" width="62" style="330" customWidth="1"/>
    <col min="14851" max="14853" width="14.109375" style="330" customWidth="1"/>
    <col min="14854" max="15104" width="9.33203125" style="330"/>
    <col min="15105" max="15105" width="16.109375" style="330" customWidth="1"/>
    <col min="15106" max="15106" width="62" style="330" customWidth="1"/>
    <col min="15107" max="15109" width="14.109375" style="330" customWidth="1"/>
    <col min="15110" max="15360" width="9.33203125" style="330"/>
    <col min="15361" max="15361" width="16.109375" style="330" customWidth="1"/>
    <col min="15362" max="15362" width="62" style="330" customWidth="1"/>
    <col min="15363" max="15365" width="14.109375" style="330" customWidth="1"/>
    <col min="15366" max="15616" width="9.33203125" style="330"/>
    <col min="15617" max="15617" width="16.109375" style="330" customWidth="1"/>
    <col min="15618" max="15618" width="62" style="330" customWidth="1"/>
    <col min="15619" max="15621" width="14.109375" style="330" customWidth="1"/>
    <col min="15622" max="15872" width="9.33203125" style="330"/>
    <col min="15873" max="15873" width="16.109375" style="330" customWidth="1"/>
    <col min="15874" max="15874" width="62" style="330" customWidth="1"/>
    <col min="15875" max="15877" width="14.109375" style="330" customWidth="1"/>
    <col min="15878" max="16128" width="9.33203125" style="330"/>
    <col min="16129" max="16129" width="16.109375" style="330" customWidth="1"/>
    <col min="16130" max="16130" width="62" style="330" customWidth="1"/>
    <col min="16131" max="16133" width="14.109375" style="330" customWidth="1"/>
    <col min="16134" max="16384" width="9.33203125" style="330"/>
  </cols>
  <sheetData>
    <row r="1" spans="1:5" s="315" customFormat="1" ht="16.5" customHeight="1" thickBot="1" x14ac:dyDescent="0.3">
      <c r="A1" s="314"/>
      <c r="B1" s="372"/>
      <c r="C1" s="373"/>
      <c r="D1" s="373"/>
      <c r="E1" s="47" t="s">
        <v>539</v>
      </c>
    </row>
    <row r="2" spans="1:5" s="318" customFormat="1" ht="21.15" customHeight="1" thickBot="1" x14ac:dyDescent="0.3">
      <c r="A2" s="316" t="s">
        <v>312</v>
      </c>
      <c r="B2" s="469" t="s">
        <v>260</v>
      </c>
      <c r="C2" s="469"/>
      <c r="D2" s="469"/>
      <c r="E2" s="317" t="s">
        <v>423</v>
      </c>
    </row>
    <row r="3" spans="1:5" s="318" customFormat="1" ht="23.4" thickBot="1" x14ac:dyDescent="0.3">
      <c r="A3" s="316" t="s">
        <v>425</v>
      </c>
      <c r="B3" s="469" t="s">
        <v>531</v>
      </c>
      <c r="C3" s="469"/>
      <c r="D3" s="469"/>
      <c r="E3" s="319" t="s">
        <v>428</v>
      </c>
    </row>
    <row r="4" spans="1:5" s="324" customFormat="1" ht="15.9" customHeight="1" thickBot="1" x14ac:dyDescent="0.35">
      <c r="A4" s="320"/>
      <c r="B4" s="320"/>
      <c r="C4" s="321"/>
      <c r="D4" s="322"/>
      <c r="E4" s="321" t="s">
        <v>257</v>
      </c>
    </row>
    <row r="5" spans="1:5" ht="23.4" thickBot="1" x14ac:dyDescent="0.3">
      <c r="A5" s="325" t="s">
        <v>422</v>
      </c>
      <c r="B5" s="374" t="s">
        <v>421</v>
      </c>
      <c r="C5" s="374" t="s">
        <v>532</v>
      </c>
      <c r="D5" s="326" t="s">
        <v>491</v>
      </c>
      <c r="E5" s="375" t="s">
        <v>492</v>
      </c>
    </row>
    <row r="6" spans="1:5" s="335" customFormat="1" ht="12.9" customHeight="1" thickBot="1" x14ac:dyDescent="0.3">
      <c r="A6" s="331" t="s">
        <v>124</v>
      </c>
      <c r="B6" s="332" t="s">
        <v>123</v>
      </c>
      <c r="C6" s="332" t="s">
        <v>311</v>
      </c>
      <c r="D6" s="333" t="s">
        <v>310</v>
      </c>
      <c r="E6" s="334" t="s">
        <v>369</v>
      </c>
    </row>
    <row r="7" spans="1:5" s="335" customFormat="1" ht="15.9" customHeight="1" thickBot="1" x14ac:dyDescent="0.3">
      <c r="A7" s="470" t="s">
        <v>314</v>
      </c>
      <c r="B7" s="471"/>
      <c r="C7" s="471"/>
      <c r="D7" s="471"/>
      <c r="E7" s="472"/>
    </row>
    <row r="8" spans="1:5" s="335" customFormat="1" ht="12" customHeight="1" thickBot="1" x14ac:dyDescent="0.3">
      <c r="A8" s="140" t="s">
        <v>122</v>
      </c>
      <c r="B8" s="91" t="s">
        <v>255</v>
      </c>
      <c r="C8" s="92">
        <f>+C9+C10+C11+C12+C13+C14</f>
        <v>0</v>
      </c>
      <c r="D8" s="172">
        <f>+D9+D10+D11+D12+D13+D14</f>
        <v>0</v>
      </c>
      <c r="E8" s="93">
        <f>+E9+E10+E11+E12+E13+E14</f>
        <v>0</v>
      </c>
    </row>
    <row r="9" spans="1:5" s="337" customFormat="1" ht="12" customHeight="1" x14ac:dyDescent="0.2">
      <c r="A9" s="336" t="s">
        <v>121</v>
      </c>
      <c r="B9" s="96" t="s">
        <v>254</v>
      </c>
      <c r="C9" s="97"/>
      <c r="D9" s="166"/>
      <c r="E9" s="98"/>
    </row>
    <row r="10" spans="1:5" s="339" customFormat="1" ht="12" customHeight="1" x14ac:dyDescent="0.2">
      <c r="A10" s="338" t="s">
        <v>119</v>
      </c>
      <c r="B10" s="100" t="s">
        <v>253</v>
      </c>
      <c r="C10" s="101"/>
      <c r="D10" s="168"/>
      <c r="E10" s="102"/>
    </row>
    <row r="11" spans="1:5" s="339" customFormat="1" ht="12" customHeight="1" x14ac:dyDescent="0.2">
      <c r="A11" s="338" t="s">
        <v>117</v>
      </c>
      <c r="B11" s="100" t="s">
        <v>493</v>
      </c>
      <c r="C11" s="101"/>
      <c r="D11" s="168"/>
      <c r="E11" s="102"/>
    </row>
    <row r="12" spans="1:5" s="339" customFormat="1" ht="12" customHeight="1" x14ac:dyDescent="0.2">
      <c r="A12" s="338" t="s">
        <v>115</v>
      </c>
      <c r="B12" s="100" t="s">
        <v>252</v>
      </c>
      <c r="C12" s="101"/>
      <c r="D12" s="168"/>
      <c r="E12" s="102"/>
    </row>
    <row r="13" spans="1:5" s="339" customFormat="1" ht="12" customHeight="1" x14ac:dyDescent="0.2">
      <c r="A13" s="338" t="s">
        <v>251</v>
      </c>
      <c r="B13" s="100" t="s">
        <v>420</v>
      </c>
      <c r="C13" s="101"/>
      <c r="D13" s="168"/>
      <c r="E13" s="102"/>
    </row>
    <row r="14" spans="1:5" s="337" customFormat="1" ht="12" customHeight="1" thickBot="1" x14ac:dyDescent="0.25">
      <c r="A14" s="340" t="s">
        <v>111</v>
      </c>
      <c r="B14" s="109" t="s">
        <v>249</v>
      </c>
      <c r="C14" s="101"/>
      <c r="D14" s="168"/>
      <c r="E14" s="102"/>
    </row>
    <row r="15" spans="1:5" s="337" customFormat="1" ht="12" customHeight="1" thickBot="1" x14ac:dyDescent="0.3">
      <c r="A15" s="140" t="s">
        <v>1</v>
      </c>
      <c r="B15" s="106" t="s">
        <v>248</v>
      </c>
      <c r="C15" s="92">
        <f>+C16+C17+C18+C19+C20</f>
        <v>0</v>
      </c>
      <c r="D15" s="172">
        <f>+D16+D17+D18+D19+D20</f>
        <v>0</v>
      </c>
      <c r="E15" s="93">
        <f>+E16+E17+E18+E19+E20</f>
        <v>0</v>
      </c>
    </row>
    <row r="16" spans="1:5" s="337" customFormat="1" ht="12" customHeight="1" x14ac:dyDescent="0.2">
      <c r="A16" s="336" t="s">
        <v>83</v>
      </c>
      <c r="B16" s="96" t="s">
        <v>247</v>
      </c>
      <c r="C16" s="97"/>
      <c r="D16" s="166"/>
      <c r="E16" s="98"/>
    </row>
    <row r="17" spans="1:5" s="337" customFormat="1" ht="12" customHeight="1" x14ac:dyDescent="0.2">
      <c r="A17" s="338" t="s">
        <v>81</v>
      </c>
      <c r="B17" s="100" t="s">
        <v>246</v>
      </c>
      <c r="C17" s="101"/>
      <c r="D17" s="168"/>
      <c r="E17" s="102"/>
    </row>
    <row r="18" spans="1:5" s="337" customFormat="1" ht="12" customHeight="1" x14ac:dyDescent="0.2">
      <c r="A18" s="338" t="s">
        <v>79</v>
      </c>
      <c r="B18" s="100" t="s">
        <v>245</v>
      </c>
      <c r="C18" s="101"/>
      <c r="D18" s="168"/>
      <c r="E18" s="102"/>
    </row>
    <row r="19" spans="1:5" s="337" customFormat="1" ht="12" customHeight="1" x14ac:dyDescent="0.2">
      <c r="A19" s="338" t="s">
        <v>77</v>
      </c>
      <c r="B19" s="100" t="s">
        <v>244</v>
      </c>
      <c r="C19" s="101"/>
      <c r="D19" s="168"/>
      <c r="E19" s="102"/>
    </row>
    <row r="20" spans="1:5" s="337" customFormat="1" ht="12" customHeight="1" x14ac:dyDescent="0.2">
      <c r="A20" s="338" t="s">
        <v>75</v>
      </c>
      <c r="B20" s="100" t="s">
        <v>419</v>
      </c>
      <c r="C20" s="101"/>
      <c r="D20" s="168"/>
      <c r="E20" s="102"/>
    </row>
    <row r="21" spans="1:5" s="339" customFormat="1" ht="12" customHeight="1" thickBot="1" x14ac:dyDescent="0.25">
      <c r="A21" s="340" t="s">
        <v>74</v>
      </c>
      <c r="B21" s="109" t="s">
        <v>243</v>
      </c>
      <c r="C21" s="107"/>
      <c r="D21" s="170"/>
      <c r="E21" s="108"/>
    </row>
    <row r="22" spans="1:5" s="339" customFormat="1" ht="12" customHeight="1" thickBot="1" x14ac:dyDescent="0.3">
      <c r="A22" s="140" t="s">
        <v>58</v>
      </c>
      <c r="B22" s="91" t="s">
        <v>242</v>
      </c>
      <c r="C22" s="92">
        <f>+C23+C24+C25+C26+C27</f>
        <v>0</v>
      </c>
      <c r="D22" s="172">
        <f>+D23+D24+D25+D26+D27</f>
        <v>0</v>
      </c>
      <c r="E22" s="93">
        <f>+E23+E24+E25+E26+E27</f>
        <v>0</v>
      </c>
    </row>
    <row r="23" spans="1:5" s="339" customFormat="1" ht="12" customHeight="1" x14ac:dyDescent="0.2">
      <c r="A23" s="336" t="s">
        <v>241</v>
      </c>
      <c r="B23" s="96" t="s">
        <v>240</v>
      </c>
      <c r="C23" s="97"/>
      <c r="D23" s="166"/>
      <c r="E23" s="98"/>
    </row>
    <row r="24" spans="1:5" s="337" customFormat="1" ht="12" customHeight="1" x14ac:dyDescent="0.2">
      <c r="A24" s="338" t="s">
        <v>239</v>
      </c>
      <c r="B24" s="100" t="s">
        <v>238</v>
      </c>
      <c r="C24" s="101"/>
      <c r="D24" s="168"/>
      <c r="E24" s="102"/>
    </row>
    <row r="25" spans="1:5" s="339" customFormat="1" ht="12" customHeight="1" x14ac:dyDescent="0.2">
      <c r="A25" s="338" t="s">
        <v>237</v>
      </c>
      <c r="B25" s="100" t="s">
        <v>236</v>
      </c>
      <c r="C25" s="101"/>
      <c r="D25" s="168"/>
      <c r="E25" s="102"/>
    </row>
    <row r="26" spans="1:5" s="339" customFormat="1" ht="12" customHeight="1" x14ac:dyDescent="0.2">
      <c r="A26" s="338" t="s">
        <v>235</v>
      </c>
      <c r="B26" s="100" t="s">
        <v>234</v>
      </c>
      <c r="C26" s="101"/>
      <c r="D26" s="168"/>
      <c r="E26" s="102"/>
    </row>
    <row r="27" spans="1:5" s="339" customFormat="1" ht="12" customHeight="1" x14ac:dyDescent="0.2">
      <c r="A27" s="338" t="s">
        <v>233</v>
      </c>
      <c r="B27" s="100" t="s">
        <v>232</v>
      </c>
      <c r="C27" s="101"/>
      <c r="D27" s="168"/>
      <c r="E27" s="102"/>
    </row>
    <row r="28" spans="1:5" s="339" customFormat="1" ht="12" customHeight="1" thickBot="1" x14ac:dyDescent="0.25">
      <c r="A28" s="340" t="s">
        <v>231</v>
      </c>
      <c r="B28" s="109" t="s">
        <v>427</v>
      </c>
      <c r="C28" s="107"/>
      <c r="D28" s="170"/>
      <c r="E28" s="108"/>
    </row>
    <row r="29" spans="1:5" s="339" customFormat="1" ht="12" customHeight="1" thickBot="1" x14ac:dyDescent="0.3">
      <c r="A29" s="140" t="s">
        <v>230</v>
      </c>
      <c r="B29" s="91" t="s">
        <v>229</v>
      </c>
      <c r="C29" s="110">
        <f>SUM(C30:C36)</f>
        <v>400000</v>
      </c>
      <c r="D29" s="110">
        <f>SUM(D30:D36)</f>
        <v>0</v>
      </c>
      <c r="E29" s="111">
        <f>SUM(E30:E36)</f>
        <v>400000</v>
      </c>
    </row>
    <row r="30" spans="1:5" s="339" customFormat="1" ht="12" customHeight="1" x14ac:dyDescent="0.2">
      <c r="A30" s="336" t="s">
        <v>54</v>
      </c>
      <c r="B30" s="96" t="str">
        <f>'[1]1. melléklet'!B33</f>
        <v>Építményadó</v>
      </c>
      <c r="C30" s="97"/>
      <c r="D30" s="97"/>
      <c r="E30" s="98"/>
    </row>
    <row r="31" spans="1:5" s="339" customFormat="1" ht="12" customHeight="1" x14ac:dyDescent="0.2">
      <c r="A31" s="338" t="s">
        <v>52</v>
      </c>
      <c r="B31" s="96" t="str">
        <f>'[1]1. melléklet'!B34</f>
        <v>Idegenforgalmi adó</v>
      </c>
      <c r="C31" s="101"/>
      <c r="D31" s="101"/>
      <c r="E31" s="102"/>
    </row>
    <row r="32" spans="1:5" s="339" customFormat="1" ht="12" customHeight="1" x14ac:dyDescent="0.2">
      <c r="A32" s="338" t="s">
        <v>50</v>
      </c>
      <c r="B32" s="96" t="str">
        <f>'[1]1. melléklet'!B35</f>
        <v>Iparűzési adó</v>
      </c>
      <c r="C32" s="101">
        <v>400000</v>
      </c>
      <c r="D32" s="101"/>
      <c r="E32" s="102">
        <v>400000</v>
      </c>
    </row>
    <row r="33" spans="1:5" s="339" customFormat="1" ht="12" customHeight="1" x14ac:dyDescent="0.2">
      <c r="A33" s="338" t="s">
        <v>225</v>
      </c>
      <c r="B33" s="96" t="str">
        <f>'[1]1. melléklet'!B36</f>
        <v xml:space="preserve">Talajterhelési díj </v>
      </c>
      <c r="C33" s="101"/>
      <c r="D33" s="101"/>
      <c r="E33" s="102"/>
    </row>
    <row r="34" spans="1:5" s="339" customFormat="1" ht="12" customHeight="1" x14ac:dyDescent="0.2">
      <c r="A34" s="338" t="s">
        <v>223</v>
      </c>
      <c r="B34" s="96" t="str">
        <f>'[1]1. melléklet'!B37</f>
        <v>Gépjárműadó</v>
      </c>
      <c r="C34" s="101"/>
      <c r="D34" s="101"/>
      <c r="E34" s="102"/>
    </row>
    <row r="35" spans="1:5" s="339" customFormat="1" ht="12" customHeight="1" x14ac:dyDescent="0.2">
      <c r="A35" s="338" t="s">
        <v>221</v>
      </c>
      <c r="B35" s="96" t="str">
        <f>'[1]1. melléklet'!B38</f>
        <v>Telekadó</v>
      </c>
      <c r="C35" s="101"/>
      <c r="D35" s="101"/>
      <c r="E35" s="102"/>
    </row>
    <row r="36" spans="1:5" s="339" customFormat="1" ht="12" customHeight="1" thickBot="1" x14ac:dyDescent="0.25">
      <c r="A36" s="340" t="s">
        <v>219</v>
      </c>
      <c r="B36" s="96" t="str">
        <f>'[1]1. melléklet'!B39</f>
        <v>Kommunális adó</v>
      </c>
      <c r="C36" s="107"/>
      <c r="D36" s="107"/>
      <c r="E36" s="108"/>
    </row>
    <row r="37" spans="1:5" s="339" customFormat="1" ht="12" customHeight="1" thickBot="1" x14ac:dyDescent="0.3">
      <c r="A37" s="140" t="s">
        <v>48</v>
      </c>
      <c r="B37" s="91" t="s">
        <v>217</v>
      </c>
      <c r="C37" s="92">
        <f>SUM(C38:C48)</f>
        <v>0</v>
      </c>
      <c r="D37" s="172">
        <f>SUM(D38:D48)</f>
        <v>0</v>
      </c>
      <c r="E37" s="93">
        <f>SUM(E38:E48)</f>
        <v>0</v>
      </c>
    </row>
    <row r="38" spans="1:5" s="339" customFormat="1" ht="12" customHeight="1" x14ac:dyDescent="0.2">
      <c r="A38" s="336" t="s">
        <v>46</v>
      </c>
      <c r="B38" s="96" t="s">
        <v>216</v>
      </c>
      <c r="C38" s="97"/>
      <c r="D38" s="166"/>
      <c r="E38" s="98"/>
    </row>
    <row r="39" spans="1:5" s="339" customFormat="1" ht="12" customHeight="1" x14ac:dyDescent="0.2">
      <c r="A39" s="338" t="s">
        <v>44</v>
      </c>
      <c r="B39" s="100" t="s">
        <v>215</v>
      </c>
      <c r="C39" s="101"/>
      <c r="D39" s="168"/>
      <c r="E39" s="102"/>
    </row>
    <row r="40" spans="1:5" s="339" customFormat="1" ht="12" customHeight="1" x14ac:dyDescent="0.2">
      <c r="A40" s="338" t="s">
        <v>42</v>
      </c>
      <c r="B40" s="100" t="s">
        <v>214</v>
      </c>
      <c r="C40" s="101"/>
      <c r="D40" s="168"/>
      <c r="E40" s="102"/>
    </row>
    <row r="41" spans="1:5" s="339" customFormat="1" ht="12" customHeight="1" x14ac:dyDescent="0.2">
      <c r="A41" s="338" t="s">
        <v>40</v>
      </c>
      <c r="B41" s="100" t="s">
        <v>213</v>
      </c>
      <c r="C41" s="101"/>
      <c r="D41" s="168"/>
      <c r="E41" s="102"/>
    </row>
    <row r="42" spans="1:5" s="339" customFormat="1" ht="12" customHeight="1" x14ac:dyDescent="0.2">
      <c r="A42" s="338" t="s">
        <v>38</v>
      </c>
      <c r="B42" s="100" t="s">
        <v>212</v>
      </c>
      <c r="C42" s="101"/>
      <c r="D42" s="168"/>
      <c r="E42" s="102"/>
    </row>
    <row r="43" spans="1:5" s="339" customFormat="1" ht="12" customHeight="1" x14ac:dyDescent="0.2">
      <c r="A43" s="338" t="s">
        <v>36</v>
      </c>
      <c r="B43" s="100" t="s">
        <v>211</v>
      </c>
      <c r="C43" s="101"/>
      <c r="D43" s="168"/>
      <c r="E43" s="102"/>
    </row>
    <row r="44" spans="1:5" s="339" customFormat="1" ht="12" customHeight="1" x14ac:dyDescent="0.2">
      <c r="A44" s="338" t="s">
        <v>210</v>
      </c>
      <c r="B44" s="100" t="s">
        <v>209</v>
      </c>
      <c r="C44" s="101"/>
      <c r="D44" s="168"/>
      <c r="E44" s="102"/>
    </row>
    <row r="45" spans="1:5" s="339" customFormat="1" ht="12" customHeight="1" x14ac:dyDescent="0.2">
      <c r="A45" s="338" t="s">
        <v>208</v>
      </c>
      <c r="B45" s="100" t="s">
        <v>207</v>
      </c>
      <c r="C45" s="101"/>
      <c r="D45" s="168"/>
      <c r="E45" s="102"/>
    </row>
    <row r="46" spans="1:5" s="339" customFormat="1" ht="12" customHeight="1" x14ac:dyDescent="0.2">
      <c r="A46" s="338" t="s">
        <v>206</v>
      </c>
      <c r="B46" s="100" t="s">
        <v>205</v>
      </c>
      <c r="C46" s="115"/>
      <c r="D46" s="341"/>
      <c r="E46" s="116"/>
    </row>
    <row r="47" spans="1:5" s="339" customFormat="1" ht="12" customHeight="1" x14ac:dyDescent="0.2">
      <c r="A47" s="340" t="s">
        <v>204</v>
      </c>
      <c r="B47" s="109" t="s">
        <v>203</v>
      </c>
      <c r="C47" s="117"/>
      <c r="D47" s="342"/>
      <c r="E47" s="118"/>
    </row>
    <row r="48" spans="1:5" s="339" customFormat="1" ht="12" customHeight="1" thickBot="1" x14ac:dyDescent="0.25">
      <c r="A48" s="340" t="s">
        <v>202</v>
      </c>
      <c r="B48" s="109" t="s">
        <v>201</v>
      </c>
      <c r="C48" s="117"/>
      <c r="D48" s="342"/>
      <c r="E48" s="118"/>
    </row>
    <row r="49" spans="1:5" s="339" customFormat="1" ht="12" customHeight="1" thickBot="1" x14ac:dyDescent="0.3">
      <c r="A49" s="140" t="s">
        <v>34</v>
      </c>
      <c r="B49" s="91" t="s">
        <v>200</v>
      </c>
      <c r="C49" s="92">
        <f>SUM(C50:C54)</f>
        <v>0</v>
      </c>
      <c r="D49" s="172">
        <f>SUM(D50:D54)</f>
        <v>0</v>
      </c>
      <c r="E49" s="93">
        <f>SUM(E50:E54)</f>
        <v>0</v>
      </c>
    </row>
    <row r="50" spans="1:5" s="339" customFormat="1" ht="12" customHeight="1" x14ac:dyDescent="0.2">
      <c r="A50" s="336" t="s">
        <v>32</v>
      </c>
      <c r="B50" s="96" t="s">
        <v>199</v>
      </c>
      <c r="C50" s="119"/>
      <c r="D50" s="343"/>
      <c r="E50" s="120"/>
    </row>
    <row r="51" spans="1:5" s="339" customFormat="1" ht="12" customHeight="1" x14ac:dyDescent="0.2">
      <c r="A51" s="338" t="s">
        <v>30</v>
      </c>
      <c r="B51" s="100" t="s">
        <v>198</v>
      </c>
      <c r="C51" s="115"/>
      <c r="D51" s="341"/>
      <c r="E51" s="116"/>
    </row>
    <row r="52" spans="1:5" s="339" customFormat="1" ht="12" customHeight="1" x14ac:dyDescent="0.2">
      <c r="A52" s="338" t="s">
        <v>28</v>
      </c>
      <c r="B52" s="100" t="s">
        <v>197</v>
      </c>
      <c r="C52" s="115"/>
      <c r="D52" s="341"/>
      <c r="E52" s="116"/>
    </row>
    <row r="53" spans="1:5" s="339" customFormat="1" ht="12" customHeight="1" x14ac:dyDescent="0.2">
      <c r="A53" s="338" t="s">
        <v>26</v>
      </c>
      <c r="B53" s="100" t="s">
        <v>196</v>
      </c>
      <c r="C53" s="115"/>
      <c r="D53" s="341"/>
      <c r="E53" s="116"/>
    </row>
    <row r="54" spans="1:5" s="339" customFormat="1" ht="12" customHeight="1" thickBot="1" x14ac:dyDescent="0.25">
      <c r="A54" s="340" t="s">
        <v>195</v>
      </c>
      <c r="B54" s="109" t="s">
        <v>194</v>
      </c>
      <c r="C54" s="117"/>
      <c r="D54" s="342"/>
      <c r="E54" s="118"/>
    </row>
    <row r="55" spans="1:5" s="339" customFormat="1" ht="12" customHeight="1" thickBot="1" x14ac:dyDescent="0.3">
      <c r="A55" s="140" t="s">
        <v>193</v>
      </c>
      <c r="B55" s="91" t="s">
        <v>192</v>
      </c>
      <c r="C55" s="92">
        <f>SUM(C56:C58)</f>
        <v>0</v>
      </c>
      <c r="D55" s="172">
        <f>SUM(D56:D58)</f>
        <v>0</v>
      </c>
      <c r="E55" s="93">
        <f>SUM(E56:E58)</f>
        <v>0</v>
      </c>
    </row>
    <row r="56" spans="1:5" s="339" customFormat="1" ht="12" customHeight="1" x14ac:dyDescent="0.2">
      <c r="A56" s="336" t="s">
        <v>22</v>
      </c>
      <c r="B56" s="96" t="s">
        <v>191</v>
      </c>
      <c r="C56" s="97"/>
      <c r="D56" s="166"/>
      <c r="E56" s="98"/>
    </row>
    <row r="57" spans="1:5" s="339" customFormat="1" ht="12" customHeight="1" x14ac:dyDescent="0.2">
      <c r="A57" s="338" t="s">
        <v>20</v>
      </c>
      <c r="B57" s="100" t="s">
        <v>190</v>
      </c>
      <c r="C57" s="101"/>
      <c r="D57" s="168"/>
      <c r="E57" s="102"/>
    </row>
    <row r="58" spans="1:5" s="339" customFormat="1" ht="12" customHeight="1" x14ac:dyDescent="0.2">
      <c r="A58" s="338" t="s">
        <v>18</v>
      </c>
      <c r="B58" s="100" t="s">
        <v>189</v>
      </c>
      <c r="C58" s="101"/>
      <c r="D58" s="168"/>
      <c r="E58" s="102"/>
    </row>
    <row r="59" spans="1:5" s="339" customFormat="1" ht="12" customHeight="1" thickBot="1" x14ac:dyDescent="0.25">
      <c r="A59" s="340" t="s">
        <v>16</v>
      </c>
      <c r="B59" s="109" t="s">
        <v>188</v>
      </c>
      <c r="C59" s="107"/>
      <c r="D59" s="170"/>
      <c r="E59" s="108"/>
    </row>
    <row r="60" spans="1:5" s="339" customFormat="1" ht="12" customHeight="1" thickBot="1" x14ac:dyDescent="0.3">
      <c r="A60" s="140" t="s">
        <v>12</v>
      </c>
      <c r="B60" s="106" t="s">
        <v>187</v>
      </c>
      <c r="C60" s="92">
        <f>SUM(C61:C63)</f>
        <v>0</v>
      </c>
      <c r="D60" s="172">
        <f>SUM(D61:D63)</f>
        <v>0</v>
      </c>
      <c r="E60" s="93">
        <f>SUM(E61:E63)</f>
        <v>0</v>
      </c>
    </row>
    <row r="61" spans="1:5" s="339" customFormat="1" ht="12" customHeight="1" x14ac:dyDescent="0.2">
      <c r="A61" s="336" t="s">
        <v>186</v>
      </c>
      <c r="B61" s="96" t="s">
        <v>185</v>
      </c>
      <c r="C61" s="115"/>
      <c r="D61" s="341"/>
      <c r="E61" s="116"/>
    </row>
    <row r="62" spans="1:5" s="339" customFormat="1" ht="12" customHeight="1" x14ac:dyDescent="0.2">
      <c r="A62" s="338" t="s">
        <v>184</v>
      </c>
      <c r="B62" s="100" t="s">
        <v>183</v>
      </c>
      <c r="C62" s="115"/>
      <c r="D62" s="341"/>
      <c r="E62" s="116"/>
    </row>
    <row r="63" spans="1:5" s="339" customFormat="1" ht="12" customHeight="1" x14ac:dyDescent="0.2">
      <c r="A63" s="338" t="s">
        <v>182</v>
      </c>
      <c r="B63" s="100" t="s">
        <v>181</v>
      </c>
      <c r="C63" s="115"/>
      <c r="D63" s="341"/>
      <c r="E63" s="116"/>
    </row>
    <row r="64" spans="1:5" s="339" customFormat="1" ht="12" customHeight="1" thickBot="1" x14ac:dyDescent="0.25">
      <c r="A64" s="340" t="s">
        <v>180</v>
      </c>
      <c r="B64" s="109" t="s">
        <v>179</v>
      </c>
      <c r="C64" s="115"/>
      <c r="D64" s="341"/>
      <c r="E64" s="116"/>
    </row>
    <row r="65" spans="1:5" s="339" customFormat="1" ht="12" customHeight="1" thickBot="1" x14ac:dyDescent="0.3">
      <c r="A65" s="140" t="s">
        <v>10</v>
      </c>
      <c r="B65" s="91" t="s">
        <v>177</v>
      </c>
      <c r="C65" s="110">
        <f>+C8+C15+C22+C29+C37+C49+C55+C60</f>
        <v>400000</v>
      </c>
      <c r="D65" s="176">
        <f>+D8+D15+D22+D29+D37+D49+D55+D60</f>
        <v>0</v>
      </c>
      <c r="E65" s="111">
        <f>+E8+E15+E22+E29+E37+E49+E55+E60</f>
        <v>400000</v>
      </c>
    </row>
    <row r="66" spans="1:5" s="339" customFormat="1" ht="12" customHeight="1" thickBot="1" x14ac:dyDescent="0.25">
      <c r="A66" s="344" t="s">
        <v>418</v>
      </c>
      <c r="B66" s="106" t="s">
        <v>175</v>
      </c>
      <c r="C66" s="92">
        <f>SUM(C67:C69)</f>
        <v>0</v>
      </c>
      <c r="D66" s="172">
        <f>SUM(D67:D69)</f>
        <v>0</v>
      </c>
      <c r="E66" s="93">
        <f>SUM(E67:E69)</f>
        <v>0</v>
      </c>
    </row>
    <row r="67" spans="1:5" s="339" customFormat="1" ht="12" customHeight="1" x14ac:dyDescent="0.2">
      <c r="A67" s="336" t="s">
        <v>174</v>
      </c>
      <c r="B67" s="96" t="s">
        <v>173</v>
      </c>
      <c r="C67" s="115"/>
      <c r="D67" s="341"/>
      <c r="E67" s="116"/>
    </row>
    <row r="68" spans="1:5" s="339" customFormat="1" ht="12" customHeight="1" x14ac:dyDescent="0.2">
      <c r="A68" s="338" t="s">
        <v>172</v>
      </c>
      <c r="B68" s="100" t="s">
        <v>171</v>
      </c>
      <c r="C68" s="115"/>
      <c r="D68" s="341"/>
      <c r="E68" s="116"/>
    </row>
    <row r="69" spans="1:5" s="339" customFormat="1" ht="12" customHeight="1" thickBot="1" x14ac:dyDescent="0.25">
      <c r="A69" s="340" t="s">
        <v>170</v>
      </c>
      <c r="B69" s="376" t="s">
        <v>426</v>
      </c>
      <c r="C69" s="115"/>
      <c r="D69" s="348"/>
      <c r="E69" s="116"/>
    </row>
    <row r="70" spans="1:5" s="339" customFormat="1" ht="12" customHeight="1" thickBot="1" x14ac:dyDescent="0.25">
      <c r="A70" s="344" t="s">
        <v>169</v>
      </c>
      <c r="B70" s="106" t="s">
        <v>168</v>
      </c>
      <c r="C70" s="92">
        <f>SUM(C71:C74)</f>
        <v>0</v>
      </c>
      <c r="D70" s="92">
        <f>SUM(D71:D74)</f>
        <v>0</v>
      </c>
      <c r="E70" s="93">
        <f>SUM(E71:E74)</f>
        <v>0</v>
      </c>
    </row>
    <row r="71" spans="1:5" s="339" customFormat="1" ht="12" customHeight="1" x14ac:dyDescent="0.2">
      <c r="A71" s="336" t="s">
        <v>167</v>
      </c>
      <c r="B71" s="124" t="s">
        <v>166</v>
      </c>
      <c r="C71" s="115"/>
      <c r="D71" s="115"/>
      <c r="E71" s="116"/>
    </row>
    <row r="72" spans="1:5" s="339" customFormat="1" ht="12" customHeight="1" x14ac:dyDescent="0.2">
      <c r="A72" s="338" t="s">
        <v>165</v>
      </c>
      <c r="B72" s="124" t="s">
        <v>164</v>
      </c>
      <c r="C72" s="115"/>
      <c r="D72" s="115"/>
      <c r="E72" s="116"/>
    </row>
    <row r="73" spans="1:5" s="339" customFormat="1" ht="12" customHeight="1" x14ac:dyDescent="0.2">
      <c r="A73" s="338" t="s">
        <v>163</v>
      </c>
      <c r="B73" s="124" t="s">
        <v>162</v>
      </c>
      <c r="C73" s="115"/>
      <c r="D73" s="115"/>
      <c r="E73" s="116"/>
    </row>
    <row r="74" spans="1:5" s="339" customFormat="1" ht="12" customHeight="1" thickBot="1" x14ac:dyDescent="0.3">
      <c r="A74" s="340" t="s">
        <v>161</v>
      </c>
      <c r="B74" s="125" t="s">
        <v>160</v>
      </c>
      <c r="C74" s="115"/>
      <c r="D74" s="115"/>
      <c r="E74" s="116"/>
    </row>
    <row r="75" spans="1:5" s="339" customFormat="1" ht="12" customHeight="1" thickBot="1" x14ac:dyDescent="0.25">
      <c r="A75" s="344" t="s">
        <v>159</v>
      </c>
      <c r="B75" s="106" t="s">
        <v>158</v>
      </c>
      <c r="C75" s="92">
        <f>SUM(C76:C77)</f>
        <v>0</v>
      </c>
      <c r="D75" s="92">
        <f>SUM(D76:D77)</f>
        <v>630000</v>
      </c>
      <c r="E75" s="93">
        <f>SUM(E76:E77)</f>
        <v>630000</v>
      </c>
    </row>
    <row r="76" spans="1:5" s="339" customFormat="1" ht="12" customHeight="1" x14ac:dyDescent="0.2">
      <c r="A76" s="336" t="s">
        <v>157</v>
      </c>
      <c r="B76" s="96" t="s">
        <v>156</v>
      </c>
      <c r="C76" s="115"/>
      <c r="D76" s="115">
        <v>630000</v>
      </c>
      <c r="E76" s="116">
        <v>630000</v>
      </c>
    </row>
    <row r="77" spans="1:5" s="339" customFormat="1" ht="12" customHeight="1" thickBot="1" x14ac:dyDescent="0.25">
      <c r="A77" s="340" t="s">
        <v>155</v>
      </c>
      <c r="B77" s="109" t="s">
        <v>154</v>
      </c>
      <c r="C77" s="115"/>
      <c r="D77" s="115"/>
      <c r="E77" s="116"/>
    </row>
    <row r="78" spans="1:5" s="337" customFormat="1" ht="12" customHeight="1" thickBot="1" x14ac:dyDescent="0.25">
      <c r="A78" s="344" t="s">
        <v>153</v>
      </c>
      <c r="B78" s="106" t="s">
        <v>152</v>
      </c>
      <c r="C78" s="92">
        <f>SUM(C79:C81)</f>
        <v>0</v>
      </c>
      <c r="D78" s="92">
        <f>SUM(D79:D81)</f>
        <v>0</v>
      </c>
      <c r="E78" s="93">
        <f>SUM(E79:E81)</f>
        <v>0</v>
      </c>
    </row>
    <row r="79" spans="1:5" s="339" customFormat="1" ht="12" customHeight="1" x14ac:dyDescent="0.2">
      <c r="A79" s="336" t="s">
        <v>151</v>
      </c>
      <c r="B79" s="96" t="s">
        <v>150</v>
      </c>
      <c r="C79" s="115"/>
      <c r="D79" s="115"/>
      <c r="E79" s="116"/>
    </row>
    <row r="80" spans="1:5" s="339" customFormat="1" ht="12" customHeight="1" x14ac:dyDescent="0.2">
      <c r="A80" s="338" t="s">
        <v>149</v>
      </c>
      <c r="B80" s="100" t="s">
        <v>148</v>
      </c>
      <c r="C80" s="115"/>
      <c r="D80" s="115"/>
      <c r="E80" s="116"/>
    </row>
    <row r="81" spans="1:5" s="339" customFormat="1" ht="12" customHeight="1" thickBot="1" x14ac:dyDescent="0.25">
      <c r="A81" s="340" t="s">
        <v>147</v>
      </c>
      <c r="B81" s="109" t="s">
        <v>146</v>
      </c>
      <c r="C81" s="115"/>
      <c r="D81" s="115"/>
      <c r="E81" s="116"/>
    </row>
    <row r="82" spans="1:5" s="339" customFormat="1" ht="12" customHeight="1" thickBot="1" x14ac:dyDescent="0.25">
      <c r="A82" s="344" t="s">
        <v>145</v>
      </c>
      <c r="B82" s="106" t="s">
        <v>144</v>
      </c>
      <c r="C82" s="92">
        <f>SUM(C83:C86)</f>
        <v>0</v>
      </c>
      <c r="D82" s="92">
        <f>SUM(D83:D86)</f>
        <v>0</v>
      </c>
      <c r="E82" s="93">
        <f>SUM(E83:E86)</f>
        <v>0</v>
      </c>
    </row>
    <row r="83" spans="1:5" s="339" customFormat="1" ht="12" customHeight="1" x14ac:dyDescent="0.2">
      <c r="A83" s="350" t="s">
        <v>143</v>
      </c>
      <c r="B83" s="96" t="s">
        <v>142</v>
      </c>
      <c r="C83" s="115"/>
      <c r="D83" s="115"/>
      <c r="E83" s="116"/>
    </row>
    <row r="84" spans="1:5" s="339" customFormat="1" ht="12" customHeight="1" x14ac:dyDescent="0.2">
      <c r="A84" s="351" t="s">
        <v>141</v>
      </c>
      <c r="B84" s="100" t="s">
        <v>140</v>
      </c>
      <c r="C84" s="115"/>
      <c r="D84" s="115"/>
      <c r="E84" s="116"/>
    </row>
    <row r="85" spans="1:5" s="339" customFormat="1" ht="12" customHeight="1" x14ac:dyDescent="0.2">
      <c r="A85" s="351" t="s">
        <v>139</v>
      </c>
      <c r="B85" s="100" t="s">
        <v>138</v>
      </c>
      <c r="C85" s="115"/>
      <c r="D85" s="115"/>
      <c r="E85" s="116"/>
    </row>
    <row r="86" spans="1:5" s="337" customFormat="1" ht="12" customHeight="1" thickBot="1" x14ac:dyDescent="0.25">
      <c r="A86" s="352" t="s">
        <v>137</v>
      </c>
      <c r="B86" s="109" t="s">
        <v>136</v>
      </c>
      <c r="C86" s="115"/>
      <c r="D86" s="115"/>
      <c r="E86" s="116"/>
    </row>
    <row r="87" spans="1:5" s="337" customFormat="1" ht="12" customHeight="1" thickBot="1" x14ac:dyDescent="0.25">
      <c r="A87" s="344" t="s">
        <v>135</v>
      </c>
      <c r="B87" s="106" t="s">
        <v>134</v>
      </c>
      <c r="C87" s="129"/>
      <c r="D87" s="129"/>
      <c r="E87" s="130"/>
    </row>
    <row r="88" spans="1:5" s="337" customFormat="1" ht="12" customHeight="1" thickBot="1" x14ac:dyDescent="0.25">
      <c r="A88" s="344" t="s">
        <v>416</v>
      </c>
      <c r="B88" s="106" t="s">
        <v>132</v>
      </c>
      <c r="C88" s="129"/>
      <c r="D88" s="129"/>
      <c r="E88" s="130"/>
    </row>
    <row r="89" spans="1:5" s="337" customFormat="1" ht="12" customHeight="1" thickBot="1" x14ac:dyDescent="0.25">
      <c r="A89" s="344" t="s">
        <v>415</v>
      </c>
      <c r="B89" s="131" t="s">
        <v>130</v>
      </c>
      <c r="C89" s="110">
        <f>+C66+C70+C75+C78+C82+C88+C87</f>
        <v>0</v>
      </c>
      <c r="D89" s="110">
        <f>+D66+D70+D75+D78+D82+D88+D87</f>
        <v>630000</v>
      </c>
      <c r="E89" s="111">
        <f>+E66+E70+E75+E78+E82+E88+E87</f>
        <v>630000</v>
      </c>
    </row>
    <row r="90" spans="1:5" s="337" customFormat="1" ht="12" customHeight="1" thickBot="1" x14ac:dyDescent="0.25">
      <c r="A90" s="353" t="s">
        <v>414</v>
      </c>
      <c r="B90" s="133" t="s">
        <v>413</v>
      </c>
      <c r="C90" s="110">
        <f>+C65+C89</f>
        <v>400000</v>
      </c>
      <c r="D90" s="110">
        <f>+D65+D89</f>
        <v>630000</v>
      </c>
      <c r="E90" s="111">
        <f>+E65+E89</f>
        <v>1030000</v>
      </c>
    </row>
    <row r="91" spans="1:5" s="339" customFormat="1" ht="15.15" customHeight="1" thickBot="1" x14ac:dyDescent="0.3">
      <c r="A91" s="354"/>
      <c r="B91" s="355"/>
      <c r="C91" s="356"/>
    </row>
    <row r="92" spans="1:5" s="335" customFormat="1" ht="16.5" customHeight="1" thickBot="1" x14ac:dyDescent="0.3">
      <c r="A92" s="470" t="s">
        <v>313</v>
      </c>
      <c r="B92" s="471"/>
      <c r="C92" s="471"/>
      <c r="D92" s="471"/>
      <c r="E92" s="472"/>
    </row>
    <row r="93" spans="1:5" s="357" customFormat="1" ht="12" customHeight="1" thickBot="1" x14ac:dyDescent="0.3">
      <c r="A93" s="86" t="s">
        <v>122</v>
      </c>
      <c r="B93" s="144" t="s">
        <v>527</v>
      </c>
      <c r="C93" s="145">
        <f>+C94+C95+C96+C97+C98+C111</f>
        <v>400000</v>
      </c>
      <c r="D93" s="145">
        <f>+D94+D95+D96+D97+D98+D111</f>
        <v>630000</v>
      </c>
      <c r="E93" s="146">
        <f>+E94+E95+E96+E97+E98+E111</f>
        <v>1030000</v>
      </c>
    </row>
    <row r="94" spans="1:5" ht="12" customHeight="1" x14ac:dyDescent="0.25">
      <c r="A94" s="358" t="s">
        <v>121</v>
      </c>
      <c r="B94" s="148" t="s">
        <v>120</v>
      </c>
      <c r="C94" s="149"/>
      <c r="D94" s="149"/>
      <c r="E94" s="150"/>
    </row>
    <row r="95" spans="1:5" ht="12" customHeight="1" x14ac:dyDescent="0.25">
      <c r="A95" s="338" t="s">
        <v>119</v>
      </c>
      <c r="B95" s="151" t="s">
        <v>118</v>
      </c>
      <c r="C95" s="101"/>
      <c r="D95" s="101"/>
      <c r="E95" s="102"/>
    </row>
    <row r="96" spans="1:5" ht="12" customHeight="1" x14ac:dyDescent="0.25">
      <c r="A96" s="338" t="s">
        <v>117</v>
      </c>
      <c r="B96" s="151" t="s">
        <v>116</v>
      </c>
      <c r="C96" s="107"/>
      <c r="D96" s="101"/>
      <c r="E96" s="108"/>
    </row>
    <row r="97" spans="1:5" ht="12" customHeight="1" x14ac:dyDescent="0.25">
      <c r="A97" s="338" t="s">
        <v>115</v>
      </c>
      <c r="B97" s="152" t="s">
        <v>114</v>
      </c>
      <c r="C97" s="107"/>
      <c r="D97" s="170"/>
      <c r="E97" s="108"/>
    </row>
    <row r="98" spans="1:5" ht="12" customHeight="1" x14ac:dyDescent="0.25">
      <c r="A98" s="338" t="s">
        <v>113</v>
      </c>
      <c r="B98" s="153" t="s">
        <v>112</v>
      </c>
      <c r="C98" s="107">
        <v>400000</v>
      </c>
      <c r="D98" s="170">
        <v>630000</v>
      </c>
      <c r="E98" s="108">
        <v>1030000</v>
      </c>
    </row>
    <row r="99" spans="1:5" ht="12" customHeight="1" x14ac:dyDescent="0.25">
      <c r="A99" s="338" t="s">
        <v>111</v>
      </c>
      <c r="B99" s="151" t="s">
        <v>412</v>
      </c>
      <c r="C99" s="107"/>
      <c r="D99" s="170"/>
      <c r="E99" s="108"/>
    </row>
    <row r="100" spans="1:5" ht="12" customHeight="1" x14ac:dyDescent="0.2">
      <c r="A100" s="338" t="s">
        <v>109</v>
      </c>
      <c r="B100" s="155" t="s">
        <v>108</v>
      </c>
      <c r="C100" s="107"/>
      <c r="D100" s="170"/>
      <c r="E100" s="108"/>
    </row>
    <row r="101" spans="1:5" ht="12" customHeight="1" x14ac:dyDescent="0.2">
      <c r="A101" s="338" t="s">
        <v>107</v>
      </c>
      <c r="B101" s="155" t="s">
        <v>106</v>
      </c>
      <c r="C101" s="107"/>
      <c r="D101" s="170"/>
      <c r="E101" s="108"/>
    </row>
    <row r="102" spans="1:5" ht="12" customHeight="1" x14ac:dyDescent="0.2">
      <c r="A102" s="338" t="s">
        <v>105</v>
      </c>
      <c r="B102" s="155" t="s">
        <v>104</v>
      </c>
      <c r="C102" s="107"/>
      <c r="D102" s="170"/>
      <c r="E102" s="108"/>
    </row>
    <row r="103" spans="1:5" ht="12" customHeight="1" x14ac:dyDescent="0.25">
      <c r="A103" s="338" t="s">
        <v>103</v>
      </c>
      <c r="B103" s="156" t="s">
        <v>102</v>
      </c>
      <c r="C103" s="107"/>
      <c r="D103" s="170"/>
      <c r="E103" s="108"/>
    </row>
    <row r="104" spans="1:5" ht="12" customHeight="1" x14ac:dyDescent="0.25">
      <c r="A104" s="338" t="s">
        <v>101</v>
      </c>
      <c r="B104" s="156" t="s">
        <v>69</v>
      </c>
      <c r="C104" s="107"/>
      <c r="D104" s="170"/>
      <c r="E104" s="108"/>
    </row>
    <row r="105" spans="1:5" ht="12" customHeight="1" x14ac:dyDescent="0.2">
      <c r="A105" s="338" t="s">
        <v>100</v>
      </c>
      <c r="B105" s="155" t="s">
        <v>99</v>
      </c>
      <c r="C105" s="107"/>
      <c r="D105" s="170">
        <v>630000</v>
      </c>
      <c r="E105" s="108">
        <v>630000</v>
      </c>
    </row>
    <row r="106" spans="1:5" ht="12" customHeight="1" x14ac:dyDescent="0.2">
      <c r="A106" s="338" t="s">
        <v>98</v>
      </c>
      <c r="B106" s="155" t="s">
        <v>97</v>
      </c>
      <c r="C106" s="107"/>
      <c r="D106" s="170"/>
      <c r="E106" s="108"/>
    </row>
    <row r="107" spans="1:5" ht="12" customHeight="1" x14ac:dyDescent="0.25">
      <c r="A107" s="338" t="s">
        <v>96</v>
      </c>
      <c r="B107" s="156" t="s">
        <v>63</v>
      </c>
      <c r="C107" s="101"/>
      <c r="D107" s="170"/>
      <c r="E107" s="108"/>
    </row>
    <row r="108" spans="1:5" ht="12" customHeight="1" x14ac:dyDescent="0.25">
      <c r="A108" s="359" t="s">
        <v>95</v>
      </c>
      <c r="B108" s="154" t="s">
        <v>94</v>
      </c>
      <c r="C108" s="107"/>
      <c r="D108" s="170"/>
      <c r="E108" s="108"/>
    </row>
    <row r="109" spans="1:5" ht="12" customHeight="1" x14ac:dyDescent="0.25">
      <c r="A109" s="338" t="s">
        <v>93</v>
      </c>
      <c r="B109" s="154" t="s">
        <v>92</v>
      </c>
      <c r="C109" s="107"/>
      <c r="D109" s="170"/>
      <c r="E109" s="108"/>
    </row>
    <row r="110" spans="1:5" ht="12" customHeight="1" x14ac:dyDescent="0.25">
      <c r="A110" s="338" t="s">
        <v>91</v>
      </c>
      <c r="B110" s="156" t="s">
        <v>90</v>
      </c>
      <c r="C110" s="101">
        <v>400000</v>
      </c>
      <c r="D110" s="168"/>
      <c r="E110" s="102">
        <v>400000</v>
      </c>
    </row>
    <row r="111" spans="1:5" ht="12" customHeight="1" x14ac:dyDescent="0.25">
      <c r="A111" s="338" t="s">
        <v>89</v>
      </c>
      <c r="B111" s="152" t="s">
        <v>88</v>
      </c>
      <c r="C111" s="101"/>
      <c r="D111" s="168"/>
      <c r="E111" s="102"/>
    </row>
    <row r="112" spans="1:5" ht="12" customHeight="1" x14ac:dyDescent="0.25">
      <c r="A112" s="340" t="s">
        <v>87</v>
      </c>
      <c r="B112" s="151" t="s">
        <v>411</v>
      </c>
      <c r="C112" s="107"/>
      <c r="D112" s="170"/>
      <c r="E112" s="108"/>
    </row>
    <row r="113" spans="1:5" ht="12" customHeight="1" thickBot="1" x14ac:dyDescent="0.3">
      <c r="A113" s="345" t="s">
        <v>85</v>
      </c>
      <c r="B113" s="360" t="s">
        <v>410</v>
      </c>
      <c r="C113" s="160"/>
      <c r="D113" s="175"/>
      <c r="E113" s="161"/>
    </row>
    <row r="114" spans="1:5" ht="12" customHeight="1" thickBot="1" x14ac:dyDescent="0.3">
      <c r="A114" s="140" t="s">
        <v>1</v>
      </c>
      <c r="B114" s="194" t="s">
        <v>496</v>
      </c>
      <c r="C114" s="92">
        <f>+C115+C117+C119</f>
        <v>0</v>
      </c>
      <c r="D114" s="172">
        <f>+D115+D117+D119</f>
        <v>0</v>
      </c>
      <c r="E114" s="93">
        <f>+E115+E117+E119</f>
        <v>0</v>
      </c>
    </row>
    <row r="115" spans="1:5" ht="12" customHeight="1" x14ac:dyDescent="0.25">
      <c r="A115" s="336" t="s">
        <v>83</v>
      </c>
      <c r="B115" s="151" t="s">
        <v>82</v>
      </c>
      <c r="C115" s="97"/>
      <c r="D115" s="166"/>
      <c r="E115" s="98"/>
    </row>
    <row r="116" spans="1:5" ht="12" customHeight="1" x14ac:dyDescent="0.25">
      <c r="A116" s="336" t="s">
        <v>81</v>
      </c>
      <c r="B116" s="167" t="s">
        <v>80</v>
      </c>
      <c r="C116" s="97"/>
      <c r="D116" s="166"/>
      <c r="E116" s="98"/>
    </row>
    <row r="117" spans="1:5" ht="12" customHeight="1" x14ac:dyDescent="0.25">
      <c r="A117" s="336" t="s">
        <v>79</v>
      </c>
      <c r="B117" s="167" t="s">
        <v>78</v>
      </c>
      <c r="C117" s="101"/>
      <c r="D117" s="168"/>
      <c r="E117" s="102"/>
    </row>
    <row r="118" spans="1:5" ht="12" customHeight="1" x14ac:dyDescent="0.25">
      <c r="A118" s="336" t="s">
        <v>77</v>
      </c>
      <c r="B118" s="167" t="s">
        <v>76</v>
      </c>
      <c r="C118" s="101"/>
      <c r="D118" s="168"/>
      <c r="E118" s="102"/>
    </row>
    <row r="119" spans="1:5" ht="12" customHeight="1" x14ac:dyDescent="0.25">
      <c r="A119" s="336" t="s">
        <v>75</v>
      </c>
      <c r="B119" s="105" t="s">
        <v>338</v>
      </c>
      <c r="C119" s="101"/>
      <c r="D119" s="168"/>
      <c r="E119" s="102"/>
    </row>
    <row r="120" spans="1:5" ht="12" customHeight="1" x14ac:dyDescent="0.25">
      <c r="A120" s="336" t="s">
        <v>74</v>
      </c>
      <c r="B120" s="103" t="s">
        <v>73</v>
      </c>
      <c r="C120" s="101"/>
      <c r="D120" s="168"/>
      <c r="E120" s="102"/>
    </row>
    <row r="121" spans="1:5" ht="12" customHeight="1" x14ac:dyDescent="0.25">
      <c r="A121" s="336" t="s">
        <v>72</v>
      </c>
      <c r="B121" s="169" t="s">
        <v>71</v>
      </c>
      <c r="C121" s="101"/>
      <c r="D121" s="168"/>
      <c r="E121" s="102"/>
    </row>
    <row r="122" spans="1:5" ht="12" customHeight="1" x14ac:dyDescent="0.25">
      <c r="A122" s="336" t="s">
        <v>70</v>
      </c>
      <c r="B122" s="156" t="s">
        <v>69</v>
      </c>
      <c r="C122" s="101"/>
      <c r="D122" s="168"/>
      <c r="E122" s="102"/>
    </row>
    <row r="123" spans="1:5" ht="12" customHeight="1" x14ac:dyDescent="0.25">
      <c r="A123" s="336" t="s">
        <v>68</v>
      </c>
      <c r="B123" s="156" t="s">
        <v>67</v>
      </c>
      <c r="C123" s="101"/>
      <c r="D123" s="168"/>
      <c r="E123" s="102"/>
    </row>
    <row r="124" spans="1:5" ht="12" customHeight="1" x14ac:dyDescent="0.25">
      <c r="A124" s="336" t="s">
        <v>66</v>
      </c>
      <c r="B124" s="156" t="s">
        <v>65</v>
      </c>
      <c r="C124" s="101"/>
      <c r="D124" s="168"/>
      <c r="E124" s="102"/>
    </row>
    <row r="125" spans="1:5" ht="12" customHeight="1" x14ac:dyDescent="0.25">
      <c r="A125" s="336" t="s">
        <v>64</v>
      </c>
      <c r="B125" s="156" t="s">
        <v>63</v>
      </c>
      <c r="C125" s="101"/>
      <c r="D125" s="168"/>
      <c r="E125" s="102"/>
    </row>
    <row r="126" spans="1:5" ht="12" customHeight="1" x14ac:dyDescent="0.25">
      <c r="A126" s="336" t="s">
        <v>62</v>
      </c>
      <c r="B126" s="156" t="s">
        <v>61</v>
      </c>
      <c r="C126" s="101"/>
      <c r="D126" s="168"/>
      <c r="E126" s="102"/>
    </row>
    <row r="127" spans="1:5" ht="12" customHeight="1" thickBot="1" x14ac:dyDescent="0.3">
      <c r="A127" s="359" t="s">
        <v>60</v>
      </c>
      <c r="B127" s="156" t="s">
        <v>59</v>
      </c>
      <c r="C127" s="107"/>
      <c r="D127" s="170"/>
      <c r="E127" s="108"/>
    </row>
    <row r="128" spans="1:5" ht="12" customHeight="1" thickBot="1" x14ac:dyDescent="0.3">
      <c r="A128" s="140" t="s">
        <v>58</v>
      </c>
      <c r="B128" s="171" t="s">
        <v>57</v>
      </c>
      <c r="C128" s="92">
        <f>+C93+C114</f>
        <v>400000</v>
      </c>
      <c r="D128" s="172">
        <f>+D93+D114</f>
        <v>630000</v>
      </c>
      <c r="E128" s="93">
        <f>+E93+E114</f>
        <v>1030000</v>
      </c>
    </row>
    <row r="129" spans="1:11" ht="12" customHeight="1" thickBot="1" x14ac:dyDescent="0.3">
      <c r="A129" s="140" t="s">
        <v>56</v>
      </c>
      <c r="B129" s="171" t="s">
        <v>55</v>
      </c>
      <c r="C129" s="92">
        <f>+C130+C131+C132</f>
        <v>0</v>
      </c>
      <c r="D129" s="172">
        <f>+D130+D131+D132</f>
        <v>0</v>
      </c>
      <c r="E129" s="93">
        <f>+E130+E131+E132</f>
        <v>0</v>
      </c>
    </row>
    <row r="130" spans="1:11" s="357" customFormat="1" ht="12" customHeight="1" x14ac:dyDescent="0.25">
      <c r="A130" s="336" t="s">
        <v>54</v>
      </c>
      <c r="B130" s="173" t="s">
        <v>409</v>
      </c>
      <c r="C130" s="101"/>
      <c r="D130" s="168"/>
      <c r="E130" s="102"/>
    </row>
    <row r="131" spans="1:11" ht="12" customHeight="1" x14ac:dyDescent="0.25">
      <c r="A131" s="336" t="s">
        <v>52</v>
      </c>
      <c r="B131" s="173" t="s">
        <v>51</v>
      </c>
      <c r="C131" s="101"/>
      <c r="D131" s="168"/>
      <c r="E131" s="102"/>
    </row>
    <row r="132" spans="1:11" ht="12" customHeight="1" thickBot="1" x14ac:dyDescent="0.3">
      <c r="A132" s="359" t="s">
        <v>50</v>
      </c>
      <c r="B132" s="177" t="s">
        <v>408</v>
      </c>
      <c r="C132" s="101"/>
      <c r="D132" s="168"/>
      <c r="E132" s="102"/>
    </row>
    <row r="133" spans="1:11" ht="12" customHeight="1" thickBot="1" x14ac:dyDescent="0.3">
      <c r="A133" s="140" t="s">
        <v>48</v>
      </c>
      <c r="B133" s="171" t="s">
        <v>47</v>
      </c>
      <c r="C133" s="92">
        <f>+C134+C135+C136+C137+C138+C139</f>
        <v>0</v>
      </c>
      <c r="D133" s="172">
        <f>+D134+D135+D136+D137+D138+D139</f>
        <v>0</v>
      </c>
      <c r="E133" s="93">
        <f>+E134+E135+E136+E137+E138+E139</f>
        <v>0</v>
      </c>
    </row>
    <row r="134" spans="1:11" ht="12" customHeight="1" x14ac:dyDescent="0.25">
      <c r="A134" s="336" t="s">
        <v>46</v>
      </c>
      <c r="B134" s="173" t="s">
        <v>45</v>
      </c>
      <c r="C134" s="101"/>
      <c r="D134" s="168"/>
      <c r="E134" s="102"/>
    </row>
    <row r="135" spans="1:11" ht="12" customHeight="1" x14ac:dyDescent="0.25">
      <c r="A135" s="336" t="s">
        <v>44</v>
      </c>
      <c r="B135" s="173" t="s">
        <v>43</v>
      </c>
      <c r="C135" s="101"/>
      <c r="D135" s="168"/>
      <c r="E135" s="102"/>
    </row>
    <row r="136" spans="1:11" ht="12" customHeight="1" x14ac:dyDescent="0.25">
      <c r="A136" s="336" t="s">
        <v>42</v>
      </c>
      <c r="B136" s="173" t="s">
        <v>41</v>
      </c>
      <c r="C136" s="101"/>
      <c r="D136" s="168"/>
      <c r="E136" s="102"/>
    </row>
    <row r="137" spans="1:11" ht="12" customHeight="1" x14ac:dyDescent="0.25">
      <c r="A137" s="336" t="s">
        <v>40</v>
      </c>
      <c r="B137" s="173" t="s">
        <v>407</v>
      </c>
      <c r="C137" s="101"/>
      <c r="D137" s="168"/>
      <c r="E137" s="102"/>
    </row>
    <row r="138" spans="1:11" ht="12" customHeight="1" x14ac:dyDescent="0.25">
      <c r="A138" s="336" t="s">
        <v>38</v>
      </c>
      <c r="B138" s="173" t="s">
        <v>37</v>
      </c>
      <c r="C138" s="101"/>
      <c r="D138" s="168"/>
      <c r="E138" s="102"/>
    </row>
    <row r="139" spans="1:11" s="357" customFormat="1" ht="12" customHeight="1" thickBot="1" x14ac:dyDescent="0.3">
      <c r="A139" s="359" t="s">
        <v>36</v>
      </c>
      <c r="B139" s="177" t="s">
        <v>35</v>
      </c>
      <c r="C139" s="101"/>
      <c r="D139" s="168"/>
      <c r="E139" s="102"/>
    </row>
    <row r="140" spans="1:11" ht="12" customHeight="1" thickBot="1" x14ac:dyDescent="0.3">
      <c r="A140" s="140" t="s">
        <v>34</v>
      </c>
      <c r="B140" s="171" t="s">
        <v>406</v>
      </c>
      <c r="C140" s="110">
        <f>+C141+C142+C144+C145+C143</f>
        <v>0</v>
      </c>
      <c r="D140" s="176">
        <f>+D141+D142+D144+D145+D143</f>
        <v>0</v>
      </c>
      <c r="E140" s="111">
        <f>+E141+E142+E144+E145+E143</f>
        <v>0</v>
      </c>
      <c r="K140" s="361"/>
    </row>
    <row r="141" spans="1:11" x14ac:dyDescent="0.25">
      <c r="A141" s="336" t="s">
        <v>32</v>
      </c>
      <c r="B141" s="173" t="s">
        <v>31</v>
      </c>
      <c r="C141" s="101"/>
      <c r="D141" s="168"/>
      <c r="E141" s="102"/>
    </row>
    <row r="142" spans="1:11" ht="12" customHeight="1" x14ac:dyDescent="0.25">
      <c r="A142" s="336" t="s">
        <v>30</v>
      </c>
      <c r="B142" s="173" t="s">
        <v>29</v>
      </c>
      <c r="C142" s="101"/>
      <c r="D142" s="168"/>
      <c r="E142" s="102"/>
    </row>
    <row r="143" spans="1:11" ht="12" customHeight="1" x14ac:dyDescent="0.25">
      <c r="A143" s="336" t="s">
        <v>28</v>
      </c>
      <c r="B143" s="173" t="s">
        <v>405</v>
      </c>
      <c r="C143" s="101"/>
      <c r="D143" s="168"/>
      <c r="E143" s="102"/>
    </row>
    <row r="144" spans="1:11" s="357" customFormat="1" ht="12" customHeight="1" x14ac:dyDescent="0.25">
      <c r="A144" s="336" t="s">
        <v>26</v>
      </c>
      <c r="B144" s="173" t="s">
        <v>27</v>
      </c>
      <c r="C144" s="101"/>
      <c r="D144" s="168"/>
      <c r="E144" s="102"/>
    </row>
    <row r="145" spans="1:5" s="357" customFormat="1" ht="12" customHeight="1" thickBot="1" x14ac:dyDescent="0.3">
      <c r="A145" s="359" t="s">
        <v>195</v>
      </c>
      <c r="B145" s="177" t="s">
        <v>25</v>
      </c>
      <c r="C145" s="101"/>
      <c r="D145" s="168"/>
      <c r="E145" s="102"/>
    </row>
    <row r="146" spans="1:5" s="357" customFormat="1" ht="12" customHeight="1" thickBot="1" x14ac:dyDescent="0.3">
      <c r="A146" s="140" t="s">
        <v>24</v>
      </c>
      <c r="B146" s="171" t="s">
        <v>23</v>
      </c>
      <c r="C146" s="178">
        <f>+C147+C148+C149+C150+C151</f>
        <v>0</v>
      </c>
      <c r="D146" s="179">
        <f>+D147+D148+D149+D150+D151</f>
        <v>0</v>
      </c>
      <c r="E146" s="180">
        <f>+E147+E148+E149+E150+E151</f>
        <v>0</v>
      </c>
    </row>
    <row r="147" spans="1:5" s="357" customFormat="1" ht="12" customHeight="1" x14ac:dyDescent="0.25">
      <c r="A147" s="336" t="s">
        <v>22</v>
      </c>
      <c r="B147" s="173" t="s">
        <v>21</v>
      </c>
      <c r="C147" s="101"/>
      <c r="D147" s="168"/>
      <c r="E147" s="102"/>
    </row>
    <row r="148" spans="1:5" s="357" customFormat="1" ht="12" customHeight="1" x14ac:dyDescent="0.25">
      <c r="A148" s="336" t="s">
        <v>20</v>
      </c>
      <c r="B148" s="173" t="s">
        <v>19</v>
      </c>
      <c r="C148" s="101"/>
      <c r="D148" s="168"/>
      <c r="E148" s="102"/>
    </row>
    <row r="149" spans="1:5" s="357" customFormat="1" ht="12" customHeight="1" x14ac:dyDescent="0.25">
      <c r="A149" s="336" t="s">
        <v>18</v>
      </c>
      <c r="B149" s="173" t="s">
        <v>17</v>
      </c>
      <c r="C149" s="101"/>
      <c r="D149" s="168"/>
      <c r="E149" s="102"/>
    </row>
    <row r="150" spans="1:5" s="357" customFormat="1" ht="12" customHeight="1" x14ac:dyDescent="0.25">
      <c r="A150" s="336" t="s">
        <v>16</v>
      </c>
      <c r="B150" s="173" t="s">
        <v>15</v>
      </c>
      <c r="C150" s="101"/>
      <c r="D150" s="168"/>
      <c r="E150" s="102"/>
    </row>
    <row r="151" spans="1:5" ht="12.75" customHeight="1" thickBot="1" x14ac:dyDescent="0.3">
      <c r="A151" s="359" t="s">
        <v>14</v>
      </c>
      <c r="B151" s="177" t="s">
        <v>13</v>
      </c>
      <c r="C151" s="107"/>
      <c r="D151" s="170"/>
      <c r="E151" s="108"/>
    </row>
    <row r="152" spans="1:5" ht="12.75" customHeight="1" thickBot="1" x14ac:dyDescent="0.3">
      <c r="A152" s="362" t="s">
        <v>12</v>
      </c>
      <c r="B152" s="171" t="s">
        <v>11</v>
      </c>
      <c r="C152" s="178"/>
      <c r="D152" s="179"/>
      <c r="E152" s="180"/>
    </row>
    <row r="153" spans="1:5" ht="12.75" customHeight="1" thickBot="1" x14ac:dyDescent="0.3">
      <c r="A153" s="362" t="s">
        <v>10</v>
      </c>
      <c r="B153" s="171" t="s">
        <v>9</v>
      </c>
      <c r="C153" s="178"/>
      <c r="D153" s="179"/>
      <c r="E153" s="180"/>
    </row>
    <row r="154" spans="1:5" ht="12" customHeight="1" thickBot="1" x14ac:dyDescent="0.3">
      <c r="A154" s="140" t="s">
        <v>8</v>
      </c>
      <c r="B154" s="171" t="s">
        <v>7</v>
      </c>
      <c r="C154" s="184">
        <f>+C129+C133+C140+C146+C152+C153</f>
        <v>0</v>
      </c>
      <c r="D154" s="185">
        <f>+D129+D133+D140+D146+D152+D153</f>
        <v>0</v>
      </c>
      <c r="E154" s="186">
        <f>+E129+E133+E140+E146+E152+E153</f>
        <v>0</v>
      </c>
    </row>
    <row r="155" spans="1:5" ht="15.15" customHeight="1" thickBot="1" x14ac:dyDescent="0.3">
      <c r="A155" s="363" t="s">
        <v>6</v>
      </c>
      <c r="B155" s="190" t="s">
        <v>5</v>
      </c>
      <c r="C155" s="184">
        <f>+C128+C154</f>
        <v>400000</v>
      </c>
      <c r="D155" s="185">
        <f>+D128+D154</f>
        <v>630000</v>
      </c>
      <c r="E155" s="186">
        <f>+E128+E154</f>
        <v>1030000</v>
      </c>
    </row>
    <row r="156" spans="1:5" ht="13.8" thickBot="1" x14ac:dyDescent="0.3">
      <c r="C156" s="366">
        <f>C90-C155</f>
        <v>0</v>
      </c>
      <c r="D156" s="366">
        <f>D90-D155</f>
        <v>0</v>
      </c>
      <c r="E156" s="367"/>
    </row>
    <row r="157" spans="1:5" ht="15.15" customHeight="1" thickBot="1" x14ac:dyDescent="0.3">
      <c r="A157" s="377" t="s">
        <v>528</v>
      </c>
      <c r="B157" s="378"/>
      <c r="C157" s="370"/>
      <c r="D157" s="370"/>
      <c r="E157" s="371"/>
    </row>
    <row r="158" spans="1:5" ht="14.4" customHeight="1" thickBot="1" x14ac:dyDescent="0.3">
      <c r="A158" s="379" t="s">
        <v>529</v>
      </c>
      <c r="B158" s="380"/>
      <c r="C158" s="370"/>
      <c r="D158" s="370"/>
      <c r="E158" s="371"/>
    </row>
  </sheetData>
  <sheetProtection formatCells="0"/>
  <mergeCells count="4">
    <mergeCell ref="B2:D2"/>
    <mergeCell ref="B3:D3"/>
    <mergeCell ref="A7:E7"/>
    <mergeCell ref="A92:E92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9" max="16383" man="1"/>
    <brk id="90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1"/>
  <sheetViews>
    <sheetView zoomScale="120" zoomScaleNormal="120" zoomScaleSheetLayoutView="100" workbookViewId="0">
      <selection activeCell="B1" sqref="B1:E1"/>
    </sheetView>
  </sheetViews>
  <sheetFormatPr defaultColWidth="9.33203125" defaultRowHeight="13.2" x14ac:dyDescent="0.25"/>
  <cols>
    <col min="1" max="1" width="13" style="416" customWidth="1"/>
    <col min="2" max="2" width="59" style="386" customWidth="1"/>
    <col min="3" max="5" width="15.77734375" style="386" customWidth="1"/>
    <col min="6" max="256" width="9.33203125" style="386"/>
    <col min="257" max="257" width="13" style="386" customWidth="1"/>
    <col min="258" max="258" width="59" style="386" customWidth="1"/>
    <col min="259" max="261" width="15.77734375" style="386" customWidth="1"/>
    <col min="262" max="512" width="9.33203125" style="386"/>
    <col min="513" max="513" width="13" style="386" customWidth="1"/>
    <col min="514" max="514" width="59" style="386" customWidth="1"/>
    <col min="515" max="517" width="15.77734375" style="386" customWidth="1"/>
    <col min="518" max="768" width="9.33203125" style="386"/>
    <col min="769" max="769" width="13" style="386" customWidth="1"/>
    <col min="770" max="770" width="59" style="386" customWidth="1"/>
    <col min="771" max="773" width="15.77734375" style="386" customWidth="1"/>
    <col min="774" max="1024" width="9.33203125" style="386"/>
    <col min="1025" max="1025" width="13" style="386" customWidth="1"/>
    <col min="1026" max="1026" width="59" style="386" customWidth="1"/>
    <col min="1027" max="1029" width="15.77734375" style="386" customWidth="1"/>
    <col min="1030" max="1280" width="9.33203125" style="386"/>
    <col min="1281" max="1281" width="13" style="386" customWidth="1"/>
    <col min="1282" max="1282" width="59" style="386" customWidth="1"/>
    <col min="1283" max="1285" width="15.77734375" style="386" customWidth="1"/>
    <col min="1286" max="1536" width="9.33203125" style="386"/>
    <col min="1537" max="1537" width="13" style="386" customWidth="1"/>
    <col min="1538" max="1538" width="59" style="386" customWidth="1"/>
    <col min="1539" max="1541" width="15.77734375" style="386" customWidth="1"/>
    <col min="1542" max="1792" width="9.33203125" style="386"/>
    <col min="1793" max="1793" width="13" style="386" customWidth="1"/>
    <col min="1794" max="1794" width="59" style="386" customWidth="1"/>
    <col min="1795" max="1797" width="15.77734375" style="386" customWidth="1"/>
    <col min="1798" max="2048" width="9.33203125" style="386"/>
    <col min="2049" max="2049" width="13" style="386" customWidth="1"/>
    <col min="2050" max="2050" width="59" style="386" customWidth="1"/>
    <col min="2051" max="2053" width="15.77734375" style="386" customWidth="1"/>
    <col min="2054" max="2304" width="9.33203125" style="386"/>
    <col min="2305" max="2305" width="13" style="386" customWidth="1"/>
    <col min="2306" max="2306" width="59" style="386" customWidth="1"/>
    <col min="2307" max="2309" width="15.77734375" style="386" customWidth="1"/>
    <col min="2310" max="2560" width="9.33203125" style="386"/>
    <col min="2561" max="2561" width="13" style="386" customWidth="1"/>
    <col min="2562" max="2562" width="59" style="386" customWidth="1"/>
    <col min="2563" max="2565" width="15.77734375" style="386" customWidth="1"/>
    <col min="2566" max="2816" width="9.33203125" style="386"/>
    <col min="2817" max="2817" width="13" style="386" customWidth="1"/>
    <col min="2818" max="2818" width="59" style="386" customWidth="1"/>
    <col min="2819" max="2821" width="15.77734375" style="386" customWidth="1"/>
    <col min="2822" max="3072" width="9.33203125" style="386"/>
    <col min="3073" max="3073" width="13" style="386" customWidth="1"/>
    <col min="3074" max="3074" width="59" style="386" customWidth="1"/>
    <col min="3075" max="3077" width="15.77734375" style="386" customWidth="1"/>
    <col min="3078" max="3328" width="9.33203125" style="386"/>
    <col min="3329" max="3329" width="13" style="386" customWidth="1"/>
    <col min="3330" max="3330" width="59" style="386" customWidth="1"/>
    <col min="3331" max="3333" width="15.77734375" style="386" customWidth="1"/>
    <col min="3334" max="3584" width="9.33203125" style="386"/>
    <col min="3585" max="3585" width="13" style="386" customWidth="1"/>
    <col min="3586" max="3586" width="59" style="386" customWidth="1"/>
    <col min="3587" max="3589" width="15.77734375" style="386" customWidth="1"/>
    <col min="3590" max="3840" width="9.33203125" style="386"/>
    <col min="3841" max="3841" width="13" style="386" customWidth="1"/>
    <col min="3842" max="3842" width="59" style="386" customWidth="1"/>
    <col min="3843" max="3845" width="15.77734375" style="386" customWidth="1"/>
    <col min="3846" max="4096" width="9.33203125" style="386"/>
    <col min="4097" max="4097" width="13" style="386" customWidth="1"/>
    <col min="4098" max="4098" width="59" style="386" customWidth="1"/>
    <col min="4099" max="4101" width="15.77734375" style="386" customWidth="1"/>
    <col min="4102" max="4352" width="9.33203125" style="386"/>
    <col min="4353" max="4353" width="13" style="386" customWidth="1"/>
    <col min="4354" max="4354" width="59" style="386" customWidth="1"/>
    <col min="4355" max="4357" width="15.77734375" style="386" customWidth="1"/>
    <col min="4358" max="4608" width="9.33203125" style="386"/>
    <col min="4609" max="4609" width="13" style="386" customWidth="1"/>
    <col min="4610" max="4610" width="59" style="386" customWidth="1"/>
    <col min="4611" max="4613" width="15.77734375" style="386" customWidth="1"/>
    <col min="4614" max="4864" width="9.33203125" style="386"/>
    <col min="4865" max="4865" width="13" style="386" customWidth="1"/>
    <col min="4866" max="4866" width="59" style="386" customWidth="1"/>
    <col min="4867" max="4869" width="15.77734375" style="386" customWidth="1"/>
    <col min="4870" max="5120" width="9.33203125" style="386"/>
    <col min="5121" max="5121" width="13" style="386" customWidth="1"/>
    <col min="5122" max="5122" width="59" style="386" customWidth="1"/>
    <col min="5123" max="5125" width="15.77734375" style="386" customWidth="1"/>
    <col min="5126" max="5376" width="9.33203125" style="386"/>
    <col min="5377" max="5377" width="13" style="386" customWidth="1"/>
    <col min="5378" max="5378" width="59" style="386" customWidth="1"/>
    <col min="5379" max="5381" width="15.77734375" style="386" customWidth="1"/>
    <col min="5382" max="5632" width="9.33203125" style="386"/>
    <col min="5633" max="5633" width="13" style="386" customWidth="1"/>
    <col min="5634" max="5634" width="59" style="386" customWidth="1"/>
    <col min="5635" max="5637" width="15.77734375" style="386" customWidth="1"/>
    <col min="5638" max="5888" width="9.33203125" style="386"/>
    <col min="5889" max="5889" width="13" style="386" customWidth="1"/>
    <col min="5890" max="5890" width="59" style="386" customWidth="1"/>
    <col min="5891" max="5893" width="15.77734375" style="386" customWidth="1"/>
    <col min="5894" max="6144" width="9.33203125" style="386"/>
    <col min="6145" max="6145" width="13" style="386" customWidth="1"/>
    <col min="6146" max="6146" width="59" style="386" customWidth="1"/>
    <col min="6147" max="6149" width="15.77734375" style="386" customWidth="1"/>
    <col min="6150" max="6400" width="9.33203125" style="386"/>
    <col min="6401" max="6401" width="13" style="386" customWidth="1"/>
    <col min="6402" max="6402" width="59" style="386" customWidth="1"/>
    <col min="6403" max="6405" width="15.77734375" style="386" customWidth="1"/>
    <col min="6406" max="6656" width="9.33203125" style="386"/>
    <col min="6657" max="6657" width="13" style="386" customWidth="1"/>
    <col min="6658" max="6658" width="59" style="386" customWidth="1"/>
    <col min="6659" max="6661" width="15.77734375" style="386" customWidth="1"/>
    <col min="6662" max="6912" width="9.33203125" style="386"/>
    <col min="6913" max="6913" width="13" style="386" customWidth="1"/>
    <col min="6914" max="6914" width="59" style="386" customWidth="1"/>
    <col min="6915" max="6917" width="15.77734375" style="386" customWidth="1"/>
    <col min="6918" max="7168" width="9.33203125" style="386"/>
    <col min="7169" max="7169" width="13" style="386" customWidth="1"/>
    <col min="7170" max="7170" width="59" style="386" customWidth="1"/>
    <col min="7171" max="7173" width="15.77734375" style="386" customWidth="1"/>
    <col min="7174" max="7424" width="9.33203125" style="386"/>
    <col min="7425" max="7425" width="13" style="386" customWidth="1"/>
    <col min="7426" max="7426" width="59" style="386" customWidth="1"/>
    <col min="7427" max="7429" width="15.77734375" style="386" customWidth="1"/>
    <col min="7430" max="7680" width="9.33203125" style="386"/>
    <col min="7681" max="7681" width="13" style="386" customWidth="1"/>
    <col min="7682" max="7682" width="59" style="386" customWidth="1"/>
    <col min="7683" max="7685" width="15.77734375" style="386" customWidth="1"/>
    <col min="7686" max="7936" width="9.33203125" style="386"/>
    <col min="7937" max="7937" width="13" style="386" customWidth="1"/>
    <col min="7938" max="7938" width="59" style="386" customWidth="1"/>
    <col min="7939" max="7941" width="15.77734375" style="386" customWidth="1"/>
    <col min="7942" max="8192" width="9.33203125" style="386"/>
    <col min="8193" max="8193" width="13" style="386" customWidth="1"/>
    <col min="8194" max="8194" width="59" style="386" customWidth="1"/>
    <col min="8195" max="8197" width="15.77734375" style="386" customWidth="1"/>
    <col min="8198" max="8448" width="9.33203125" style="386"/>
    <col min="8449" max="8449" width="13" style="386" customWidth="1"/>
    <col min="8450" max="8450" width="59" style="386" customWidth="1"/>
    <col min="8451" max="8453" width="15.77734375" style="386" customWidth="1"/>
    <col min="8454" max="8704" width="9.33203125" style="386"/>
    <col min="8705" max="8705" width="13" style="386" customWidth="1"/>
    <col min="8706" max="8706" width="59" style="386" customWidth="1"/>
    <col min="8707" max="8709" width="15.77734375" style="386" customWidth="1"/>
    <col min="8710" max="8960" width="9.33203125" style="386"/>
    <col min="8961" max="8961" width="13" style="386" customWidth="1"/>
    <col min="8962" max="8962" width="59" style="386" customWidth="1"/>
    <col min="8963" max="8965" width="15.77734375" style="386" customWidth="1"/>
    <col min="8966" max="9216" width="9.33203125" style="386"/>
    <col min="9217" max="9217" width="13" style="386" customWidth="1"/>
    <col min="9218" max="9218" width="59" style="386" customWidth="1"/>
    <col min="9219" max="9221" width="15.77734375" style="386" customWidth="1"/>
    <col min="9222" max="9472" width="9.33203125" style="386"/>
    <col min="9473" max="9473" width="13" style="386" customWidth="1"/>
    <col min="9474" max="9474" width="59" style="386" customWidth="1"/>
    <col min="9475" max="9477" width="15.77734375" style="386" customWidth="1"/>
    <col min="9478" max="9728" width="9.33203125" style="386"/>
    <col min="9729" max="9729" width="13" style="386" customWidth="1"/>
    <col min="9730" max="9730" width="59" style="386" customWidth="1"/>
    <col min="9731" max="9733" width="15.77734375" style="386" customWidth="1"/>
    <col min="9734" max="9984" width="9.33203125" style="386"/>
    <col min="9985" max="9985" width="13" style="386" customWidth="1"/>
    <col min="9986" max="9986" width="59" style="386" customWidth="1"/>
    <col min="9987" max="9989" width="15.77734375" style="386" customWidth="1"/>
    <col min="9990" max="10240" width="9.33203125" style="386"/>
    <col min="10241" max="10241" width="13" style="386" customWidth="1"/>
    <col min="10242" max="10242" width="59" style="386" customWidth="1"/>
    <col min="10243" max="10245" width="15.77734375" style="386" customWidth="1"/>
    <col min="10246" max="10496" width="9.33203125" style="386"/>
    <col min="10497" max="10497" width="13" style="386" customWidth="1"/>
    <col min="10498" max="10498" width="59" style="386" customWidth="1"/>
    <col min="10499" max="10501" width="15.77734375" style="386" customWidth="1"/>
    <col min="10502" max="10752" width="9.33203125" style="386"/>
    <col min="10753" max="10753" width="13" style="386" customWidth="1"/>
    <col min="10754" max="10754" width="59" style="386" customWidth="1"/>
    <col min="10755" max="10757" width="15.77734375" style="386" customWidth="1"/>
    <col min="10758" max="11008" width="9.33203125" style="386"/>
    <col min="11009" max="11009" width="13" style="386" customWidth="1"/>
    <col min="11010" max="11010" width="59" style="386" customWidth="1"/>
    <col min="11011" max="11013" width="15.77734375" style="386" customWidth="1"/>
    <col min="11014" max="11264" width="9.33203125" style="386"/>
    <col min="11265" max="11265" width="13" style="386" customWidth="1"/>
    <col min="11266" max="11266" width="59" style="386" customWidth="1"/>
    <col min="11267" max="11269" width="15.77734375" style="386" customWidth="1"/>
    <col min="11270" max="11520" width="9.33203125" style="386"/>
    <col min="11521" max="11521" width="13" style="386" customWidth="1"/>
    <col min="11522" max="11522" width="59" style="386" customWidth="1"/>
    <col min="11523" max="11525" width="15.77734375" style="386" customWidth="1"/>
    <col min="11526" max="11776" width="9.33203125" style="386"/>
    <col min="11777" max="11777" width="13" style="386" customWidth="1"/>
    <col min="11778" max="11778" width="59" style="386" customWidth="1"/>
    <col min="11779" max="11781" width="15.77734375" style="386" customWidth="1"/>
    <col min="11782" max="12032" width="9.33203125" style="386"/>
    <col min="12033" max="12033" width="13" style="386" customWidth="1"/>
    <col min="12034" max="12034" width="59" style="386" customWidth="1"/>
    <col min="12035" max="12037" width="15.77734375" style="386" customWidth="1"/>
    <col min="12038" max="12288" width="9.33203125" style="386"/>
    <col min="12289" max="12289" width="13" style="386" customWidth="1"/>
    <col min="12290" max="12290" width="59" style="386" customWidth="1"/>
    <col min="12291" max="12293" width="15.77734375" style="386" customWidth="1"/>
    <col min="12294" max="12544" width="9.33203125" style="386"/>
    <col min="12545" max="12545" width="13" style="386" customWidth="1"/>
    <col min="12546" max="12546" width="59" style="386" customWidth="1"/>
    <col min="12547" max="12549" width="15.77734375" style="386" customWidth="1"/>
    <col min="12550" max="12800" width="9.33203125" style="386"/>
    <col min="12801" max="12801" width="13" style="386" customWidth="1"/>
    <col min="12802" max="12802" width="59" style="386" customWidth="1"/>
    <col min="12803" max="12805" width="15.77734375" style="386" customWidth="1"/>
    <col min="12806" max="13056" width="9.33203125" style="386"/>
    <col min="13057" max="13057" width="13" style="386" customWidth="1"/>
    <col min="13058" max="13058" width="59" style="386" customWidth="1"/>
    <col min="13059" max="13061" width="15.77734375" style="386" customWidth="1"/>
    <col min="13062" max="13312" width="9.33203125" style="386"/>
    <col min="13313" max="13313" width="13" style="386" customWidth="1"/>
    <col min="13314" max="13314" width="59" style="386" customWidth="1"/>
    <col min="13315" max="13317" width="15.77734375" style="386" customWidth="1"/>
    <col min="13318" max="13568" width="9.33203125" style="386"/>
    <col min="13569" max="13569" width="13" style="386" customWidth="1"/>
    <col min="13570" max="13570" width="59" style="386" customWidth="1"/>
    <col min="13571" max="13573" width="15.77734375" style="386" customWidth="1"/>
    <col min="13574" max="13824" width="9.33203125" style="386"/>
    <col min="13825" max="13825" width="13" style="386" customWidth="1"/>
    <col min="13826" max="13826" width="59" style="386" customWidth="1"/>
    <col min="13827" max="13829" width="15.77734375" style="386" customWidth="1"/>
    <col min="13830" max="14080" width="9.33203125" style="386"/>
    <col min="14081" max="14081" width="13" style="386" customWidth="1"/>
    <col min="14082" max="14082" width="59" style="386" customWidth="1"/>
    <col min="14083" max="14085" width="15.77734375" style="386" customWidth="1"/>
    <col min="14086" max="14336" width="9.33203125" style="386"/>
    <col min="14337" max="14337" width="13" style="386" customWidth="1"/>
    <col min="14338" max="14338" width="59" style="386" customWidth="1"/>
    <col min="14339" max="14341" width="15.77734375" style="386" customWidth="1"/>
    <col min="14342" max="14592" width="9.33203125" style="386"/>
    <col min="14593" max="14593" width="13" style="386" customWidth="1"/>
    <col min="14594" max="14594" width="59" style="386" customWidth="1"/>
    <col min="14595" max="14597" width="15.77734375" style="386" customWidth="1"/>
    <col min="14598" max="14848" width="9.33203125" style="386"/>
    <col min="14849" max="14849" width="13" style="386" customWidth="1"/>
    <col min="14850" max="14850" width="59" style="386" customWidth="1"/>
    <col min="14851" max="14853" width="15.77734375" style="386" customWidth="1"/>
    <col min="14854" max="15104" width="9.33203125" style="386"/>
    <col min="15105" max="15105" width="13" style="386" customWidth="1"/>
    <col min="15106" max="15106" width="59" style="386" customWidth="1"/>
    <col min="15107" max="15109" width="15.77734375" style="386" customWidth="1"/>
    <col min="15110" max="15360" width="9.33203125" style="386"/>
    <col min="15361" max="15361" width="13" style="386" customWidth="1"/>
    <col min="15362" max="15362" width="59" style="386" customWidth="1"/>
    <col min="15363" max="15365" width="15.77734375" style="386" customWidth="1"/>
    <col min="15366" max="15616" width="9.33203125" style="386"/>
    <col min="15617" max="15617" width="13" style="386" customWidth="1"/>
    <col min="15618" max="15618" width="59" style="386" customWidth="1"/>
    <col min="15619" max="15621" width="15.77734375" style="386" customWidth="1"/>
    <col min="15622" max="15872" width="9.33203125" style="386"/>
    <col min="15873" max="15873" width="13" style="386" customWidth="1"/>
    <col min="15874" max="15874" width="59" style="386" customWidth="1"/>
    <col min="15875" max="15877" width="15.77734375" style="386" customWidth="1"/>
    <col min="15878" max="16128" width="9.33203125" style="386"/>
    <col min="16129" max="16129" width="13" style="386" customWidth="1"/>
    <col min="16130" max="16130" width="59" style="386" customWidth="1"/>
    <col min="16131" max="16133" width="15.77734375" style="386" customWidth="1"/>
    <col min="16134" max="16384" width="9.33203125" style="386"/>
  </cols>
  <sheetData>
    <row r="1" spans="1:5" s="381" customFormat="1" ht="21.15" customHeight="1" thickBot="1" x14ac:dyDescent="0.3">
      <c r="A1" s="314"/>
      <c r="B1" s="467" t="s">
        <v>536</v>
      </c>
      <c r="C1" s="468"/>
      <c r="D1" s="468"/>
      <c r="E1" s="468"/>
    </row>
    <row r="2" spans="1:5" s="384" customFormat="1" ht="23.4" thickBot="1" x14ac:dyDescent="0.3">
      <c r="A2" s="382" t="s">
        <v>533</v>
      </c>
      <c r="B2" s="474" t="s">
        <v>457</v>
      </c>
      <c r="C2" s="475"/>
      <c r="D2" s="476"/>
      <c r="E2" s="383" t="s">
        <v>428</v>
      </c>
    </row>
    <row r="3" spans="1:5" s="384" customFormat="1" ht="23.4" thickBot="1" x14ac:dyDescent="0.3">
      <c r="A3" s="382" t="s">
        <v>425</v>
      </c>
      <c r="B3" s="474" t="s">
        <v>534</v>
      </c>
      <c r="C3" s="475"/>
      <c r="D3" s="476"/>
      <c r="E3" s="383" t="s">
        <v>423</v>
      </c>
    </row>
    <row r="4" spans="1:5" s="385" customFormat="1" ht="15.9" customHeight="1" thickBot="1" x14ac:dyDescent="0.35">
      <c r="A4" s="320"/>
      <c r="B4" s="320"/>
      <c r="C4" s="321"/>
      <c r="D4" s="322"/>
      <c r="E4" s="321" t="s">
        <v>257</v>
      </c>
    </row>
    <row r="5" spans="1:5" ht="23.4" thickBot="1" x14ac:dyDescent="0.3">
      <c r="A5" s="325" t="s">
        <v>422</v>
      </c>
      <c r="B5" s="374" t="s">
        <v>421</v>
      </c>
      <c r="C5" s="374" t="s">
        <v>532</v>
      </c>
      <c r="D5" s="326" t="s">
        <v>491</v>
      </c>
      <c r="E5" s="375" t="s">
        <v>492</v>
      </c>
    </row>
    <row r="6" spans="1:5" s="391" customFormat="1" ht="12.9" customHeight="1" thickBot="1" x14ac:dyDescent="0.3">
      <c r="A6" s="387" t="s">
        <v>124</v>
      </c>
      <c r="B6" s="388" t="s">
        <v>123</v>
      </c>
      <c r="C6" s="388" t="s">
        <v>311</v>
      </c>
      <c r="D6" s="389" t="s">
        <v>310</v>
      </c>
      <c r="E6" s="390" t="s">
        <v>369</v>
      </c>
    </row>
    <row r="7" spans="1:5" s="391" customFormat="1" ht="15.9" customHeight="1" thickBot="1" x14ac:dyDescent="0.3">
      <c r="A7" s="470" t="s">
        <v>314</v>
      </c>
      <c r="B7" s="471"/>
      <c r="C7" s="471"/>
      <c r="D7" s="471"/>
      <c r="E7" s="472"/>
    </row>
    <row r="8" spans="1:5" s="393" customFormat="1" ht="12" customHeight="1" thickBot="1" x14ac:dyDescent="0.3">
      <c r="A8" s="331" t="s">
        <v>122</v>
      </c>
      <c r="B8" s="392" t="s">
        <v>456</v>
      </c>
      <c r="C8" s="237">
        <f>SUM(C9:C19)</f>
        <v>0</v>
      </c>
      <c r="D8" s="237">
        <f>SUM(D9:D19)</f>
        <v>0</v>
      </c>
      <c r="E8" s="238">
        <f>SUM(E9:E19)</f>
        <v>0</v>
      </c>
    </row>
    <row r="9" spans="1:5" s="393" customFormat="1" ht="12" customHeight="1" x14ac:dyDescent="0.25">
      <c r="A9" s="394" t="s">
        <v>121</v>
      </c>
      <c r="B9" s="148" t="s">
        <v>216</v>
      </c>
      <c r="C9" s="259"/>
      <c r="D9" s="259"/>
      <c r="E9" s="395"/>
    </row>
    <row r="10" spans="1:5" s="393" customFormat="1" ht="12" customHeight="1" x14ac:dyDescent="0.25">
      <c r="A10" s="396" t="s">
        <v>119</v>
      </c>
      <c r="B10" s="151" t="s">
        <v>215</v>
      </c>
      <c r="C10" s="226"/>
      <c r="D10" s="226"/>
      <c r="E10" s="227"/>
    </row>
    <row r="11" spans="1:5" s="393" customFormat="1" ht="12" customHeight="1" x14ac:dyDescent="0.25">
      <c r="A11" s="396" t="s">
        <v>117</v>
      </c>
      <c r="B11" s="151" t="s">
        <v>214</v>
      </c>
      <c r="C11" s="226"/>
      <c r="D11" s="226"/>
      <c r="E11" s="227"/>
    </row>
    <row r="12" spans="1:5" s="393" customFormat="1" ht="12" customHeight="1" x14ac:dyDescent="0.25">
      <c r="A12" s="396" t="s">
        <v>115</v>
      </c>
      <c r="B12" s="151" t="s">
        <v>213</v>
      </c>
      <c r="C12" s="226"/>
      <c r="D12" s="226"/>
      <c r="E12" s="227"/>
    </row>
    <row r="13" spans="1:5" s="393" customFormat="1" ht="12" customHeight="1" x14ac:dyDescent="0.25">
      <c r="A13" s="396" t="s">
        <v>251</v>
      </c>
      <c r="B13" s="151" t="s">
        <v>212</v>
      </c>
      <c r="C13" s="226"/>
      <c r="D13" s="226"/>
      <c r="E13" s="227"/>
    </row>
    <row r="14" spans="1:5" s="393" customFormat="1" ht="12" customHeight="1" x14ac:dyDescent="0.25">
      <c r="A14" s="396" t="s">
        <v>111</v>
      </c>
      <c r="B14" s="151" t="s">
        <v>455</v>
      </c>
      <c r="C14" s="226"/>
      <c r="D14" s="226"/>
      <c r="E14" s="227"/>
    </row>
    <row r="15" spans="1:5" s="393" customFormat="1" ht="12" customHeight="1" x14ac:dyDescent="0.25">
      <c r="A15" s="396" t="s">
        <v>109</v>
      </c>
      <c r="B15" s="177" t="s">
        <v>454</v>
      </c>
      <c r="C15" s="226"/>
      <c r="D15" s="226"/>
      <c r="E15" s="227"/>
    </row>
    <row r="16" spans="1:5" s="393" customFormat="1" ht="12" customHeight="1" x14ac:dyDescent="0.25">
      <c r="A16" s="396" t="s">
        <v>107</v>
      </c>
      <c r="B16" s="151" t="s">
        <v>453</v>
      </c>
      <c r="C16" s="266"/>
      <c r="D16" s="266"/>
      <c r="E16" s="267"/>
    </row>
    <row r="17" spans="1:5" s="397" customFormat="1" ht="12" customHeight="1" x14ac:dyDescent="0.25">
      <c r="A17" s="396" t="s">
        <v>105</v>
      </c>
      <c r="B17" s="151" t="s">
        <v>205</v>
      </c>
      <c r="C17" s="226"/>
      <c r="D17" s="226"/>
      <c r="E17" s="227"/>
    </row>
    <row r="18" spans="1:5" s="397" customFormat="1" ht="12" customHeight="1" x14ac:dyDescent="0.25">
      <c r="A18" s="396" t="s">
        <v>103</v>
      </c>
      <c r="B18" s="151" t="s">
        <v>203</v>
      </c>
      <c r="C18" s="233"/>
      <c r="D18" s="233"/>
      <c r="E18" s="234"/>
    </row>
    <row r="19" spans="1:5" s="397" customFormat="1" ht="12" customHeight="1" thickBot="1" x14ac:dyDescent="0.3">
      <c r="A19" s="396" t="s">
        <v>101</v>
      </c>
      <c r="B19" s="177" t="s">
        <v>201</v>
      </c>
      <c r="C19" s="233"/>
      <c r="D19" s="233"/>
      <c r="E19" s="234"/>
    </row>
    <row r="20" spans="1:5" s="393" customFormat="1" ht="12" customHeight="1" thickBot="1" x14ac:dyDescent="0.3">
      <c r="A20" s="331" t="s">
        <v>1</v>
      </c>
      <c r="B20" s="392" t="s">
        <v>452</v>
      </c>
      <c r="C20" s="237">
        <f>SUM(C21:C23)</f>
        <v>1628905</v>
      </c>
      <c r="D20" s="237">
        <f>SUM(D21:D23)</f>
        <v>-1628905</v>
      </c>
      <c r="E20" s="238">
        <f>SUM(E21:E23)</f>
        <v>0</v>
      </c>
    </row>
    <row r="21" spans="1:5" s="397" customFormat="1" ht="12" customHeight="1" x14ac:dyDescent="0.25">
      <c r="A21" s="396" t="s">
        <v>83</v>
      </c>
      <c r="B21" s="173" t="s">
        <v>247</v>
      </c>
      <c r="C21" s="226"/>
      <c r="D21" s="226"/>
      <c r="E21" s="227"/>
    </row>
    <row r="22" spans="1:5" s="397" customFormat="1" ht="12" customHeight="1" x14ac:dyDescent="0.25">
      <c r="A22" s="396" t="s">
        <v>81</v>
      </c>
      <c r="B22" s="151" t="s">
        <v>448</v>
      </c>
      <c r="C22" s="226"/>
      <c r="D22" s="226"/>
      <c r="E22" s="227"/>
    </row>
    <row r="23" spans="1:5" s="397" customFormat="1" ht="12" customHeight="1" x14ac:dyDescent="0.25">
      <c r="A23" s="396" t="s">
        <v>79</v>
      </c>
      <c r="B23" s="151" t="s">
        <v>451</v>
      </c>
      <c r="C23" s="226">
        <v>1628905</v>
      </c>
      <c r="D23" s="226">
        <v>-1628905</v>
      </c>
      <c r="E23" s="227"/>
    </row>
    <row r="24" spans="1:5" s="397" customFormat="1" ht="12" customHeight="1" thickBot="1" x14ac:dyDescent="0.3">
      <c r="A24" s="396" t="s">
        <v>77</v>
      </c>
      <c r="B24" s="151" t="s">
        <v>450</v>
      </c>
      <c r="C24" s="226"/>
      <c r="D24" s="226"/>
      <c r="E24" s="227"/>
    </row>
    <row r="25" spans="1:5" s="397" customFormat="1" ht="12" customHeight="1" thickBot="1" x14ac:dyDescent="0.3">
      <c r="A25" s="398" t="s">
        <v>58</v>
      </c>
      <c r="B25" s="171" t="s">
        <v>304</v>
      </c>
      <c r="C25" s="399"/>
      <c r="D25" s="399"/>
      <c r="E25" s="400"/>
    </row>
    <row r="26" spans="1:5" s="397" customFormat="1" ht="12" customHeight="1" thickBot="1" x14ac:dyDescent="0.3">
      <c r="A26" s="398" t="s">
        <v>56</v>
      </c>
      <c r="B26" s="171" t="s">
        <v>449</v>
      </c>
      <c r="C26" s="237">
        <f>+C27+C28+C29</f>
        <v>0</v>
      </c>
      <c r="D26" s="237">
        <f>+D27+D28+D29</f>
        <v>0</v>
      </c>
      <c r="E26" s="238">
        <f>+E27+E28+E29</f>
        <v>0</v>
      </c>
    </row>
    <row r="27" spans="1:5" s="397" customFormat="1" ht="12" customHeight="1" x14ac:dyDescent="0.25">
      <c r="A27" s="401" t="s">
        <v>54</v>
      </c>
      <c r="B27" s="402" t="s">
        <v>240</v>
      </c>
      <c r="C27" s="270"/>
      <c r="D27" s="270"/>
      <c r="E27" s="271"/>
    </row>
    <row r="28" spans="1:5" s="397" customFormat="1" ht="12" customHeight="1" x14ac:dyDescent="0.25">
      <c r="A28" s="401" t="s">
        <v>52</v>
      </c>
      <c r="B28" s="402" t="s">
        <v>448</v>
      </c>
      <c r="C28" s="226"/>
      <c r="D28" s="226"/>
      <c r="E28" s="227"/>
    </row>
    <row r="29" spans="1:5" s="397" customFormat="1" ht="12" customHeight="1" x14ac:dyDescent="0.25">
      <c r="A29" s="401" t="s">
        <v>50</v>
      </c>
      <c r="B29" s="403" t="s">
        <v>447</v>
      </c>
      <c r="C29" s="226"/>
      <c r="D29" s="226"/>
      <c r="E29" s="227"/>
    </row>
    <row r="30" spans="1:5" s="397" customFormat="1" ht="12" customHeight="1" thickBot="1" x14ac:dyDescent="0.3">
      <c r="A30" s="396" t="s">
        <v>225</v>
      </c>
      <c r="B30" s="404" t="s">
        <v>446</v>
      </c>
      <c r="C30" s="405"/>
      <c r="D30" s="405"/>
      <c r="E30" s="406"/>
    </row>
    <row r="31" spans="1:5" s="397" customFormat="1" ht="12" customHeight="1" thickBot="1" x14ac:dyDescent="0.3">
      <c r="A31" s="398" t="s">
        <v>48</v>
      </c>
      <c r="B31" s="171" t="s">
        <v>445</v>
      </c>
      <c r="C31" s="237">
        <f>+C32+C33+C34</f>
        <v>0</v>
      </c>
      <c r="D31" s="237">
        <f>+D32+D33+D34</f>
        <v>0</v>
      </c>
      <c r="E31" s="238">
        <f>+E32+E33+E34</f>
        <v>0</v>
      </c>
    </row>
    <row r="32" spans="1:5" s="397" customFormat="1" ht="12" customHeight="1" x14ac:dyDescent="0.25">
      <c r="A32" s="401" t="s">
        <v>46</v>
      </c>
      <c r="B32" s="402" t="s">
        <v>199</v>
      </c>
      <c r="C32" s="270"/>
      <c r="D32" s="270"/>
      <c r="E32" s="271"/>
    </row>
    <row r="33" spans="1:5" s="397" customFormat="1" ht="12" customHeight="1" x14ac:dyDescent="0.25">
      <c r="A33" s="401" t="s">
        <v>44</v>
      </c>
      <c r="B33" s="403" t="s">
        <v>198</v>
      </c>
      <c r="C33" s="243"/>
      <c r="D33" s="243"/>
      <c r="E33" s="244"/>
    </row>
    <row r="34" spans="1:5" s="397" customFormat="1" ht="12" customHeight="1" thickBot="1" x14ac:dyDescent="0.3">
      <c r="A34" s="396" t="s">
        <v>42</v>
      </c>
      <c r="B34" s="404" t="s">
        <v>197</v>
      </c>
      <c r="C34" s="405"/>
      <c r="D34" s="405"/>
      <c r="E34" s="406"/>
    </row>
    <row r="35" spans="1:5" s="393" customFormat="1" ht="12" customHeight="1" thickBot="1" x14ac:dyDescent="0.3">
      <c r="A35" s="398" t="s">
        <v>34</v>
      </c>
      <c r="B35" s="171" t="s">
        <v>302</v>
      </c>
      <c r="C35" s="399"/>
      <c r="D35" s="399"/>
      <c r="E35" s="400"/>
    </row>
    <row r="36" spans="1:5" s="393" customFormat="1" ht="12" customHeight="1" thickBot="1" x14ac:dyDescent="0.3">
      <c r="A36" s="398" t="s">
        <v>24</v>
      </c>
      <c r="B36" s="171" t="s">
        <v>444</v>
      </c>
      <c r="C36" s="399"/>
      <c r="D36" s="399"/>
      <c r="E36" s="400"/>
    </row>
    <row r="37" spans="1:5" s="393" customFormat="1" ht="12" customHeight="1" thickBot="1" x14ac:dyDescent="0.3">
      <c r="A37" s="331" t="s">
        <v>12</v>
      </c>
      <c r="B37" s="171" t="s">
        <v>443</v>
      </c>
      <c r="C37" s="237">
        <f>+C8+C20+C25+C26+C31+C35+C36</f>
        <v>1628905</v>
      </c>
      <c r="D37" s="237">
        <f>+D8+D20+D25+D26+D31+D35+D36</f>
        <v>-1628905</v>
      </c>
      <c r="E37" s="238">
        <f>+E8+E20+E25+E26+E31+E35+E36</f>
        <v>0</v>
      </c>
    </row>
    <row r="38" spans="1:5" s="393" customFormat="1" ht="12" customHeight="1" thickBot="1" x14ac:dyDescent="0.3">
      <c r="A38" s="407" t="s">
        <v>10</v>
      </c>
      <c r="B38" s="171" t="s">
        <v>442</v>
      </c>
      <c r="C38" s="237">
        <f>+C39+C40+C41</f>
        <v>47524000</v>
      </c>
      <c r="D38" s="237">
        <f>+D39+D40+D41</f>
        <v>12965253</v>
      </c>
      <c r="E38" s="238">
        <f>+E39+E40+E41</f>
        <v>60489253</v>
      </c>
    </row>
    <row r="39" spans="1:5" s="393" customFormat="1" ht="12" customHeight="1" x14ac:dyDescent="0.25">
      <c r="A39" s="401" t="s">
        <v>441</v>
      </c>
      <c r="B39" s="402" t="s">
        <v>333</v>
      </c>
      <c r="C39" s="270"/>
      <c r="D39" s="270"/>
      <c r="E39" s="271"/>
    </row>
    <row r="40" spans="1:5" s="393" customFormat="1" ht="12" customHeight="1" x14ac:dyDescent="0.25">
      <c r="A40" s="401" t="s">
        <v>440</v>
      </c>
      <c r="B40" s="403" t="s">
        <v>439</v>
      </c>
      <c r="C40" s="243"/>
      <c r="D40" s="243"/>
      <c r="E40" s="244"/>
    </row>
    <row r="41" spans="1:5" s="397" customFormat="1" ht="12" customHeight="1" thickBot="1" x14ac:dyDescent="0.3">
      <c r="A41" s="396" t="s">
        <v>438</v>
      </c>
      <c r="B41" s="404" t="s">
        <v>437</v>
      </c>
      <c r="C41" s="405">
        <v>47524000</v>
      </c>
      <c r="D41" s="405">
        <v>12965253</v>
      </c>
      <c r="E41" s="406">
        <v>60489253</v>
      </c>
    </row>
    <row r="42" spans="1:5" s="397" customFormat="1" ht="15.15" customHeight="1" thickBot="1" x14ac:dyDescent="0.25">
      <c r="A42" s="407" t="s">
        <v>8</v>
      </c>
      <c r="B42" s="408" t="s">
        <v>436</v>
      </c>
      <c r="C42" s="409">
        <f>+C37+C38</f>
        <v>49152905</v>
      </c>
      <c r="D42" s="409">
        <f>+D37+D38</f>
        <v>11336348</v>
      </c>
      <c r="E42" s="410">
        <f>+E37+E38</f>
        <v>60489253</v>
      </c>
    </row>
    <row r="43" spans="1:5" s="397" customFormat="1" ht="15.15" customHeight="1" x14ac:dyDescent="0.25">
      <c r="A43" s="354"/>
      <c r="B43" s="355"/>
      <c r="C43" s="356"/>
    </row>
    <row r="44" spans="1:5" ht="13.8" thickBot="1" x14ac:dyDescent="0.3">
      <c r="A44" s="411"/>
      <c r="B44" s="412"/>
      <c r="C44" s="413"/>
    </row>
    <row r="45" spans="1:5" s="391" customFormat="1" ht="16.5" customHeight="1" thickBot="1" x14ac:dyDescent="0.3">
      <c r="A45" s="470" t="s">
        <v>313</v>
      </c>
      <c r="B45" s="471"/>
      <c r="C45" s="471"/>
      <c r="D45" s="471"/>
      <c r="E45" s="472"/>
    </row>
    <row r="46" spans="1:5" s="414" customFormat="1" ht="12" customHeight="1" thickBot="1" x14ac:dyDescent="0.3">
      <c r="A46" s="398" t="s">
        <v>122</v>
      </c>
      <c r="B46" s="171" t="s">
        <v>435</v>
      </c>
      <c r="C46" s="237">
        <f>SUM(C47:C51)</f>
        <v>49152905</v>
      </c>
      <c r="D46" s="237">
        <f>SUM(D47:D51)</f>
        <v>10470162</v>
      </c>
      <c r="E46" s="238">
        <f>SUM(E47:E51)</f>
        <v>59623067</v>
      </c>
    </row>
    <row r="47" spans="1:5" ht="12" customHeight="1" x14ac:dyDescent="0.25">
      <c r="A47" s="396" t="s">
        <v>121</v>
      </c>
      <c r="B47" s="173" t="s">
        <v>120</v>
      </c>
      <c r="C47" s="270">
        <v>36854580</v>
      </c>
      <c r="D47" s="270">
        <v>6422600</v>
      </c>
      <c r="E47" s="271">
        <v>43277180</v>
      </c>
    </row>
    <row r="48" spans="1:5" ht="12" customHeight="1" x14ac:dyDescent="0.25">
      <c r="A48" s="396" t="s">
        <v>119</v>
      </c>
      <c r="B48" s="151" t="s">
        <v>118</v>
      </c>
      <c r="C48" s="246">
        <v>6628008</v>
      </c>
      <c r="D48" s="246">
        <v>1040966</v>
      </c>
      <c r="E48" s="247">
        <v>7668974</v>
      </c>
    </row>
    <row r="49" spans="1:5" ht="12" customHeight="1" x14ac:dyDescent="0.25">
      <c r="A49" s="396" t="s">
        <v>117</v>
      </c>
      <c r="B49" s="151" t="s">
        <v>116</v>
      </c>
      <c r="C49" s="246">
        <v>5670317</v>
      </c>
      <c r="D49" s="246">
        <v>3006596</v>
      </c>
      <c r="E49" s="247">
        <v>8676913</v>
      </c>
    </row>
    <row r="50" spans="1:5" ht="12" customHeight="1" x14ac:dyDescent="0.25">
      <c r="A50" s="396" t="s">
        <v>115</v>
      </c>
      <c r="B50" s="151" t="s">
        <v>114</v>
      </c>
      <c r="C50" s="246"/>
      <c r="D50" s="246"/>
      <c r="E50" s="247"/>
    </row>
    <row r="51" spans="1:5" ht="12" customHeight="1" thickBot="1" x14ac:dyDescent="0.3">
      <c r="A51" s="396" t="s">
        <v>251</v>
      </c>
      <c r="B51" s="151" t="s">
        <v>112</v>
      </c>
      <c r="C51" s="246"/>
      <c r="D51" s="246"/>
      <c r="E51" s="247"/>
    </row>
    <row r="52" spans="1:5" ht="12" customHeight="1" thickBot="1" x14ac:dyDescent="0.3">
      <c r="A52" s="398" t="s">
        <v>1</v>
      </c>
      <c r="B52" s="171" t="s">
        <v>434</v>
      </c>
      <c r="C52" s="237">
        <f>SUM(C53:C55)</f>
        <v>0</v>
      </c>
      <c r="D52" s="237">
        <f>SUM(D53:D55)</f>
        <v>866186</v>
      </c>
      <c r="E52" s="238">
        <f>SUM(E53:E55)</f>
        <v>866186</v>
      </c>
    </row>
    <row r="53" spans="1:5" s="414" customFormat="1" ht="12" customHeight="1" x14ac:dyDescent="0.25">
      <c r="A53" s="396" t="s">
        <v>83</v>
      </c>
      <c r="B53" s="173" t="s">
        <v>82</v>
      </c>
      <c r="C53" s="270"/>
      <c r="D53" s="270">
        <v>866186</v>
      </c>
      <c r="E53" s="271">
        <v>866186</v>
      </c>
    </row>
    <row r="54" spans="1:5" ht="12" customHeight="1" x14ac:dyDescent="0.25">
      <c r="A54" s="396" t="s">
        <v>81</v>
      </c>
      <c r="B54" s="151" t="s">
        <v>78</v>
      </c>
      <c r="C54" s="246"/>
      <c r="D54" s="246"/>
      <c r="E54" s="247"/>
    </row>
    <row r="55" spans="1:5" ht="12" customHeight="1" x14ac:dyDescent="0.25">
      <c r="A55" s="396" t="s">
        <v>79</v>
      </c>
      <c r="B55" s="151" t="s">
        <v>433</v>
      </c>
      <c r="C55" s="246"/>
      <c r="D55" s="246"/>
      <c r="E55" s="247"/>
    </row>
    <row r="56" spans="1:5" ht="12" customHeight="1" thickBot="1" x14ac:dyDescent="0.3">
      <c r="A56" s="396" t="s">
        <v>77</v>
      </c>
      <c r="B56" s="151" t="s">
        <v>432</v>
      </c>
      <c r="C56" s="246"/>
      <c r="D56" s="246"/>
      <c r="E56" s="247"/>
    </row>
    <row r="57" spans="1:5" ht="12" customHeight="1" thickBot="1" x14ac:dyDescent="0.3">
      <c r="A57" s="398" t="s">
        <v>58</v>
      </c>
      <c r="B57" s="171" t="s">
        <v>431</v>
      </c>
      <c r="C57" s="399"/>
      <c r="D57" s="399"/>
      <c r="E57" s="400"/>
    </row>
    <row r="58" spans="1:5" ht="15.15" customHeight="1" thickBot="1" x14ac:dyDescent="0.3">
      <c r="A58" s="398" t="s">
        <v>56</v>
      </c>
      <c r="B58" s="415" t="s">
        <v>430</v>
      </c>
      <c r="C58" s="409">
        <f>+C46+C52+C57</f>
        <v>49152905</v>
      </c>
      <c r="D58" s="409">
        <f>+D46+D52+D57</f>
        <v>11336348</v>
      </c>
      <c r="E58" s="410">
        <f>+E46+E52+E57</f>
        <v>60489253</v>
      </c>
    </row>
    <row r="59" spans="1:5" ht="13.8" thickBot="1" x14ac:dyDescent="0.3">
      <c r="C59" s="366">
        <f>C42-C58</f>
        <v>0</v>
      </c>
      <c r="D59" s="366">
        <f>D42-D58</f>
        <v>0</v>
      </c>
      <c r="E59" s="417"/>
    </row>
    <row r="60" spans="1:5" ht="15.15" customHeight="1" thickBot="1" x14ac:dyDescent="0.3">
      <c r="A60" s="377" t="s">
        <v>528</v>
      </c>
      <c r="B60" s="378"/>
      <c r="C60" s="370">
        <v>10</v>
      </c>
      <c r="D60" s="370"/>
      <c r="E60" s="371">
        <v>10</v>
      </c>
    </row>
    <row r="61" spans="1:5" ht="14.4" customHeight="1" thickBot="1" x14ac:dyDescent="0.3">
      <c r="A61" s="379" t="s">
        <v>529</v>
      </c>
      <c r="B61" s="380"/>
      <c r="C61" s="370"/>
      <c r="D61" s="370"/>
      <c r="E61" s="371"/>
    </row>
  </sheetData>
  <sheetProtection formatCells="0"/>
  <mergeCells count="5">
    <mergeCell ref="B1:E1"/>
    <mergeCell ref="B2:D2"/>
    <mergeCell ref="B3:D3"/>
    <mergeCell ref="A7:E7"/>
    <mergeCell ref="A45:E45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E60"/>
  <sheetViews>
    <sheetView zoomScale="120" zoomScaleNormal="120" workbookViewId="0">
      <selection activeCell="H5" sqref="H5"/>
    </sheetView>
  </sheetViews>
  <sheetFormatPr defaultColWidth="9.33203125" defaultRowHeight="13.2" x14ac:dyDescent="0.25"/>
  <cols>
    <col min="1" max="1" width="13.77734375" style="416" customWidth="1"/>
    <col min="2" max="2" width="54.44140625" style="386" customWidth="1"/>
    <col min="3" max="5" width="15.77734375" style="386" customWidth="1"/>
    <col min="6" max="256" width="9.33203125" style="386"/>
    <col min="257" max="257" width="13.77734375" style="386" customWidth="1"/>
    <col min="258" max="258" width="54.44140625" style="386" customWidth="1"/>
    <col min="259" max="261" width="15.77734375" style="386" customWidth="1"/>
    <col min="262" max="512" width="9.33203125" style="386"/>
    <col min="513" max="513" width="13.77734375" style="386" customWidth="1"/>
    <col min="514" max="514" width="54.44140625" style="386" customWidth="1"/>
    <col min="515" max="517" width="15.77734375" style="386" customWidth="1"/>
    <col min="518" max="768" width="9.33203125" style="386"/>
    <col min="769" max="769" width="13.77734375" style="386" customWidth="1"/>
    <col min="770" max="770" width="54.44140625" style="386" customWidth="1"/>
    <col min="771" max="773" width="15.77734375" style="386" customWidth="1"/>
    <col min="774" max="1024" width="9.33203125" style="386"/>
    <col min="1025" max="1025" width="13.77734375" style="386" customWidth="1"/>
    <col min="1026" max="1026" width="54.44140625" style="386" customWidth="1"/>
    <col min="1027" max="1029" width="15.77734375" style="386" customWidth="1"/>
    <col min="1030" max="1280" width="9.33203125" style="386"/>
    <col min="1281" max="1281" width="13.77734375" style="386" customWidth="1"/>
    <col min="1282" max="1282" width="54.44140625" style="386" customWidth="1"/>
    <col min="1283" max="1285" width="15.77734375" style="386" customWidth="1"/>
    <col min="1286" max="1536" width="9.33203125" style="386"/>
    <col min="1537" max="1537" width="13.77734375" style="386" customWidth="1"/>
    <col min="1538" max="1538" width="54.44140625" style="386" customWidth="1"/>
    <col min="1539" max="1541" width="15.77734375" style="386" customWidth="1"/>
    <col min="1542" max="1792" width="9.33203125" style="386"/>
    <col min="1793" max="1793" width="13.77734375" style="386" customWidth="1"/>
    <col min="1794" max="1794" width="54.44140625" style="386" customWidth="1"/>
    <col min="1795" max="1797" width="15.77734375" style="386" customWidth="1"/>
    <col min="1798" max="2048" width="9.33203125" style="386"/>
    <col min="2049" max="2049" width="13.77734375" style="386" customWidth="1"/>
    <col min="2050" max="2050" width="54.44140625" style="386" customWidth="1"/>
    <col min="2051" max="2053" width="15.77734375" style="386" customWidth="1"/>
    <col min="2054" max="2304" width="9.33203125" style="386"/>
    <col min="2305" max="2305" width="13.77734375" style="386" customWidth="1"/>
    <col min="2306" max="2306" width="54.44140625" style="386" customWidth="1"/>
    <col min="2307" max="2309" width="15.77734375" style="386" customWidth="1"/>
    <col min="2310" max="2560" width="9.33203125" style="386"/>
    <col min="2561" max="2561" width="13.77734375" style="386" customWidth="1"/>
    <col min="2562" max="2562" width="54.44140625" style="386" customWidth="1"/>
    <col min="2563" max="2565" width="15.77734375" style="386" customWidth="1"/>
    <col min="2566" max="2816" width="9.33203125" style="386"/>
    <col min="2817" max="2817" width="13.77734375" style="386" customWidth="1"/>
    <col min="2818" max="2818" width="54.44140625" style="386" customWidth="1"/>
    <col min="2819" max="2821" width="15.77734375" style="386" customWidth="1"/>
    <col min="2822" max="3072" width="9.33203125" style="386"/>
    <col min="3073" max="3073" width="13.77734375" style="386" customWidth="1"/>
    <col min="3074" max="3074" width="54.44140625" style="386" customWidth="1"/>
    <col min="3075" max="3077" width="15.77734375" style="386" customWidth="1"/>
    <col min="3078" max="3328" width="9.33203125" style="386"/>
    <col min="3329" max="3329" width="13.77734375" style="386" customWidth="1"/>
    <col min="3330" max="3330" width="54.44140625" style="386" customWidth="1"/>
    <col min="3331" max="3333" width="15.77734375" style="386" customWidth="1"/>
    <col min="3334" max="3584" width="9.33203125" style="386"/>
    <col min="3585" max="3585" width="13.77734375" style="386" customWidth="1"/>
    <col min="3586" max="3586" width="54.44140625" style="386" customWidth="1"/>
    <col min="3587" max="3589" width="15.77734375" style="386" customWidth="1"/>
    <col min="3590" max="3840" width="9.33203125" style="386"/>
    <col min="3841" max="3841" width="13.77734375" style="386" customWidth="1"/>
    <col min="3842" max="3842" width="54.44140625" style="386" customWidth="1"/>
    <col min="3843" max="3845" width="15.77734375" style="386" customWidth="1"/>
    <col min="3846" max="4096" width="9.33203125" style="386"/>
    <col min="4097" max="4097" width="13.77734375" style="386" customWidth="1"/>
    <col min="4098" max="4098" width="54.44140625" style="386" customWidth="1"/>
    <col min="4099" max="4101" width="15.77734375" style="386" customWidth="1"/>
    <col min="4102" max="4352" width="9.33203125" style="386"/>
    <col min="4353" max="4353" width="13.77734375" style="386" customWidth="1"/>
    <col min="4354" max="4354" width="54.44140625" style="386" customWidth="1"/>
    <col min="4355" max="4357" width="15.77734375" style="386" customWidth="1"/>
    <col min="4358" max="4608" width="9.33203125" style="386"/>
    <col min="4609" max="4609" width="13.77734375" style="386" customWidth="1"/>
    <col min="4610" max="4610" width="54.44140625" style="386" customWidth="1"/>
    <col min="4611" max="4613" width="15.77734375" style="386" customWidth="1"/>
    <col min="4614" max="4864" width="9.33203125" style="386"/>
    <col min="4865" max="4865" width="13.77734375" style="386" customWidth="1"/>
    <col min="4866" max="4866" width="54.44140625" style="386" customWidth="1"/>
    <col min="4867" max="4869" width="15.77734375" style="386" customWidth="1"/>
    <col min="4870" max="5120" width="9.33203125" style="386"/>
    <col min="5121" max="5121" width="13.77734375" style="386" customWidth="1"/>
    <col min="5122" max="5122" width="54.44140625" style="386" customWidth="1"/>
    <col min="5123" max="5125" width="15.77734375" style="386" customWidth="1"/>
    <col min="5126" max="5376" width="9.33203125" style="386"/>
    <col min="5377" max="5377" width="13.77734375" style="386" customWidth="1"/>
    <col min="5378" max="5378" width="54.44140625" style="386" customWidth="1"/>
    <col min="5379" max="5381" width="15.77734375" style="386" customWidth="1"/>
    <col min="5382" max="5632" width="9.33203125" style="386"/>
    <col min="5633" max="5633" width="13.77734375" style="386" customWidth="1"/>
    <col min="5634" max="5634" width="54.44140625" style="386" customWidth="1"/>
    <col min="5635" max="5637" width="15.77734375" style="386" customWidth="1"/>
    <col min="5638" max="5888" width="9.33203125" style="386"/>
    <col min="5889" max="5889" width="13.77734375" style="386" customWidth="1"/>
    <col min="5890" max="5890" width="54.44140625" style="386" customWidth="1"/>
    <col min="5891" max="5893" width="15.77734375" style="386" customWidth="1"/>
    <col min="5894" max="6144" width="9.33203125" style="386"/>
    <col min="6145" max="6145" width="13.77734375" style="386" customWidth="1"/>
    <col min="6146" max="6146" width="54.44140625" style="386" customWidth="1"/>
    <col min="6147" max="6149" width="15.77734375" style="386" customWidth="1"/>
    <col min="6150" max="6400" width="9.33203125" style="386"/>
    <col min="6401" max="6401" width="13.77734375" style="386" customWidth="1"/>
    <col min="6402" max="6402" width="54.44140625" style="386" customWidth="1"/>
    <col min="6403" max="6405" width="15.77734375" style="386" customWidth="1"/>
    <col min="6406" max="6656" width="9.33203125" style="386"/>
    <col min="6657" max="6657" width="13.77734375" style="386" customWidth="1"/>
    <col min="6658" max="6658" width="54.44140625" style="386" customWidth="1"/>
    <col min="6659" max="6661" width="15.77734375" style="386" customWidth="1"/>
    <col min="6662" max="6912" width="9.33203125" style="386"/>
    <col min="6913" max="6913" width="13.77734375" style="386" customWidth="1"/>
    <col min="6914" max="6914" width="54.44140625" style="386" customWidth="1"/>
    <col min="6915" max="6917" width="15.77734375" style="386" customWidth="1"/>
    <col min="6918" max="7168" width="9.33203125" style="386"/>
    <col min="7169" max="7169" width="13.77734375" style="386" customWidth="1"/>
    <col min="7170" max="7170" width="54.44140625" style="386" customWidth="1"/>
    <col min="7171" max="7173" width="15.77734375" style="386" customWidth="1"/>
    <col min="7174" max="7424" width="9.33203125" style="386"/>
    <col min="7425" max="7425" width="13.77734375" style="386" customWidth="1"/>
    <col min="7426" max="7426" width="54.44140625" style="386" customWidth="1"/>
    <col min="7427" max="7429" width="15.77734375" style="386" customWidth="1"/>
    <col min="7430" max="7680" width="9.33203125" style="386"/>
    <col min="7681" max="7681" width="13.77734375" style="386" customWidth="1"/>
    <col min="7682" max="7682" width="54.44140625" style="386" customWidth="1"/>
    <col min="7683" max="7685" width="15.77734375" style="386" customWidth="1"/>
    <col min="7686" max="7936" width="9.33203125" style="386"/>
    <col min="7937" max="7937" width="13.77734375" style="386" customWidth="1"/>
    <col min="7938" max="7938" width="54.44140625" style="386" customWidth="1"/>
    <col min="7939" max="7941" width="15.77734375" style="386" customWidth="1"/>
    <col min="7942" max="8192" width="9.33203125" style="386"/>
    <col min="8193" max="8193" width="13.77734375" style="386" customWidth="1"/>
    <col min="8194" max="8194" width="54.44140625" style="386" customWidth="1"/>
    <col min="8195" max="8197" width="15.77734375" style="386" customWidth="1"/>
    <col min="8198" max="8448" width="9.33203125" style="386"/>
    <col min="8449" max="8449" width="13.77734375" style="386" customWidth="1"/>
    <col min="8450" max="8450" width="54.44140625" style="386" customWidth="1"/>
    <col min="8451" max="8453" width="15.77734375" style="386" customWidth="1"/>
    <col min="8454" max="8704" width="9.33203125" style="386"/>
    <col min="8705" max="8705" width="13.77734375" style="386" customWidth="1"/>
    <col min="8706" max="8706" width="54.44140625" style="386" customWidth="1"/>
    <col min="8707" max="8709" width="15.77734375" style="386" customWidth="1"/>
    <col min="8710" max="8960" width="9.33203125" style="386"/>
    <col min="8961" max="8961" width="13.77734375" style="386" customWidth="1"/>
    <col min="8962" max="8962" width="54.44140625" style="386" customWidth="1"/>
    <col min="8963" max="8965" width="15.77734375" style="386" customWidth="1"/>
    <col min="8966" max="9216" width="9.33203125" style="386"/>
    <col min="9217" max="9217" width="13.77734375" style="386" customWidth="1"/>
    <col min="9218" max="9218" width="54.44140625" style="386" customWidth="1"/>
    <col min="9219" max="9221" width="15.77734375" style="386" customWidth="1"/>
    <col min="9222" max="9472" width="9.33203125" style="386"/>
    <col min="9473" max="9473" width="13.77734375" style="386" customWidth="1"/>
    <col min="9474" max="9474" width="54.44140625" style="386" customWidth="1"/>
    <col min="9475" max="9477" width="15.77734375" style="386" customWidth="1"/>
    <col min="9478" max="9728" width="9.33203125" style="386"/>
    <col min="9729" max="9729" width="13.77734375" style="386" customWidth="1"/>
    <col min="9730" max="9730" width="54.44140625" style="386" customWidth="1"/>
    <col min="9731" max="9733" width="15.77734375" style="386" customWidth="1"/>
    <col min="9734" max="9984" width="9.33203125" style="386"/>
    <col min="9985" max="9985" width="13.77734375" style="386" customWidth="1"/>
    <col min="9986" max="9986" width="54.44140625" style="386" customWidth="1"/>
    <col min="9987" max="9989" width="15.77734375" style="386" customWidth="1"/>
    <col min="9990" max="10240" width="9.33203125" style="386"/>
    <col min="10241" max="10241" width="13.77734375" style="386" customWidth="1"/>
    <col min="10242" max="10242" width="54.44140625" style="386" customWidth="1"/>
    <col min="10243" max="10245" width="15.77734375" style="386" customWidth="1"/>
    <col min="10246" max="10496" width="9.33203125" style="386"/>
    <col min="10497" max="10497" width="13.77734375" style="386" customWidth="1"/>
    <col min="10498" max="10498" width="54.44140625" style="386" customWidth="1"/>
    <col min="10499" max="10501" width="15.77734375" style="386" customWidth="1"/>
    <col min="10502" max="10752" width="9.33203125" style="386"/>
    <col min="10753" max="10753" width="13.77734375" style="386" customWidth="1"/>
    <col min="10754" max="10754" width="54.44140625" style="386" customWidth="1"/>
    <col min="10755" max="10757" width="15.77734375" style="386" customWidth="1"/>
    <col min="10758" max="11008" width="9.33203125" style="386"/>
    <col min="11009" max="11009" width="13.77734375" style="386" customWidth="1"/>
    <col min="11010" max="11010" width="54.44140625" style="386" customWidth="1"/>
    <col min="11011" max="11013" width="15.77734375" style="386" customWidth="1"/>
    <col min="11014" max="11264" width="9.33203125" style="386"/>
    <col min="11265" max="11265" width="13.77734375" style="386" customWidth="1"/>
    <col min="11266" max="11266" width="54.44140625" style="386" customWidth="1"/>
    <col min="11267" max="11269" width="15.77734375" style="386" customWidth="1"/>
    <col min="11270" max="11520" width="9.33203125" style="386"/>
    <col min="11521" max="11521" width="13.77734375" style="386" customWidth="1"/>
    <col min="11522" max="11522" width="54.44140625" style="386" customWidth="1"/>
    <col min="11523" max="11525" width="15.77734375" style="386" customWidth="1"/>
    <col min="11526" max="11776" width="9.33203125" style="386"/>
    <col min="11777" max="11777" width="13.77734375" style="386" customWidth="1"/>
    <col min="11778" max="11778" width="54.44140625" style="386" customWidth="1"/>
    <col min="11779" max="11781" width="15.77734375" style="386" customWidth="1"/>
    <col min="11782" max="12032" width="9.33203125" style="386"/>
    <col min="12033" max="12033" width="13.77734375" style="386" customWidth="1"/>
    <col min="12034" max="12034" width="54.44140625" style="386" customWidth="1"/>
    <col min="12035" max="12037" width="15.77734375" style="386" customWidth="1"/>
    <col min="12038" max="12288" width="9.33203125" style="386"/>
    <col min="12289" max="12289" width="13.77734375" style="386" customWidth="1"/>
    <col min="12290" max="12290" width="54.44140625" style="386" customWidth="1"/>
    <col min="12291" max="12293" width="15.77734375" style="386" customWidth="1"/>
    <col min="12294" max="12544" width="9.33203125" style="386"/>
    <col min="12545" max="12545" width="13.77734375" style="386" customWidth="1"/>
    <col min="12546" max="12546" width="54.44140625" style="386" customWidth="1"/>
    <col min="12547" max="12549" width="15.77734375" style="386" customWidth="1"/>
    <col min="12550" max="12800" width="9.33203125" style="386"/>
    <col min="12801" max="12801" width="13.77734375" style="386" customWidth="1"/>
    <col min="12802" max="12802" width="54.44140625" style="386" customWidth="1"/>
    <col min="12803" max="12805" width="15.77734375" style="386" customWidth="1"/>
    <col min="12806" max="13056" width="9.33203125" style="386"/>
    <col min="13057" max="13057" width="13.77734375" style="386" customWidth="1"/>
    <col min="13058" max="13058" width="54.44140625" style="386" customWidth="1"/>
    <col min="13059" max="13061" width="15.77734375" style="386" customWidth="1"/>
    <col min="13062" max="13312" width="9.33203125" style="386"/>
    <col min="13313" max="13313" width="13.77734375" style="386" customWidth="1"/>
    <col min="13314" max="13314" width="54.44140625" style="386" customWidth="1"/>
    <col min="13315" max="13317" width="15.77734375" style="386" customWidth="1"/>
    <col min="13318" max="13568" width="9.33203125" style="386"/>
    <col min="13569" max="13569" width="13.77734375" style="386" customWidth="1"/>
    <col min="13570" max="13570" width="54.44140625" style="386" customWidth="1"/>
    <col min="13571" max="13573" width="15.77734375" style="386" customWidth="1"/>
    <col min="13574" max="13824" width="9.33203125" style="386"/>
    <col min="13825" max="13825" width="13.77734375" style="386" customWidth="1"/>
    <col min="13826" max="13826" width="54.44140625" style="386" customWidth="1"/>
    <col min="13827" max="13829" width="15.77734375" style="386" customWidth="1"/>
    <col min="13830" max="14080" width="9.33203125" style="386"/>
    <col min="14081" max="14081" width="13.77734375" style="386" customWidth="1"/>
    <col min="14082" max="14082" width="54.44140625" style="386" customWidth="1"/>
    <col min="14083" max="14085" width="15.77734375" style="386" customWidth="1"/>
    <col min="14086" max="14336" width="9.33203125" style="386"/>
    <col min="14337" max="14337" width="13.77734375" style="386" customWidth="1"/>
    <col min="14338" max="14338" width="54.44140625" style="386" customWidth="1"/>
    <col min="14339" max="14341" width="15.77734375" style="386" customWidth="1"/>
    <col min="14342" max="14592" width="9.33203125" style="386"/>
    <col min="14593" max="14593" width="13.77734375" style="386" customWidth="1"/>
    <col min="14594" max="14594" width="54.44140625" style="386" customWidth="1"/>
    <col min="14595" max="14597" width="15.77734375" style="386" customWidth="1"/>
    <col min="14598" max="14848" width="9.33203125" style="386"/>
    <col min="14849" max="14849" width="13.77734375" style="386" customWidth="1"/>
    <col min="14850" max="14850" width="54.44140625" style="386" customWidth="1"/>
    <col min="14851" max="14853" width="15.77734375" style="386" customWidth="1"/>
    <col min="14854" max="15104" width="9.33203125" style="386"/>
    <col min="15105" max="15105" width="13.77734375" style="386" customWidth="1"/>
    <col min="15106" max="15106" width="54.44140625" style="386" customWidth="1"/>
    <col min="15107" max="15109" width="15.77734375" style="386" customWidth="1"/>
    <col min="15110" max="15360" width="9.33203125" style="386"/>
    <col min="15361" max="15361" width="13.77734375" style="386" customWidth="1"/>
    <col min="15362" max="15362" width="54.44140625" style="386" customWidth="1"/>
    <col min="15363" max="15365" width="15.77734375" style="386" customWidth="1"/>
    <col min="15366" max="15616" width="9.33203125" style="386"/>
    <col min="15617" max="15617" width="13.77734375" style="386" customWidth="1"/>
    <col min="15618" max="15618" width="54.44140625" style="386" customWidth="1"/>
    <col min="15619" max="15621" width="15.77734375" style="386" customWidth="1"/>
    <col min="15622" max="15872" width="9.33203125" style="386"/>
    <col min="15873" max="15873" width="13.77734375" style="386" customWidth="1"/>
    <col min="15874" max="15874" width="54.44140625" style="386" customWidth="1"/>
    <col min="15875" max="15877" width="15.77734375" style="386" customWidth="1"/>
    <col min="15878" max="16128" width="9.33203125" style="386"/>
    <col min="16129" max="16129" width="13.77734375" style="386" customWidth="1"/>
    <col min="16130" max="16130" width="54.44140625" style="386" customWidth="1"/>
    <col min="16131" max="16133" width="15.77734375" style="386" customWidth="1"/>
    <col min="16134" max="16384" width="9.33203125" style="386"/>
  </cols>
  <sheetData>
    <row r="1" spans="1:5" s="381" customFormat="1" ht="16.2" thickBot="1" x14ac:dyDescent="0.3">
      <c r="A1" s="314"/>
      <c r="B1" s="467" t="s">
        <v>540</v>
      </c>
      <c r="C1" s="468"/>
      <c r="D1" s="468"/>
      <c r="E1" s="468"/>
    </row>
    <row r="2" spans="1:5" s="384" customFormat="1" ht="25.5" customHeight="1" thickBot="1" x14ac:dyDescent="0.3">
      <c r="A2" s="382" t="s">
        <v>533</v>
      </c>
      <c r="B2" s="474" t="s">
        <v>462</v>
      </c>
      <c r="C2" s="475"/>
      <c r="D2" s="476"/>
      <c r="E2" s="383" t="s">
        <v>429</v>
      </c>
    </row>
    <row r="3" spans="1:5" s="384" customFormat="1" ht="23.4" thickBot="1" x14ac:dyDescent="0.3">
      <c r="A3" s="382" t="s">
        <v>425</v>
      </c>
      <c r="B3" s="474" t="s">
        <v>534</v>
      </c>
      <c r="C3" s="475"/>
      <c r="D3" s="476"/>
      <c r="E3" s="383" t="s">
        <v>423</v>
      </c>
    </row>
    <row r="4" spans="1:5" s="385" customFormat="1" ht="15.9" customHeight="1" thickBot="1" x14ac:dyDescent="0.35">
      <c r="A4" s="320"/>
      <c r="B4" s="320"/>
      <c r="C4" s="321"/>
      <c r="D4" s="322"/>
      <c r="E4" s="321" t="s">
        <v>535</v>
      </c>
    </row>
    <row r="5" spans="1:5" ht="23.4" thickBot="1" x14ac:dyDescent="0.3">
      <c r="A5" s="325" t="s">
        <v>422</v>
      </c>
      <c r="B5" s="374" t="s">
        <v>421</v>
      </c>
      <c r="C5" s="374" t="s">
        <v>532</v>
      </c>
      <c r="D5" s="326" t="s">
        <v>491</v>
      </c>
      <c r="E5" s="375" t="s">
        <v>492</v>
      </c>
    </row>
    <row r="6" spans="1:5" s="391" customFormat="1" ht="12.9" customHeight="1" thickBot="1" x14ac:dyDescent="0.3">
      <c r="A6" s="387" t="s">
        <v>124</v>
      </c>
      <c r="B6" s="388" t="s">
        <v>123</v>
      </c>
      <c r="C6" s="388" t="s">
        <v>311</v>
      </c>
      <c r="D6" s="389" t="s">
        <v>310</v>
      </c>
      <c r="E6" s="390" t="s">
        <v>369</v>
      </c>
    </row>
    <row r="7" spans="1:5" s="391" customFormat="1" ht="15.9" customHeight="1" thickBot="1" x14ac:dyDescent="0.3">
      <c r="A7" s="470" t="s">
        <v>314</v>
      </c>
      <c r="B7" s="471"/>
      <c r="C7" s="471"/>
      <c r="D7" s="471"/>
      <c r="E7" s="472"/>
    </row>
    <row r="8" spans="1:5" s="393" customFormat="1" ht="12" customHeight="1" thickBot="1" x14ac:dyDescent="0.3">
      <c r="A8" s="331" t="s">
        <v>122</v>
      </c>
      <c r="B8" s="392" t="s">
        <v>456</v>
      </c>
      <c r="C8" s="237">
        <f>SUM(C9:C19)</f>
        <v>19439562</v>
      </c>
      <c r="D8" s="237">
        <f>SUM(D9:D19)</f>
        <v>22213310</v>
      </c>
      <c r="E8" s="418">
        <f>SUM(E9:E19)</f>
        <v>41652872</v>
      </c>
    </row>
    <row r="9" spans="1:5" s="393" customFormat="1" ht="12" customHeight="1" x14ac:dyDescent="0.25">
      <c r="A9" s="394" t="s">
        <v>121</v>
      </c>
      <c r="B9" s="148" t="s">
        <v>216</v>
      </c>
      <c r="C9" s="259"/>
      <c r="D9" s="259"/>
      <c r="E9" s="395"/>
    </row>
    <row r="10" spans="1:5" s="393" customFormat="1" ht="12" customHeight="1" x14ac:dyDescent="0.25">
      <c r="A10" s="396" t="s">
        <v>119</v>
      </c>
      <c r="B10" s="151" t="s">
        <v>215</v>
      </c>
      <c r="C10" s="226">
        <v>10588213</v>
      </c>
      <c r="D10" s="419">
        <v>17490795</v>
      </c>
      <c r="E10" s="227">
        <v>28079008</v>
      </c>
    </row>
    <row r="11" spans="1:5" s="393" customFormat="1" ht="12" customHeight="1" x14ac:dyDescent="0.25">
      <c r="A11" s="396" t="s">
        <v>117</v>
      </c>
      <c r="B11" s="151" t="s">
        <v>214</v>
      </c>
      <c r="C11" s="226"/>
      <c r="D11" s="419"/>
      <c r="E11" s="227"/>
    </row>
    <row r="12" spans="1:5" s="393" customFormat="1" ht="12" customHeight="1" x14ac:dyDescent="0.25">
      <c r="A12" s="396" t="s">
        <v>115</v>
      </c>
      <c r="B12" s="151" t="s">
        <v>213</v>
      </c>
      <c r="C12" s="226"/>
      <c r="D12" s="419"/>
      <c r="E12" s="227"/>
    </row>
    <row r="13" spans="1:5" s="393" customFormat="1" ht="12" customHeight="1" x14ac:dyDescent="0.25">
      <c r="A13" s="396" t="s">
        <v>251</v>
      </c>
      <c r="B13" s="151" t="s">
        <v>212</v>
      </c>
      <c r="C13" s="226">
        <v>4718529</v>
      </c>
      <c r="D13" s="419"/>
      <c r="E13" s="227">
        <v>4718529</v>
      </c>
    </row>
    <row r="14" spans="1:5" s="393" customFormat="1" ht="12" customHeight="1" x14ac:dyDescent="0.25">
      <c r="A14" s="396" t="s">
        <v>111</v>
      </c>
      <c r="B14" s="151" t="s">
        <v>455</v>
      </c>
      <c r="C14" s="226">
        <v>4132820</v>
      </c>
      <c r="D14" s="419">
        <v>4722515</v>
      </c>
      <c r="E14" s="227">
        <v>8855335</v>
      </c>
    </row>
    <row r="15" spans="1:5" s="393" customFormat="1" ht="12" customHeight="1" x14ac:dyDescent="0.25">
      <c r="A15" s="396" t="s">
        <v>109</v>
      </c>
      <c r="B15" s="177" t="s">
        <v>454</v>
      </c>
      <c r="C15" s="226"/>
      <c r="D15" s="419"/>
      <c r="E15" s="227"/>
    </row>
    <row r="16" spans="1:5" s="393" customFormat="1" ht="12" customHeight="1" x14ac:dyDescent="0.25">
      <c r="A16" s="396" t="s">
        <v>107</v>
      </c>
      <c r="B16" s="151" t="s">
        <v>453</v>
      </c>
      <c r="C16" s="266"/>
      <c r="D16" s="420"/>
      <c r="E16" s="267"/>
    </row>
    <row r="17" spans="1:5" s="397" customFormat="1" ht="12" customHeight="1" x14ac:dyDescent="0.25">
      <c r="A17" s="396" t="s">
        <v>105</v>
      </c>
      <c r="B17" s="151" t="s">
        <v>205</v>
      </c>
      <c r="C17" s="226"/>
      <c r="D17" s="419"/>
      <c r="E17" s="227"/>
    </row>
    <row r="18" spans="1:5" s="397" customFormat="1" ht="12" customHeight="1" x14ac:dyDescent="0.25">
      <c r="A18" s="396" t="s">
        <v>103</v>
      </c>
      <c r="B18" s="151" t="s">
        <v>203</v>
      </c>
      <c r="C18" s="233"/>
      <c r="D18" s="421"/>
      <c r="E18" s="234"/>
    </row>
    <row r="19" spans="1:5" s="397" customFormat="1" ht="12" customHeight="1" thickBot="1" x14ac:dyDescent="0.3">
      <c r="A19" s="396" t="s">
        <v>101</v>
      </c>
      <c r="B19" s="177" t="s">
        <v>201</v>
      </c>
      <c r="C19" s="233"/>
      <c r="D19" s="421"/>
      <c r="E19" s="234"/>
    </row>
    <row r="20" spans="1:5" s="393" customFormat="1" ht="12" customHeight="1" thickBot="1" x14ac:dyDescent="0.3">
      <c r="A20" s="331" t="s">
        <v>1</v>
      </c>
      <c r="B20" s="392" t="s">
        <v>452</v>
      </c>
      <c r="C20" s="237">
        <f>SUM(C21:C23)</f>
        <v>0</v>
      </c>
      <c r="D20" s="252">
        <f>SUM(D21:D23)</f>
        <v>0</v>
      </c>
      <c r="E20" s="238">
        <f>SUM(E21:E23)</f>
        <v>0</v>
      </c>
    </row>
    <row r="21" spans="1:5" s="397" customFormat="1" ht="12" customHeight="1" x14ac:dyDescent="0.25">
      <c r="A21" s="396" t="s">
        <v>83</v>
      </c>
      <c r="B21" s="173" t="s">
        <v>247</v>
      </c>
      <c r="C21" s="226"/>
      <c r="D21" s="419"/>
      <c r="E21" s="227"/>
    </row>
    <row r="22" spans="1:5" s="397" customFormat="1" ht="12" customHeight="1" x14ac:dyDescent="0.25">
      <c r="A22" s="396" t="s">
        <v>81</v>
      </c>
      <c r="B22" s="151" t="s">
        <v>448</v>
      </c>
      <c r="C22" s="226"/>
      <c r="D22" s="419"/>
      <c r="E22" s="227"/>
    </row>
    <row r="23" spans="1:5" s="397" customFormat="1" ht="12" customHeight="1" x14ac:dyDescent="0.25">
      <c r="A23" s="396" t="s">
        <v>79</v>
      </c>
      <c r="B23" s="151" t="s">
        <v>451</v>
      </c>
      <c r="C23" s="226"/>
      <c r="D23" s="419"/>
      <c r="E23" s="227"/>
    </row>
    <row r="24" spans="1:5" s="397" customFormat="1" ht="12" customHeight="1" thickBot="1" x14ac:dyDescent="0.3">
      <c r="A24" s="396" t="s">
        <v>77</v>
      </c>
      <c r="B24" s="151" t="s">
        <v>461</v>
      </c>
      <c r="C24" s="226"/>
      <c r="D24" s="419"/>
      <c r="E24" s="227"/>
    </row>
    <row r="25" spans="1:5" s="397" customFormat="1" ht="12" customHeight="1" thickBot="1" x14ac:dyDescent="0.3">
      <c r="A25" s="398" t="s">
        <v>58</v>
      </c>
      <c r="B25" s="171" t="s">
        <v>304</v>
      </c>
      <c r="C25" s="399"/>
      <c r="D25" s="422"/>
      <c r="E25" s="400"/>
    </row>
    <row r="26" spans="1:5" s="397" customFormat="1" ht="12" customHeight="1" thickBot="1" x14ac:dyDescent="0.3">
      <c r="A26" s="398" t="s">
        <v>56</v>
      </c>
      <c r="B26" s="171" t="s">
        <v>460</v>
      </c>
      <c r="C26" s="237">
        <f>+C27+C28</f>
        <v>0</v>
      </c>
      <c r="D26" s="252">
        <f>+D27+D28</f>
        <v>0</v>
      </c>
      <c r="E26" s="238">
        <f>+E27+E28</f>
        <v>0</v>
      </c>
    </row>
    <row r="27" spans="1:5" s="397" customFormat="1" ht="12" customHeight="1" x14ac:dyDescent="0.25">
      <c r="A27" s="401" t="s">
        <v>54</v>
      </c>
      <c r="B27" s="402" t="s">
        <v>448</v>
      </c>
      <c r="C27" s="270"/>
      <c r="D27" s="423"/>
      <c r="E27" s="271"/>
    </row>
    <row r="28" spans="1:5" s="397" customFormat="1" ht="13.8" x14ac:dyDescent="0.25">
      <c r="A28" s="401" t="s">
        <v>52</v>
      </c>
      <c r="B28" s="403" t="s">
        <v>447</v>
      </c>
      <c r="C28" s="243"/>
      <c r="D28" s="424"/>
      <c r="E28" s="244"/>
    </row>
    <row r="29" spans="1:5" s="397" customFormat="1" ht="12" customHeight="1" thickBot="1" x14ac:dyDescent="0.3">
      <c r="A29" s="396" t="s">
        <v>50</v>
      </c>
      <c r="B29" s="404" t="s">
        <v>459</v>
      </c>
      <c r="C29" s="405"/>
      <c r="D29" s="425"/>
      <c r="E29" s="406"/>
    </row>
    <row r="30" spans="1:5" s="397" customFormat="1" ht="12" customHeight="1" thickBot="1" x14ac:dyDescent="0.3">
      <c r="A30" s="398" t="s">
        <v>48</v>
      </c>
      <c r="B30" s="171" t="s">
        <v>445</v>
      </c>
      <c r="C30" s="237">
        <f>+C31+C32+C33</f>
        <v>0</v>
      </c>
      <c r="D30" s="252">
        <f>+D31+D32+D33</f>
        <v>0</v>
      </c>
      <c r="E30" s="238">
        <f>+E31+E32+E33</f>
        <v>0</v>
      </c>
    </row>
    <row r="31" spans="1:5" s="397" customFormat="1" ht="12" customHeight="1" x14ac:dyDescent="0.25">
      <c r="A31" s="401" t="s">
        <v>46</v>
      </c>
      <c r="B31" s="402" t="s">
        <v>199</v>
      </c>
      <c r="C31" s="270"/>
      <c r="D31" s="423"/>
      <c r="E31" s="271"/>
    </row>
    <row r="32" spans="1:5" s="397" customFormat="1" ht="12" customHeight="1" x14ac:dyDescent="0.25">
      <c r="A32" s="401" t="s">
        <v>44</v>
      </c>
      <c r="B32" s="403" t="s">
        <v>198</v>
      </c>
      <c r="C32" s="243"/>
      <c r="D32" s="424"/>
      <c r="E32" s="244"/>
    </row>
    <row r="33" spans="1:5" s="397" customFormat="1" ht="12" customHeight="1" thickBot="1" x14ac:dyDescent="0.3">
      <c r="A33" s="396" t="s">
        <v>42</v>
      </c>
      <c r="B33" s="404" t="s">
        <v>197</v>
      </c>
      <c r="C33" s="405"/>
      <c r="D33" s="425"/>
      <c r="E33" s="406"/>
    </row>
    <row r="34" spans="1:5" s="393" customFormat="1" ht="12" customHeight="1" thickBot="1" x14ac:dyDescent="0.3">
      <c r="A34" s="398" t="s">
        <v>34</v>
      </c>
      <c r="B34" s="171" t="s">
        <v>302</v>
      </c>
      <c r="C34" s="399"/>
      <c r="D34" s="422"/>
      <c r="E34" s="400"/>
    </row>
    <row r="35" spans="1:5" s="393" customFormat="1" ht="12" customHeight="1" thickBot="1" x14ac:dyDescent="0.3">
      <c r="A35" s="398" t="s">
        <v>24</v>
      </c>
      <c r="B35" s="171" t="s">
        <v>444</v>
      </c>
      <c r="C35" s="399"/>
      <c r="D35" s="422"/>
      <c r="E35" s="400"/>
    </row>
    <row r="36" spans="1:5" s="393" customFormat="1" ht="12" customHeight="1" thickBot="1" x14ac:dyDescent="0.3">
      <c r="A36" s="331" t="s">
        <v>12</v>
      </c>
      <c r="B36" s="171" t="s">
        <v>458</v>
      </c>
      <c r="C36" s="237">
        <f>+C8+C20+C25+C26+C30+C34+C35</f>
        <v>19439562</v>
      </c>
      <c r="D36" s="252">
        <f>+D8+D20+D25+D26+D30+D34+D35</f>
        <v>22213310</v>
      </c>
      <c r="E36" s="238">
        <f>+E8+E20+E25+E26+E30+E34+E35</f>
        <v>41652872</v>
      </c>
    </row>
    <row r="37" spans="1:5" s="393" customFormat="1" ht="12" customHeight="1" thickBot="1" x14ac:dyDescent="0.3">
      <c r="A37" s="407" t="s">
        <v>10</v>
      </c>
      <c r="B37" s="171" t="s">
        <v>442</v>
      </c>
      <c r="C37" s="237">
        <f>+C38+C39+C40</f>
        <v>53158172</v>
      </c>
      <c r="D37" s="252">
        <f>+D38+D39+D40</f>
        <v>854131</v>
      </c>
      <c r="E37" s="238">
        <f>+E38+E39+E40</f>
        <v>54012303</v>
      </c>
    </row>
    <row r="38" spans="1:5" s="393" customFormat="1" ht="12" customHeight="1" x14ac:dyDescent="0.25">
      <c r="A38" s="401" t="s">
        <v>441</v>
      </c>
      <c r="B38" s="402" t="s">
        <v>333</v>
      </c>
      <c r="C38" s="270"/>
      <c r="D38" s="423"/>
      <c r="E38" s="271"/>
    </row>
    <row r="39" spans="1:5" s="393" customFormat="1" ht="12" customHeight="1" x14ac:dyDescent="0.25">
      <c r="A39" s="401" t="s">
        <v>440</v>
      </c>
      <c r="B39" s="403" t="s">
        <v>439</v>
      </c>
      <c r="C39" s="243"/>
      <c r="D39" s="424"/>
      <c r="E39" s="244"/>
    </row>
    <row r="40" spans="1:5" s="397" customFormat="1" ht="12" customHeight="1" thickBot="1" x14ac:dyDescent="0.3">
      <c r="A40" s="396" t="s">
        <v>438</v>
      </c>
      <c r="B40" s="404" t="s">
        <v>437</v>
      </c>
      <c r="C40" s="405">
        <v>53158172</v>
      </c>
      <c r="D40" s="425">
        <v>854131</v>
      </c>
      <c r="E40" s="406">
        <v>54012303</v>
      </c>
    </row>
    <row r="41" spans="1:5" s="397" customFormat="1" ht="15.15" customHeight="1" thickBot="1" x14ac:dyDescent="0.25">
      <c r="A41" s="407" t="s">
        <v>8</v>
      </c>
      <c r="B41" s="408" t="s">
        <v>436</v>
      </c>
      <c r="C41" s="409">
        <f>+C36+C37</f>
        <v>72597734</v>
      </c>
      <c r="D41" s="426">
        <f>+D36+D37</f>
        <v>23067441</v>
      </c>
      <c r="E41" s="410">
        <f>+E36+E37</f>
        <v>95665175</v>
      </c>
    </row>
    <row r="42" spans="1:5" s="397" customFormat="1" ht="15.15" customHeight="1" x14ac:dyDescent="0.25">
      <c r="A42" s="354"/>
      <c r="B42" s="355"/>
      <c r="C42" s="356"/>
    </row>
    <row r="43" spans="1:5" ht="13.8" thickBot="1" x14ac:dyDescent="0.3">
      <c r="A43" s="411"/>
      <c r="B43" s="412"/>
      <c r="C43" s="413"/>
    </row>
    <row r="44" spans="1:5" s="391" customFormat="1" ht="16.5" customHeight="1" thickBot="1" x14ac:dyDescent="0.3">
      <c r="A44" s="470" t="s">
        <v>313</v>
      </c>
      <c r="B44" s="471"/>
      <c r="C44" s="471"/>
      <c r="D44" s="471"/>
      <c r="E44" s="472"/>
    </row>
    <row r="45" spans="1:5" s="414" customFormat="1" ht="12" customHeight="1" thickBot="1" x14ac:dyDescent="0.3">
      <c r="A45" s="398" t="s">
        <v>122</v>
      </c>
      <c r="B45" s="171" t="s">
        <v>435</v>
      </c>
      <c r="C45" s="237">
        <f>SUM(C46:C50)</f>
        <v>71499134</v>
      </c>
      <c r="D45" s="252">
        <f>SUM(D46:D50)</f>
        <v>21797441</v>
      </c>
      <c r="E45" s="238">
        <f>SUM(E46:E50)</f>
        <v>93296575</v>
      </c>
    </row>
    <row r="46" spans="1:5" ht="12" customHeight="1" x14ac:dyDescent="0.25">
      <c r="A46" s="396" t="s">
        <v>121</v>
      </c>
      <c r="B46" s="173" t="s">
        <v>120</v>
      </c>
      <c r="C46" s="270">
        <v>28824807</v>
      </c>
      <c r="D46" s="423">
        <v>3417895</v>
      </c>
      <c r="E46" s="271">
        <v>32242702</v>
      </c>
    </row>
    <row r="47" spans="1:5" ht="12" customHeight="1" x14ac:dyDescent="0.25">
      <c r="A47" s="396" t="s">
        <v>119</v>
      </c>
      <c r="B47" s="151" t="s">
        <v>118</v>
      </c>
      <c r="C47" s="246">
        <v>4985317</v>
      </c>
      <c r="D47" s="427">
        <v>531629</v>
      </c>
      <c r="E47" s="247">
        <v>5516946</v>
      </c>
    </row>
    <row r="48" spans="1:5" ht="12" customHeight="1" x14ac:dyDescent="0.25">
      <c r="A48" s="396" t="s">
        <v>117</v>
      </c>
      <c r="B48" s="151" t="s">
        <v>116</v>
      </c>
      <c r="C48" s="246">
        <v>37689010</v>
      </c>
      <c r="D48" s="427">
        <v>17847917</v>
      </c>
      <c r="E48" s="247">
        <v>55536927</v>
      </c>
    </row>
    <row r="49" spans="1:5" ht="12" customHeight="1" x14ac:dyDescent="0.25">
      <c r="A49" s="396" t="s">
        <v>115</v>
      </c>
      <c r="B49" s="151" t="s">
        <v>114</v>
      </c>
      <c r="C49" s="246"/>
      <c r="D49" s="427"/>
      <c r="E49" s="247"/>
    </row>
    <row r="50" spans="1:5" ht="12" customHeight="1" thickBot="1" x14ac:dyDescent="0.3">
      <c r="A50" s="396" t="s">
        <v>251</v>
      </c>
      <c r="B50" s="151" t="s">
        <v>112</v>
      </c>
      <c r="C50" s="246"/>
      <c r="D50" s="427"/>
      <c r="E50" s="247"/>
    </row>
    <row r="51" spans="1:5" ht="12" customHeight="1" thickBot="1" x14ac:dyDescent="0.3">
      <c r="A51" s="398" t="s">
        <v>1</v>
      </c>
      <c r="B51" s="171" t="s">
        <v>434</v>
      </c>
      <c r="C51" s="237">
        <f>SUM(C52:C54)</f>
        <v>1098600</v>
      </c>
      <c r="D51" s="252">
        <f>SUM(D52:D54)</f>
        <v>1270000</v>
      </c>
      <c r="E51" s="238">
        <f>SUM(E52:E54)</f>
        <v>2368600</v>
      </c>
    </row>
    <row r="52" spans="1:5" s="414" customFormat="1" ht="12" customHeight="1" x14ac:dyDescent="0.25">
      <c r="A52" s="396" t="s">
        <v>83</v>
      </c>
      <c r="B52" s="173" t="s">
        <v>82</v>
      </c>
      <c r="C52" s="270">
        <v>1098600</v>
      </c>
      <c r="D52" s="423">
        <v>1270000</v>
      </c>
      <c r="E52" s="271">
        <v>2368600</v>
      </c>
    </row>
    <row r="53" spans="1:5" ht="12" customHeight="1" x14ac:dyDescent="0.25">
      <c r="A53" s="396" t="s">
        <v>81</v>
      </c>
      <c r="B53" s="151" t="s">
        <v>78</v>
      </c>
      <c r="C53" s="246"/>
      <c r="D53" s="427"/>
      <c r="E53" s="247"/>
    </row>
    <row r="54" spans="1:5" ht="12" customHeight="1" x14ac:dyDescent="0.25">
      <c r="A54" s="396" t="s">
        <v>79</v>
      </c>
      <c r="B54" s="151" t="s">
        <v>433</v>
      </c>
      <c r="C54" s="246"/>
      <c r="D54" s="427"/>
      <c r="E54" s="247"/>
    </row>
    <row r="55" spans="1:5" ht="12" customHeight="1" thickBot="1" x14ac:dyDescent="0.3">
      <c r="A55" s="396" t="s">
        <v>77</v>
      </c>
      <c r="B55" s="151" t="s">
        <v>432</v>
      </c>
      <c r="C55" s="246"/>
      <c r="D55" s="427"/>
      <c r="E55" s="247"/>
    </row>
    <row r="56" spans="1:5" ht="15.15" customHeight="1" thickBot="1" x14ac:dyDescent="0.3">
      <c r="A56" s="398" t="s">
        <v>58</v>
      </c>
      <c r="B56" s="171" t="s">
        <v>431</v>
      </c>
      <c r="C56" s="399"/>
      <c r="D56" s="422"/>
      <c r="E56" s="400"/>
    </row>
    <row r="57" spans="1:5" ht="13.8" thickBot="1" x14ac:dyDescent="0.3">
      <c r="A57" s="398" t="s">
        <v>56</v>
      </c>
      <c r="B57" s="415" t="s">
        <v>430</v>
      </c>
      <c r="C57" s="409">
        <f>+C45+C51+C56</f>
        <v>72597734</v>
      </c>
      <c r="D57" s="426">
        <f>+D45+D51+D56</f>
        <v>23067441</v>
      </c>
      <c r="E57" s="410">
        <f>+E45+E51+E56</f>
        <v>95665175</v>
      </c>
    </row>
    <row r="58" spans="1:5" ht="15.15" customHeight="1" thickBot="1" x14ac:dyDescent="0.3">
      <c r="C58" s="366">
        <f>C41-C57</f>
        <v>0</v>
      </c>
      <c r="D58" s="366">
        <f>D41-D57</f>
        <v>0</v>
      </c>
    </row>
    <row r="59" spans="1:5" ht="14.4" customHeight="1" thickBot="1" x14ac:dyDescent="0.3">
      <c r="A59" s="377" t="s">
        <v>528</v>
      </c>
      <c r="B59" s="378"/>
      <c r="C59" s="370">
        <v>9</v>
      </c>
      <c r="D59" s="370"/>
      <c r="E59" s="371">
        <v>10</v>
      </c>
    </row>
    <row r="60" spans="1:5" ht="13.8" thickBot="1" x14ac:dyDescent="0.3">
      <c r="A60" s="379" t="s">
        <v>529</v>
      </c>
      <c r="B60" s="380"/>
      <c r="C60" s="370"/>
      <c r="D60" s="370"/>
      <c r="E60" s="371"/>
    </row>
  </sheetData>
  <sheetProtection formatCells="0"/>
  <mergeCells count="5">
    <mergeCell ref="B1:E1"/>
    <mergeCell ref="B2:D2"/>
    <mergeCell ref="B3:D3"/>
    <mergeCell ref="A7:E7"/>
    <mergeCell ref="A44:E4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2:G29"/>
  <sheetViews>
    <sheetView zoomScale="120" zoomScaleNormal="120" workbookViewId="0">
      <selection activeCell="J4" sqref="J4"/>
    </sheetView>
  </sheetViews>
  <sheetFormatPr defaultColWidth="9.33203125" defaultRowHeight="13.2" x14ac:dyDescent="0.25"/>
  <cols>
    <col min="1" max="1" width="5.44140625" customWidth="1"/>
    <col min="2" max="2" width="33.109375" customWidth="1"/>
    <col min="3" max="3" width="12.33203125" customWidth="1"/>
    <col min="4" max="4" width="11.44140625" customWidth="1"/>
    <col min="5" max="5" width="11.33203125" customWidth="1"/>
    <col min="6" max="6" width="11" customWidth="1"/>
    <col min="7" max="7" width="14.33203125" customWidth="1"/>
  </cols>
  <sheetData>
    <row r="2" spans="1:7" ht="15" customHeight="1" x14ac:dyDescent="0.25">
      <c r="B2" s="477" t="s">
        <v>485</v>
      </c>
      <c r="C2" s="477"/>
      <c r="D2" s="477"/>
      <c r="E2" s="477"/>
      <c r="F2" s="477"/>
      <c r="G2" s="477"/>
    </row>
    <row r="4" spans="1:7" ht="43.5" customHeight="1" x14ac:dyDescent="0.3">
      <c r="A4" s="478" t="s">
        <v>484</v>
      </c>
      <c r="B4" s="478"/>
      <c r="C4" s="478"/>
      <c r="D4" s="478"/>
      <c r="E4" s="478"/>
      <c r="F4" s="478"/>
      <c r="G4" s="478"/>
    </row>
    <row r="6" spans="1:7" s="76" customFormat="1" ht="27.15" customHeight="1" x14ac:dyDescent="0.35">
      <c r="A6" s="77" t="s">
        <v>483</v>
      </c>
      <c r="C6" s="479" t="s">
        <v>482</v>
      </c>
      <c r="D6" s="479"/>
      <c r="E6" s="479"/>
      <c r="F6" s="479"/>
      <c r="G6" s="479"/>
    </row>
    <row r="7" spans="1:7" s="76" customFormat="1" ht="15.6" x14ac:dyDescent="0.3"/>
    <row r="8" spans="1:7" s="76" customFormat="1" ht="24.75" customHeight="1" x14ac:dyDescent="0.35">
      <c r="A8" s="77" t="s">
        <v>481</v>
      </c>
      <c r="C8" s="479" t="s">
        <v>480</v>
      </c>
      <c r="D8" s="479"/>
      <c r="E8" s="479"/>
      <c r="F8" s="479"/>
    </row>
    <row r="9" spans="1:7" s="36" customFormat="1" x14ac:dyDescent="0.25"/>
    <row r="10" spans="1:7" s="72" customFormat="1" ht="15.15" customHeight="1" x14ac:dyDescent="0.25">
      <c r="A10" s="75" t="s">
        <v>479</v>
      </c>
      <c r="B10" s="74"/>
      <c r="C10" s="74"/>
      <c r="D10" s="74"/>
      <c r="E10" s="74"/>
      <c r="F10" s="74"/>
      <c r="G10" s="74"/>
    </row>
    <row r="11" spans="1:7" s="72" customFormat="1" ht="15.15" customHeight="1" thickBot="1" x14ac:dyDescent="0.35">
      <c r="A11" s="75" t="s">
        <v>478</v>
      </c>
      <c r="B11" s="74"/>
      <c r="C11" s="74"/>
      <c r="D11" s="74"/>
      <c r="E11" s="74"/>
      <c r="F11" s="74"/>
      <c r="G11" s="73" t="s">
        <v>373</v>
      </c>
    </row>
    <row r="12" spans="1:7" s="68" customFormat="1" ht="42" customHeight="1" thickBot="1" x14ac:dyDescent="0.3">
      <c r="A12" s="71" t="s">
        <v>477</v>
      </c>
      <c r="B12" s="70" t="s">
        <v>476</v>
      </c>
      <c r="C12" s="70" t="s">
        <v>475</v>
      </c>
      <c r="D12" s="70" t="s">
        <v>474</v>
      </c>
      <c r="E12" s="70" t="s">
        <v>473</v>
      </c>
      <c r="F12" s="70" t="s">
        <v>472</v>
      </c>
      <c r="G12" s="69" t="s">
        <v>465</v>
      </c>
    </row>
    <row r="13" spans="1:7" ht="24" customHeight="1" x14ac:dyDescent="0.25">
      <c r="A13" s="67" t="s">
        <v>122</v>
      </c>
      <c r="B13" s="66" t="s">
        <v>471</v>
      </c>
      <c r="C13" s="65"/>
      <c r="D13" s="65"/>
      <c r="E13" s="65"/>
      <c r="F13" s="65"/>
      <c r="G13" s="64">
        <f t="shared" ref="G13:G19" si="0">SUM(C13:F13)</f>
        <v>0</v>
      </c>
    </row>
    <row r="14" spans="1:7" ht="24" customHeight="1" x14ac:dyDescent="0.25">
      <c r="A14" s="63" t="s">
        <v>1</v>
      </c>
      <c r="B14" s="62" t="s">
        <v>470</v>
      </c>
      <c r="C14" s="61"/>
      <c r="D14" s="61"/>
      <c r="E14" s="61"/>
      <c r="F14" s="61"/>
      <c r="G14" s="60">
        <f t="shared" si="0"/>
        <v>0</v>
      </c>
    </row>
    <row r="15" spans="1:7" ht="24" customHeight="1" x14ac:dyDescent="0.25">
      <c r="A15" s="63" t="s">
        <v>58</v>
      </c>
      <c r="B15" s="62" t="s">
        <v>469</v>
      </c>
      <c r="C15" s="61"/>
      <c r="D15" s="61"/>
      <c r="E15" s="61"/>
      <c r="F15" s="61"/>
      <c r="G15" s="60">
        <f t="shared" si="0"/>
        <v>0</v>
      </c>
    </row>
    <row r="16" spans="1:7" ht="24" customHeight="1" x14ac:dyDescent="0.25">
      <c r="A16" s="63" t="s">
        <v>56</v>
      </c>
      <c r="B16" s="62" t="s">
        <v>468</v>
      </c>
      <c r="C16" s="61"/>
      <c r="D16" s="61"/>
      <c r="E16" s="61"/>
      <c r="F16" s="61"/>
      <c r="G16" s="60">
        <f t="shared" si="0"/>
        <v>0</v>
      </c>
    </row>
    <row r="17" spans="1:7" ht="24" customHeight="1" x14ac:dyDescent="0.25">
      <c r="A17" s="63" t="s">
        <v>48</v>
      </c>
      <c r="B17" s="62" t="s">
        <v>467</v>
      </c>
      <c r="C17" s="61"/>
      <c r="D17" s="61"/>
      <c r="E17" s="61"/>
      <c r="F17" s="61"/>
      <c r="G17" s="60">
        <f t="shared" si="0"/>
        <v>0</v>
      </c>
    </row>
    <row r="18" spans="1:7" ht="24" customHeight="1" thickBot="1" x14ac:dyDescent="0.3">
      <c r="A18" s="59" t="s">
        <v>34</v>
      </c>
      <c r="B18" s="58" t="s">
        <v>466</v>
      </c>
      <c r="C18" s="57"/>
      <c r="D18" s="57"/>
      <c r="E18" s="57"/>
      <c r="F18" s="57"/>
      <c r="G18" s="56">
        <f t="shared" si="0"/>
        <v>0</v>
      </c>
    </row>
    <row r="19" spans="1:7" s="51" customFormat="1" ht="24" customHeight="1" thickBot="1" x14ac:dyDescent="0.3">
      <c r="A19" s="55" t="s">
        <v>24</v>
      </c>
      <c r="B19" s="54" t="s">
        <v>465</v>
      </c>
      <c r="C19" s="53">
        <f>SUM(C13:C18)</f>
        <v>0</v>
      </c>
      <c r="D19" s="53">
        <f>SUM(D13:D18)</f>
        <v>0</v>
      </c>
      <c r="E19" s="53">
        <f>SUM(E13:E18)</f>
        <v>0</v>
      </c>
      <c r="F19" s="53">
        <f>SUM(F13:F18)</f>
        <v>0</v>
      </c>
      <c r="G19" s="52">
        <f t="shared" si="0"/>
        <v>0</v>
      </c>
    </row>
    <row r="20" spans="1:7" s="36" customFormat="1" x14ac:dyDescent="0.25">
      <c r="A20"/>
      <c r="B20"/>
      <c r="C20"/>
      <c r="D20"/>
      <c r="E20"/>
      <c r="F20"/>
      <c r="G20"/>
    </row>
    <row r="21" spans="1:7" s="36" customFormat="1" x14ac:dyDescent="0.25">
      <c r="A21"/>
      <c r="B21"/>
      <c r="C21"/>
      <c r="D21"/>
      <c r="E21"/>
      <c r="F21"/>
      <c r="G21"/>
    </row>
    <row r="22" spans="1:7" s="36" customFormat="1" x14ac:dyDescent="0.25">
      <c r="A22"/>
      <c r="B22"/>
      <c r="C22"/>
      <c r="D22"/>
      <c r="E22"/>
      <c r="F22"/>
      <c r="G22"/>
    </row>
    <row r="23" spans="1:7" s="36" customFormat="1" ht="15.6" x14ac:dyDescent="0.3">
      <c r="A23" s="480" t="s">
        <v>464</v>
      </c>
      <c r="B23" s="480"/>
      <c r="C23" s="480"/>
      <c r="D23" s="480"/>
      <c r="G23"/>
    </row>
    <row r="24" spans="1:7" s="36" customFormat="1" x14ac:dyDescent="0.25">
      <c r="A24"/>
      <c r="B24"/>
      <c r="C24"/>
      <c r="D24"/>
      <c r="E24"/>
      <c r="F24"/>
      <c r="G24"/>
    </row>
    <row r="26" spans="1:7" x14ac:dyDescent="0.25">
      <c r="C26" s="36"/>
      <c r="D26" s="36"/>
      <c r="E26" s="36"/>
      <c r="F26" s="36"/>
    </row>
    <row r="27" spans="1:7" ht="13.8" x14ac:dyDescent="0.3">
      <c r="C27" s="49"/>
      <c r="D27" s="50" t="s">
        <v>463</v>
      </c>
      <c r="E27" s="50"/>
      <c r="F27" s="49"/>
    </row>
    <row r="28" spans="1:7" ht="13.8" x14ac:dyDescent="0.3">
      <c r="D28" s="48"/>
      <c r="E28" s="48"/>
    </row>
    <row r="29" spans="1:7" ht="13.8" x14ac:dyDescent="0.3">
      <c r="D29" s="48"/>
      <c r="E29" s="48"/>
    </row>
  </sheetData>
  <mergeCells count="5">
    <mergeCell ref="B2:G2"/>
    <mergeCell ref="A4:G4"/>
    <mergeCell ref="C6:G6"/>
    <mergeCell ref="C8:F8"/>
    <mergeCell ref="A23:D23"/>
  </mergeCells>
  <printOptions horizontalCentered="1"/>
  <pageMargins left="0.78749999999999998" right="0.78749999999999998" top="1.1416666666666666" bottom="0.98402777777777772" header="0.51180555555555551" footer="0.51180555555555551"/>
  <pageSetup paperSize="9" scale="95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1" sqref="B1:E1"/>
    </sheetView>
  </sheetViews>
  <sheetFormatPr defaultColWidth="9.33203125" defaultRowHeight="15.6" x14ac:dyDescent="0.3"/>
  <cols>
    <col min="1" max="1" width="9.44140625" style="191" customWidth="1"/>
    <col min="2" max="2" width="65.77734375" style="191" customWidth="1"/>
    <col min="3" max="3" width="17.77734375" style="196" customWidth="1"/>
    <col min="4" max="5" width="17.77734375" style="79" customWidth="1"/>
    <col min="6" max="256" width="9.33203125" style="79"/>
    <col min="257" max="257" width="9.44140625" style="79" customWidth="1"/>
    <col min="258" max="258" width="65.77734375" style="79" customWidth="1"/>
    <col min="259" max="261" width="17.77734375" style="79" customWidth="1"/>
    <col min="262" max="512" width="9.33203125" style="79"/>
    <col min="513" max="513" width="9.44140625" style="79" customWidth="1"/>
    <col min="514" max="514" width="65.77734375" style="79" customWidth="1"/>
    <col min="515" max="517" width="17.77734375" style="79" customWidth="1"/>
    <col min="518" max="768" width="9.33203125" style="79"/>
    <col min="769" max="769" width="9.44140625" style="79" customWidth="1"/>
    <col min="770" max="770" width="65.77734375" style="79" customWidth="1"/>
    <col min="771" max="773" width="17.77734375" style="79" customWidth="1"/>
    <col min="774" max="1024" width="9.33203125" style="79"/>
    <col min="1025" max="1025" width="9.44140625" style="79" customWidth="1"/>
    <col min="1026" max="1026" width="65.77734375" style="79" customWidth="1"/>
    <col min="1027" max="1029" width="17.77734375" style="79" customWidth="1"/>
    <col min="1030" max="1280" width="9.33203125" style="79"/>
    <col min="1281" max="1281" width="9.44140625" style="79" customWidth="1"/>
    <col min="1282" max="1282" width="65.77734375" style="79" customWidth="1"/>
    <col min="1283" max="1285" width="17.77734375" style="79" customWidth="1"/>
    <col min="1286" max="1536" width="9.33203125" style="79"/>
    <col min="1537" max="1537" width="9.44140625" style="79" customWidth="1"/>
    <col min="1538" max="1538" width="65.77734375" style="79" customWidth="1"/>
    <col min="1539" max="1541" width="17.77734375" style="79" customWidth="1"/>
    <col min="1542" max="1792" width="9.33203125" style="79"/>
    <col min="1793" max="1793" width="9.44140625" style="79" customWidth="1"/>
    <col min="1794" max="1794" width="65.77734375" style="79" customWidth="1"/>
    <col min="1795" max="1797" width="17.77734375" style="79" customWidth="1"/>
    <col min="1798" max="2048" width="9.33203125" style="79"/>
    <col min="2049" max="2049" width="9.44140625" style="79" customWidth="1"/>
    <col min="2050" max="2050" width="65.77734375" style="79" customWidth="1"/>
    <col min="2051" max="2053" width="17.77734375" style="79" customWidth="1"/>
    <col min="2054" max="2304" width="9.33203125" style="79"/>
    <col min="2305" max="2305" width="9.44140625" style="79" customWidth="1"/>
    <col min="2306" max="2306" width="65.77734375" style="79" customWidth="1"/>
    <col min="2307" max="2309" width="17.77734375" style="79" customWidth="1"/>
    <col min="2310" max="2560" width="9.33203125" style="79"/>
    <col min="2561" max="2561" width="9.44140625" style="79" customWidth="1"/>
    <col min="2562" max="2562" width="65.77734375" style="79" customWidth="1"/>
    <col min="2563" max="2565" width="17.77734375" style="79" customWidth="1"/>
    <col min="2566" max="2816" width="9.33203125" style="79"/>
    <col min="2817" max="2817" width="9.44140625" style="79" customWidth="1"/>
    <col min="2818" max="2818" width="65.77734375" style="79" customWidth="1"/>
    <col min="2819" max="2821" width="17.77734375" style="79" customWidth="1"/>
    <col min="2822" max="3072" width="9.33203125" style="79"/>
    <col min="3073" max="3073" width="9.44140625" style="79" customWidth="1"/>
    <col min="3074" max="3074" width="65.77734375" style="79" customWidth="1"/>
    <col min="3075" max="3077" width="17.77734375" style="79" customWidth="1"/>
    <col min="3078" max="3328" width="9.33203125" style="79"/>
    <col min="3329" max="3329" width="9.44140625" style="79" customWidth="1"/>
    <col min="3330" max="3330" width="65.77734375" style="79" customWidth="1"/>
    <col min="3331" max="3333" width="17.77734375" style="79" customWidth="1"/>
    <col min="3334" max="3584" width="9.33203125" style="79"/>
    <col min="3585" max="3585" width="9.44140625" style="79" customWidth="1"/>
    <col min="3586" max="3586" width="65.77734375" style="79" customWidth="1"/>
    <col min="3587" max="3589" width="17.77734375" style="79" customWidth="1"/>
    <col min="3590" max="3840" width="9.33203125" style="79"/>
    <col min="3841" max="3841" width="9.44140625" style="79" customWidth="1"/>
    <col min="3842" max="3842" width="65.77734375" style="79" customWidth="1"/>
    <col min="3843" max="3845" width="17.77734375" style="79" customWidth="1"/>
    <col min="3846" max="4096" width="9.33203125" style="79"/>
    <col min="4097" max="4097" width="9.44140625" style="79" customWidth="1"/>
    <col min="4098" max="4098" width="65.77734375" style="79" customWidth="1"/>
    <col min="4099" max="4101" width="17.77734375" style="79" customWidth="1"/>
    <col min="4102" max="4352" width="9.33203125" style="79"/>
    <col min="4353" max="4353" width="9.44140625" style="79" customWidth="1"/>
    <col min="4354" max="4354" width="65.77734375" style="79" customWidth="1"/>
    <col min="4355" max="4357" width="17.77734375" style="79" customWidth="1"/>
    <col min="4358" max="4608" width="9.33203125" style="79"/>
    <col min="4609" max="4609" width="9.44140625" style="79" customWidth="1"/>
    <col min="4610" max="4610" width="65.77734375" style="79" customWidth="1"/>
    <col min="4611" max="4613" width="17.77734375" style="79" customWidth="1"/>
    <col min="4614" max="4864" width="9.33203125" style="79"/>
    <col min="4865" max="4865" width="9.44140625" style="79" customWidth="1"/>
    <col min="4866" max="4866" width="65.77734375" style="79" customWidth="1"/>
    <col min="4867" max="4869" width="17.77734375" style="79" customWidth="1"/>
    <col min="4870" max="5120" width="9.33203125" style="79"/>
    <col min="5121" max="5121" width="9.44140625" style="79" customWidth="1"/>
    <col min="5122" max="5122" width="65.77734375" style="79" customWidth="1"/>
    <col min="5123" max="5125" width="17.77734375" style="79" customWidth="1"/>
    <col min="5126" max="5376" width="9.33203125" style="79"/>
    <col min="5377" max="5377" width="9.44140625" style="79" customWidth="1"/>
    <col min="5378" max="5378" width="65.77734375" style="79" customWidth="1"/>
    <col min="5379" max="5381" width="17.77734375" style="79" customWidth="1"/>
    <col min="5382" max="5632" width="9.33203125" style="79"/>
    <col min="5633" max="5633" width="9.44140625" style="79" customWidth="1"/>
    <col min="5634" max="5634" width="65.77734375" style="79" customWidth="1"/>
    <col min="5635" max="5637" width="17.77734375" style="79" customWidth="1"/>
    <col min="5638" max="5888" width="9.33203125" style="79"/>
    <col min="5889" max="5889" width="9.44140625" style="79" customWidth="1"/>
    <col min="5890" max="5890" width="65.77734375" style="79" customWidth="1"/>
    <col min="5891" max="5893" width="17.77734375" style="79" customWidth="1"/>
    <col min="5894" max="6144" width="9.33203125" style="79"/>
    <col min="6145" max="6145" width="9.44140625" style="79" customWidth="1"/>
    <col min="6146" max="6146" width="65.77734375" style="79" customWidth="1"/>
    <col min="6147" max="6149" width="17.77734375" style="79" customWidth="1"/>
    <col min="6150" max="6400" width="9.33203125" style="79"/>
    <col min="6401" max="6401" width="9.44140625" style="79" customWidth="1"/>
    <col min="6402" max="6402" width="65.77734375" style="79" customWidth="1"/>
    <col min="6403" max="6405" width="17.77734375" style="79" customWidth="1"/>
    <col min="6406" max="6656" width="9.33203125" style="79"/>
    <col min="6657" max="6657" width="9.44140625" style="79" customWidth="1"/>
    <col min="6658" max="6658" width="65.77734375" style="79" customWidth="1"/>
    <col min="6659" max="6661" width="17.77734375" style="79" customWidth="1"/>
    <col min="6662" max="6912" width="9.33203125" style="79"/>
    <col min="6913" max="6913" width="9.44140625" style="79" customWidth="1"/>
    <col min="6914" max="6914" width="65.77734375" style="79" customWidth="1"/>
    <col min="6915" max="6917" width="17.77734375" style="79" customWidth="1"/>
    <col min="6918" max="7168" width="9.33203125" style="79"/>
    <col min="7169" max="7169" width="9.44140625" style="79" customWidth="1"/>
    <col min="7170" max="7170" width="65.77734375" style="79" customWidth="1"/>
    <col min="7171" max="7173" width="17.77734375" style="79" customWidth="1"/>
    <col min="7174" max="7424" width="9.33203125" style="79"/>
    <col min="7425" max="7425" width="9.44140625" style="79" customWidth="1"/>
    <col min="7426" max="7426" width="65.77734375" style="79" customWidth="1"/>
    <col min="7427" max="7429" width="17.77734375" style="79" customWidth="1"/>
    <col min="7430" max="7680" width="9.33203125" style="79"/>
    <col min="7681" max="7681" width="9.44140625" style="79" customWidth="1"/>
    <col min="7682" max="7682" width="65.77734375" style="79" customWidth="1"/>
    <col min="7683" max="7685" width="17.77734375" style="79" customWidth="1"/>
    <col min="7686" max="7936" width="9.33203125" style="79"/>
    <col min="7937" max="7937" width="9.44140625" style="79" customWidth="1"/>
    <col min="7938" max="7938" width="65.77734375" style="79" customWidth="1"/>
    <col min="7939" max="7941" width="17.77734375" style="79" customWidth="1"/>
    <col min="7942" max="8192" width="9.33203125" style="79"/>
    <col min="8193" max="8193" width="9.44140625" style="79" customWidth="1"/>
    <col min="8194" max="8194" width="65.77734375" style="79" customWidth="1"/>
    <col min="8195" max="8197" width="17.77734375" style="79" customWidth="1"/>
    <col min="8198" max="8448" width="9.33203125" style="79"/>
    <col min="8449" max="8449" width="9.44140625" style="79" customWidth="1"/>
    <col min="8450" max="8450" width="65.77734375" style="79" customWidth="1"/>
    <col min="8451" max="8453" width="17.77734375" style="79" customWidth="1"/>
    <col min="8454" max="8704" width="9.33203125" style="79"/>
    <col min="8705" max="8705" width="9.44140625" style="79" customWidth="1"/>
    <col min="8706" max="8706" width="65.77734375" style="79" customWidth="1"/>
    <col min="8707" max="8709" width="17.77734375" style="79" customWidth="1"/>
    <col min="8710" max="8960" width="9.33203125" style="79"/>
    <col min="8961" max="8961" width="9.44140625" style="79" customWidth="1"/>
    <col min="8962" max="8962" width="65.77734375" style="79" customWidth="1"/>
    <col min="8963" max="8965" width="17.77734375" style="79" customWidth="1"/>
    <col min="8966" max="9216" width="9.33203125" style="79"/>
    <col min="9217" max="9217" width="9.44140625" style="79" customWidth="1"/>
    <col min="9218" max="9218" width="65.77734375" style="79" customWidth="1"/>
    <col min="9219" max="9221" width="17.77734375" style="79" customWidth="1"/>
    <col min="9222" max="9472" width="9.33203125" style="79"/>
    <col min="9473" max="9473" width="9.44140625" style="79" customWidth="1"/>
    <col min="9474" max="9474" width="65.77734375" style="79" customWidth="1"/>
    <col min="9475" max="9477" width="17.77734375" style="79" customWidth="1"/>
    <col min="9478" max="9728" width="9.33203125" style="79"/>
    <col min="9729" max="9729" width="9.44140625" style="79" customWidth="1"/>
    <col min="9730" max="9730" width="65.77734375" style="79" customWidth="1"/>
    <col min="9731" max="9733" width="17.77734375" style="79" customWidth="1"/>
    <col min="9734" max="9984" width="9.33203125" style="79"/>
    <col min="9985" max="9985" width="9.44140625" style="79" customWidth="1"/>
    <col min="9986" max="9986" width="65.77734375" style="79" customWidth="1"/>
    <col min="9987" max="9989" width="17.77734375" style="79" customWidth="1"/>
    <col min="9990" max="10240" width="9.33203125" style="79"/>
    <col min="10241" max="10241" width="9.44140625" style="79" customWidth="1"/>
    <col min="10242" max="10242" width="65.77734375" style="79" customWidth="1"/>
    <col min="10243" max="10245" width="17.77734375" style="79" customWidth="1"/>
    <col min="10246" max="10496" width="9.33203125" style="79"/>
    <col min="10497" max="10497" width="9.44140625" style="79" customWidth="1"/>
    <col min="10498" max="10498" width="65.77734375" style="79" customWidth="1"/>
    <col min="10499" max="10501" width="17.77734375" style="79" customWidth="1"/>
    <col min="10502" max="10752" width="9.33203125" style="79"/>
    <col min="10753" max="10753" width="9.44140625" style="79" customWidth="1"/>
    <col min="10754" max="10754" width="65.77734375" style="79" customWidth="1"/>
    <col min="10755" max="10757" width="17.77734375" style="79" customWidth="1"/>
    <col min="10758" max="11008" width="9.33203125" style="79"/>
    <col min="11009" max="11009" width="9.44140625" style="79" customWidth="1"/>
    <col min="11010" max="11010" width="65.77734375" style="79" customWidth="1"/>
    <col min="11011" max="11013" width="17.77734375" style="79" customWidth="1"/>
    <col min="11014" max="11264" width="9.33203125" style="79"/>
    <col min="11265" max="11265" width="9.44140625" style="79" customWidth="1"/>
    <col min="11266" max="11266" width="65.77734375" style="79" customWidth="1"/>
    <col min="11267" max="11269" width="17.77734375" style="79" customWidth="1"/>
    <col min="11270" max="11520" width="9.33203125" style="79"/>
    <col min="11521" max="11521" width="9.44140625" style="79" customWidth="1"/>
    <col min="11522" max="11522" width="65.77734375" style="79" customWidth="1"/>
    <col min="11523" max="11525" width="17.77734375" style="79" customWidth="1"/>
    <col min="11526" max="11776" width="9.33203125" style="79"/>
    <col min="11777" max="11777" width="9.44140625" style="79" customWidth="1"/>
    <col min="11778" max="11778" width="65.77734375" style="79" customWidth="1"/>
    <col min="11779" max="11781" width="17.77734375" style="79" customWidth="1"/>
    <col min="11782" max="12032" width="9.33203125" style="79"/>
    <col min="12033" max="12033" width="9.44140625" style="79" customWidth="1"/>
    <col min="12034" max="12034" width="65.77734375" style="79" customWidth="1"/>
    <col min="12035" max="12037" width="17.77734375" style="79" customWidth="1"/>
    <col min="12038" max="12288" width="9.33203125" style="79"/>
    <col min="12289" max="12289" width="9.44140625" style="79" customWidth="1"/>
    <col min="12290" max="12290" width="65.77734375" style="79" customWidth="1"/>
    <col min="12291" max="12293" width="17.77734375" style="79" customWidth="1"/>
    <col min="12294" max="12544" width="9.33203125" style="79"/>
    <col min="12545" max="12545" width="9.44140625" style="79" customWidth="1"/>
    <col min="12546" max="12546" width="65.77734375" style="79" customWidth="1"/>
    <col min="12547" max="12549" width="17.77734375" style="79" customWidth="1"/>
    <col min="12550" max="12800" width="9.33203125" style="79"/>
    <col min="12801" max="12801" width="9.44140625" style="79" customWidth="1"/>
    <col min="12802" max="12802" width="65.77734375" style="79" customWidth="1"/>
    <col min="12803" max="12805" width="17.77734375" style="79" customWidth="1"/>
    <col min="12806" max="13056" width="9.33203125" style="79"/>
    <col min="13057" max="13057" width="9.44140625" style="79" customWidth="1"/>
    <col min="13058" max="13058" width="65.77734375" style="79" customWidth="1"/>
    <col min="13059" max="13061" width="17.77734375" style="79" customWidth="1"/>
    <col min="13062" max="13312" width="9.33203125" style="79"/>
    <col min="13313" max="13313" width="9.44140625" style="79" customWidth="1"/>
    <col min="13314" max="13314" width="65.77734375" style="79" customWidth="1"/>
    <col min="13315" max="13317" width="17.77734375" style="79" customWidth="1"/>
    <col min="13318" max="13568" width="9.33203125" style="79"/>
    <col min="13569" max="13569" width="9.44140625" style="79" customWidth="1"/>
    <col min="13570" max="13570" width="65.77734375" style="79" customWidth="1"/>
    <col min="13571" max="13573" width="17.77734375" style="79" customWidth="1"/>
    <col min="13574" max="13824" width="9.33203125" style="79"/>
    <col min="13825" max="13825" width="9.44140625" style="79" customWidth="1"/>
    <col min="13826" max="13826" width="65.77734375" style="79" customWidth="1"/>
    <col min="13827" max="13829" width="17.77734375" style="79" customWidth="1"/>
    <col min="13830" max="14080" width="9.33203125" style="79"/>
    <col min="14081" max="14081" width="9.44140625" style="79" customWidth="1"/>
    <col min="14082" max="14082" width="65.77734375" style="79" customWidth="1"/>
    <col min="14083" max="14085" width="17.77734375" style="79" customWidth="1"/>
    <col min="14086" max="14336" width="9.33203125" style="79"/>
    <col min="14337" max="14337" width="9.44140625" style="79" customWidth="1"/>
    <col min="14338" max="14338" width="65.77734375" style="79" customWidth="1"/>
    <col min="14339" max="14341" width="17.77734375" style="79" customWidth="1"/>
    <col min="14342" max="14592" width="9.33203125" style="79"/>
    <col min="14593" max="14593" width="9.44140625" style="79" customWidth="1"/>
    <col min="14594" max="14594" width="65.77734375" style="79" customWidth="1"/>
    <col min="14595" max="14597" width="17.77734375" style="79" customWidth="1"/>
    <col min="14598" max="14848" width="9.33203125" style="79"/>
    <col min="14849" max="14849" width="9.44140625" style="79" customWidth="1"/>
    <col min="14850" max="14850" width="65.77734375" style="79" customWidth="1"/>
    <col min="14851" max="14853" width="17.77734375" style="79" customWidth="1"/>
    <col min="14854" max="15104" width="9.33203125" style="79"/>
    <col min="15105" max="15105" width="9.44140625" style="79" customWidth="1"/>
    <col min="15106" max="15106" width="65.77734375" style="79" customWidth="1"/>
    <col min="15107" max="15109" width="17.77734375" style="79" customWidth="1"/>
    <col min="15110" max="15360" width="9.33203125" style="79"/>
    <col min="15361" max="15361" width="9.44140625" style="79" customWidth="1"/>
    <col min="15362" max="15362" width="65.77734375" style="79" customWidth="1"/>
    <col min="15363" max="15365" width="17.77734375" style="79" customWidth="1"/>
    <col min="15366" max="15616" width="9.33203125" style="79"/>
    <col min="15617" max="15617" width="9.44140625" style="79" customWidth="1"/>
    <col min="15618" max="15618" width="65.77734375" style="79" customWidth="1"/>
    <col min="15619" max="15621" width="17.77734375" style="79" customWidth="1"/>
    <col min="15622" max="15872" width="9.33203125" style="79"/>
    <col min="15873" max="15873" width="9.44140625" style="79" customWidth="1"/>
    <col min="15874" max="15874" width="65.77734375" style="79" customWidth="1"/>
    <col min="15875" max="15877" width="17.77734375" style="79" customWidth="1"/>
    <col min="15878" max="16128" width="9.33203125" style="79"/>
    <col min="16129" max="16129" width="9.44140625" style="79" customWidth="1"/>
    <col min="16130" max="16130" width="65.77734375" style="79" customWidth="1"/>
    <col min="16131" max="16133" width="17.77734375" style="79" customWidth="1"/>
    <col min="16134" max="16384" width="9.33203125" style="79"/>
  </cols>
  <sheetData>
    <row r="1" spans="1:5" x14ac:dyDescent="0.3">
      <c r="A1" s="78"/>
      <c r="B1" s="439" t="s">
        <v>501</v>
      </c>
      <c r="C1" s="440"/>
      <c r="D1" s="440"/>
      <c r="E1" s="440"/>
    </row>
    <row r="2" spans="1:5" x14ac:dyDescent="0.3">
      <c r="A2" s="441" t="s">
        <v>260</v>
      </c>
      <c r="B2" s="442"/>
      <c r="C2" s="442"/>
      <c r="D2" s="442"/>
      <c r="E2" s="442"/>
    </row>
    <row r="3" spans="1:5" x14ac:dyDescent="0.3">
      <c r="A3" s="441" t="s">
        <v>486</v>
      </c>
      <c r="B3" s="441"/>
      <c r="C3" s="443"/>
      <c r="D3" s="441"/>
      <c r="E3" s="441"/>
    </row>
    <row r="4" spans="1:5" x14ac:dyDescent="0.3">
      <c r="A4" s="441" t="s">
        <v>487</v>
      </c>
      <c r="B4" s="441"/>
      <c r="C4" s="443"/>
      <c r="D4" s="441"/>
      <c r="E4" s="441"/>
    </row>
    <row r="5" spans="1:5" x14ac:dyDescent="0.3">
      <c r="A5" s="78"/>
      <c r="B5" s="78" t="s">
        <v>500</v>
      </c>
      <c r="C5" s="80"/>
      <c r="D5" s="81"/>
      <c r="E5" s="81"/>
    </row>
    <row r="6" spans="1:5" ht="15.9" customHeight="1" x14ac:dyDescent="0.3">
      <c r="A6" s="444" t="s">
        <v>259</v>
      </c>
      <c r="B6" s="444"/>
      <c r="C6" s="444"/>
      <c r="D6" s="444"/>
      <c r="E6" s="444"/>
    </row>
    <row r="7" spans="1:5" ht="15.9" customHeight="1" thickBot="1" x14ac:dyDescent="0.35">
      <c r="A7" s="445" t="s">
        <v>258</v>
      </c>
      <c r="B7" s="445"/>
      <c r="C7" s="82"/>
      <c r="D7" s="78"/>
      <c r="E7" s="82" t="s">
        <v>488</v>
      </c>
    </row>
    <row r="8" spans="1:5" x14ac:dyDescent="0.3">
      <c r="A8" s="430" t="s">
        <v>125</v>
      </c>
      <c r="B8" s="432" t="s">
        <v>256</v>
      </c>
      <c r="C8" s="434" t="e">
        <f>+CONCATENATE(#REF!,". évi")</f>
        <v>#REF!</v>
      </c>
      <c r="D8" s="435"/>
      <c r="E8" s="436"/>
    </row>
    <row r="9" spans="1:5" ht="23.4" thickBot="1" x14ac:dyDescent="0.35">
      <c r="A9" s="431"/>
      <c r="B9" s="433"/>
      <c r="C9" s="83" t="s">
        <v>490</v>
      </c>
      <c r="D9" s="84" t="s">
        <v>491</v>
      </c>
      <c r="E9" s="85" t="s">
        <v>492</v>
      </c>
    </row>
    <row r="10" spans="1:5" s="89" customFormat="1" ht="12" customHeight="1" thickBot="1" x14ac:dyDescent="0.25">
      <c r="A10" s="86" t="s">
        <v>124</v>
      </c>
      <c r="B10" s="87" t="s">
        <v>123</v>
      </c>
      <c r="C10" s="87" t="s">
        <v>311</v>
      </c>
      <c r="D10" s="87" t="s">
        <v>310</v>
      </c>
      <c r="E10" s="88" t="s">
        <v>369</v>
      </c>
    </row>
    <row r="11" spans="1:5" s="94" customFormat="1" ht="12" customHeight="1" thickBot="1" x14ac:dyDescent="0.3">
      <c r="A11" s="90" t="s">
        <v>122</v>
      </c>
      <c r="B11" s="91" t="s">
        <v>255</v>
      </c>
      <c r="C11" s="92">
        <f>+C12+C13+C14+C15+C16+C17</f>
        <v>168970197</v>
      </c>
      <c r="D11" s="92">
        <f>+D12+D13+D14+D15+D16+D17</f>
        <v>16797479</v>
      </c>
      <c r="E11" s="93">
        <f>+E12+E13+E14+E15+E16+E17</f>
        <v>185767676</v>
      </c>
    </row>
    <row r="12" spans="1:5" s="94" customFormat="1" ht="12" customHeight="1" x14ac:dyDescent="0.25">
      <c r="A12" s="95" t="s">
        <v>121</v>
      </c>
      <c r="B12" s="96" t="s">
        <v>254</v>
      </c>
      <c r="C12" s="97">
        <v>93146881</v>
      </c>
      <c r="D12" s="97">
        <v>7860708</v>
      </c>
      <c r="E12" s="98">
        <v>101007589</v>
      </c>
    </row>
    <row r="13" spans="1:5" s="94" customFormat="1" ht="12" customHeight="1" x14ac:dyDescent="0.25">
      <c r="A13" s="99" t="s">
        <v>119</v>
      </c>
      <c r="B13" s="100" t="s">
        <v>253</v>
      </c>
      <c r="C13" s="101">
        <v>26657600</v>
      </c>
      <c r="D13" s="101">
        <v>1822700</v>
      </c>
      <c r="E13" s="102">
        <v>28480300</v>
      </c>
    </row>
    <row r="14" spans="1:5" s="94" customFormat="1" ht="12" customHeight="1" x14ac:dyDescent="0.25">
      <c r="A14" s="99" t="s">
        <v>117</v>
      </c>
      <c r="B14" s="100" t="s">
        <v>493</v>
      </c>
      <c r="C14" s="101">
        <v>47365716</v>
      </c>
      <c r="D14" s="101">
        <v>1766174</v>
      </c>
      <c r="E14" s="102">
        <v>49131890</v>
      </c>
    </row>
    <row r="15" spans="1:5" s="94" customFormat="1" ht="12" customHeight="1" x14ac:dyDescent="0.25">
      <c r="A15" s="99" t="s">
        <v>115</v>
      </c>
      <c r="B15" s="100" t="s">
        <v>252</v>
      </c>
      <c r="C15" s="101">
        <v>1800000</v>
      </c>
      <c r="D15" s="101">
        <v>532770</v>
      </c>
      <c r="E15" s="102">
        <v>2332770</v>
      </c>
    </row>
    <row r="16" spans="1:5" s="94" customFormat="1" ht="12" customHeight="1" x14ac:dyDescent="0.25">
      <c r="A16" s="99" t="s">
        <v>251</v>
      </c>
      <c r="B16" s="103" t="s">
        <v>250</v>
      </c>
      <c r="C16" s="101"/>
      <c r="D16" s="101">
        <v>4785440</v>
      </c>
      <c r="E16" s="102">
        <v>4785440</v>
      </c>
    </row>
    <row r="17" spans="1:5" s="94" customFormat="1" ht="12" customHeight="1" thickBot="1" x14ac:dyDescent="0.3">
      <c r="A17" s="104" t="s">
        <v>111</v>
      </c>
      <c r="B17" s="105" t="s">
        <v>249</v>
      </c>
      <c r="C17" s="101"/>
      <c r="D17" s="101">
        <v>29687</v>
      </c>
      <c r="E17" s="102">
        <v>29687</v>
      </c>
    </row>
    <row r="18" spans="1:5" s="94" customFormat="1" ht="12" customHeight="1" thickBot="1" x14ac:dyDescent="0.3">
      <c r="A18" s="90" t="s">
        <v>1</v>
      </c>
      <c r="B18" s="106" t="s">
        <v>248</v>
      </c>
      <c r="C18" s="92">
        <f>+C19+C20+C21+C22+C23</f>
        <v>72092080</v>
      </c>
      <c r="D18" s="92">
        <f>+D19+D20+D21+D22+D23</f>
        <v>-143277</v>
      </c>
      <c r="E18" s="93">
        <f>+E19+E20+E21+E22+E23</f>
        <v>71948803</v>
      </c>
    </row>
    <row r="19" spans="1:5" s="94" customFormat="1" ht="12" customHeight="1" x14ac:dyDescent="0.25">
      <c r="A19" s="95" t="s">
        <v>83</v>
      </c>
      <c r="B19" s="96" t="s">
        <v>247</v>
      </c>
      <c r="C19" s="97"/>
      <c r="D19" s="97"/>
      <c r="E19" s="98"/>
    </row>
    <row r="20" spans="1:5" s="94" customFormat="1" ht="12" customHeight="1" x14ac:dyDescent="0.25">
      <c r="A20" s="99" t="s">
        <v>81</v>
      </c>
      <c r="B20" s="100" t="s">
        <v>246</v>
      </c>
      <c r="C20" s="101"/>
      <c r="D20" s="101"/>
      <c r="E20" s="102"/>
    </row>
    <row r="21" spans="1:5" s="94" customFormat="1" ht="12" customHeight="1" x14ac:dyDescent="0.25">
      <c r="A21" s="99" t="s">
        <v>79</v>
      </c>
      <c r="B21" s="100" t="s">
        <v>245</v>
      </c>
      <c r="C21" s="101"/>
      <c r="D21" s="101"/>
      <c r="E21" s="102"/>
    </row>
    <row r="22" spans="1:5" s="94" customFormat="1" ht="12" customHeight="1" x14ac:dyDescent="0.25">
      <c r="A22" s="99" t="s">
        <v>77</v>
      </c>
      <c r="B22" s="100" t="s">
        <v>244</v>
      </c>
      <c r="C22" s="101"/>
      <c r="D22" s="101"/>
      <c r="E22" s="102"/>
    </row>
    <row r="23" spans="1:5" s="94" customFormat="1" ht="12" customHeight="1" x14ac:dyDescent="0.25">
      <c r="A23" s="99" t="s">
        <v>75</v>
      </c>
      <c r="B23" s="100" t="s">
        <v>419</v>
      </c>
      <c r="C23" s="101">
        <v>72092080</v>
      </c>
      <c r="D23" s="101">
        <v>-143277</v>
      </c>
      <c r="E23" s="102">
        <v>71948803</v>
      </c>
    </row>
    <row r="24" spans="1:5" s="94" customFormat="1" ht="12" customHeight="1" thickBot="1" x14ac:dyDescent="0.3">
      <c r="A24" s="104" t="s">
        <v>74</v>
      </c>
      <c r="B24" s="105" t="s">
        <v>243</v>
      </c>
      <c r="C24" s="107"/>
      <c r="D24" s="107"/>
      <c r="E24" s="108"/>
    </row>
    <row r="25" spans="1:5" s="94" customFormat="1" ht="12" customHeight="1" thickBot="1" x14ac:dyDescent="0.3">
      <c r="A25" s="90" t="s">
        <v>58</v>
      </c>
      <c r="B25" s="91" t="s">
        <v>242</v>
      </c>
      <c r="C25" s="92">
        <f>+C26+C27+C28+C29+C30</f>
        <v>2641600</v>
      </c>
      <c r="D25" s="92">
        <f>+D26+D27+D28+D29+D30</f>
        <v>45973329</v>
      </c>
      <c r="E25" s="93">
        <f>+E26+E27+E28+E29+E30</f>
        <v>48614929</v>
      </c>
    </row>
    <row r="26" spans="1:5" s="94" customFormat="1" ht="12" customHeight="1" x14ac:dyDescent="0.25">
      <c r="A26" s="95" t="s">
        <v>241</v>
      </c>
      <c r="B26" s="96" t="s">
        <v>240</v>
      </c>
      <c r="C26" s="97"/>
      <c r="D26" s="97"/>
      <c r="E26" s="98"/>
    </row>
    <row r="27" spans="1:5" s="94" customFormat="1" ht="12" customHeight="1" x14ac:dyDescent="0.25">
      <c r="A27" s="99" t="s">
        <v>239</v>
      </c>
      <c r="B27" s="100" t="s">
        <v>238</v>
      </c>
      <c r="C27" s="101"/>
      <c r="D27" s="101"/>
      <c r="E27" s="102"/>
    </row>
    <row r="28" spans="1:5" s="94" customFormat="1" ht="12" customHeight="1" x14ac:dyDescent="0.25">
      <c r="A28" s="99" t="s">
        <v>237</v>
      </c>
      <c r="B28" s="100" t="s">
        <v>236</v>
      </c>
      <c r="C28" s="101"/>
      <c r="D28" s="101"/>
      <c r="E28" s="102"/>
    </row>
    <row r="29" spans="1:5" s="94" customFormat="1" ht="12" customHeight="1" x14ac:dyDescent="0.25">
      <c r="A29" s="99" t="s">
        <v>235</v>
      </c>
      <c r="B29" s="100" t="s">
        <v>234</v>
      </c>
      <c r="C29" s="101"/>
      <c r="D29" s="101"/>
      <c r="E29" s="102"/>
    </row>
    <row r="30" spans="1:5" s="94" customFormat="1" ht="12" customHeight="1" x14ac:dyDescent="0.25">
      <c r="A30" s="99" t="s">
        <v>233</v>
      </c>
      <c r="B30" s="100" t="s">
        <v>232</v>
      </c>
      <c r="C30" s="101">
        <v>2641600</v>
      </c>
      <c r="D30" s="101">
        <v>45973329</v>
      </c>
      <c r="E30" s="102">
        <v>48614929</v>
      </c>
    </row>
    <row r="31" spans="1:5" s="94" customFormat="1" ht="12" customHeight="1" thickBot="1" x14ac:dyDescent="0.3">
      <c r="A31" s="104" t="s">
        <v>231</v>
      </c>
      <c r="B31" s="109" t="s">
        <v>427</v>
      </c>
      <c r="C31" s="107"/>
      <c r="D31" s="107"/>
      <c r="E31" s="108"/>
    </row>
    <row r="32" spans="1:5" s="94" customFormat="1" ht="12" customHeight="1" thickBot="1" x14ac:dyDescent="0.3">
      <c r="A32" s="90" t="s">
        <v>230</v>
      </c>
      <c r="B32" s="91" t="s">
        <v>229</v>
      </c>
      <c r="C32" s="110">
        <f>SUM(C33:C39)</f>
        <v>9300000</v>
      </c>
      <c r="D32" s="110">
        <f>SUM(D33:D39)</f>
        <v>-500000</v>
      </c>
      <c r="E32" s="111">
        <f>SUM(E33:E39)</f>
        <v>8800000</v>
      </c>
    </row>
    <row r="33" spans="1:5" s="94" customFormat="1" ht="12" customHeight="1" x14ac:dyDescent="0.25">
      <c r="A33" s="95" t="s">
        <v>54</v>
      </c>
      <c r="B33" s="112" t="s">
        <v>228</v>
      </c>
      <c r="C33" s="97"/>
      <c r="D33" s="97"/>
      <c r="E33" s="98"/>
    </row>
    <row r="34" spans="1:5" s="94" customFormat="1" ht="12" customHeight="1" x14ac:dyDescent="0.25">
      <c r="A34" s="99" t="s">
        <v>52</v>
      </c>
      <c r="B34" s="113" t="s">
        <v>227</v>
      </c>
      <c r="C34" s="101"/>
      <c r="D34" s="101"/>
      <c r="E34" s="102"/>
    </row>
    <row r="35" spans="1:5" s="94" customFormat="1" ht="12" customHeight="1" x14ac:dyDescent="0.25">
      <c r="A35" s="99" t="s">
        <v>50</v>
      </c>
      <c r="B35" s="113" t="s">
        <v>226</v>
      </c>
      <c r="C35" s="101">
        <v>7800000</v>
      </c>
      <c r="D35" s="101">
        <v>1000000</v>
      </c>
      <c r="E35" s="102">
        <v>8800000</v>
      </c>
    </row>
    <row r="36" spans="1:5" s="94" customFormat="1" ht="12" customHeight="1" x14ac:dyDescent="0.25">
      <c r="A36" s="99" t="s">
        <v>225</v>
      </c>
      <c r="B36" s="113" t="s">
        <v>224</v>
      </c>
      <c r="C36" s="101"/>
      <c r="D36" s="101"/>
      <c r="E36" s="102"/>
    </row>
    <row r="37" spans="1:5" s="94" customFormat="1" ht="12" customHeight="1" x14ac:dyDescent="0.25">
      <c r="A37" s="99" t="s">
        <v>223</v>
      </c>
      <c r="B37" s="113" t="s">
        <v>222</v>
      </c>
      <c r="C37" s="101">
        <v>1500000</v>
      </c>
      <c r="D37" s="101">
        <v>-1500000</v>
      </c>
      <c r="E37" s="102"/>
    </row>
    <row r="38" spans="1:5" s="94" customFormat="1" ht="12" customHeight="1" x14ac:dyDescent="0.25">
      <c r="A38" s="99" t="s">
        <v>221</v>
      </c>
      <c r="B38" s="113" t="s">
        <v>220</v>
      </c>
      <c r="C38" s="101"/>
      <c r="D38" s="101"/>
      <c r="E38" s="102"/>
    </row>
    <row r="39" spans="1:5" s="94" customFormat="1" ht="12" customHeight="1" thickBot="1" x14ac:dyDescent="0.3">
      <c r="A39" s="104" t="s">
        <v>219</v>
      </c>
      <c r="B39" s="114" t="s">
        <v>218</v>
      </c>
      <c r="C39" s="107"/>
      <c r="D39" s="107"/>
      <c r="E39" s="108"/>
    </row>
    <row r="40" spans="1:5" s="94" customFormat="1" ht="12" customHeight="1" thickBot="1" x14ac:dyDescent="0.3">
      <c r="A40" s="90" t="s">
        <v>48</v>
      </c>
      <c r="B40" s="91" t="s">
        <v>217</v>
      </c>
      <c r="C40" s="92">
        <f>SUM(C41:C51)</f>
        <v>24723194</v>
      </c>
      <c r="D40" s="92">
        <f>SUM(D41:D51)</f>
        <v>22657810</v>
      </c>
      <c r="E40" s="93">
        <f>SUM(E41:E51)</f>
        <v>47381004</v>
      </c>
    </row>
    <row r="41" spans="1:5" s="94" customFormat="1" ht="12" customHeight="1" x14ac:dyDescent="0.25">
      <c r="A41" s="95" t="s">
        <v>46</v>
      </c>
      <c r="B41" s="96" t="s">
        <v>216</v>
      </c>
      <c r="C41" s="97">
        <v>120000</v>
      </c>
      <c r="D41" s="97">
        <v>350000</v>
      </c>
      <c r="E41" s="98">
        <v>470000</v>
      </c>
    </row>
    <row r="42" spans="1:5" s="94" customFormat="1" ht="12" customHeight="1" x14ac:dyDescent="0.25">
      <c r="A42" s="99" t="s">
        <v>44</v>
      </c>
      <c r="B42" s="100" t="s">
        <v>215</v>
      </c>
      <c r="C42" s="101">
        <v>13878946</v>
      </c>
      <c r="D42" s="101">
        <v>17490795</v>
      </c>
      <c r="E42" s="102">
        <v>31369741</v>
      </c>
    </row>
    <row r="43" spans="1:5" s="94" customFormat="1" ht="12" customHeight="1" x14ac:dyDescent="0.25">
      <c r="A43" s="99" t="s">
        <v>42</v>
      </c>
      <c r="B43" s="100" t="s">
        <v>214</v>
      </c>
      <c r="C43" s="101">
        <v>749606</v>
      </c>
      <c r="D43" s="101"/>
      <c r="E43" s="102">
        <v>749606</v>
      </c>
    </row>
    <row r="44" spans="1:5" s="94" customFormat="1" ht="12" customHeight="1" x14ac:dyDescent="0.25">
      <c r="A44" s="99" t="s">
        <v>40</v>
      </c>
      <c r="B44" s="100" t="s">
        <v>213</v>
      </c>
      <c r="C44" s="101"/>
      <c r="D44" s="101"/>
      <c r="E44" s="102"/>
    </row>
    <row r="45" spans="1:5" s="94" customFormat="1" ht="12" customHeight="1" x14ac:dyDescent="0.25">
      <c r="A45" s="99" t="s">
        <v>38</v>
      </c>
      <c r="B45" s="100" t="s">
        <v>212</v>
      </c>
      <c r="C45" s="101">
        <v>4718529</v>
      </c>
      <c r="D45" s="101"/>
      <c r="E45" s="102">
        <v>4718529</v>
      </c>
    </row>
    <row r="46" spans="1:5" s="94" customFormat="1" ht="12" customHeight="1" x14ac:dyDescent="0.25">
      <c r="A46" s="99" t="s">
        <v>36</v>
      </c>
      <c r="B46" s="100" t="s">
        <v>211</v>
      </c>
      <c r="C46" s="101">
        <v>5256113</v>
      </c>
      <c r="D46" s="101">
        <v>4817015</v>
      </c>
      <c r="E46" s="102">
        <v>10073128</v>
      </c>
    </row>
    <row r="47" spans="1:5" s="94" customFormat="1" ht="12" customHeight="1" x14ac:dyDescent="0.25">
      <c r="A47" s="99" t="s">
        <v>210</v>
      </c>
      <c r="B47" s="100" t="s">
        <v>209</v>
      </c>
      <c r="C47" s="101"/>
      <c r="D47" s="101"/>
      <c r="E47" s="102"/>
    </row>
    <row r="48" spans="1:5" s="94" customFormat="1" ht="12" customHeight="1" x14ac:dyDescent="0.25">
      <c r="A48" s="99" t="s">
        <v>208</v>
      </c>
      <c r="B48" s="100" t="s">
        <v>207</v>
      </c>
      <c r="C48" s="101"/>
      <c r="D48" s="101"/>
      <c r="E48" s="102"/>
    </row>
    <row r="49" spans="1:5" s="94" customFormat="1" ht="12" customHeight="1" x14ac:dyDescent="0.25">
      <c r="A49" s="99" t="s">
        <v>206</v>
      </c>
      <c r="B49" s="100" t="s">
        <v>205</v>
      </c>
      <c r="C49" s="115"/>
      <c r="D49" s="115"/>
      <c r="E49" s="116"/>
    </row>
    <row r="50" spans="1:5" s="94" customFormat="1" ht="12" customHeight="1" x14ac:dyDescent="0.25">
      <c r="A50" s="104" t="s">
        <v>204</v>
      </c>
      <c r="B50" s="109" t="s">
        <v>203</v>
      </c>
      <c r="C50" s="117"/>
      <c r="D50" s="117"/>
      <c r="E50" s="118"/>
    </row>
    <row r="51" spans="1:5" s="94" customFormat="1" ht="12" customHeight="1" thickBot="1" x14ac:dyDescent="0.3">
      <c r="A51" s="104" t="s">
        <v>202</v>
      </c>
      <c r="B51" s="105" t="s">
        <v>201</v>
      </c>
      <c r="C51" s="117"/>
      <c r="D51" s="117"/>
      <c r="E51" s="118"/>
    </row>
    <row r="52" spans="1:5" s="94" customFormat="1" ht="12" customHeight="1" thickBot="1" x14ac:dyDescent="0.3">
      <c r="A52" s="90" t="s">
        <v>34</v>
      </c>
      <c r="B52" s="91" t="s">
        <v>200</v>
      </c>
      <c r="C52" s="92">
        <f>SUM(C53:C57)</f>
        <v>700000</v>
      </c>
      <c r="D52" s="92">
        <f>SUM(D53:D57)</f>
        <v>0</v>
      </c>
      <c r="E52" s="93">
        <f>SUM(E53:E57)</f>
        <v>700000</v>
      </c>
    </row>
    <row r="53" spans="1:5" s="94" customFormat="1" ht="12" customHeight="1" x14ac:dyDescent="0.25">
      <c r="A53" s="95" t="s">
        <v>32</v>
      </c>
      <c r="B53" s="96" t="s">
        <v>199</v>
      </c>
      <c r="C53" s="119"/>
      <c r="D53" s="119"/>
      <c r="E53" s="120"/>
    </row>
    <row r="54" spans="1:5" s="94" customFormat="1" ht="12" customHeight="1" x14ac:dyDescent="0.25">
      <c r="A54" s="99" t="s">
        <v>30</v>
      </c>
      <c r="B54" s="100" t="s">
        <v>198</v>
      </c>
      <c r="C54" s="115">
        <v>700000</v>
      </c>
      <c r="D54" s="115"/>
      <c r="E54" s="116">
        <v>700000</v>
      </c>
    </row>
    <row r="55" spans="1:5" s="94" customFormat="1" ht="12" customHeight="1" x14ac:dyDescent="0.25">
      <c r="A55" s="99" t="s">
        <v>28</v>
      </c>
      <c r="B55" s="100" t="s">
        <v>197</v>
      </c>
      <c r="C55" s="115"/>
      <c r="D55" s="115"/>
      <c r="E55" s="116"/>
    </row>
    <row r="56" spans="1:5" s="94" customFormat="1" ht="12" customHeight="1" x14ac:dyDescent="0.25">
      <c r="A56" s="99" t="s">
        <v>26</v>
      </c>
      <c r="B56" s="100" t="s">
        <v>196</v>
      </c>
      <c r="C56" s="115"/>
      <c r="D56" s="115"/>
      <c r="E56" s="116"/>
    </row>
    <row r="57" spans="1:5" s="94" customFormat="1" ht="12" customHeight="1" thickBot="1" x14ac:dyDescent="0.3">
      <c r="A57" s="104" t="s">
        <v>195</v>
      </c>
      <c r="B57" s="105" t="s">
        <v>194</v>
      </c>
      <c r="C57" s="117"/>
      <c r="D57" s="117"/>
      <c r="E57" s="118"/>
    </row>
    <row r="58" spans="1:5" s="94" customFormat="1" ht="12" customHeight="1" thickBot="1" x14ac:dyDescent="0.3">
      <c r="A58" s="90" t="s">
        <v>193</v>
      </c>
      <c r="B58" s="91" t="s">
        <v>192</v>
      </c>
      <c r="C58" s="92">
        <f>SUM(C59:C61)</f>
        <v>56000</v>
      </c>
      <c r="D58" s="92">
        <f>SUM(D59:D61)</f>
        <v>0</v>
      </c>
      <c r="E58" s="93">
        <f>SUM(E59:E61)</f>
        <v>56000</v>
      </c>
    </row>
    <row r="59" spans="1:5" s="94" customFormat="1" ht="12" customHeight="1" x14ac:dyDescent="0.25">
      <c r="A59" s="95" t="s">
        <v>22</v>
      </c>
      <c r="B59" s="96" t="s">
        <v>191</v>
      </c>
      <c r="C59" s="97"/>
      <c r="D59" s="97"/>
      <c r="E59" s="98"/>
    </row>
    <row r="60" spans="1:5" s="94" customFormat="1" ht="12" customHeight="1" x14ac:dyDescent="0.25">
      <c r="A60" s="99" t="s">
        <v>20</v>
      </c>
      <c r="B60" s="100" t="s">
        <v>190</v>
      </c>
      <c r="C60" s="101"/>
      <c r="D60" s="101"/>
      <c r="E60" s="102"/>
    </row>
    <row r="61" spans="1:5" s="94" customFormat="1" ht="12" customHeight="1" x14ac:dyDescent="0.25">
      <c r="A61" s="99" t="s">
        <v>18</v>
      </c>
      <c r="B61" s="100" t="s">
        <v>189</v>
      </c>
      <c r="C61" s="101">
        <v>56000</v>
      </c>
      <c r="D61" s="101"/>
      <c r="E61" s="102">
        <v>56000</v>
      </c>
    </row>
    <row r="62" spans="1:5" s="94" customFormat="1" ht="12" customHeight="1" thickBot="1" x14ac:dyDescent="0.3">
      <c r="A62" s="104" t="s">
        <v>16</v>
      </c>
      <c r="B62" s="105" t="s">
        <v>188</v>
      </c>
      <c r="C62" s="107"/>
      <c r="D62" s="107"/>
      <c r="E62" s="108"/>
    </row>
    <row r="63" spans="1:5" s="94" customFormat="1" ht="12" customHeight="1" thickBot="1" x14ac:dyDescent="0.3">
      <c r="A63" s="90" t="s">
        <v>12</v>
      </c>
      <c r="B63" s="106" t="s">
        <v>187</v>
      </c>
      <c r="C63" s="92">
        <f>SUM(C64:C66)</f>
        <v>0</v>
      </c>
      <c r="D63" s="92">
        <f>SUM(D64:D66)</f>
        <v>0</v>
      </c>
      <c r="E63" s="93">
        <f>SUM(E64:E66)</f>
        <v>0</v>
      </c>
    </row>
    <row r="64" spans="1:5" s="94" customFormat="1" ht="12" customHeight="1" x14ac:dyDescent="0.25">
      <c r="A64" s="95" t="s">
        <v>186</v>
      </c>
      <c r="B64" s="96" t="s">
        <v>185</v>
      </c>
      <c r="C64" s="115"/>
      <c r="D64" s="115"/>
      <c r="E64" s="116"/>
    </row>
    <row r="65" spans="1:5" s="94" customFormat="1" ht="12" customHeight="1" x14ac:dyDescent="0.25">
      <c r="A65" s="99" t="s">
        <v>184</v>
      </c>
      <c r="B65" s="100" t="s">
        <v>183</v>
      </c>
      <c r="C65" s="115"/>
      <c r="D65" s="115"/>
      <c r="E65" s="116"/>
    </row>
    <row r="66" spans="1:5" s="94" customFormat="1" ht="12" customHeight="1" x14ac:dyDescent="0.25">
      <c r="A66" s="99" t="s">
        <v>182</v>
      </c>
      <c r="B66" s="100" t="s">
        <v>181</v>
      </c>
      <c r="C66" s="115"/>
      <c r="D66" s="115"/>
      <c r="E66" s="116"/>
    </row>
    <row r="67" spans="1:5" s="94" customFormat="1" ht="12" customHeight="1" thickBot="1" x14ac:dyDescent="0.3">
      <c r="A67" s="104" t="s">
        <v>180</v>
      </c>
      <c r="B67" s="105" t="s">
        <v>179</v>
      </c>
      <c r="C67" s="115"/>
      <c r="D67" s="115"/>
      <c r="E67" s="116"/>
    </row>
    <row r="68" spans="1:5" s="94" customFormat="1" ht="12" customHeight="1" thickBot="1" x14ac:dyDescent="0.3">
      <c r="A68" s="121" t="s">
        <v>178</v>
      </c>
      <c r="B68" s="91" t="s">
        <v>177</v>
      </c>
      <c r="C68" s="110">
        <f>+C11+C18+C25+C32+C40+C52+C58+C63</f>
        <v>278483071</v>
      </c>
      <c r="D68" s="110">
        <f>+D11+D18+D25+D32+D40+D52+D58+D63</f>
        <v>84785341</v>
      </c>
      <c r="E68" s="111">
        <f>+E11+E18+E25+E32+E40+E52+E58+E63</f>
        <v>363268412</v>
      </c>
    </row>
    <row r="69" spans="1:5" s="94" customFormat="1" ht="12" customHeight="1" thickBot="1" x14ac:dyDescent="0.3">
      <c r="A69" s="122" t="s">
        <v>176</v>
      </c>
      <c r="B69" s="106" t="s">
        <v>175</v>
      </c>
      <c r="C69" s="92">
        <f>SUM(C70:C72)</f>
        <v>0</v>
      </c>
      <c r="D69" s="92">
        <f>SUM(D70:D72)</f>
        <v>0</v>
      </c>
      <c r="E69" s="93">
        <f>SUM(E70:E72)</f>
        <v>0</v>
      </c>
    </row>
    <row r="70" spans="1:5" s="94" customFormat="1" ht="12" customHeight="1" x14ac:dyDescent="0.25">
      <c r="A70" s="95" t="s">
        <v>174</v>
      </c>
      <c r="B70" s="96" t="s">
        <v>173</v>
      </c>
      <c r="C70" s="115"/>
      <c r="D70" s="115"/>
      <c r="E70" s="116"/>
    </row>
    <row r="71" spans="1:5" s="94" customFormat="1" ht="12" customHeight="1" x14ac:dyDescent="0.25">
      <c r="A71" s="99" t="s">
        <v>172</v>
      </c>
      <c r="B71" s="100" t="s">
        <v>171</v>
      </c>
      <c r="C71" s="115"/>
      <c r="D71" s="115"/>
      <c r="E71" s="116"/>
    </row>
    <row r="72" spans="1:5" s="94" customFormat="1" ht="12" customHeight="1" thickBot="1" x14ac:dyDescent="0.3">
      <c r="A72" s="104" t="s">
        <v>170</v>
      </c>
      <c r="B72" s="123" t="s">
        <v>417</v>
      </c>
      <c r="C72" s="115"/>
      <c r="D72" s="115"/>
      <c r="E72" s="116"/>
    </row>
    <row r="73" spans="1:5" s="94" customFormat="1" ht="12" customHeight="1" thickBot="1" x14ac:dyDescent="0.3">
      <c r="A73" s="122" t="s">
        <v>169</v>
      </c>
      <c r="B73" s="106" t="s">
        <v>168</v>
      </c>
      <c r="C73" s="92">
        <f>SUM(C74:C77)</f>
        <v>0</v>
      </c>
      <c r="D73" s="92">
        <f>SUM(D74:D77)</f>
        <v>0</v>
      </c>
      <c r="E73" s="93">
        <f>SUM(E74:E77)</f>
        <v>0</v>
      </c>
    </row>
    <row r="74" spans="1:5" s="94" customFormat="1" ht="12" customHeight="1" x14ac:dyDescent="0.25">
      <c r="A74" s="95" t="s">
        <v>167</v>
      </c>
      <c r="B74" s="124" t="s">
        <v>166</v>
      </c>
      <c r="C74" s="115"/>
      <c r="D74" s="115"/>
      <c r="E74" s="116"/>
    </row>
    <row r="75" spans="1:5" s="94" customFormat="1" ht="12" customHeight="1" x14ac:dyDescent="0.25">
      <c r="A75" s="99" t="s">
        <v>165</v>
      </c>
      <c r="B75" s="124" t="s">
        <v>164</v>
      </c>
      <c r="C75" s="115"/>
      <c r="D75" s="115"/>
      <c r="E75" s="116"/>
    </row>
    <row r="76" spans="1:5" s="94" customFormat="1" ht="12" customHeight="1" x14ac:dyDescent="0.25">
      <c r="A76" s="99" t="s">
        <v>163</v>
      </c>
      <c r="B76" s="124" t="s">
        <v>162</v>
      </c>
      <c r="C76" s="115"/>
      <c r="D76" s="115"/>
      <c r="E76" s="116"/>
    </row>
    <row r="77" spans="1:5" s="94" customFormat="1" ht="12" customHeight="1" thickBot="1" x14ac:dyDescent="0.3">
      <c r="A77" s="104" t="s">
        <v>161</v>
      </c>
      <c r="B77" s="125" t="s">
        <v>160</v>
      </c>
      <c r="C77" s="115"/>
      <c r="D77" s="115"/>
      <c r="E77" s="116"/>
    </row>
    <row r="78" spans="1:5" s="94" customFormat="1" ht="12" customHeight="1" thickBot="1" x14ac:dyDescent="0.3">
      <c r="A78" s="122" t="s">
        <v>159</v>
      </c>
      <c r="B78" s="106" t="s">
        <v>158</v>
      </c>
      <c r="C78" s="92">
        <f>SUM(C79:C80)</f>
        <v>45873022</v>
      </c>
      <c r="D78" s="92">
        <f>SUM(D79:D80)</f>
        <v>6315684</v>
      </c>
      <c r="E78" s="93">
        <f>SUM(E79:E80)</f>
        <v>52188706</v>
      </c>
    </row>
    <row r="79" spans="1:5" s="94" customFormat="1" ht="12" customHeight="1" x14ac:dyDescent="0.25">
      <c r="A79" s="95" t="s">
        <v>157</v>
      </c>
      <c r="B79" s="96" t="s">
        <v>156</v>
      </c>
      <c r="C79" s="115">
        <v>45873022</v>
      </c>
      <c r="D79" s="115">
        <v>6315684</v>
      </c>
      <c r="E79" s="116">
        <v>52188706</v>
      </c>
    </row>
    <row r="80" spans="1:5" s="94" customFormat="1" ht="12" customHeight="1" thickBot="1" x14ac:dyDescent="0.3">
      <c r="A80" s="104" t="s">
        <v>155</v>
      </c>
      <c r="B80" s="105" t="s">
        <v>154</v>
      </c>
      <c r="C80" s="115"/>
      <c r="D80" s="115"/>
      <c r="E80" s="116"/>
    </row>
    <row r="81" spans="1:5" s="94" customFormat="1" ht="12" customHeight="1" thickBot="1" x14ac:dyDescent="0.3">
      <c r="A81" s="122" t="s">
        <v>153</v>
      </c>
      <c r="B81" s="106" t="s">
        <v>152</v>
      </c>
      <c r="C81" s="92">
        <f>SUM(C82:C84)</f>
        <v>0</v>
      </c>
      <c r="D81" s="92">
        <f>SUM(D82:D84)</f>
        <v>0</v>
      </c>
      <c r="E81" s="93">
        <f>SUM(E82:E84)</f>
        <v>0</v>
      </c>
    </row>
    <row r="82" spans="1:5" s="94" customFormat="1" ht="12" customHeight="1" x14ac:dyDescent="0.25">
      <c r="A82" s="95" t="s">
        <v>151</v>
      </c>
      <c r="B82" s="96" t="s">
        <v>150</v>
      </c>
      <c r="C82" s="115"/>
      <c r="D82" s="115"/>
      <c r="E82" s="116"/>
    </row>
    <row r="83" spans="1:5" s="94" customFormat="1" ht="12" customHeight="1" x14ac:dyDescent="0.25">
      <c r="A83" s="99" t="s">
        <v>149</v>
      </c>
      <c r="B83" s="100" t="s">
        <v>148</v>
      </c>
      <c r="C83" s="115"/>
      <c r="D83" s="115"/>
      <c r="E83" s="116"/>
    </row>
    <row r="84" spans="1:5" s="94" customFormat="1" ht="12" customHeight="1" thickBot="1" x14ac:dyDescent="0.3">
      <c r="A84" s="104" t="s">
        <v>147</v>
      </c>
      <c r="B84" s="105" t="s">
        <v>146</v>
      </c>
      <c r="C84" s="115"/>
      <c r="D84" s="115"/>
      <c r="E84" s="116"/>
    </row>
    <row r="85" spans="1:5" s="94" customFormat="1" ht="12" customHeight="1" thickBot="1" x14ac:dyDescent="0.3">
      <c r="A85" s="122" t="s">
        <v>145</v>
      </c>
      <c r="B85" s="106" t="s">
        <v>144</v>
      </c>
      <c r="C85" s="92">
        <f>SUM(C86:C89)</f>
        <v>0</v>
      </c>
      <c r="D85" s="92">
        <f>SUM(D86:D89)</f>
        <v>0</v>
      </c>
      <c r="E85" s="93">
        <f>SUM(E86:E89)</f>
        <v>0</v>
      </c>
    </row>
    <row r="86" spans="1:5" s="94" customFormat="1" ht="12" customHeight="1" x14ac:dyDescent="0.25">
      <c r="A86" s="126" t="s">
        <v>143</v>
      </c>
      <c r="B86" s="96" t="s">
        <v>142</v>
      </c>
      <c r="C86" s="115"/>
      <c r="D86" s="115"/>
      <c r="E86" s="116"/>
    </row>
    <row r="87" spans="1:5" s="94" customFormat="1" ht="12" customHeight="1" x14ac:dyDescent="0.25">
      <c r="A87" s="127" t="s">
        <v>141</v>
      </c>
      <c r="B87" s="100" t="s">
        <v>140</v>
      </c>
      <c r="C87" s="115"/>
      <c r="D87" s="115"/>
      <c r="E87" s="116"/>
    </row>
    <row r="88" spans="1:5" s="94" customFormat="1" ht="12" customHeight="1" x14ac:dyDescent="0.25">
      <c r="A88" s="127" t="s">
        <v>139</v>
      </c>
      <c r="B88" s="100" t="s">
        <v>138</v>
      </c>
      <c r="C88" s="115"/>
      <c r="D88" s="115"/>
      <c r="E88" s="116"/>
    </row>
    <row r="89" spans="1:5" s="94" customFormat="1" ht="12" customHeight="1" thickBot="1" x14ac:dyDescent="0.3">
      <c r="A89" s="128" t="s">
        <v>137</v>
      </c>
      <c r="B89" s="105" t="s">
        <v>136</v>
      </c>
      <c r="C89" s="115"/>
      <c r="D89" s="115"/>
      <c r="E89" s="116"/>
    </row>
    <row r="90" spans="1:5" s="94" customFormat="1" ht="12" customHeight="1" thickBot="1" x14ac:dyDescent="0.3">
      <c r="A90" s="122" t="s">
        <v>135</v>
      </c>
      <c r="B90" s="106" t="s">
        <v>134</v>
      </c>
      <c r="C90" s="129"/>
      <c r="D90" s="129"/>
      <c r="E90" s="130"/>
    </row>
    <row r="91" spans="1:5" s="94" customFormat="1" ht="13.5" customHeight="1" thickBot="1" x14ac:dyDescent="0.3">
      <c r="A91" s="122" t="s">
        <v>133</v>
      </c>
      <c r="B91" s="106" t="s">
        <v>132</v>
      </c>
      <c r="C91" s="129"/>
      <c r="D91" s="129"/>
      <c r="E91" s="130"/>
    </row>
    <row r="92" spans="1:5" s="94" customFormat="1" ht="15.75" customHeight="1" thickBot="1" x14ac:dyDescent="0.3">
      <c r="A92" s="122" t="s">
        <v>131</v>
      </c>
      <c r="B92" s="131" t="s">
        <v>130</v>
      </c>
      <c r="C92" s="110">
        <f>+C69+C73+C78+C81+C85+C91+C90</f>
        <v>45873022</v>
      </c>
      <c r="D92" s="110">
        <f>+D69+D73+D78+D81+D85+D91+D90</f>
        <v>6315684</v>
      </c>
      <c r="E92" s="111">
        <f>+E69+E73+E78+E81+E85+E91+E90</f>
        <v>52188706</v>
      </c>
    </row>
    <row r="93" spans="1:5" s="94" customFormat="1" ht="25.5" customHeight="1" thickBot="1" x14ac:dyDescent="0.3">
      <c r="A93" s="132" t="s">
        <v>129</v>
      </c>
      <c r="B93" s="133" t="s">
        <v>128</v>
      </c>
      <c r="C93" s="110">
        <f>+C68+C92</f>
        <v>324356093</v>
      </c>
      <c r="D93" s="110">
        <f>+D68+D92</f>
        <v>91101025</v>
      </c>
      <c r="E93" s="111">
        <f>+E68+E92</f>
        <v>415457118</v>
      </c>
    </row>
    <row r="94" spans="1:5" s="94" customFormat="1" ht="15.15" customHeight="1" x14ac:dyDescent="0.25">
      <c r="A94" s="134"/>
      <c r="B94" s="135"/>
      <c r="C94" s="136"/>
    </row>
    <row r="95" spans="1:5" ht="16.5" customHeight="1" x14ac:dyDescent="0.3">
      <c r="A95" s="437" t="s">
        <v>127</v>
      </c>
      <c r="B95" s="437"/>
      <c r="C95" s="437"/>
      <c r="D95" s="437"/>
      <c r="E95" s="437"/>
    </row>
    <row r="96" spans="1:5" s="138" customFormat="1" ht="16.5" customHeight="1" thickBot="1" x14ac:dyDescent="0.35">
      <c r="A96" s="438" t="s">
        <v>126</v>
      </c>
      <c r="B96" s="438"/>
      <c r="C96" s="137"/>
      <c r="E96" s="137" t="str">
        <f>E7</f>
        <v xml:space="preserve"> Forintban!</v>
      </c>
    </row>
    <row r="97" spans="1:5" x14ac:dyDescent="0.3">
      <c r="A97" s="430" t="s">
        <v>125</v>
      </c>
      <c r="B97" s="432" t="s">
        <v>494</v>
      </c>
      <c r="C97" s="434" t="e">
        <f>C8</f>
        <v>#REF!</v>
      </c>
      <c r="D97" s="435"/>
      <c r="E97" s="436"/>
    </row>
    <row r="98" spans="1:5" ht="23.4" thickBot="1" x14ac:dyDescent="0.35">
      <c r="A98" s="431"/>
      <c r="B98" s="433"/>
      <c r="C98" s="83" t="str">
        <f>C9</f>
        <v>Eredeti
előirányzat</v>
      </c>
      <c r="D98" s="83" t="str">
        <f>D9</f>
        <v>Összes módosítás</v>
      </c>
      <c r="E98" s="139" t="str">
        <f>E9</f>
        <v>Módosított előirányzat</v>
      </c>
    </row>
    <row r="99" spans="1:5" s="89" customFormat="1" ht="12" customHeight="1" thickBot="1" x14ac:dyDescent="0.25">
      <c r="A99" s="140" t="s">
        <v>124</v>
      </c>
      <c r="B99" s="141" t="s">
        <v>123</v>
      </c>
      <c r="C99" s="141" t="s">
        <v>311</v>
      </c>
      <c r="D99" s="141" t="s">
        <v>310</v>
      </c>
      <c r="E99" s="142" t="s">
        <v>369</v>
      </c>
    </row>
    <row r="100" spans="1:5" ht="12" customHeight="1" thickBot="1" x14ac:dyDescent="0.35">
      <c r="A100" s="143" t="s">
        <v>122</v>
      </c>
      <c r="B100" s="144" t="s">
        <v>495</v>
      </c>
      <c r="C100" s="145">
        <f>C101+C102+C103+C104+C105+C118</f>
        <v>284378829</v>
      </c>
      <c r="D100" s="145">
        <f>D101+D102+D103+D104+D105+D118</f>
        <v>42014240</v>
      </c>
      <c r="E100" s="146">
        <f>E101+E102+E103+E104+E105+E118</f>
        <v>326393069</v>
      </c>
    </row>
    <row r="101" spans="1:5" ht="12" customHeight="1" x14ac:dyDescent="0.3">
      <c r="A101" s="147" t="s">
        <v>121</v>
      </c>
      <c r="B101" s="148" t="s">
        <v>120</v>
      </c>
      <c r="C101" s="149">
        <v>138787280</v>
      </c>
      <c r="D101" s="149">
        <v>14006432</v>
      </c>
      <c r="E101" s="150">
        <v>152793712</v>
      </c>
    </row>
    <row r="102" spans="1:5" ht="12" customHeight="1" x14ac:dyDescent="0.3">
      <c r="A102" s="99" t="s">
        <v>119</v>
      </c>
      <c r="B102" s="151" t="s">
        <v>118</v>
      </c>
      <c r="C102" s="101">
        <v>21087698</v>
      </c>
      <c r="D102" s="101">
        <v>2047855</v>
      </c>
      <c r="E102" s="102">
        <v>23135553</v>
      </c>
    </row>
    <row r="103" spans="1:5" ht="12" customHeight="1" x14ac:dyDescent="0.3">
      <c r="A103" s="99" t="s">
        <v>117</v>
      </c>
      <c r="B103" s="151" t="s">
        <v>116</v>
      </c>
      <c r="C103" s="107">
        <v>96257733</v>
      </c>
      <c r="D103" s="107">
        <v>24832113</v>
      </c>
      <c r="E103" s="108">
        <v>121089846</v>
      </c>
    </row>
    <row r="104" spans="1:5" ht="12" customHeight="1" x14ac:dyDescent="0.3">
      <c r="A104" s="99" t="s">
        <v>115</v>
      </c>
      <c r="B104" s="152" t="s">
        <v>114</v>
      </c>
      <c r="C104" s="107">
        <v>22492920</v>
      </c>
      <c r="D104" s="107"/>
      <c r="E104" s="108">
        <v>22492920</v>
      </c>
    </row>
    <row r="105" spans="1:5" ht="12" customHeight="1" x14ac:dyDescent="0.3">
      <c r="A105" s="99" t="s">
        <v>113</v>
      </c>
      <c r="B105" s="153" t="s">
        <v>112</v>
      </c>
      <c r="C105" s="107">
        <v>1737048</v>
      </c>
      <c r="D105" s="107">
        <v>2660008</v>
      </c>
      <c r="E105" s="108">
        <v>4397056</v>
      </c>
    </row>
    <row r="106" spans="1:5" ht="12" customHeight="1" x14ac:dyDescent="0.3">
      <c r="A106" s="99" t="s">
        <v>111</v>
      </c>
      <c r="B106" s="151" t="s">
        <v>110</v>
      </c>
      <c r="C106" s="107"/>
      <c r="D106" s="107">
        <v>1532168</v>
      </c>
      <c r="E106" s="108">
        <v>1532168</v>
      </c>
    </row>
    <row r="107" spans="1:5" ht="12" customHeight="1" x14ac:dyDescent="0.3">
      <c r="A107" s="99" t="s">
        <v>109</v>
      </c>
      <c r="B107" s="154" t="s">
        <v>108</v>
      </c>
      <c r="C107" s="107"/>
      <c r="D107" s="107"/>
      <c r="E107" s="108"/>
    </row>
    <row r="108" spans="1:5" ht="12" customHeight="1" x14ac:dyDescent="0.3">
      <c r="A108" s="99" t="s">
        <v>107</v>
      </c>
      <c r="B108" s="154" t="s">
        <v>106</v>
      </c>
      <c r="C108" s="107"/>
      <c r="D108" s="107"/>
      <c r="E108" s="108"/>
    </row>
    <row r="109" spans="1:5" ht="12" customHeight="1" x14ac:dyDescent="0.3">
      <c r="A109" s="99" t="s">
        <v>105</v>
      </c>
      <c r="B109" s="155" t="s">
        <v>104</v>
      </c>
      <c r="C109" s="107"/>
      <c r="D109" s="107"/>
      <c r="E109" s="108"/>
    </row>
    <row r="110" spans="1:5" ht="12" customHeight="1" x14ac:dyDescent="0.3">
      <c r="A110" s="99" t="s">
        <v>103</v>
      </c>
      <c r="B110" s="156" t="s">
        <v>102</v>
      </c>
      <c r="C110" s="107"/>
      <c r="D110" s="107"/>
      <c r="E110" s="108"/>
    </row>
    <row r="111" spans="1:5" ht="12" customHeight="1" x14ac:dyDescent="0.3">
      <c r="A111" s="99" t="s">
        <v>101</v>
      </c>
      <c r="B111" s="156" t="s">
        <v>69</v>
      </c>
      <c r="C111" s="107"/>
      <c r="D111" s="107"/>
      <c r="E111" s="108"/>
    </row>
    <row r="112" spans="1:5" ht="12" customHeight="1" x14ac:dyDescent="0.3">
      <c r="A112" s="99" t="s">
        <v>100</v>
      </c>
      <c r="B112" s="155" t="s">
        <v>99</v>
      </c>
      <c r="C112" s="107">
        <v>1737048</v>
      </c>
      <c r="D112" s="107"/>
      <c r="E112" s="108">
        <v>1737048</v>
      </c>
    </row>
    <row r="113" spans="1:5" ht="12" customHeight="1" x14ac:dyDescent="0.3">
      <c r="A113" s="99" t="s">
        <v>98</v>
      </c>
      <c r="B113" s="155" t="s">
        <v>97</v>
      </c>
      <c r="C113" s="107"/>
      <c r="D113" s="107"/>
      <c r="E113" s="108"/>
    </row>
    <row r="114" spans="1:5" ht="12" customHeight="1" x14ac:dyDescent="0.3">
      <c r="A114" s="99" t="s">
        <v>96</v>
      </c>
      <c r="B114" s="156" t="s">
        <v>63</v>
      </c>
      <c r="C114" s="107"/>
      <c r="D114" s="107"/>
      <c r="E114" s="108"/>
    </row>
    <row r="115" spans="1:5" ht="12" customHeight="1" x14ac:dyDescent="0.3">
      <c r="A115" s="157" t="s">
        <v>95</v>
      </c>
      <c r="B115" s="154" t="s">
        <v>94</v>
      </c>
      <c r="C115" s="107"/>
      <c r="D115" s="107"/>
      <c r="E115" s="108"/>
    </row>
    <row r="116" spans="1:5" ht="12" customHeight="1" x14ac:dyDescent="0.3">
      <c r="A116" s="99" t="s">
        <v>93</v>
      </c>
      <c r="B116" s="154" t="s">
        <v>92</v>
      </c>
      <c r="C116" s="107"/>
      <c r="D116" s="107"/>
      <c r="E116" s="108"/>
    </row>
    <row r="117" spans="1:5" ht="12" customHeight="1" x14ac:dyDescent="0.3">
      <c r="A117" s="104" t="s">
        <v>91</v>
      </c>
      <c r="B117" s="154" t="s">
        <v>90</v>
      </c>
      <c r="C117" s="107">
        <v>0</v>
      </c>
      <c r="D117" s="107">
        <v>1127840</v>
      </c>
      <c r="E117" s="108">
        <v>1127840</v>
      </c>
    </row>
    <row r="118" spans="1:5" ht="12" customHeight="1" x14ac:dyDescent="0.3">
      <c r="A118" s="99" t="s">
        <v>89</v>
      </c>
      <c r="B118" s="152" t="s">
        <v>88</v>
      </c>
      <c r="C118" s="101">
        <v>4016150</v>
      </c>
      <c r="D118" s="101">
        <v>-1532168</v>
      </c>
      <c r="E118" s="102">
        <v>2483982</v>
      </c>
    </row>
    <row r="119" spans="1:5" ht="12" customHeight="1" x14ac:dyDescent="0.3">
      <c r="A119" s="99" t="s">
        <v>87</v>
      </c>
      <c r="B119" s="151" t="s">
        <v>86</v>
      </c>
      <c r="C119" s="101">
        <v>2500000</v>
      </c>
      <c r="D119" s="101">
        <v>-16018</v>
      </c>
      <c r="E119" s="102">
        <v>2483982</v>
      </c>
    </row>
    <row r="120" spans="1:5" ht="12" customHeight="1" thickBot="1" x14ac:dyDescent="0.35">
      <c r="A120" s="158" t="s">
        <v>85</v>
      </c>
      <c r="B120" s="159" t="s">
        <v>84</v>
      </c>
      <c r="C120" s="160">
        <v>1516150</v>
      </c>
      <c r="D120" s="160">
        <v>-1516150</v>
      </c>
      <c r="E120" s="161"/>
    </row>
    <row r="121" spans="1:5" ht="12" customHeight="1" thickBot="1" x14ac:dyDescent="0.35">
      <c r="A121" s="162" t="s">
        <v>1</v>
      </c>
      <c r="B121" s="163" t="s">
        <v>496</v>
      </c>
      <c r="C121" s="164">
        <f>+C122+C124+C126</f>
        <v>33813200</v>
      </c>
      <c r="D121" s="92">
        <f>+D122+D124+D126</f>
        <v>49086785</v>
      </c>
      <c r="E121" s="165">
        <f>+E122+E124+E126</f>
        <v>82899985</v>
      </c>
    </row>
    <row r="122" spans="1:5" ht="12" customHeight="1" x14ac:dyDescent="0.3">
      <c r="A122" s="95" t="s">
        <v>83</v>
      </c>
      <c r="B122" s="151" t="s">
        <v>82</v>
      </c>
      <c r="C122" s="97">
        <v>33813200</v>
      </c>
      <c r="D122" s="166">
        <v>16089900</v>
      </c>
      <c r="E122" s="98">
        <v>49903100</v>
      </c>
    </row>
    <row r="123" spans="1:5" ht="12" customHeight="1" x14ac:dyDescent="0.3">
      <c r="A123" s="95" t="s">
        <v>81</v>
      </c>
      <c r="B123" s="167" t="s">
        <v>80</v>
      </c>
      <c r="C123" s="97"/>
      <c r="D123" s="166"/>
      <c r="E123" s="98"/>
    </row>
    <row r="124" spans="1:5" ht="12" customHeight="1" x14ac:dyDescent="0.3">
      <c r="A124" s="95" t="s">
        <v>79</v>
      </c>
      <c r="B124" s="167" t="s">
        <v>78</v>
      </c>
      <c r="C124" s="101"/>
      <c r="D124" s="168">
        <v>32996885</v>
      </c>
      <c r="E124" s="102">
        <v>32996885</v>
      </c>
    </row>
    <row r="125" spans="1:5" ht="12" customHeight="1" x14ac:dyDescent="0.3">
      <c r="A125" s="95" t="s">
        <v>77</v>
      </c>
      <c r="B125" s="167" t="s">
        <v>76</v>
      </c>
      <c r="C125" s="101"/>
      <c r="D125" s="168"/>
      <c r="E125" s="102"/>
    </row>
    <row r="126" spans="1:5" ht="12" customHeight="1" x14ac:dyDescent="0.3">
      <c r="A126" s="95" t="s">
        <v>75</v>
      </c>
      <c r="B126" s="105" t="s">
        <v>338</v>
      </c>
      <c r="C126" s="101"/>
      <c r="D126" s="168"/>
      <c r="E126" s="102"/>
    </row>
    <row r="127" spans="1:5" ht="12" customHeight="1" x14ac:dyDescent="0.3">
      <c r="A127" s="95" t="s">
        <v>74</v>
      </c>
      <c r="B127" s="103" t="s">
        <v>73</v>
      </c>
      <c r="C127" s="101"/>
      <c r="D127" s="168"/>
      <c r="E127" s="102"/>
    </row>
    <row r="128" spans="1:5" ht="12" customHeight="1" x14ac:dyDescent="0.3">
      <c r="A128" s="95" t="s">
        <v>72</v>
      </c>
      <c r="B128" s="169" t="s">
        <v>71</v>
      </c>
      <c r="C128" s="101"/>
      <c r="D128" s="168"/>
      <c r="E128" s="102"/>
    </row>
    <row r="129" spans="1:5" x14ac:dyDescent="0.3">
      <c r="A129" s="95" t="s">
        <v>70</v>
      </c>
      <c r="B129" s="156" t="s">
        <v>69</v>
      </c>
      <c r="C129" s="101"/>
      <c r="D129" s="168"/>
      <c r="E129" s="102"/>
    </row>
    <row r="130" spans="1:5" ht="12" customHeight="1" x14ac:dyDescent="0.3">
      <c r="A130" s="95" t="s">
        <v>68</v>
      </c>
      <c r="B130" s="156" t="s">
        <v>67</v>
      </c>
      <c r="C130" s="101"/>
      <c r="D130" s="168"/>
      <c r="E130" s="102"/>
    </row>
    <row r="131" spans="1:5" ht="12" customHeight="1" x14ac:dyDescent="0.3">
      <c r="A131" s="95" t="s">
        <v>66</v>
      </c>
      <c r="B131" s="156" t="s">
        <v>65</v>
      </c>
      <c r="C131" s="101"/>
      <c r="D131" s="168"/>
      <c r="E131" s="102"/>
    </row>
    <row r="132" spans="1:5" ht="12" customHeight="1" x14ac:dyDescent="0.3">
      <c r="A132" s="95" t="s">
        <v>64</v>
      </c>
      <c r="B132" s="156" t="s">
        <v>63</v>
      </c>
      <c r="C132" s="101"/>
      <c r="D132" s="168"/>
      <c r="E132" s="102"/>
    </row>
    <row r="133" spans="1:5" ht="12" customHeight="1" x14ac:dyDescent="0.3">
      <c r="A133" s="95" t="s">
        <v>62</v>
      </c>
      <c r="B133" s="156" t="s">
        <v>61</v>
      </c>
      <c r="C133" s="101"/>
      <c r="D133" s="168"/>
      <c r="E133" s="102"/>
    </row>
    <row r="134" spans="1:5" ht="16.2" thickBot="1" x14ac:dyDescent="0.35">
      <c r="A134" s="157" t="s">
        <v>60</v>
      </c>
      <c r="B134" s="156" t="s">
        <v>59</v>
      </c>
      <c r="C134" s="107"/>
      <c r="D134" s="170"/>
      <c r="E134" s="108"/>
    </row>
    <row r="135" spans="1:5" ht="12" customHeight="1" thickBot="1" x14ac:dyDescent="0.35">
      <c r="A135" s="90" t="s">
        <v>58</v>
      </c>
      <c r="B135" s="171" t="s">
        <v>57</v>
      </c>
      <c r="C135" s="92">
        <f>+C100+C121</f>
        <v>318192029</v>
      </c>
      <c r="D135" s="172">
        <f>+D100+D121</f>
        <v>91101025</v>
      </c>
      <c r="E135" s="93">
        <f>+E100+E121</f>
        <v>409293054</v>
      </c>
    </row>
    <row r="136" spans="1:5" ht="12" customHeight="1" thickBot="1" x14ac:dyDescent="0.35">
      <c r="A136" s="90" t="s">
        <v>56</v>
      </c>
      <c r="B136" s="171" t="s">
        <v>497</v>
      </c>
      <c r="C136" s="92">
        <f>+C137+C138+C139</f>
        <v>0</v>
      </c>
      <c r="D136" s="172">
        <f>+D137+D138+D139</f>
        <v>0</v>
      </c>
      <c r="E136" s="93">
        <f>+E137+E138+E139</f>
        <v>0</v>
      </c>
    </row>
    <row r="137" spans="1:5" ht="12" customHeight="1" x14ac:dyDescent="0.3">
      <c r="A137" s="95" t="s">
        <v>54</v>
      </c>
      <c r="B137" s="167" t="s">
        <v>53</v>
      </c>
      <c r="C137" s="101"/>
      <c r="D137" s="168"/>
      <c r="E137" s="102"/>
    </row>
    <row r="138" spans="1:5" ht="12" customHeight="1" x14ac:dyDescent="0.3">
      <c r="A138" s="95" t="s">
        <v>52</v>
      </c>
      <c r="B138" s="167" t="s">
        <v>51</v>
      </c>
      <c r="C138" s="101"/>
      <c r="D138" s="168"/>
      <c r="E138" s="102"/>
    </row>
    <row r="139" spans="1:5" ht="12" customHeight="1" thickBot="1" x14ac:dyDescent="0.35">
      <c r="A139" s="157" t="s">
        <v>50</v>
      </c>
      <c r="B139" s="167" t="s">
        <v>49</v>
      </c>
      <c r="C139" s="101"/>
      <c r="D139" s="168"/>
      <c r="E139" s="102"/>
    </row>
    <row r="140" spans="1:5" ht="12" customHeight="1" thickBot="1" x14ac:dyDescent="0.35">
      <c r="A140" s="90" t="s">
        <v>48</v>
      </c>
      <c r="B140" s="171" t="s">
        <v>47</v>
      </c>
      <c r="C140" s="92">
        <f>SUM(C141:C146)</f>
        <v>0</v>
      </c>
      <c r="D140" s="172">
        <f>SUM(D141:D146)</f>
        <v>0</v>
      </c>
      <c r="E140" s="93">
        <f>SUM(E141:E146)</f>
        <v>0</v>
      </c>
    </row>
    <row r="141" spans="1:5" ht="12" customHeight="1" x14ac:dyDescent="0.3">
      <c r="A141" s="95" t="s">
        <v>46</v>
      </c>
      <c r="B141" s="173" t="s">
        <v>45</v>
      </c>
      <c r="C141" s="101"/>
      <c r="D141" s="168"/>
      <c r="E141" s="102"/>
    </row>
    <row r="142" spans="1:5" ht="12" customHeight="1" x14ac:dyDescent="0.3">
      <c r="A142" s="95" t="s">
        <v>44</v>
      </c>
      <c r="B142" s="173" t="s">
        <v>43</v>
      </c>
      <c r="C142" s="101"/>
      <c r="D142" s="168"/>
      <c r="E142" s="102"/>
    </row>
    <row r="143" spans="1:5" ht="12" customHeight="1" x14ac:dyDescent="0.3">
      <c r="A143" s="95" t="s">
        <v>42</v>
      </c>
      <c r="B143" s="173" t="s">
        <v>41</v>
      </c>
      <c r="C143" s="101"/>
      <c r="D143" s="168"/>
      <c r="E143" s="102"/>
    </row>
    <row r="144" spans="1:5" ht="12" customHeight="1" x14ac:dyDescent="0.3">
      <c r="A144" s="95" t="s">
        <v>40</v>
      </c>
      <c r="B144" s="173" t="s">
        <v>39</v>
      </c>
      <c r="C144" s="101"/>
      <c r="D144" s="168"/>
      <c r="E144" s="102"/>
    </row>
    <row r="145" spans="1:9" ht="12" customHeight="1" x14ac:dyDescent="0.3">
      <c r="A145" s="95" t="s">
        <v>38</v>
      </c>
      <c r="B145" s="173" t="s">
        <v>37</v>
      </c>
      <c r="C145" s="101"/>
      <c r="D145" s="168"/>
      <c r="E145" s="102"/>
    </row>
    <row r="146" spans="1:9" ht="12" customHeight="1" thickBot="1" x14ac:dyDescent="0.35">
      <c r="A146" s="158" t="s">
        <v>36</v>
      </c>
      <c r="B146" s="174" t="s">
        <v>35</v>
      </c>
      <c r="C146" s="160"/>
      <c r="D146" s="175"/>
      <c r="E146" s="161"/>
    </row>
    <row r="147" spans="1:9" ht="12" customHeight="1" thickBot="1" x14ac:dyDescent="0.35">
      <c r="A147" s="90" t="s">
        <v>34</v>
      </c>
      <c r="B147" s="171" t="s">
        <v>33</v>
      </c>
      <c r="C147" s="110">
        <f>+C148+C149+C150+C151</f>
        <v>6164064</v>
      </c>
      <c r="D147" s="176">
        <f>+D148+D149+D150+D151</f>
        <v>0</v>
      </c>
      <c r="E147" s="111">
        <f>+E148+E149+E150+E151</f>
        <v>6164064</v>
      </c>
    </row>
    <row r="148" spans="1:9" ht="12" customHeight="1" x14ac:dyDescent="0.3">
      <c r="A148" s="95" t="s">
        <v>32</v>
      </c>
      <c r="B148" s="173" t="s">
        <v>31</v>
      </c>
      <c r="C148" s="101"/>
      <c r="D148" s="168"/>
      <c r="E148" s="102"/>
    </row>
    <row r="149" spans="1:9" ht="12" customHeight="1" x14ac:dyDescent="0.3">
      <c r="A149" s="95" t="s">
        <v>30</v>
      </c>
      <c r="B149" s="173" t="s">
        <v>29</v>
      </c>
      <c r="C149" s="101">
        <v>6164064</v>
      </c>
      <c r="D149" s="168"/>
      <c r="E149" s="102">
        <v>6164064</v>
      </c>
    </row>
    <row r="150" spans="1:9" ht="12" customHeight="1" x14ac:dyDescent="0.3">
      <c r="A150" s="95" t="s">
        <v>28</v>
      </c>
      <c r="B150" s="173" t="s">
        <v>27</v>
      </c>
      <c r="C150" s="101"/>
      <c r="D150" s="168"/>
      <c r="E150" s="102"/>
    </row>
    <row r="151" spans="1:9" ht="12" customHeight="1" thickBot="1" x14ac:dyDescent="0.35">
      <c r="A151" s="157" t="s">
        <v>26</v>
      </c>
      <c r="B151" s="177" t="s">
        <v>25</v>
      </c>
      <c r="C151" s="101"/>
      <c r="D151" s="168"/>
      <c r="E151" s="102"/>
    </row>
    <row r="152" spans="1:9" ht="12" customHeight="1" thickBot="1" x14ac:dyDescent="0.35">
      <c r="A152" s="90" t="s">
        <v>24</v>
      </c>
      <c r="B152" s="171" t="s">
        <v>23</v>
      </c>
      <c r="C152" s="178">
        <f>SUM(C153:C157)</f>
        <v>0</v>
      </c>
      <c r="D152" s="179">
        <f>SUM(D153:D157)</f>
        <v>0</v>
      </c>
      <c r="E152" s="180">
        <f>SUM(E153:E157)</f>
        <v>0</v>
      </c>
    </row>
    <row r="153" spans="1:9" ht="12" customHeight="1" x14ac:dyDescent="0.3">
      <c r="A153" s="95" t="s">
        <v>22</v>
      </c>
      <c r="B153" s="173" t="s">
        <v>21</v>
      </c>
      <c r="C153" s="101"/>
      <c r="D153" s="168"/>
      <c r="E153" s="102"/>
    </row>
    <row r="154" spans="1:9" ht="12" customHeight="1" x14ac:dyDescent="0.3">
      <c r="A154" s="95" t="s">
        <v>20</v>
      </c>
      <c r="B154" s="173" t="s">
        <v>19</v>
      </c>
      <c r="C154" s="101"/>
      <c r="D154" s="168"/>
      <c r="E154" s="102"/>
    </row>
    <row r="155" spans="1:9" ht="12" customHeight="1" x14ac:dyDescent="0.3">
      <c r="A155" s="95" t="s">
        <v>18</v>
      </c>
      <c r="B155" s="173" t="s">
        <v>17</v>
      </c>
      <c r="C155" s="101"/>
      <c r="D155" s="168"/>
      <c r="E155" s="102"/>
    </row>
    <row r="156" spans="1:9" ht="12" customHeight="1" x14ac:dyDescent="0.3">
      <c r="A156" s="95" t="s">
        <v>16</v>
      </c>
      <c r="B156" s="173" t="s">
        <v>498</v>
      </c>
      <c r="C156" s="101"/>
      <c r="D156" s="168"/>
      <c r="E156" s="102"/>
    </row>
    <row r="157" spans="1:9" ht="12" customHeight="1" thickBot="1" x14ac:dyDescent="0.35">
      <c r="A157" s="95" t="s">
        <v>14</v>
      </c>
      <c r="B157" s="173" t="s">
        <v>13</v>
      </c>
      <c r="C157" s="101"/>
      <c r="D157" s="168"/>
      <c r="E157" s="102"/>
    </row>
    <row r="158" spans="1:9" ht="12" customHeight="1" thickBot="1" x14ac:dyDescent="0.35">
      <c r="A158" s="90" t="s">
        <v>12</v>
      </c>
      <c r="B158" s="171" t="s">
        <v>11</v>
      </c>
      <c r="C158" s="181"/>
      <c r="D158" s="182"/>
      <c r="E158" s="183"/>
    </row>
    <row r="159" spans="1:9" ht="12" customHeight="1" thickBot="1" x14ac:dyDescent="0.35">
      <c r="A159" s="90" t="s">
        <v>10</v>
      </c>
      <c r="B159" s="171" t="s">
        <v>9</v>
      </c>
      <c r="C159" s="181"/>
      <c r="D159" s="182"/>
      <c r="E159" s="183"/>
    </row>
    <row r="160" spans="1:9" ht="15.15" customHeight="1" thickBot="1" x14ac:dyDescent="0.35">
      <c r="A160" s="90" t="s">
        <v>8</v>
      </c>
      <c r="B160" s="171" t="s">
        <v>7</v>
      </c>
      <c r="C160" s="184">
        <f>+C136+C140+C147+C152+C158+C159</f>
        <v>6164064</v>
      </c>
      <c r="D160" s="185">
        <f>+D136+D140+D147+D152+D158+D159</f>
        <v>0</v>
      </c>
      <c r="E160" s="186">
        <f>+E136+E140+E147+E152+E158+E159</f>
        <v>6164064</v>
      </c>
      <c r="F160" s="187"/>
      <c r="G160" s="188"/>
      <c r="H160" s="188"/>
      <c r="I160" s="188"/>
    </row>
    <row r="161" spans="1:5" s="94" customFormat="1" ht="12.9" customHeight="1" thickBot="1" x14ac:dyDescent="0.3">
      <c r="A161" s="189" t="s">
        <v>6</v>
      </c>
      <c r="B161" s="190" t="s">
        <v>5</v>
      </c>
      <c r="C161" s="184">
        <f>+C135+C160</f>
        <v>324356093</v>
      </c>
      <c r="D161" s="185">
        <f>+D135+D160</f>
        <v>91101025</v>
      </c>
      <c r="E161" s="186">
        <f>+E135+E160</f>
        <v>415457118</v>
      </c>
    </row>
    <row r="162" spans="1:5" x14ac:dyDescent="0.3">
      <c r="C162" s="192">
        <f>C93-C161</f>
        <v>0</v>
      </c>
      <c r="D162" s="192">
        <f>D93-D161</f>
        <v>0</v>
      </c>
    </row>
    <row r="163" spans="1:5" x14ac:dyDescent="0.3">
      <c r="A163" s="428" t="s">
        <v>4</v>
      </c>
      <c r="B163" s="428"/>
      <c r="C163" s="428"/>
      <c r="D163" s="428"/>
      <c r="E163" s="428"/>
    </row>
    <row r="164" spans="1:5" ht="15.15" customHeight="1" thickBot="1" x14ac:dyDescent="0.35">
      <c r="A164" s="429" t="s">
        <v>3</v>
      </c>
      <c r="B164" s="429"/>
      <c r="C164" s="193"/>
      <c r="E164" s="193" t="str">
        <f>E96</f>
        <v xml:space="preserve"> Forintban!</v>
      </c>
    </row>
    <row r="165" spans="1:5" ht="25.5" customHeight="1" thickBot="1" x14ac:dyDescent="0.35">
      <c r="A165" s="90">
        <v>1</v>
      </c>
      <c r="B165" s="194" t="s">
        <v>2</v>
      </c>
      <c r="C165" s="195">
        <f>+C68-C135</f>
        <v>-39708958</v>
      </c>
      <c r="D165" s="92">
        <f>+D68-D135</f>
        <v>-6315684</v>
      </c>
      <c r="E165" s="93">
        <f>+E68-E135</f>
        <v>-46024642</v>
      </c>
    </row>
    <row r="166" spans="1:5" ht="32.4" customHeight="1" thickBot="1" x14ac:dyDescent="0.35">
      <c r="A166" s="90" t="s">
        <v>1</v>
      </c>
      <c r="B166" s="194" t="s">
        <v>0</v>
      </c>
      <c r="C166" s="92">
        <f>+C92-C160</f>
        <v>39708958</v>
      </c>
      <c r="D166" s="92">
        <f>+D92-D160</f>
        <v>6315684</v>
      </c>
      <c r="E166" s="93">
        <f>+E92-E160</f>
        <v>46024642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166"/>
  <sheetViews>
    <sheetView zoomScale="120" zoomScaleNormal="120" zoomScaleSheetLayoutView="100" workbookViewId="0">
      <selection activeCell="B1" sqref="B1:E1"/>
    </sheetView>
  </sheetViews>
  <sheetFormatPr defaultColWidth="9.33203125" defaultRowHeight="15.6" x14ac:dyDescent="0.3"/>
  <cols>
    <col min="1" max="1" width="9.44140625" style="191" customWidth="1"/>
    <col min="2" max="2" width="65.77734375" style="191" customWidth="1"/>
    <col min="3" max="3" width="17.77734375" style="196" customWidth="1"/>
    <col min="4" max="5" width="17.77734375" style="79" customWidth="1"/>
    <col min="6" max="256" width="9.33203125" style="79"/>
    <col min="257" max="257" width="9.44140625" style="79" customWidth="1"/>
    <col min="258" max="258" width="65.77734375" style="79" customWidth="1"/>
    <col min="259" max="261" width="17.77734375" style="79" customWidth="1"/>
    <col min="262" max="512" width="9.33203125" style="79"/>
    <col min="513" max="513" width="9.44140625" style="79" customWidth="1"/>
    <col min="514" max="514" width="65.77734375" style="79" customWidth="1"/>
    <col min="515" max="517" width="17.77734375" style="79" customWidth="1"/>
    <col min="518" max="768" width="9.33203125" style="79"/>
    <col min="769" max="769" width="9.44140625" style="79" customWidth="1"/>
    <col min="770" max="770" width="65.77734375" style="79" customWidth="1"/>
    <col min="771" max="773" width="17.77734375" style="79" customWidth="1"/>
    <col min="774" max="1024" width="9.33203125" style="79"/>
    <col min="1025" max="1025" width="9.44140625" style="79" customWidth="1"/>
    <col min="1026" max="1026" width="65.77734375" style="79" customWidth="1"/>
    <col min="1027" max="1029" width="17.77734375" style="79" customWidth="1"/>
    <col min="1030" max="1280" width="9.33203125" style="79"/>
    <col min="1281" max="1281" width="9.44140625" style="79" customWidth="1"/>
    <col min="1282" max="1282" width="65.77734375" style="79" customWidth="1"/>
    <col min="1283" max="1285" width="17.77734375" style="79" customWidth="1"/>
    <col min="1286" max="1536" width="9.33203125" style="79"/>
    <col min="1537" max="1537" width="9.44140625" style="79" customWidth="1"/>
    <col min="1538" max="1538" width="65.77734375" style="79" customWidth="1"/>
    <col min="1539" max="1541" width="17.77734375" style="79" customWidth="1"/>
    <col min="1542" max="1792" width="9.33203125" style="79"/>
    <col min="1793" max="1793" width="9.44140625" style="79" customWidth="1"/>
    <col min="1794" max="1794" width="65.77734375" style="79" customWidth="1"/>
    <col min="1795" max="1797" width="17.77734375" style="79" customWidth="1"/>
    <col min="1798" max="2048" width="9.33203125" style="79"/>
    <col min="2049" max="2049" width="9.44140625" style="79" customWidth="1"/>
    <col min="2050" max="2050" width="65.77734375" style="79" customWidth="1"/>
    <col min="2051" max="2053" width="17.77734375" style="79" customWidth="1"/>
    <col min="2054" max="2304" width="9.33203125" style="79"/>
    <col min="2305" max="2305" width="9.44140625" style="79" customWidth="1"/>
    <col min="2306" max="2306" width="65.77734375" style="79" customWidth="1"/>
    <col min="2307" max="2309" width="17.77734375" style="79" customWidth="1"/>
    <col min="2310" max="2560" width="9.33203125" style="79"/>
    <col min="2561" max="2561" width="9.44140625" style="79" customWidth="1"/>
    <col min="2562" max="2562" width="65.77734375" style="79" customWidth="1"/>
    <col min="2563" max="2565" width="17.77734375" style="79" customWidth="1"/>
    <col min="2566" max="2816" width="9.33203125" style="79"/>
    <col min="2817" max="2817" width="9.44140625" style="79" customWidth="1"/>
    <col min="2818" max="2818" width="65.77734375" style="79" customWidth="1"/>
    <col min="2819" max="2821" width="17.77734375" style="79" customWidth="1"/>
    <col min="2822" max="3072" width="9.33203125" style="79"/>
    <col min="3073" max="3073" width="9.44140625" style="79" customWidth="1"/>
    <col min="3074" max="3074" width="65.77734375" style="79" customWidth="1"/>
    <col min="3075" max="3077" width="17.77734375" style="79" customWidth="1"/>
    <col min="3078" max="3328" width="9.33203125" style="79"/>
    <col min="3329" max="3329" width="9.44140625" style="79" customWidth="1"/>
    <col min="3330" max="3330" width="65.77734375" style="79" customWidth="1"/>
    <col min="3331" max="3333" width="17.77734375" style="79" customWidth="1"/>
    <col min="3334" max="3584" width="9.33203125" style="79"/>
    <col min="3585" max="3585" width="9.44140625" style="79" customWidth="1"/>
    <col min="3586" max="3586" width="65.77734375" style="79" customWidth="1"/>
    <col min="3587" max="3589" width="17.77734375" style="79" customWidth="1"/>
    <col min="3590" max="3840" width="9.33203125" style="79"/>
    <col min="3841" max="3841" width="9.44140625" style="79" customWidth="1"/>
    <col min="3842" max="3842" width="65.77734375" style="79" customWidth="1"/>
    <col min="3843" max="3845" width="17.77734375" style="79" customWidth="1"/>
    <col min="3846" max="4096" width="9.33203125" style="79"/>
    <col min="4097" max="4097" width="9.44140625" style="79" customWidth="1"/>
    <col min="4098" max="4098" width="65.77734375" style="79" customWidth="1"/>
    <col min="4099" max="4101" width="17.77734375" style="79" customWidth="1"/>
    <col min="4102" max="4352" width="9.33203125" style="79"/>
    <col min="4353" max="4353" width="9.44140625" style="79" customWidth="1"/>
    <col min="4354" max="4354" width="65.77734375" style="79" customWidth="1"/>
    <col min="4355" max="4357" width="17.77734375" style="79" customWidth="1"/>
    <col min="4358" max="4608" width="9.33203125" style="79"/>
    <col min="4609" max="4609" width="9.44140625" style="79" customWidth="1"/>
    <col min="4610" max="4610" width="65.77734375" style="79" customWidth="1"/>
    <col min="4611" max="4613" width="17.77734375" style="79" customWidth="1"/>
    <col min="4614" max="4864" width="9.33203125" style="79"/>
    <col min="4865" max="4865" width="9.44140625" style="79" customWidth="1"/>
    <col min="4866" max="4866" width="65.77734375" style="79" customWidth="1"/>
    <col min="4867" max="4869" width="17.77734375" style="79" customWidth="1"/>
    <col min="4870" max="5120" width="9.33203125" style="79"/>
    <col min="5121" max="5121" width="9.44140625" style="79" customWidth="1"/>
    <col min="5122" max="5122" width="65.77734375" style="79" customWidth="1"/>
    <col min="5123" max="5125" width="17.77734375" style="79" customWidth="1"/>
    <col min="5126" max="5376" width="9.33203125" style="79"/>
    <col min="5377" max="5377" width="9.44140625" style="79" customWidth="1"/>
    <col min="5378" max="5378" width="65.77734375" style="79" customWidth="1"/>
    <col min="5379" max="5381" width="17.77734375" style="79" customWidth="1"/>
    <col min="5382" max="5632" width="9.33203125" style="79"/>
    <col min="5633" max="5633" width="9.44140625" style="79" customWidth="1"/>
    <col min="5634" max="5634" width="65.77734375" style="79" customWidth="1"/>
    <col min="5635" max="5637" width="17.77734375" style="79" customWidth="1"/>
    <col min="5638" max="5888" width="9.33203125" style="79"/>
    <col min="5889" max="5889" width="9.44140625" style="79" customWidth="1"/>
    <col min="5890" max="5890" width="65.77734375" style="79" customWidth="1"/>
    <col min="5891" max="5893" width="17.77734375" style="79" customWidth="1"/>
    <col min="5894" max="6144" width="9.33203125" style="79"/>
    <col min="6145" max="6145" width="9.44140625" style="79" customWidth="1"/>
    <col min="6146" max="6146" width="65.77734375" style="79" customWidth="1"/>
    <col min="6147" max="6149" width="17.77734375" style="79" customWidth="1"/>
    <col min="6150" max="6400" width="9.33203125" style="79"/>
    <col min="6401" max="6401" width="9.44140625" style="79" customWidth="1"/>
    <col min="6402" max="6402" width="65.77734375" style="79" customWidth="1"/>
    <col min="6403" max="6405" width="17.77734375" style="79" customWidth="1"/>
    <col min="6406" max="6656" width="9.33203125" style="79"/>
    <col min="6657" max="6657" width="9.44140625" style="79" customWidth="1"/>
    <col min="6658" max="6658" width="65.77734375" style="79" customWidth="1"/>
    <col min="6659" max="6661" width="17.77734375" style="79" customWidth="1"/>
    <col min="6662" max="6912" width="9.33203125" style="79"/>
    <col min="6913" max="6913" width="9.44140625" style="79" customWidth="1"/>
    <col min="6914" max="6914" width="65.77734375" style="79" customWidth="1"/>
    <col min="6915" max="6917" width="17.77734375" style="79" customWidth="1"/>
    <col min="6918" max="7168" width="9.33203125" style="79"/>
    <col min="7169" max="7169" width="9.44140625" style="79" customWidth="1"/>
    <col min="7170" max="7170" width="65.77734375" style="79" customWidth="1"/>
    <col min="7171" max="7173" width="17.77734375" style="79" customWidth="1"/>
    <col min="7174" max="7424" width="9.33203125" style="79"/>
    <col min="7425" max="7425" width="9.44140625" style="79" customWidth="1"/>
    <col min="7426" max="7426" width="65.77734375" style="79" customWidth="1"/>
    <col min="7427" max="7429" width="17.77734375" style="79" customWidth="1"/>
    <col min="7430" max="7680" width="9.33203125" style="79"/>
    <col min="7681" max="7681" width="9.44140625" style="79" customWidth="1"/>
    <col min="7682" max="7682" width="65.77734375" style="79" customWidth="1"/>
    <col min="7683" max="7685" width="17.77734375" style="79" customWidth="1"/>
    <col min="7686" max="7936" width="9.33203125" style="79"/>
    <col min="7937" max="7937" width="9.44140625" style="79" customWidth="1"/>
    <col min="7938" max="7938" width="65.77734375" style="79" customWidth="1"/>
    <col min="7939" max="7941" width="17.77734375" style="79" customWidth="1"/>
    <col min="7942" max="8192" width="9.33203125" style="79"/>
    <col min="8193" max="8193" width="9.44140625" style="79" customWidth="1"/>
    <col min="8194" max="8194" width="65.77734375" style="79" customWidth="1"/>
    <col min="8195" max="8197" width="17.77734375" style="79" customWidth="1"/>
    <col min="8198" max="8448" width="9.33203125" style="79"/>
    <col min="8449" max="8449" width="9.44140625" style="79" customWidth="1"/>
    <col min="8450" max="8450" width="65.77734375" style="79" customWidth="1"/>
    <col min="8451" max="8453" width="17.77734375" style="79" customWidth="1"/>
    <col min="8454" max="8704" width="9.33203125" style="79"/>
    <col min="8705" max="8705" width="9.44140625" style="79" customWidth="1"/>
    <col min="8706" max="8706" width="65.77734375" style="79" customWidth="1"/>
    <col min="8707" max="8709" width="17.77734375" style="79" customWidth="1"/>
    <col min="8710" max="8960" width="9.33203125" style="79"/>
    <col min="8961" max="8961" width="9.44140625" style="79" customWidth="1"/>
    <col min="8962" max="8962" width="65.77734375" style="79" customWidth="1"/>
    <col min="8963" max="8965" width="17.77734375" style="79" customWidth="1"/>
    <col min="8966" max="9216" width="9.33203125" style="79"/>
    <col min="9217" max="9217" width="9.44140625" style="79" customWidth="1"/>
    <col min="9218" max="9218" width="65.77734375" style="79" customWidth="1"/>
    <col min="9219" max="9221" width="17.77734375" style="79" customWidth="1"/>
    <col min="9222" max="9472" width="9.33203125" style="79"/>
    <col min="9473" max="9473" width="9.44140625" style="79" customWidth="1"/>
    <col min="9474" max="9474" width="65.77734375" style="79" customWidth="1"/>
    <col min="9475" max="9477" width="17.77734375" style="79" customWidth="1"/>
    <col min="9478" max="9728" width="9.33203125" style="79"/>
    <col min="9729" max="9729" width="9.44140625" style="79" customWidth="1"/>
    <col min="9730" max="9730" width="65.77734375" style="79" customWidth="1"/>
    <col min="9731" max="9733" width="17.77734375" style="79" customWidth="1"/>
    <col min="9734" max="9984" width="9.33203125" style="79"/>
    <col min="9985" max="9985" width="9.44140625" style="79" customWidth="1"/>
    <col min="9986" max="9986" width="65.77734375" style="79" customWidth="1"/>
    <col min="9987" max="9989" width="17.77734375" style="79" customWidth="1"/>
    <col min="9990" max="10240" width="9.33203125" style="79"/>
    <col min="10241" max="10241" width="9.44140625" style="79" customWidth="1"/>
    <col min="10242" max="10242" width="65.77734375" style="79" customWidth="1"/>
    <col min="10243" max="10245" width="17.77734375" style="79" customWidth="1"/>
    <col min="10246" max="10496" width="9.33203125" style="79"/>
    <col min="10497" max="10497" width="9.44140625" style="79" customWidth="1"/>
    <col min="10498" max="10498" width="65.77734375" style="79" customWidth="1"/>
    <col min="10499" max="10501" width="17.77734375" style="79" customWidth="1"/>
    <col min="10502" max="10752" width="9.33203125" style="79"/>
    <col min="10753" max="10753" width="9.44140625" style="79" customWidth="1"/>
    <col min="10754" max="10754" width="65.77734375" style="79" customWidth="1"/>
    <col min="10755" max="10757" width="17.77734375" style="79" customWidth="1"/>
    <col min="10758" max="11008" width="9.33203125" style="79"/>
    <col min="11009" max="11009" width="9.44140625" style="79" customWidth="1"/>
    <col min="11010" max="11010" width="65.77734375" style="79" customWidth="1"/>
    <col min="11011" max="11013" width="17.77734375" style="79" customWidth="1"/>
    <col min="11014" max="11264" width="9.33203125" style="79"/>
    <col min="11265" max="11265" width="9.44140625" style="79" customWidth="1"/>
    <col min="11266" max="11266" width="65.77734375" style="79" customWidth="1"/>
    <col min="11267" max="11269" width="17.77734375" style="79" customWidth="1"/>
    <col min="11270" max="11520" width="9.33203125" style="79"/>
    <col min="11521" max="11521" width="9.44140625" style="79" customWidth="1"/>
    <col min="11522" max="11522" width="65.77734375" style="79" customWidth="1"/>
    <col min="11523" max="11525" width="17.77734375" style="79" customWidth="1"/>
    <col min="11526" max="11776" width="9.33203125" style="79"/>
    <col min="11777" max="11777" width="9.44140625" style="79" customWidth="1"/>
    <col min="11778" max="11778" width="65.77734375" style="79" customWidth="1"/>
    <col min="11779" max="11781" width="17.77734375" style="79" customWidth="1"/>
    <col min="11782" max="12032" width="9.33203125" style="79"/>
    <col min="12033" max="12033" width="9.44140625" style="79" customWidth="1"/>
    <col min="12034" max="12034" width="65.77734375" style="79" customWidth="1"/>
    <col min="12035" max="12037" width="17.77734375" style="79" customWidth="1"/>
    <col min="12038" max="12288" width="9.33203125" style="79"/>
    <col min="12289" max="12289" width="9.44140625" style="79" customWidth="1"/>
    <col min="12290" max="12290" width="65.77734375" style="79" customWidth="1"/>
    <col min="12291" max="12293" width="17.77734375" style="79" customWidth="1"/>
    <col min="12294" max="12544" width="9.33203125" style="79"/>
    <col min="12545" max="12545" width="9.44140625" style="79" customWidth="1"/>
    <col min="12546" max="12546" width="65.77734375" style="79" customWidth="1"/>
    <col min="12547" max="12549" width="17.77734375" style="79" customWidth="1"/>
    <col min="12550" max="12800" width="9.33203125" style="79"/>
    <col min="12801" max="12801" width="9.44140625" style="79" customWidth="1"/>
    <col min="12802" max="12802" width="65.77734375" style="79" customWidth="1"/>
    <col min="12803" max="12805" width="17.77734375" style="79" customWidth="1"/>
    <col min="12806" max="13056" width="9.33203125" style="79"/>
    <col min="13057" max="13057" width="9.44140625" style="79" customWidth="1"/>
    <col min="13058" max="13058" width="65.77734375" style="79" customWidth="1"/>
    <col min="13059" max="13061" width="17.77734375" style="79" customWidth="1"/>
    <col min="13062" max="13312" width="9.33203125" style="79"/>
    <col min="13313" max="13313" width="9.44140625" style="79" customWidth="1"/>
    <col min="13314" max="13314" width="65.77734375" style="79" customWidth="1"/>
    <col min="13315" max="13317" width="17.77734375" style="79" customWidth="1"/>
    <col min="13318" max="13568" width="9.33203125" style="79"/>
    <col min="13569" max="13569" width="9.44140625" style="79" customWidth="1"/>
    <col min="13570" max="13570" width="65.77734375" style="79" customWidth="1"/>
    <col min="13571" max="13573" width="17.77734375" style="79" customWidth="1"/>
    <col min="13574" max="13824" width="9.33203125" style="79"/>
    <col min="13825" max="13825" width="9.44140625" style="79" customWidth="1"/>
    <col min="13826" max="13826" width="65.77734375" style="79" customWidth="1"/>
    <col min="13827" max="13829" width="17.77734375" style="79" customWidth="1"/>
    <col min="13830" max="14080" width="9.33203125" style="79"/>
    <col min="14081" max="14081" width="9.44140625" style="79" customWidth="1"/>
    <col min="14082" max="14082" width="65.77734375" style="79" customWidth="1"/>
    <col min="14083" max="14085" width="17.77734375" style="79" customWidth="1"/>
    <col min="14086" max="14336" width="9.33203125" style="79"/>
    <col min="14337" max="14337" width="9.44140625" style="79" customWidth="1"/>
    <col min="14338" max="14338" width="65.77734375" style="79" customWidth="1"/>
    <col min="14339" max="14341" width="17.77734375" style="79" customWidth="1"/>
    <col min="14342" max="14592" width="9.33203125" style="79"/>
    <col min="14593" max="14593" width="9.44140625" style="79" customWidth="1"/>
    <col min="14594" max="14594" width="65.77734375" style="79" customWidth="1"/>
    <col min="14595" max="14597" width="17.77734375" style="79" customWidth="1"/>
    <col min="14598" max="14848" width="9.33203125" style="79"/>
    <col min="14849" max="14849" width="9.44140625" style="79" customWidth="1"/>
    <col min="14850" max="14850" width="65.77734375" style="79" customWidth="1"/>
    <col min="14851" max="14853" width="17.77734375" style="79" customWidth="1"/>
    <col min="14854" max="15104" width="9.33203125" style="79"/>
    <col min="15105" max="15105" width="9.44140625" style="79" customWidth="1"/>
    <col min="15106" max="15106" width="65.77734375" style="79" customWidth="1"/>
    <col min="15107" max="15109" width="17.77734375" style="79" customWidth="1"/>
    <col min="15110" max="15360" width="9.33203125" style="79"/>
    <col min="15361" max="15361" width="9.44140625" style="79" customWidth="1"/>
    <col min="15362" max="15362" width="65.77734375" style="79" customWidth="1"/>
    <col min="15363" max="15365" width="17.77734375" style="79" customWidth="1"/>
    <col min="15366" max="15616" width="9.33203125" style="79"/>
    <col min="15617" max="15617" width="9.44140625" style="79" customWidth="1"/>
    <col min="15618" max="15618" width="65.77734375" style="79" customWidth="1"/>
    <col min="15619" max="15621" width="17.77734375" style="79" customWidth="1"/>
    <col min="15622" max="15872" width="9.33203125" style="79"/>
    <col min="15873" max="15873" width="9.44140625" style="79" customWidth="1"/>
    <col min="15874" max="15874" width="65.77734375" style="79" customWidth="1"/>
    <col min="15875" max="15877" width="17.77734375" style="79" customWidth="1"/>
    <col min="15878" max="16128" width="9.33203125" style="79"/>
    <col min="16129" max="16129" width="9.44140625" style="79" customWidth="1"/>
    <col min="16130" max="16130" width="65.77734375" style="79" customWidth="1"/>
    <col min="16131" max="16133" width="17.77734375" style="79" customWidth="1"/>
    <col min="16134" max="16384" width="9.33203125" style="79"/>
  </cols>
  <sheetData>
    <row r="1" spans="1:5" x14ac:dyDescent="0.3">
      <c r="A1" s="78"/>
      <c r="B1" s="439" t="s">
        <v>503</v>
      </c>
      <c r="C1" s="440"/>
      <c r="D1" s="440"/>
      <c r="E1" s="440"/>
    </row>
    <row r="2" spans="1:5" x14ac:dyDescent="0.3">
      <c r="A2" s="441" t="s">
        <v>260</v>
      </c>
      <c r="B2" s="442"/>
      <c r="C2" s="442"/>
      <c r="D2" s="442"/>
      <c r="E2" s="442"/>
    </row>
    <row r="3" spans="1:5" x14ac:dyDescent="0.3">
      <c r="A3" s="441" t="str">
        <f>'[1]1. melléklet'!A3</f>
        <v>1. sz. MÓDOSÍTÁS UTÁNI KÖLTSÉGVETÉS ELŐIRÁNYZATAINAK ALAKULÁSÓL</v>
      </c>
      <c r="B3" s="441"/>
      <c r="C3" s="443"/>
      <c r="D3" s="441"/>
      <c r="E3" s="441"/>
    </row>
    <row r="4" spans="1:5" x14ac:dyDescent="0.3">
      <c r="A4" s="441" t="s">
        <v>487</v>
      </c>
      <c r="B4" s="441"/>
      <c r="C4" s="443"/>
      <c r="D4" s="441"/>
      <c r="E4" s="441"/>
    </row>
    <row r="5" spans="1:5" x14ac:dyDescent="0.3">
      <c r="A5" s="78"/>
      <c r="B5" s="78" t="s">
        <v>502</v>
      </c>
      <c r="C5" s="80"/>
      <c r="D5" s="81"/>
      <c r="E5" s="81"/>
    </row>
    <row r="6" spans="1:5" ht="15.9" customHeight="1" x14ac:dyDescent="0.3">
      <c r="A6" s="444" t="s">
        <v>259</v>
      </c>
      <c r="B6" s="444"/>
      <c r="C6" s="444"/>
      <c r="D6" s="444"/>
      <c r="E6" s="444"/>
    </row>
    <row r="7" spans="1:5" ht="15.9" customHeight="1" thickBot="1" x14ac:dyDescent="0.35">
      <c r="A7" s="445" t="s">
        <v>258</v>
      </c>
      <c r="B7" s="445"/>
      <c r="C7" s="82"/>
      <c r="D7" s="81"/>
      <c r="E7" s="82" t="s">
        <v>257</v>
      </c>
    </row>
    <row r="8" spans="1:5" x14ac:dyDescent="0.3">
      <c r="A8" s="430" t="s">
        <v>125</v>
      </c>
      <c r="B8" s="432" t="s">
        <v>256</v>
      </c>
      <c r="C8" s="434" t="s">
        <v>489</v>
      </c>
      <c r="D8" s="435"/>
      <c r="E8" s="436"/>
    </row>
    <row r="9" spans="1:5" ht="23.4" thickBot="1" x14ac:dyDescent="0.35">
      <c r="A9" s="431"/>
      <c r="B9" s="433"/>
      <c r="C9" s="83" t="s">
        <v>490</v>
      </c>
      <c r="D9" s="84" t="s">
        <v>491</v>
      </c>
      <c r="E9" s="85" t="s">
        <v>492</v>
      </c>
    </row>
    <row r="10" spans="1:5" s="89" customFormat="1" ht="12" customHeight="1" thickBot="1" x14ac:dyDescent="0.25">
      <c r="A10" s="86" t="s">
        <v>124</v>
      </c>
      <c r="B10" s="87" t="s">
        <v>123</v>
      </c>
      <c r="C10" s="87" t="s">
        <v>311</v>
      </c>
      <c r="D10" s="87" t="s">
        <v>310</v>
      </c>
      <c r="E10" s="88" t="s">
        <v>369</v>
      </c>
    </row>
    <row r="11" spans="1:5" s="94" customFormat="1" ht="12" customHeight="1" thickBot="1" x14ac:dyDescent="0.3">
      <c r="A11" s="90" t="s">
        <v>122</v>
      </c>
      <c r="B11" s="91" t="s">
        <v>255</v>
      </c>
      <c r="C11" s="92">
        <f>+C12+C13+C14+C15+C16+C17</f>
        <v>0</v>
      </c>
      <c r="D11" s="92">
        <f>+D12+D13+D14+D15+D16+D17</f>
        <v>0</v>
      </c>
      <c r="E11" s="93">
        <f>+E12+E13+E14+E15+E16+E17</f>
        <v>0</v>
      </c>
    </row>
    <row r="12" spans="1:5" s="94" customFormat="1" ht="12" customHeight="1" x14ac:dyDescent="0.25">
      <c r="A12" s="95" t="s">
        <v>121</v>
      </c>
      <c r="B12" s="96" t="s">
        <v>254</v>
      </c>
      <c r="C12" s="97"/>
      <c r="D12" s="97"/>
      <c r="E12" s="98"/>
    </row>
    <row r="13" spans="1:5" s="94" customFormat="1" ht="12" customHeight="1" x14ac:dyDescent="0.25">
      <c r="A13" s="99" t="s">
        <v>119</v>
      </c>
      <c r="B13" s="100" t="s">
        <v>253</v>
      </c>
      <c r="C13" s="101"/>
      <c r="D13" s="101"/>
      <c r="E13" s="102"/>
    </row>
    <row r="14" spans="1:5" s="94" customFormat="1" ht="12" customHeight="1" x14ac:dyDescent="0.25">
      <c r="A14" s="99" t="s">
        <v>117</v>
      </c>
      <c r="B14" s="100" t="s">
        <v>493</v>
      </c>
      <c r="C14" s="101"/>
      <c r="D14" s="101"/>
      <c r="E14" s="102"/>
    </row>
    <row r="15" spans="1:5" s="94" customFormat="1" ht="12" customHeight="1" x14ac:dyDescent="0.25">
      <c r="A15" s="99" t="s">
        <v>115</v>
      </c>
      <c r="B15" s="100" t="s">
        <v>252</v>
      </c>
      <c r="C15" s="101"/>
      <c r="D15" s="101"/>
      <c r="E15" s="102"/>
    </row>
    <row r="16" spans="1:5" s="94" customFormat="1" ht="12" customHeight="1" x14ac:dyDescent="0.25">
      <c r="A16" s="99" t="s">
        <v>251</v>
      </c>
      <c r="B16" s="103" t="s">
        <v>250</v>
      </c>
      <c r="C16" s="101"/>
      <c r="D16" s="101"/>
      <c r="E16" s="102"/>
    </row>
    <row r="17" spans="1:5" s="94" customFormat="1" ht="12" customHeight="1" thickBot="1" x14ac:dyDescent="0.3">
      <c r="A17" s="104" t="s">
        <v>111</v>
      </c>
      <c r="B17" s="105" t="s">
        <v>249</v>
      </c>
      <c r="C17" s="101"/>
      <c r="D17" s="101"/>
      <c r="E17" s="102"/>
    </row>
    <row r="18" spans="1:5" s="94" customFormat="1" ht="12" customHeight="1" thickBot="1" x14ac:dyDescent="0.3">
      <c r="A18" s="90" t="s">
        <v>1</v>
      </c>
      <c r="B18" s="106" t="s">
        <v>248</v>
      </c>
      <c r="C18" s="92">
        <f>+C19+C20+C21+C22+C23</f>
        <v>0</v>
      </c>
      <c r="D18" s="92">
        <f>+D19+D20+D21+D22+D23</f>
        <v>0</v>
      </c>
      <c r="E18" s="93">
        <f>+E19+E20+E21+E22+E23</f>
        <v>0</v>
      </c>
    </row>
    <row r="19" spans="1:5" s="94" customFormat="1" ht="12" customHeight="1" x14ac:dyDescent="0.25">
      <c r="A19" s="95" t="s">
        <v>83</v>
      </c>
      <c r="B19" s="96" t="s">
        <v>247</v>
      </c>
      <c r="C19" s="97"/>
      <c r="D19" s="97"/>
      <c r="E19" s="98"/>
    </row>
    <row r="20" spans="1:5" s="94" customFormat="1" ht="12" customHeight="1" x14ac:dyDescent="0.25">
      <c r="A20" s="99" t="s">
        <v>81</v>
      </c>
      <c r="B20" s="100" t="s">
        <v>246</v>
      </c>
      <c r="C20" s="101"/>
      <c r="D20" s="101"/>
      <c r="E20" s="102"/>
    </row>
    <row r="21" spans="1:5" s="94" customFormat="1" ht="12" customHeight="1" x14ac:dyDescent="0.25">
      <c r="A21" s="99" t="s">
        <v>79</v>
      </c>
      <c r="B21" s="100" t="s">
        <v>245</v>
      </c>
      <c r="C21" s="101"/>
      <c r="D21" s="101"/>
      <c r="E21" s="102"/>
    </row>
    <row r="22" spans="1:5" s="94" customFormat="1" ht="12" customHeight="1" x14ac:dyDescent="0.25">
      <c r="A22" s="99" t="s">
        <v>77</v>
      </c>
      <c r="B22" s="100" t="s">
        <v>244</v>
      </c>
      <c r="C22" s="101"/>
      <c r="D22" s="101"/>
      <c r="E22" s="102"/>
    </row>
    <row r="23" spans="1:5" s="94" customFormat="1" ht="12" customHeight="1" x14ac:dyDescent="0.25">
      <c r="A23" s="99" t="s">
        <v>75</v>
      </c>
      <c r="B23" s="100" t="s">
        <v>419</v>
      </c>
      <c r="C23" s="101"/>
      <c r="D23" s="101"/>
      <c r="E23" s="102"/>
    </row>
    <row r="24" spans="1:5" s="94" customFormat="1" ht="12" customHeight="1" thickBot="1" x14ac:dyDescent="0.3">
      <c r="A24" s="104" t="s">
        <v>74</v>
      </c>
      <c r="B24" s="105" t="s">
        <v>243</v>
      </c>
      <c r="C24" s="107"/>
      <c r="D24" s="107"/>
      <c r="E24" s="108"/>
    </row>
    <row r="25" spans="1:5" s="94" customFormat="1" ht="12" customHeight="1" thickBot="1" x14ac:dyDescent="0.3">
      <c r="A25" s="90" t="s">
        <v>58</v>
      </c>
      <c r="B25" s="91" t="s">
        <v>242</v>
      </c>
      <c r="C25" s="92">
        <f>+C26+C27+C28+C29+C30</f>
        <v>0</v>
      </c>
      <c r="D25" s="92">
        <f>+D26+D27+D28+D29+D30</f>
        <v>0</v>
      </c>
      <c r="E25" s="93">
        <f>+E26+E27+E28+E29+E30</f>
        <v>0</v>
      </c>
    </row>
    <row r="26" spans="1:5" s="94" customFormat="1" ht="12" customHeight="1" x14ac:dyDescent="0.25">
      <c r="A26" s="95" t="s">
        <v>241</v>
      </c>
      <c r="B26" s="96" t="s">
        <v>240</v>
      </c>
      <c r="C26" s="97"/>
      <c r="D26" s="97"/>
      <c r="E26" s="98"/>
    </row>
    <row r="27" spans="1:5" s="94" customFormat="1" ht="12" customHeight="1" x14ac:dyDescent="0.25">
      <c r="A27" s="99" t="s">
        <v>239</v>
      </c>
      <c r="B27" s="100" t="s">
        <v>238</v>
      </c>
      <c r="C27" s="101"/>
      <c r="D27" s="101"/>
      <c r="E27" s="102"/>
    </row>
    <row r="28" spans="1:5" s="94" customFormat="1" ht="12" customHeight="1" x14ac:dyDescent="0.25">
      <c r="A28" s="99" t="s">
        <v>237</v>
      </c>
      <c r="B28" s="100" t="s">
        <v>236</v>
      </c>
      <c r="C28" s="101"/>
      <c r="D28" s="101"/>
      <c r="E28" s="102"/>
    </row>
    <row r="29" spans="1:5" s="94" customFormat="1" ht="12" customHeight="1" x14ac:dyDescent="0.25">
      <c r="A29" s="99" t="s">
        <v>235</v>
      </c>
      <c r="B29" s="100" t="s">
        <v>234</v>
      </c>
      <c r="C29" s="101"/>
      <c r="D29" s="101"/>
      <c r="E29" s="102"/>
    </row>
    <row r="30" spans="1:5" s="94" customFormat="1" ht="12" customHeight="1" x14ac:dyDescent="0.25">
      <c r="A30" s="99" t="s">
        <v>233</v>
      </c>
      <c r="B30" s="100" t="s">
        <v>232</v>
      </c>
      <c r="C30" s="101"/>
      <c r="D30" s="101"/>
      <c r="E30" s="102"/>
    </row>
    <row r="31" spans="1:5" s="94" customFormat="1" ht="12" customHeight="1" thickBot="1" x14ac:dyDescent="0.3">
      <c r="A31" s="104" t="s">
        <v>231</v>
      </c>
      <c r="B31" s="109" t="s">
        <v>427</v>
      </c>
      <c r="C31" s="107"/>
      <c r="D31" s="107"/>
      <c r="E31" s="108"/>
    </row>
    <row r="32" spans="1:5" s="94" customFormat="1" ht="12" customHeight="1" thickBot="1" x14ac:dyDescent="0.3">
      <c r="A32" s="90" t="s">
        <v>230</v>
      </c>
      <c r="B32" s="91" t="s">
        <v>229</v>
      </c>
      <c r="C32" s="110">
        <f>SUM(C33:C39)</f>
        <v>400000</v>
      </c>
      <c r="D32" s="110">
        <f>SUM(D33:D39)</f>
        <v>0</v>
      </c>
      <c r="E32" s="111">
        <f>SUM(E33:E39)</f>
        <v>400000</v>
      </c>
    </row>
    <row r="33" spans="1:5" s="94" customFormat="1" ht="12" customHeight="1" x14ac:dyDescent="0.25">
      <c r="A33" s="95" t="s">
        <v>54</v>
      </c>
      <c r="B33" s="96" t="str">
        <f>'[1]1. melléklet'!B33</f>
        <v>Építményadó</v>
      </c>
      <c r="C33" s="97"/>
      <c r="D33" s="97"/>
      <c r="E33" s="98"/>
    </row>
    <row r="34" spans="1:5" s="94" customFormat="1" ht="12" customHeight="1" x14ac:dyDescent="0.25">
      <c r="A34" s="99" t="s">
        <v>52</v>
      </c>
      <c r="B34" s="100" t="str">
        <f>'[1]1. melléklet'!B34</f>
        <v>Idegenforgalmi adó</v>
      </c>
      <c r="C34" s="101"/>
      <c r="D34" s="101"/>
      <c r="E34" s="102"/>
    </row>
    <row r="35" spans="1:5" s="94" customFormat="1" ht="12" customHeight="1" x14ac:dyDescent="0.25">
      <c r="A35" s="99" t="s">
        <v>50</v>
      </c>
      <c r="B35" s="100" t="str">
        <f>'[1]1. melléklet'!B35</f>
        <v>Iparűzési adó</v>
      </c>
      <c r="C35" s="101">
        <v>400000</v>
      </c>
      <c r="D35" s="101"/>
      <c r="E35" s="102">
        <v>400000</v>
      </c>
    </row>
    <row r="36" spans="1:5" s="94" customFormat="1" ht="12" customHeight="1" x14ac:dyDescent="0.25">
      <c r="A36" s="99" t="s">
        <v>225</v>
      </c>
      <c r="B36" s="100" t="str">
        <f>'[1]1. melléklet'!B36</f>
        <v xml:space="preserve">Talajterhelési díj </v>
      </c>
      <c r="C36" s="101"/>
      <c r="D36" s="101"/>
      <c r="E36" s="102"/>
    </row>
    <row r="37" spans="1:5" s="94" customFormat="1" ht="12" customHeight="1" x14ac:dyDescent="0.25">
      <c r="A37" s="99" t="s">
        <v>223</v>
      </c>
      <c r="B37" s="100" t="str">
        <f>'[1]1. melléklet'!B37</f>
        <v>Gépjárműadó</v>
      </c>
      <c r="C37" s="101"/>
      <c r="D37" s="101"/>
      <c r="E37" s="102"/>
    </row>
    <row r="38" spans="1:5" s="94" customFormat="1" ht="12" customHeight="1" x14ac:dyDescent="0.25">
      <c r="A38" s="99" t="s">
        <v>221</v>
      </c>
      <c r="B38" s="100" t="str">
        <f>'[1]1. melléklet'!B38</f>
        <v>Telekadó</v>
      </c>
      <c r="C38" s="101"/>
      <c r="D38" s="101"/>
      <c r="E38" s="102"/>
    </row>
    <row r="39" spans="1:5" s="94" customFormat="1" ht="12" customHeight="1" thickBot="1" x14ac:dyDescent="0.3">
      <c r="A39" s="104" t="s">
        <v>219</v>
      </c>
      <c r="B39" s="197" t="str">
        <f>'[1]1. melléklet'!B39</f>
        <v>Kommunális adó</v>
      </c>
      <c r="C39" s="107"/>
      <c r="D39" s="107"/>
      <c r="E39" s="108"/>
    </row>
    <row r="40" spans="1:5" s="94" customFormat="1" ht="12" customHeight="1" thickBot="1" x14ac:dyDescent="0.3">
      <c r="A40" s="90" t="s">
        <v>48</v>
      </c>
      <c r="B40" s="91" t="s">
        <v>217</v>
      </c>
      <c r="C40" s="92">
        <f>SUM(C41:C51)</f>
        <v>0</v>
      </c>
      <c r="D40" s="92">
        <f>SUM(D41:D51)</f>
        <v>0</v>
      </c>
      <c r="E40" s="93">
        <f>SUM(E41:E51)</f>
        <v>0</v>
      </c>
    </row>
    <row r="41" spans="1:5" s="94" customFormat="1" ht="12" customHeight="1" x14ac:dyDescent="0.25">
      <c r="A41" s="95" t="s">
        <v>46</v>
      </c>
      <c r="B41" s="96" t="s">
        <v>216</v>
      </c>
      <c r="C41" s="97"/>
      <c r="D41" s="97"/>
      <c r="E41" s="98"/>
    </row>
    <row r="42" spans="1:5" s="94" customFormat="1" ht="12" customHeight="1" x14ac:dyDescent="0.25">
      <c r="A42" s="99" t="s">
        <v>44</v>
      </c>
      <c r="B42" s="100" t="s">
        <v>215</v>
      </c>
      <c r="C42" s="101"/>
      <c r="D42" s="101"/>
      <c r="E42" s="102"/>
    </row>
    <row r="43" spans="1:5" s="94" customFormat="1" ht="12" customHeight="1" x14ac:dyDescent="0.25">
      <c r="A43" s="99" t="s">
        <v>42</v>
      </c>
      <c r="B43" s="100" t="s">
        <v>214</v>
      </c>
      <c r="C43" s="101"/>
      <c r="D43" s="101"/>
      <c r="E43" s="102"/>
    </row>
    <row r="44" spans="1:5" s="94" customFormat="1" ht="12" customHeight="1" x14ac:dyDescent="0.25">
      <c r="A44" s="99" t="s">
        <v>40</v>
      </c>
      <c r="B44" s="100" t="s">
        <v>213</v>
      </c>
      <c r="C44" s="101"/>
      <c r="D44" s="101"/>
      <c r="E44" s="102"/>
    </row>
    <row r="45" spans="1:5" s="94" customFormat="1" ht="12" customHeight="1" x14ac:dyDescent="0.25">
      <c r="A45" s="99" t="s">
        <v>38</v>
      </c>
      <c r="B45" s="100" t="s">
        <v>212</v>
      </c>
      <c r="C45" s="101"/>
      <c r="D45" s="101"/>
      <c r="E45" s="102"/>
    </row>
    <row r="46" spans="1:5" s="94" customFormat="1" ht="12" customHeight="1" x14ac:dyDescent="0.25">
      <c r="A46" s="99" t="s">
        <v>36</v>
      </c>
      <c r="B46" s="100" t="s">
        <v>211</v>
      </c>
      <c r="C46" s="101"/>
      <c r="D46" s="101"/>
      <c r="E46" s="102"/>
    </row>
    <row r="47" spans="1:5" s="94" customFormat="1" ht="12" customHeight="1" x14ac:dyDescent="0.25">
      <c r="A47" s="99" t="s">
        <v>210</v>
      </c>
      <c r="B47" s="100" t="s">
        <v>209</v>
      </c>
      <c r="C47" s="101"/>
      <c r="D47" s="101"/>
      <c r="E47" s="102"/>
    </row>
    <row r="48" spans="1:5" s="94" customFormat="1" ht="12" customHeight="1" x14ac:dyDescent="0.25">
      <c r="A48" s="99" t="s">
        <v>208</v>
      </c>
      <c r="B48" s="100" t="s">
        <v>207</v>
      </c>
      <c r="C48" s="101"/>
      <c r="D48" s="101"/>
      <c r="E48" s="102"/>
    </row>
    <row r="49" spans="1:5" s="94" customFormat="1" ht="12" customHeight="1" x14ac:dyDescent="0.25">
      <c r="A49" s="99" t="s">
        <v>206</v>
      </c>
      <c r="B49" s="100" t="s">
        <v>205</v>
      </c>
      <c r="C49" s="115"/>
      <c r="D49" s="115"/>
      <c r="E49" s="116"/>
    </row>
    <row r="50" spans="1:5" s="94" customFormat="1" ht="12" customHeight="1" x14ac:dyDescent="0.25">
      <c r="A50" s="104" t="s">
        <v>204</v>
      </c>
      <c r="B50" s="109" t="s">
        <v>203</v>
      </c>
      <c r="C50" s="117"/>
      <c r="D50" s="117"/>
      <c r="E50" s="118"/>
    </row>
    <row r="51" spans="1:5" s="94" customFormat="1" ht="12" customHeight="1" thickBot="1" x14ac:dyDescent="0.3">
      <c r="A51" s="104" t="s">
        <v>202</v>
      </c>
      <c r="B51" s="105" t="s">
        <v>201</v>
      </c>
      <c r="C51" s="117"/>
      <c r="D51" s="117"/>
      <c r="E51" s="118"/>
    </row>
    <row r="52" spans="1:5" s="94" customFormat="1" ht="12" customHeight="1" thickBot="1" x14ac:dyDescent="0.3">
      <c r="A52" s="90" t="s">
        <v>34</v>
      </c>
      <c r="B52" s="91" t="s">
        <v>200</v>
      </c>
      <c r="C52" s="92">
        <f>SUM(C53:C57)</f>
        <v>0</v>
      </c>
      <c r="D52" s="92">
        <f>SUM(D53:D57)</f>
        <v>0</v>
      </c>
      <c r="E52" s="93">
        <f>SUM(E53:E57)</f>
        <v>0</v>
      </c>
    </row>
    <row r="53" spans="1:5" s="94" customFormat="1" ht="12" customHeight="1" x14ac:dyDescent="0.25">
      <c r="A53" s="95" t="s">
        <v>32</v>
      </c>
      <c r="B53" s="96" t="s">
        <v>199</v>
      </c>
      <c r="C53" s="119"/>
      <c r="D53" s="119"/>
      <c r="E53" s="120"/>
    </row>
    <row r="54" spans="1:5" s="94" customFormat="1" ht="12" customHeight="1" x14ac:dyDescent="0.25">
      <c r="A54" s="99" t="s">
        <v>30</v>
      </c>
      <c r="B54" s="100" t="s">
        <v>198</v>
      </c>
      <c r="C54" s="115"/>
      <c r="D54" s="115"/>
      <c r="E54" s="116"/>
    </row>
    <row r="55" spans="1:5" s="94" customFormat="1" ht="12" customHeight="1" x14ac:dyDescent="0.25">
      <c r="A55" s="99" t="s">
        <v>28</v>
      </c>
      <c r="B55" s="100" t="s">
        <v>197</v>
      </c>
      <c r="C55" s="115"/>
      <c r="D55" s="115"/>
      <c r="E55" s="116"/>
    </row>
    <row r="56" spans="1:5" s="94" customFormat="1" ht="12" customHeight="1" x14ac:dyDescent="0.25">
      <c r="A56" s="99" t="s">
        <v>26</v>
      </c>
      <c r="B56" s="100" t="s">
        <v>196</v>
      </c>
      <c r="C56" s="115"/>
      <c r="D56" s="115"/>
      <c r="E56" s="116"/>
    </row>
    <row r="57" spans="1:5" s="94" customFormat="1" ht="12" customHeight="1" thickBot="1" x14ac:dyDescent="0.3">
      <c r="A57" s="104" t="s">
        <v>195</v>
      </c>
      <c r="B57" s="105" t="s">
        <v>194</v>
      </c>
      <c r="C57" s="117"/>
      <c r="D57" s="117"/>
      <c r="E57" s="118"/>
    </row>
    <row r="58" spans="1:5" s="94" customFormat="1" ht="12" customHeight="1" thickBot="1" x14ac:dyDescent="0.3">
      <c r="A58" s="90" t="s">
        <v>193</v>
      </c>
      <c r="B58" s="91" t="s">
        <v>192</v>
      </c>
      <c r="C58" s="92">
        <f>SUM(C59:C61)</f>
        <v>0</v>
      </c>
      <c r="D58" s="92">
        <f>SUM(D59:D61)</f>
        <v>0</v>
      </c>
      <c r="E58" s="93">
        <f>SUM(E59:E61)</f>
        <v>0</v>
      </c>
    </row>
    <row r="59" spans="1:5" s="94" customFormat="1" ht="12" customHeight="1" x14ac:dyDescent="0.25">
      <c r="A59" s="95" t="s">
        <v>22</v>
      </c>
      <c r="B59" s="96" t="s">
        <v>191</v>
      </c>
      <c r="C59" s="97"/>
      <c r="D59" s="97"/>
      <c r="E59" s="98"/>
    </row>
    <row r="60" spans="1:5" s="94" customFormat="1" ht="12" customHeight="1" x14ac:dyDescent="0.25">
      <c r="A60" s="99" t="s">
        <v>20</v>
      </c>
      <c r="B60" s="100" t="s">
        <v>190</v>
      </c>
      <c r="C60" s="101"/>
      <c r="D60" s="101"/>
      <c r="E60" s="102"/>
    </row>
    <row r="61" spans="1:5" s="94" customFormat="1" ht="12" customHeight="1" x14ac:dyDescent="0.25">
      <c r="A61" s="99" t="s">
        <v>18</v>
      </c>
      <c r="B61" s="100" t="s">
        <v>189</v>
      </c>
      <c r="C61" s="101"/>
      <c r="D61" s="101"/>
      <c r="E61" s="102"/>
    </row>
    <row r="62" spans="1:5" s="94" customFormat="1" ht="12" customHeight="1" thickBot="1" x14ac:dyDescent="0.3">
      <c r="A62" s="104" t="s">
        <v>16</v>
      </c>
      <c r="B62" s="105" t="s">
        <v>188</v>
      </c>
      <c r="C62" s="107"/>
      <c r="D62" s="107"/>
      <c r="E62" s="108"/>
    </row>
    <row r="63" spans="1:5" s="94" customFormat="1" ht="12" customHeight="1" thickBot="1" x14ac:dyDescent="0.3">
      <c r="A63" s="90" t="s">
        <v>12</v>
      </c>
      <c r="B63" s="106" t="s">
        <v>187</v>
      </c>
      <c r="C63" s="92">
        <f>SUM(C64:C66)</f>
        <v>0</v>
      </c>
      <c r="D63" s="92">
        <f>SUM(D64:D66)</f>
        <v>0</v>
      </c>
      <c r="E63" s="93">
        <f>SUM(E64:E66)</f>
        <v>0</v>
      </c>
    </row>
    <row r="64" spans="1:5" s="94" customFormat="1" ht="12" customHeight="1" x14ac:dyDescent="0.25">
      <c r="A64" s="95" t="s">
        <v>186</v>
      </c>
      <c r="B64" s="96" t="s">
        <v>185</v>
      </c>
      <c r="C64" s="115"/>
      <c r="D64" s="115"/>
      <c r="E64" s="116"/>
    </row>
    <row r="65" spans="1:5" s="94" customFormat="1" ht="12" customHeight="1" x14ac:dyDescent="0.25">
      <c r="A65" s="99" t="s">
        <v>184</v>
      </c>
      <c r="B65" s="100" t="s">
        <v>183</v>
      </c>
      <c r="C65" s="115"/>
      <c r="D65" s="115"/>
      <c r="E65" s="116"/>
    </row>
    <row r="66" spans="1:5" s="94" customFormat="1" ht="12" customHeight="1" x14ac:dyDescent="0.25">
      <c r="A66" s="99" t="s">
        <v>182</v>
      </c>
      <c r="B66" s="100" t="s">
        <v>181</v>
      </c>
      <c r="C66" s="115"/>
      <c r="D66" s="115"/>
      <c r="E66" s="116"/>
    </row>
    <row r="67" spans="1:5" s="94" customFormat="1" ht="12" customHeight="1" thickBot="1" x14ac:dyDescent="0.3">
      <c r="A67" s="104" t="s">
        <v>180</v>
      </c>
      <c r="B67" s="105" t="s">
        <v>179</v>
      </c>
      <c r="C67" s="115"/>
      <c r="D67" s="115"/>
      <c r="E67" s="116"/>
    </row>
    <row r="68" spans="1:5" s="94" customFormat="1" ht="12" customHeight="1" thickBot="1" x14ac:dyDescent="0.3">
      <c r="A68" s="121" t="s">
        <v>178</v>
      </c>
      <c r="B68" s="91" t="s">
        <v>177</v>
      </c>
      <c r="C68" s="110">
        <f>+C11+C18+C25+C32+C40+C52+C58+C63</f>
        <v>400000</v>
      </c>
      <c r="D68" s="110">
        <f>+D11+D18+D25+D32+D40+D52+D58+D63</f>
        <v>0</v>
      </c>
      <c r="E68" s="111">
        <f>+E11+E18+E25+E32+E40+E52+E58+E63</f>
        <v>400000</v>
      </c>
    </row>
    <row r="69" spans="1:5" s="94" customFormat="1" ht="12" customHeight="1" thickBot="1" x14ac:dyDescent="0.3">
      <c r="A69" s="122" t="s">
        <v>176</v>
      </c>
      <c r="B69" s="106" t="s">
        <v>175</v>
      </c>
      <c r="C69" s="92">
        <f>SUM(C70:C72)</f>
        <v>0</v>
      </c>
      <c r="D69" s="92">
        <f>SUM(D70:D72)</f>
        <v>0</v>
      </c>
      <c r="E69" s="93">
        <f>SUM(E70:E72)</f>
        <v>0</v>
      </c>
    </row>
    <row r="70" spans="1:5" s="94" customFormat="1" ht="12" customHeight="1" x14ac:dyDescent="0.25">
      <c r="A70" s="95" t="s">
        <v>174</v>
      </c>
      <c r="B70" s="96" t="s">
        <v>173</v>
      </c>
      <c r="C70" s="115"/>
      <c r="D70" s="115"/>
      <c r="E70" s="116"/>
    </row>
    <row r="71" spans="1:5" s="94" customFormat="1" ht="12" customHeight="1" x14ac:dyDescent="0.25">
      <c r="A71" s="99" t="s">
        <v>172</v>
      </c>
      <c r="B71" s="100" t="s">
        <v>171</v>
      </c>
      <c r="C71" s="115"/>
      <c r="D71" s="115"/>
      <c r="E71" s="116"/>
    </row>
    <row r="72" spans="1:5" s="94" customFormat="1" ht="12" customHeight="1" thickBot="1" x14ac:dyDescent="0.3">
      <c r="A72" s="104" t="s">
        <v>170</v>
      </c>
      <c r="B72" s="123" t="s">
        <v>417</v>
      </c>
      <c r="C72" s="115"/>
      <c r="D72" s="115"/>
      <c r="E72" s="116"/>
    </row>
    <row r="73" spans="1:5" s="94" customFormat="1" ht="12" customHeight="1" thickBot="1" x14ac:dyDescent="0.3">
      <c r="A73" s="122" t="s">
        <v>169</v>
      </c>
      <c r="B73" s="106" t="s">
        <v>168</v>
      </c>
      <c r="C73" s="92">
        <f>SUM(C74:C77)</f>
        <v>0</v>
      </c>
      <c r="D73" s="92">
        <f>SUM(D74:D77)</f>
        <v>0</v>
      </c>
      <c r="E73" s="93">
        <f>SUM(E74:E77)</f>
        <v>0</v>
      </c>
    </row>
    <row r="74" spans="1:5" s="94" customFormat="1" ht="12" customHeight="1" x14ac:dyDescent="0.25">
      <c r="A74" s="95" t="s">
        <v>167</v>
      </c>
      <c r="B74" s="124" t="s">
        <v>166</v>
      </c>
      <c r="C74" s="115"/>
      <c r="D74" s="115"/>
      <c r="E74" s="116"/>
    </row>
    <row r="75" spans="1:5" s="94" customFormat="1" ht="12" customHeight="1" x14ac:dyDescent="0.25">
      <c r="A75" s="99" t="s">
        <v>165</v>
      </c>
      <c r="B75" s="124" t="s">
        <v>164</v>
      </c>
      <c r="C75" s="115"/>
      <c r="D75" s="115"/>
      <c r="E75" s="116"/>
    </row>
    <row r="76" spans="1:5" s="94" customFormat="1" ht="12" customHeight="1" x14ac:dyDescent="0.25">
      <c r="A76" s="99" t="s">
        <v>163</v>
      </c>
      <c r="B76" s="124" t="s">
        <v>162</v>
      </c>
      <c r="C76" s="115"/>
      <c r="D76" s="115"/>
      <c r="E76" s="116"/>
    </row>
    <row r="77" spans="1:5" s="94" customFormat="1" ht="12" customHeight="1" thickBot="1" x14ac:dyDescent="0.3">
      <c r="A77" s="104" t="s">
        <v>161</v>
      </c>
      <c r="B77" s="125" t="s">
        <v>160</v>
      </c>
      <c r="C77" s="115"/>
      <c r="D77" s="115"/>
      <c r="E77" s="116"/>
    </row>
    <row r="78" spans="1:5" s="94" customFormat="1" ht="12" customHeight="1" thickBot="1" x14ac:dyDescent="0.3">
      <c r="A78" s="122" t="s">
        <v>159</v>
      </c>
      <c r="B78" s="106" t="s">
        <v>158</v>
      </c>
      <c r="C78" s="92">
        <f>SUM(C79:C80)</f>
        <v>0</v>
      </c>
      <c r="D78" s="92">
        <f>SUM(D79:D80)</f>
        <v>630000</v>
      </c>
      <c r="E78" s="93">
        <f>SUM(E79:E80)</f>
        <v>630000</v>
      </c>
    </row>
    <row r="79" spans="1:5" s="94" customFormat="1" ht="12" customHeight="1" x14ac:dyDescent="0.25">
      <c r="A79" s="95" t="s">
        <v>157</v>
      </c>
      <c r="B79" s="96" t="s">
        <v>156</v>
      </c>
      <c r="C79" s="115"/>
      <c r="D79" s="115">
        <v>630000</v>
      </c>
      <c r="E79" s="116">
        <v>630000</v>
      </c>
    </row>
    <row r="80" spans="1:5" s="94" customFormat="1" ht="12" customHeight="1" thickBot="1" x14ac:dyDescent="0.3">
      <c r="A80" s="104" t="s">
        <v>155</v>
      </c>
      <c r="B80" s="105" t="s">
        <v>154</v>
      </c>
      <c r="C80" s="115"/>
      <c r="D80" s="115"/>
      <c r="E80" s="116"/>
    </row>
    <row r="81" spans="1:5" s="94" customFormat="1" ht="12" customHeight="1" thickBot="1" x14ac:dyDescent="0.3">
      <c r="A81" s="122" t="s">
        <v>153</v>
      </c>
      <c r="B81" s="106" t="s">
        <v>152</v>
      </c>
      <c r="C81" s="92">
        <f>SUM(C82:C84)</f>
        <v>0</v>
      </c>
      <c r="D81" s="92">
        <f>SUM(D82:D84)</f>
        <v>0</v>
      </c>
      <c r="E81" s="93">
        <f>SUM(E82:E84)</f>
        <v>0</v>
      </c>
    </row>
    <row r="82" spans="1:5" s="94" customFormat="1" ht="12" customHeight="1" x14ac:dyDescent="0.25">
      <c r="A82" s="95" t="s">
        <v>151</v>
      </c>
      <c r="B82" s="96" t="s">
        <v>150</v>
      </c>
      <c r="C82" s="115"/>
      <c r="D82" s="115"/>
      <c r="E82" s="116"/>
    </row>
    <row r="83" spans="1:5" s="94" customFormat="1" ht="12" customHeight="1" x14ac:dyDescent="0.25">
      <c r="A83" s="99" t="s">
        <v>149</v>
      </c>
      <c r="B83" s="100" t="s">
        <v>148</v>
      </c>
      <c r="C83" s="115"/>
      <c r="D83" s="115"/>
      <c r="E83" s="116"/>
    </row>
    <row r="84" spans="1:5" s="94" customFormat="1" ht="12" customHeight="1" thickBot="1" x14ac:dyDescent="0.3">
      <c r="A84" s="104" t="s">
        <v>147</v>
      </c>
      <c r="B84" s="105" t="s">
        <v>146</v>
      </c>
      <c r="C84" s="115"/>
      <c r="D84" s="115"/>
      <c r="E84" s="116"/>
    </row>
    <row r="85" spans="1:5" s="94" customFormat="1" ht="12" customHeight="1" thickBot="1" x14ac:dyDescent="0.3">
      <c r="A85" s="122" t="s">
        <v>145</v>
      </c>
      <c r="B85" s="106" t="s">
        <v>144</v>
      </c>
      <c r="C85" s="92">
        <f>SUM(C86:C89)</f>
        <v>0</v>
      </c>
      <c r="D85" s="92">
        <f>SUM(D86:D89)</f>
        <v>0</v>
      </c>
      <c r="E85" s="93">
        <f>SUM(E86:E89)</f>
        <v>0</v>
      </c>
    </row>
    <row r="86" spans="1:5" s="94" customFormat="1" ht="12" customHeight="1" x14ac:dyDescent="0.25">
      <c r="A86" s="126" t="s">
        <v>143</v>
      </c>
      <c r="B86" s="96" t="s">
        <v>142</v>
      </c>
      <c r="C86" s="115"/>
      <c r="D86" s="115"/>
      <c r="E86" s="116"/>
    </row>
    <row r="87" spans="1:5" s="94" customFormat="1" ht="12" customHeight="1" x14ac:dyDescent="0.25">
      <c r="A87" s="127" t="s">
        <v>141</v>
      </c>
      <c r="B87" s="100" t="s">
        <v>140</v>
      </c>
      <c r="C87" s="115"/>
      <c r="D87" s="115"/>
      <c r="E87" s="116"/>
    </row>
    <row r="88" spans="1:5" s="94" customFormat="1" ht="12" customHeight="1" x14ac:dyDescent="0.25">
      <c r="A88" s="127" t="s">
        <v>139</v>
      </c>
      <c r="B88" s="100" t="s">
        <v>138</v>
      </c>
      <c r="C88" s="115"/>
      <c r="D88" s="115"/>
      <c r="E88" s="116"/>
    </row>
    <row r="89" spans="1:5" s="94" customFormat="1" ht="12" customHeight="1" thickBot="1" x14ac:dyDescent="0.3">
      <c r="A89" s="128" t="s">
        <v>137</v>
      </c>
      <c r="B89" s="105" t="s">
        <v>136</v>
      </c>
      <c r="C89" s="115"/>
      <c r="D89" s="115"/>
      <c r="E89" s="116"/>
    </row>
    <row r="90" spans="1:5" s="94" customFormat="1" ht="12" customHeight="1" thickBot="1" x14ac:dyDescent="0.3">
      <c r="A90" s="122" t="s">
        <v>135</v>
      </c>
      <c r="B90" s="106" t="s">
        <v>134</v>
      </c>
      <c r="C90" s="129"/>
      <c r="D90" s="129"/>
      <c r="E90" s="130"/>
    </row>
    <row r="91" spans="1:5" s="94" customFormat="1" ht="13.5" customHeight="1" thickBot="1" x14ac:dyDescent="0.3">
      <c r="A91" s="122" t="s">
        <v>133</v>
      </c>
      <c r="B91" s="106" t="s">
        <v>132</v>
      </c>
      <c r="C91" s="129"/>
      <c r="D91" s="129"/>
      <c r="E91" s="130"/>
    </row>
    <row r="92" spans="1:5" s="94" customFormat="1" ht="15.75" customHeight="1" thickBot="1" x14ac:dyDescent="0.3">
      <c r="A92" s="122" t="s">
        <v>131</v>
      </c>
      <c r="B92" s="131" t="s">
        <v>130</v>
      </c>
      <c r="C92" s="110">
        <f>+C69+C73+C78+C81+C85+C91+C90</f>
        <v>0</v>
      </c>
      <c r="D92" s="110">
        <f>+D69+D73+D78+D81+D85+D91+D90</f>
        <v>630000</v>
      </c>
      <c r="E92" s="111">
        <f>+E69+E73+E78+E81+E85+E91+E90</f>
        <v>630000</v>
      </c>
    </row>
    <row r="93" spans="1:5" s="94" customFormat="1" ht="25.5" customHeight="1" thickBot="1" x14ac:dyDescent="0.3">
      <c r="A93" s="132" t="s">
        <v>129</v>
      </c>
      <c r="B93" s="133" t="s">
        <v>128</v>
      </c>
      <c r="C93" s="110">
        <f>+C68+C92</f>
        <v>400000</v>
      </c>
      <c r="D93" s="110">
        <f>+D68+D92</f>
        <v>630000</v>
      </c>
      <c r="E93" s="111">
        <f>+E68+E92</f>
        <v>1030000</v>
      </c>
    </row>
    <row r="94" spans="1:5" s="94" customFormat="1" ht="15.15" customHeight="1" x14ac:dyDescent="0.25">
      <c r="A94" s="134"/>
      <c r="B94" s="135"/>
      <c r="C94" s="136"/>
    </row>
    <row r="95" spans="1:5" ht="16.5" customHeight="1" x14ac:dyDescent="0.3">
      <c r="A95" s="437" t="s">
        <v>127</v>
      </c>
      <c r="B95" s="437"/>
      <c r="C95" s="437"/>
      <c r="D95" s="437"/>
      <c r="E95" s="437"/>
    </row>
    <row r="96" spans="1:5" s="138" customFormat="1" ht="16.5" customHeight="1" thickBot="1" x14ac:dyDescent="0.35">
      <c r="A96" s="438" t="s">
        <v>126</v>
      </c>
      <c r="B96" s="438"/>
      <c r="C96" s="137"/>
      <c r="E96" s="137" t="str">
        <f>E7</f>
        <v>Forintban!</v>
      </c>
    </row>
    <row r="97" spans="1:5" x14ac:dyDescent="0.3">
      <c r="A97" s="430" t="s">
        <v>125</v>
      </c>
      <c r="B97" s="432" t="s">
        <v>494</v>
      </c>
      <c r="C97" s="434" t="str">
        <f>C8</f>
        <v>2020.</v>
      </c>
      <c r="D97" s="435"/>
      <c r="E97" s="436"/>
    </row>
    <row r="98" spans="1:5" ht="23.4" thickBot="1" x14ac:dyDescent="0.35">
      <c r="A98" s="431"/>
      <c r="B98" s="433"/>
      <c r="C98" s="83" t="str">
        <f>C9</f>
        <v>Eredeti
előirányzat</v>
      </c>
      <c r="D98" s="84" t="str">
        <f>D9</f>
        <v>Összes módosítás</v>
      </c>
      <c r="E98" s="85" t="str">
        <f>E9</f>
        <v>Módosított előirányzat</v>
      </c>
    </row>
    <row r="99" spans="1:5" s="89" customFormat="1" ht="12" customHeight="1" thickBot="1" x14ac:dyDescent="0.25">
      <c r="A99" s="140" t="s">
        <v>124</v>
      </c>
      <c r="B99" s="141" t="s">
        <v>123</v>
      </c>
      <c r="C99" s="141" t="s">
        <v>311</v>
      </c>
      <c r="D99" s="141" t="s">
        <v>310</v>
      </c>
      <c r="E99" s="142" t="s">
        <v>369</v>
      </c>
    </row>
    <row r="100" spans="1:5" ht="12" customHeight="1" thickBot="1" x14ac:dyDescent="0.35">
      <c r="A100" s="143" t="s">
        <v>122</v>
      </c>
      <c r="B100" s="144" t="s">
        <v>495</v>
      </c>
      <c r="C100" s="145">
        <f>C101+C102+C103+C104+C105+C118</f>
        <v>400000</v>
      </c>
      <c r="D100" s="145">
        <f>D101+D102+D103+D104+D105+D118</f>
        <v>630000</v>
      </c>
      <c r="E100" s="146">
        <f>E101+E102+E103+E104+E105+E118</f>
        <v>1030000</v>
      </c>
    </row>
    <row r="101" spans="1:5" ht="12" customHeight="1" x14ac:dyDescent="0.3">
      <c r="A101" s="147" t="s">
        <v>121</v>
      </c>
      <c r="B101" s="148" t="s">
        <v>120</v>
      </c>
      <c r="C101" s="149"/>
      <c r="D101" s="149"/>
      <c r="E101" s="150"/>
    </row>
    <row r="102" spans="1:5" ht="12" customHeight="1" x14ac:dyDescent="0.3">
      <c r="A102" s="99" t="s">
        <v>119</v>
      </c>
      <c r="B102" s="151" t="s">
        <v>118</v>
      </c>
      <c r="C102" s="101"/>
      <c r="D102" s="101"/>
      <c r="E102" s="102"/>
    </row>
    <row r="103" spans="1:5" ht="12" customHeight="1" x14ac:dyDescent="0.3">
      <c r="A103" s="99" t="s">
        <v>117</v>
      </c>
      <c r="B103" s="151" t="s">
        <v>116</v>
      </c>
      <c r="C103" s="107"/>
      <c r="D103" s="107"/>
      <c r="E103" s="108"/>
    </row>
    <row r="104" spans="1:5" ht="12" customHeight="1" x14ac:dyDescent="0.3">
      <c r="A104" s="99" t="s">
        <v>115</v>
      </c>
      <c r="B104" s="152" t="s">
        <v>114</v>
      </c>
      <c r="C104" s="107"/>
      <c r="D104" s="107"/>
      <c r="E104" s="108"/>
    </row>
    <row r="105" spans="1:5" ht="12" customHeight="1" x14ac:dyDescent="0.3">
      <c r="A105" s="99" t="s">
        <v>113</v>
      </c>
      <c r="B105" s="153" t="s">
        <v>112</v>
      </c>
      <c r="C105" s="107">
        <v>400000</v>
      </c>
      <c r="D105" s="107">
        <v>630000</v>
      </c>
      <c r="E105" s="108">
        <v>1030000</v>
      </c>
    </row>
    <row r="106" spans="1:5" ht="12" customHeight="1" x14ac:dyDescent="0.3">
      <c r="A106" s="99" t="s">
        <v>111</v>
      </c>
      <c r="B106" s="151" t="s">
        <v>110</v>
      </c>
      <c r="C106" s="107"/>
      <c r="D106" s="107"/>
      <c r="E106" s="108"/>
    </row>
    <row r="107" spans="1:5" ht="12" customHeight="1" x14ac:dyDescent="0.3">
      <c r="A107" s="99" t="s">
        <v>109</v>
      </c>
      <c r="B107" s="154" t="s">
        <v>108</v>
      </c>
      <c r="C107" s="107"/>
      <c r="D107" s="107"/>
      <c r="E107" s="108"/>
    </row>
    <row r="108" spans="1:5" ht="12" customHeight="1" x14ac:dyDescent="0.3">
      <c r="A108" s="99" t="s">
        <v>107</v>
      </c>
      <c r="B108" s="154" t="s">
        <v>106</v>
      </c>
      <c r="C108" s="107"/>
      <c r="D108" s="107"/>
      <c r="E108" s="108"/>
    </row>
    <row r="109" spans="1:5" ht="12" customHeight="1" x14ac:dyDescent="0.3">
      <c r="A109" s="99" t="s">
        <v>105</v>
      </c>
      <c r="B109" s="155" t="s">
        <v>104</v>
      </c>
      <c r="C109" s="107"/>
      <c r="D109" s="107"/>
      <c r="E109" s="108"/>
    </row>
    <row r="110" spans="1:5" ht="12" customHeight="1" x14ac:dyDescent="0.3">
      <c r="A110" s="99" t="s">
        <v>103</v>
      </c>
      <c r="B110" s="156" t="s">
        <v>102</v>
      </c>
      <c r="C110" s="107"/>
      <c r="D110" s="107"/>
      <c r="E110" s="108"/>
    </row>
    <row r="111" spans="1:5" ht="12" customHeight="1" x14ac:dyDescent="0.3">
      <c r="A111" s="99" t="s">
        <v>101</v>
      </c>
      <c r="B111" s="156" t="s">
        <v>69</v>
      </c>
      <c r="C111" s="107"/>
      <c r="D111" s="107"/>
      <c r="E111" s="108"/>
    </row>
    <row r="112" spans="1:5" ht="12" customHeight="1" x14ac:dyDescent="0.3">
      <c r="A112" s="99" t="s">
        <v>100</v>
      </c>
      <c r="B112" s="155" t="s">
        <v>99</v>
      </c>
      <c r="C112" s="107"/>
      <c r="D112" s="107">
        <v>630000</v>
      </c>
      <c r="E112" s="108">
        <v>630000</v>
      </c>
    </row>
    <row r="113" spans="1:5" ht="12" customHeight="1" x14ac:dyDescent="0.3">
      <c r="A113" s="99" t="s">
        <v>98</v>
      </c>
      <c r="B113" s="155" t="s">
        <v>97</v>
      </c>
      <c r="C113" s="107"/>
      <c r="D113" s="107"/>
      <c r="E113" s="108"/>
    </row>
    <row r="114" spans="1:5" ht="12" customHeight="1" x14ac:dyDescent="0.3">
      <c r="A114" s="99" t="s">
        <v>96</v>
      </c>
      <c r="B114" s="156" t="s">
        <v>63</v>
      </c>
      <c r="C114" s="107"/>
      <c r="D114" s="107"/>
      <c r="E114" s="108"/>
    </row>
    <row r="115" spans="1:5" ht="12" customHeight="1" x14ac:dyDescent="0.3">
      <c r="A115" s="157" t="s">
        <v>95</v>
      </c>
      <c r="B115" s="154" t="s">
        <v>94</v>
      </c>
      <c r="C115" s="107"/>
      <c r="D115" s="107"/>
      <c r="E115" s="108"/>
    </row>
    <row r="116" spans="1:5" ht="12" customHeight="1" x14ac:dyDescent="0.3">
      <c r="A116" s="99" t="s">
        <v>93</v>
      </c>
      <c r="B116" s="154" t="s">
        <v>92</v>
      </c>
      <c r="C116" s="107"/>
      <c r="D116" s="107"/>
      <c r="E116" s="108"/>
    </row>
    <row r="117" spans="1:5" ht="12" customHeight="1" x14ac:dyDescent="0.3">
      <c r="A117" s="104" t="s">
        <v>91</v>
      </c>
      <c r="B117" s="154" t="s">
        <v>90</v>
      </c>
      <c r="C117" s="107">
        <v>400000</v>
      </c>
      <c r="D117" s="107"/>
      <c r="E117" s="108">
        <v>400000</v>
      </c>
    </row>
    <row r="118" spans="1:5" ht="12" customHeight="1" x14ac:dyDescent="0.3">
      <c r="A118" s="99" t="s">
        <v>89</v>
      </c>
      <c r="B118" s="152" t="s">
        <v>88</v>
      </c>
      <c r="C118" s="101"/>
      <c r="D118" s="101"/>
      <c r="E118" s="102"/>
    </row>
    <row r="119" spans="1:5" ht="12" customHeight="1" x14ac:dyDescent="0.3">
      <c r="A119" s="99" t="s">
        <v>87</v>
      </c>
      <c r="B119" s="151" t="s">
        <v>86</v>
      </c>
      <c r="C119" s="101"/>
      <c r="D119" s="101"/>
      <c r="E119" s="102"/>
    </row>
    <row r="120" spans="1:5" ht="12" customHeight="1" thickBot="1" x14ac:dyDescent="0.35">
      <c r="A120" s="158" t="s">
        <v>85</v>
      </c>
      <c r="B120" s="159" t="s">
        <v>84</v>
      </c>
      <c r="C120" s="160"/>
      <c r="D120" s="160"/>
      <c r="E120" s="161"/>
    </row>
    <row r="121" spans="1:5" ht="12" customHeight="1" thickBot="1" x14ac:dyDescent="0.35">
      <c r="A121" s="162" t="s">
        <v>1</v>
      </c>
      <c r="B121" s="163" t="s">
        <v>496</v>
      </c>
      <c r="C121" s="164">
        <f>+C122+C124+C126</f>
        <v>0</v>
      </c>
      <c r="D121" s="92">
        <f>+D122+D124+D126</f>
        <v>0</v>
      </c>
      <c r="E121" s="165">
        <f>+E122+E124+E126</f>
        <v>0</v>
      </c>
    </row>
    <row r="122" spans="1:5" ht="12" customHeight="1" x14ac:dyDescent="0.3">
      <c r="A122" s="95" t="s">
        <v>83</v>
      </c>
      <c r="B122" s="151" t="s">
        <v>82</v>
      </c>
      <c r="C122" s="97"/>
      <c r="D122" s="166"/>
      <c r="E122" s="98"/>
    </row>
    <row r="123" spans="1:5" ht="12" customHeight="1" x14ac:dyDescent="0.3">
      <c r="A123" s="95" t="s">
        <v>81</v>
      </c>
      <c r="B123" s="167" t="s">
        <v>80</v>
      </c>
      <c r="C123" s="97"/>
      <c r="D123" s="166"/>
      <c r="E123" s="98"/>
    </row>
    <row r="124" spans="1:5" ht="12" customHeight="1" x14ac:dyDescent="0.3">
      <c r="A124" s="95" t="s">
        <v>79</v>
      </c>
      <c r="B124" s="167" t="s">
        <v>78</v>
      </c>
      <c r="C124" s="101"/>
      <c r="D124" s="168"/>
      <c r="E124" s="102"/>
    </row>
    <row r="125" spans="1:5" ht="12" customHeight="1" x14ac:dyDescent="0.3">
      <c r="A125" s="95" t="s">
        <v>77</v>
      </c>
      <c r="B125" s="167" t="s">
        <v>76</v>
      </c>
      <c r="C125" s="101"/>
      <c r="D125" s="168"/>
      <c r="E125" s="102"/>
    </row>
    <row r="126" spans="1:5" ht="12" customHeight="1" x14ac:dyDescent="0.3">
      <c r="A126" s="95" t="s">
        <v>75</v>
      </c>
      <c r="B126" s="105" t="s">
        <v>338</v>
      </c>
      <c r="C126" s="101"/>
      <c r="D126" s="168"/>
      <c r="E126" s="102"/>
    </row>
    <row r="127" spans="1:5" ht="12" customHeight="1" x14ac:dyDescent="0.3">
      <c r="A127" s="95" t="s">
        <v>74</v>
      </c>
      <c r="B127" s="103" t="s">
        <v>73</v>
      </c>
      <c r="C127" s="101"/>
      <c r="D127" s="168"/>
      <c r="E127" s="102"/>
    </row>
    <row r="128" spans="1:5" ht="12" customHeight="1" x14ac:dyDescent="0.3">
      <c r="A128" s="95" t="s">
        <v>72</v>
      </c>
      <c r="B128" s="169" t="s">
        <v>71</v>
      </c>
      <c r="C128" s="101"/>
      <c r="D128" s="168"/>
      <c r="E128" s="102"/>
    </row>
    <row r="129" spans="1:5" x14ac:dyDescent="0.3">
      <c r="A129" s="95" t="s">
        <v>70</v>
      </c>
      <c r="B129" s="156" t="s">
        <v>69</v>
      </c>
      <c r="C129" s="101"/>
      <c r="D129" s="168"/>
      <c r="E129" s="102"/>
    </row>
    <row r="130" spans="1:5" ht="12" customHeight="1" x14ac:dyDescent="0.3">
      <c r="A130" s="95" t="s">
        <v>68</v>
      </c>
      <c r="B130" s="156" t="s">
        <v>67</v>
      </c>
      <c r="C130" s="101"/>
      <c r="D130" s="168"/>
      <c r="E130" s="102"/>
    </row>
    <row r="131" spans="1:5" ht="12" customHeight="1" x14ac:dyDescent="0.3">
      <c r="A131" s="95" t="s">
        <v>66</v>
      </c>
      <c r="B131" s="156" t="s">
        <v>65</v>
      </c>
      <c r="C131" s="101"/>
      <c r="D131" s="168"/>
      <c r="E131" s="102"/>
    </row>
    <row r="132" spans="1:5" ht="12" customHeight="1" x14ac:dyDescent="0.3">
      <c r="A132" s="95" t="s">
        <v>64</v>
      </c>
      <c r="B132" s="156" t="s">
        <v>63</v>
      </c>
      <c r="C132" s="101"/>
      <c r="D132" s="168"/>
      <c r="E132" s="102"/>
    </row>
    <row r="133" spans="1:5" ht="12" customHeight="1" x14ac:dyDescent="0.3">
      <c r="A133" s="95" t="s">
        <v>62</v>
      </c>
      <c r="B133" s="156" t="s">
        <v>61</v>
      </c>
      <c r="C133" s="101"/>
      <c r="D133" s="168"/>
      <c r="E133" s="102"/>
    </row>
    <row r="134" spans="1:5" ht="16.2" thickBot="1" x14ac:dyDescent="0.35">
      <c r="A134" s="157" t="s">
        <v>60</v>
      </c>
      <c r="B134" s="156" t="s">
        <v>59</v>
      </c>
      <c r="C134" s="107"/>
      <c r="D134" s="170"/>
      <c r="E134" s="108"/>
    </row>
    <row r="135" spans="1:5" ht="12" customHeight="1" thickBot="1" x14ac:dyDescent="0.35">
      <c r="A135" s="90" t="s">
        <v>58</v>
      </c>
      <c r="B135" s="171" t="s">
        <v>57</v>
      </c>
      <c r="C135" s="92">
        <f>+C100+C121</f>
        <v>400000</v>
      </c>
      <c r="D135" s="172">
        <f>+D100+D121</f>
        <v>630000</v>
      </c>
      <c r="E135" s="93">
        <f>+E100+E121</f>
        <v>1030000</v>
      </c>
    </row>
    <row r="136" spans="1:5" ht="12" customHeight="1" thickBot="1" x14ac:dyDescent="0.35">
      <c r="A136" s="90" t="s">
        <v>56</v>
      </c>
      <c r="B136" s="171" t="s">
        <v>497</v>
      </c>
      <c r="C136" s="92">
        <f>+C137+C138+C139</f>
        <v>0</v>
      </c>
      <c r="D136" s="172">
        <f>+D137+D138+D139</f>
        <v>0</v>
      </c>
      <c r="E136" s="93">
        <f>+E137+E138+E139</f>
        <v>0</v>
      </c>
    </row>
    <row r="137" spans="1:5" ht="12" customHeight="1" x14ac:dyDescent="0.3">
      <c r="A137" s="95" t="s">
        <v>54</v>
      </c>
      <c r="B137" s="167" t="s">
        <v>53</v>
      </c>
      <c r="C137" s="101"/>
      <c r="D137" s="168"/>
      <c r="E137" s="102"/>
    </row>
    <row r="138" spans="1:5" ht="12" customHeight="1" x14ac:dyDescent="0.3">
      <c r="A138" s="95" t="s">
        <v>52</v>
      </c>
      <c r="B138" s="167" t="s">
        <v>51</v>
      </c>
      <c r="C138" s="101"/>
      <c r="D138" s="168"/>
      <c r="E138" s="102"/>
    </row>
    <row r="139" spans="1:5" ht="12" customHeight="1" thickBot="1" x14ac:dyDescent="0.35">
      <c r="A139" s="157" t="s">
        <v>50</v>
      </c>
      <c r="B139" s="167" t="s">
        <v>49</v>
      </c>
      <c r="C139" s="101"/>
      <c r="D139" s="168"/>
      <c r="E139" s="102"/>
    </row>
    <row r="140" spans="1:5" ht="12" customHeight="1" thickBot="1" x14ac:dyDescent="0.35">
      <c r="A140" s="90" t="s">
        <v>48</v>
      </c>
      <c r="B140" s="171" t="s">
        <v>47</v>
      </c>
      <c r="C140" s="92">
        <f>SUM(C141:C146)</f>
        <v>0</v>
      </c>
      <c r="D140" s="172">
        <f>SUM(D141:D146)</f>
        <v>0</v>
      </c>
      <c r="E140" s="93">
        <f>SUM(E141:E146)</f>
        <v>0</v>
      </c>
    </row>
    <row r="141" spans="1:5" ht="12" customHeight="1" x14ac:dyDescent="0.3">
      <c r="A141" s="95" t="s">
        <v>46</v>
      </c>
      <c r="B141" s="173" t="s">
        <v>45</v>
      </c>
      <c r="C141" s="101"/>
      <c r="D141" s="168"/>
      <c r="E141" s="102"/>
    </row>
    <row r="142" spans="1:5" ht="12" customHeight="1" x14ac:dyDescent="0.3">
      <c r="A142" s="95" t="s">
        <v>44</v>
      </c>
      <c r="B142" s="173" t="s">
        <v>43</v>
      </c>
      <c r="C142" s="101"/>
      <c r="D142" s="168"/>
      <c r="E142" s="102"/>
    </row>
    <row r="143" spans="1:5" ht="12" customHeight="1" x14ac:dyDescent="0.3">
      <c r="A143" s="95" t="s">
        <v>42</v>
      </c>
      <c r="B143" s="173" t="s">
        <v>41</v>
      </c>
      <c r="C143" s="101"/>
      <c r="D143" s="168"/>
      <c r="E143" s="102"/>
    </row>
    <row r="144" spans="1:5" ht="12" customHeight="1" x14ac:dyDescent="0.3">
      <c r="A144" s="95" t="s">
        <v>40</v>
      </c>
      <c r="B144" s="173" t="s">
        <v>39</v>
      </c>
      <c r="C144" s="101"/>
      <c r="D144" s="168"/>
      <c r="E144" s="102"/>
    </row>
    <row r="145" spans="1:9" ht="12" customHeight="1" x14ac:dyDescent="0.3">
      <c r="A145" s="95" t="s">
        <v>38</v>
      </c>
      <c r="B145" s="173" t="s">
        <v>37</v>
      </c>
      <c r="C145" s="101"/>
      <c r="D145" s="168"/>
      <c r="E145" s="102"/>
    </row>
    <row r="146" spans="1:9" ht="12" customHeight="1" thickBot="1" x14ac:dyDescent="0.35">
      <c r="A146" s="158" t="s">
        <v>36</v>
      </c>
      <c r="B146" s="174" t="s">
        <v>35</v>
      </c>
      <c r="C146" s="160"/>
      <c r="D146" s="175"/>
      <c r="E146" s="161"/>
    </row>
    <row r="147" spans="1:9" ht="12" customHeight="1" thickBot="1" x14ac:dyDescent="0.35">
      <c r="A147" s="90" t="s">
        <v>34</v>
      </c>
      <c r="B147" s="171" t="s">
        <v>33</v>
      </c>
      <c r="C147" s="110">
        <f>+C148+C149+C150+C151</f>
        <v>0</v>
      </c>
      <c r="D147" s="176">
        <f>+D148+D149+D150+D151</f>
        <v>0</v>
      </c>
      <c r="E147" s="111">
        <f>+E148+E149+E150+E151</f>
        <v>0</v>
      </c>
    </row>
    <row r="148" spans="1:9" ht="12" customHeight="1" x14ac:dyDescent="0.3">
      <c r="A148" s="95" t="s">
        <v>32</v>
      </c>
      <c r="B148" s="173" t="s">
        <v>31</v>
      </c>
      <c r="C148" s="101"/>
      <c r="D148" s="168"/>
      <c r="E148" s="102"/>
    </row>
    <row r="149" spans="1:9" ht="12" customHeight="1" x14ac:dyDescent="0.3">
      <c r="A149" s="95" t="s">
        <v>30</v>
      </c>
      <c r="B149" s="173" t="s">
        <v>29</v>
      </c>
      <c r="C149" s="101"/>
      <c r="D149" s="168"/>
      <c r="E149" s="102"/>
    </row>
    <row r="150" spans="1:9" ht="12" customHeight="1" x14ac:dyDescent="0.3">
      <c r="A150" s="95" t="s">
        <v>28</v>
      </c>
      <c r="B150" s="173" t="s">
        <v>27</v>
      </c>
      <c r="C150" s="101"/>
      <c r="D150" s="168"/>
      <c r="E150" s="102"/>
    </row>
    <row r="151" spans="1:9" ht="12" customHeight="1" thickBot="1" x14ac:dyDescent="0.35">
      <c r="A151" s="157" t="s">
        <v>26</v>
      </c>
      <c r="B151" s="177" t="s">
        <v>25</v>
      </c>
      <c r="C151" s="101"/>
      <c r="D151" s="168"/>
      <c r="E151" s="102"/>
    </row>
    <row r="152" spans="1:9" ht="12" customHeight="1" thickBot="1" x14ac:dyDescent="0.35">
      <c r="A152" s="90" t="s">
        <v>24</v>
      </c>
      <c r="B152" s="171" t="s">
        <v>23</v>
      </c>
      <c r="C152" s="178">
        <f>SUM(C153:C157)</f>
        <v>0</v>
      </c>
      <c r="D152" s="179">
        <f>SUM(D153:D157)</f>
        <v>0</v>
      </c>
      <c r="E152" s="180">
        <f>SUM(E153:E157)</f>
        <v>0</v>
      </c>
    </row>
    <row r="153" spans="1:9" ht="12" customHeight="1" x14ac:dyDescent="0.3">
      <c r="A153" s="95" t="s">
        <v>22</v>
      </c>
      <c r="B153" s="173" t="s">
        <v>21</v>
      </c>
      <c r="C153" s="101"/>
      <c r="D153" s="168"/>
      <c r="E153" s="102"/>
    </row>
    <row r="154" spans="1:9" ht="12" customHeight="1" x14ac:dyDescent="0.3">
      <c r="A154" s="95" t="s">
        <v>20</v>
      </c>
      <c r="B154" s="173" t="s">
        <v>19</v>
      </c>
      <c r="C154" s="101"/>
      <c r="D154" s="168"/>
      <c r="E154" s="102"/>
    </row>
    <row r="155" spans="1:9" ht="12" customHeight="1" x14ac:dyDescent="0.3">
      <c r="A155" s="95" t="s">
        <v>18</v>
      </c>
      <c r="B155" s="173" t="s">
        <v>17</v>
      </c>
      <c r="C155" s="101"/>
      <c r="D155" s="168"/>
      <c r="E155" s="102"/>
    </row>
    <row r="156" spans="1:9" ht="12" customHeight="1" x14ac:dyDescent="0.3">
      <c r="A156" s="95" t="s">
        <v>16</v>
      </c>
      <c r="B156" s="173" t="s">
        <v>498</v>
      </c>
      <c r="C156" s="101"/>
      <c r="D156" s="168"/>
      <c r="E156" s="102"/>
    </row>
    <row r="157" spans="1:9" ht="12" customHeight="1" thickBot="1" x14ac:dyDescent="0.35">
      <c r="A157" s="95" t="s">
        <v>14</v>
      </c>
      <c r="B157" s="173" t="s">
        <v>13</v>
      </c>
      <c r="C157" s="101"/>
      <c r="D157" s="168"/>
      <c r="E157" s="102"/>
    </row>
    <row r="158" spans="1:9" ht="12" customHeight="1" thickBot="1" x14ac:dyDescent="0.35">
      <c r="A158" s="90" t="s">
        <v>12</v>
      </c>
      <c r="B158" s="171" t="s">
        <v>11</v>
      </c>
      <c r="C158" s="181"/>
      <c r="D158" s="182"/>
      <c r="E158" s="183"/>
    </row>
    <row r="159" spans="1:9" ht="12" customHeight="1" thickBot="1" x14ac:dyDescent="0.35">
      <c r="A159" s="90" t="s">
        <v>10</v>
      </c>
      <c r="B159" s="171" t="s">
        <v>9</v>
      </c>
      <c r="C159" s="181"/>
      <c r="D159" s="182"/>
      <c r="E159" s="183"/>
    </row>
    <row r="160" spans="1:9" ht="15.15" customHeight="1" thickBot="1" x14ac:dyDescent="0.35">
      <c r="A160" s="90" t="s">
        <v>8</v>
      </c>
      <c r="B160" s="171" t="s">
        <v>7</v>
      </c>
      <c r="C160" s="184">
        <f>+C136+C140+C147+C152+C158+C159</f>
        <v>0</v>
      </c>
      <c r="D160" s="185">
        <f>+D136+D140+D147+D152+D158+D159</f>
        <v>0</v>
      </c>
      <c r="E160" s="186">
        <f>+E136+E140+E147+E152+E158+E159</f>
        <v>0</v>
      </c>
      <c r="F160" s="187"/>
      <c r="G160" s="188"/>
      <c r="H160" s="188"/>
      <c r="I160" s="188"/>
    </row>
    <row r="161" spans="1:5" s="94" customFormat="1" ht="12.9" customHeight="1" thickBot="1" x14ac:dyDescent="0.3">
      <c r="A161" s="189" t="s">
        <v>6</v>
      </c>
      <c r="B161" s="190" t="s">
        <v>5</v>
      </c>
      <c r="C161" s="184">
        <f>+C135+C160</f>
        <v>400000</v>
      </c>
      <c r="D161" s="185">
        <f>+D135+D160</f>
        <v>630000</v>
      </c>
      <c r="E161" s="186">
        <f>+E135+E160</f>
        <v>1030000</v>
      </c>
    </row>
    <row r="162" spans="1:5" x14ac:dyDescent="0.3">
      <c r="C162" s="192">
        <f>C93-C161</f>
        <v>0</v>
      </c>
      <c r="D162" s="192">
        <f>D93-D161</f>
        <v>0</v>
      </c>
    </row>
    <row r="163" spans="1:5" x14ac:dyDescent="0.3">
      <c r="A163" s="428" t="s">
        <v>4</v>
      </c>
      <c r="B163" s="428"/>
      <c r="C163" s="428"/>
      <c r="D163" s="428"/>
      <c r="E163" s="428"/>
    </row>
    <row r="164" spans="1:5" ht="15.15" customHeight="1" thickBot="1" x14ac:dyDescent="0.35">
      <c r="A164" s="429" t="s">
        <v>3</v>
      </c>
      <c r="B164" s="429"/>
      <c r="C164" s="193"/>
      <c r="E164" s="193" t="str">
        <f>E96</f>
        <v>Forintban!</v>
      </c>
    </row>
    <row r="165" spans="1:5" ht="25.5" customHeight="1" thickBot="1" x14ac:dyDescent="0.35">
      <c r="A165" s="90">
        <v>1</v>
      </c>
      <c r="B165" s="194" t="s">
        <v>2</v>
      </c>
      <c r="C165" s="195">
        <f>+C68-C135</f>
        <v>0</v>
      </c>
      <c r="D165" s="92">
        <f>+D68-D135</f>
        <v>-630000</v>
      </c>
      <c r="E165" s="93">
        <f>+E68-E135</f>
        <v>-630000</v>
      </c>
    </row>
    <row r="166" spans="1:5" ht="32.4" customHeight="1" thickBot="1" x14ac:dyDescent="0.35">
      <c r="A166" s="90" t="s">
        <v>1</v>
      </c>
      <c r="B166" s="194" t="s">
        <v>0</v>
      </c>
      <c r="C166" s="92">
        <f>+C92-C160</f>
        <v>0</v>
      </c>
      <c r="D166" s="92">
        <f>+D92-D160</f>
        <v>630000</v>
      </c>
      <c r="E166" s="93">
        <f>+E92-E160</f>
        <v>630000</v>
      </c>
    </row>
  </sheetData>
  <mergeCells count="16">
    <mergeCell ref="A7:B7"/>
    <mergeCell ref="B1:E1"/>
    <mergeCell ref="A2:E2"/>
    <mergeCell ref="A3:E3"/>
    <mergeCell ref="A4:E4"/>
    <mergeCell ref="A6:E6"/>
    <mergeCell ref="A163:E163"/>
    <mergeCell ref="A164:B164"/>
    <mergeCell ref="A8:A9"/>
    <mergeCell ref="B8:B9"/>
    <mergeCell ref="C8:E8"/>
    <mergeCell ref="A95:E95"/>
    <mergeCell ref="A96:B96"/>
    <mergeCell ref="A97:A98"/>
    <mergeCell ref="B97:B98"/>
    <mergeCell ref="C97:E97"/>
  </mergeCells>
  <printOptions horizontalCentered="1"/>
  <pageMargins left="0.6692913385826772" right="0.6692913385826772" top="0.86614173228346458" bottom="0.86614173228346458" header="0" footer="0"/>
  <pageSetup paperSize="9" scale="72" fitToHeight="2" orientation="portrait" r:id="rId1"/>
  <headerFooter alignWithMargins="0"/>
  <rowBreaks count="2" manualBreakCount="2">
    <brk id="68" max="4" man="1"/>
    <brk id="146" max="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topLeftCell="B1" zoomScaleNormal="100" zoomScaleSheetLayoutView="85" workbookViewId="0">
      <selection activeCell="J1" sqref="J1:J33"/>
    </sheetView>
  </sheetViews>
  <sheetFormatPr defaultColWidth="9.33203125" defaultRowHeight="13.2" x14ac:dyDescent="0.25"/>
  <cols>
    <col min="1" max="1" width="6.77734375" style="201" customWidth="1"/>
    <col min="2" max="2" width="48" style="256" customWidth="1"/>
    <col min="3" max="5" width="15.44140625" style="201" customWidth="1"/>
    <col min="6" max="6" width="55.109375" style="201" customWidth="1"/>
    <col min="7" max="9" width="15.44140625" style="201" customWidth="1"/>
    <col min="10" max="10" width="4.77734375" style="201" customWidth="1"/>
    <col min="11" max="256" width="9.33203125" style="201"/>
    <col min="257" max="257" width="6.77734375" style="201" customWidth="1"/>
    <col min="258" max="258" width="48" style="201" customWidth="1"/>
    <col min="259" max="261" width="15.44140625" style="201" customWidth="1"/>
    <col min="262" max="262" width="55.109375" style="201" customWidth="1"/>
    <col min="263" max="265" width="15.44140625" style="201" customWidth="1"/>
    <col min="266" max="266" width="4.77734375" style="201" customWidth="1"/>
    <col min="267" max="512" width="9.33203125" style="201"/>
    <col min="513" max="513" width="6.77734375" style="201" customWidth="1"/>
    <col min="514" max="514" width="48" style="201" customWidth="1"/>
    <col min="515" max="517" width="15.44140625" style="201" customWidth="1"/>
    <col min="518" max="518" width="55.109375" style="201" customWidth="1"/>
    <col min="519" max="521" width="15.44140625" style="201" customWidth="1"/>
    <col min="522" max="522" width="4.77734375" style="201" customWidth="1"/>
    <col min="523" max="768" width="9.33203125" style="201"/>
    <col min="769" max="769" width="6.77734375" style="201" customWidth="1"/>
    <col min="770" max="770" width="48" style="201" customWidth="1"/>
    <col min="771" max="773" width="15.44140625" style="201" customWidth="1"/>
    <col min="774" max="774" width="55.109375" style="201" customWidth="1"/>
    <col min="775" max="777" width="15.44140625" style="201" customWidth="1"/>
    <col min="778" max="778" width="4.77734375" style="201" customWidth="1"/>
    <col min="779" max="1024" width="9.33203125" style="201"/>
    <col min="1025" max="1025" width="6.77734375" style="201" customWidth="1"/>
    <col min="1026" max="1026" width="48" style="201" customWidth="1"/>
    <col min="1027" max="1029" width="15.44140625" style="201" customWidth="1"/>
    <col min="1030" max="1030" width="55.109375" style="201" customWidth="1"/>
    <col min="1031" max="1033" width="15.44140625" style="201" customWidth="1"/>
    <col min="1034" max="1034" width="4.77734375" style="201" customWidth="1"/>
    <col min="1035" max="1280" width="9.33203125" style="201"/>
    <col min="1281" max="1281" width="6.77734375" style="201" customWidth="1"/>
    <col min="1282" max="1282" width="48" style="201" customWidth="1"/>
    <col min="1283" max="1285" width="15.44140625" style="201" customWidth="1"/>
    <col min="1286" max="1286" width="55.109375" style="201" customWidth="1"/>
    <col min="1287" max="1289" width="15.44140625" style="201" customWidth="1"/>
    <col min="1290" max="1290" width="4.77734375" style="201" customWidth="1"/>
    <col min="1291" max="1536" width="9.33203125" style="201"/>
    <col min="1537" max="1537" width="6.77734375" style="201" customWidth="1"/>
    <col min="1538" max="1538" width="48" style="201" customWidth="1"/>
    <col min="1539" max="1541" width="15.44140625" style="201" customWidth="1"/>
    <col min="1542" max="1542" width="55.109375" style="201" customWidth="1"/>
    <col min="1543" max="1545" width="15.44140625" style="201" customWidth="1"/>
    <col min="1546" max="1546" width="4.77734375" style="201" customWidth="1"/>
    <col min="1547" max="1792" width="9.33203125" style="201"/>
    <col min="1793" max="1793" width="6.77734375" style="201" customWidth="1"/>
    <col min="1794" max="1794" width="48" style="201" customWidth="1"/>
    <col min="1795" max="1797" width="15.44140625" style="201" customWidth="1"/>
    <col min="1798" max="1798" width="55.109375" style="201" customWidth="1"/>
    <col min="1799" max="1801" width="15.44140625" style="201" customWidth="1"/>
    <col min="1802" max="1802" width="4.77734375" style="201" customWidth="1"/>
    <col min="1803" max="2048" width="9.33203125" style="201"/>
    <col min="2049" max="2049" width="6.77734375" style="201" customWidth="1"/>
    <col min="2050" max="2050" width="48" style="201" customWidth="1"/>
    <col min="2051" max="2053" width="15.44140625" style="201" customWidth="1"/>
    <col min="2054" max="2054" width="55.109375" style="201" customWidth="1"/>
    <col min="2055" max="2057" width="15.44140625" style="201" customWidth="1"/>
    <col min="2058" max="2058" width="4.77734375" style="201" customWidth="1"/>
    <col min="2059" max="2304" width="9.33203125" style="201"/>
    <col min="2305" max="2305" width="6.77734375" style="201" customWidth="1"/>
    <col min="2306" max="2306" width="48" style="201" customWidth="1"/>
    <col min="2307" max="2309" width="15.44140625" style="201" customWidth="1"/>
    <col min="2310" max="2310" width="55.109375" style="201" customWidth="1"/>
    <col min="2311" max="2313" width="15.44140625" style="201" customWidth="1"/>
    <col min="2314" max="2314" width="4.77734375" style="201" customWidth="1"/>
    <col min="2315" max="2560" width="9.33203125" style="201"/>
    <col min="2561" max="2561" width="6.77734375" style="201" customWidth="1"/>
    <col min="2562" max="2562" width="48" style="201" customWidth="1"/>
    <col min="2563" max="2565" width="15.44140625" style="201" customWidth="1"/>
    <col min="2566" max="2566" width="55.109375" style="201" customWidth="1"/>
    <col min="2567" max="2569" width="15.44140625" style="201" customWidth="1"/>
    <col min="2570" max="2570" width="4.77734375" style="201" customWidth="1"/>
    <col min="2571" max="2816" width="9.33203125" style="201"/>
    <col min="2817" max="2817" width="6.77734375" style="201" customWidth="1"/>
    <col min="2818" max="2818" width="48" style="201" customWidth="1"/>
    <col min="2819" max="2821" width="15.44140625" style="201" customWidth="1"/>
    <col min="2822" max="2822" width="55.109375" style="201" customWidth="1"/>
    <col min="2823" max="2825" width="15.44140625" style="201" customWidth="1"/>
    <col min="2826" max="2826" width="4.77734375" style="201" customWidth="1"/>
    <col min="2827" max="3072" width="9.33203125" style="201"/>
    <col min="3073" max="3073" width="6.77734375" style="201" customWidth="1"/>
    <col min="3074" max="3074" width="48" style="201" customWidth="1"/>
    <col min="3075" max="3077" width="15.44140625" style="201" customWidth="1"/>
    <col min="3078" max="3078" width="55.109375" style="201" customWidth="1"/>
    <col min="3079" max="3081" width="15.44140625" style="201" customWidth="1"/>
    <col min="3082" max="3082" width="4.77734375" style="201" customWidth="1"/>
    <col min="3083" max="3328" width="9.33203125" style="201"/>
    <col min="3329" max="3329" width="6.77734375" style="201" customWidth="1"/>
    <col min="3330" max="3330" width="48" style="201" customWidth="1"/>
    <col min="3331" max="3333" width="15.44140625" style="201" customWidth="1"/>
    <col min="3334" max="3334" width="55.109375" style="201" customWidth="1"/>
    <col min="3335" max="3337" width="15.44140625" style="201" customWidth="1"/>
    <col min="3338" max="3338" width="4.77734375" style="201" customWidth="1"/>
    <col min="3339" max="3584" width="9.33203125" style="201"/>
    <col min="3585" max="3585" width="6.77734375" style="201" customWidth="1"/>
    <col min="3586" max="3586" width="48" style="201" customWidth="1"/>
    <col min="3587" max="3589" width="15.44140625" style="201" customWidth="1"/>
    <col min="3590" max="3590" width="55.109375" style="201" customWidth="1"/>
    <col min="3591" max="3593" width="15.44140625" style="201" customWidth="1"/>
    <col min="3594" max="3594" width="4.77734375" style="201" customWidth="1"/>
    <col min="3595" max="3840" width="9.33203125" style="201"/>
    <col min="3841" max="3841" width="6.77734375" style="201" customWidth="1"/>
    <col min="3842" max="3842" width="48" style="201" customWidth="1"/>
    <col min="3843" max="3845" width="15.44140625" style="201" customWidth="1"/>
    <col min="3846" max="3846" width="55.109375" style="201" customWidth="1"/>
    <col min="3847" max="3849" width="15.44140625" style="201" customWidth="1"/>
    <col min="3850" max="3850" width="4.77734375" style="201" customWidth="1"/>
    <col min="3851" max="4096" width="9.33203125" style="201"/>
    <col min="4097" max="4097" width="6.77734375" style="201" customWidth="1"/>
    <col min="4098" max="4098" width="48" style="201" customWidth="1"/>
    <col min="4099" max="4101" width="15.44140625" style="201" customWidth="1"/>
    <col min="4102" max="4102" width="55.109375" style="201" customWidth="1"/>
    <col min="4103" max="4105" width="15.44140625" style="201" customWidth="1"/>
    <col min="4106" max="4106" width="4.77734375" style="201" customWidth="1"/>
    <col min="4107" max="4352" width="9.33203125" style="201"/>
    <col min="4353" max="4353" width="6.77734375" style="201" customWidth="1"/>
    <col min="4354" max="4354" width="48" style="201" customWidth="1"/>
    <col min="4355" max="4357" width="15.44140625" style="201" customWidth="1"/>
    <col min="4358" max="4358" width="55.109375" style="201" customWidth="1"/>
    <col min="4359" max="4361" width="15.44140625" style="201" customWidth="1"/>
    <col min="4362" max="4362" width="4.77734375" style="201" customWidth="1"/>
    <col min="4363" max="4608" width="9.33203125" style="201"/>
    <col min="4609" max="4609" width="6.77734375" style="201" customWidth="1"/>
    <col min="4610" max="4610" width="48" style="201" customWidth="1"/>
    <col min="4611" max="4613" width="15.44140625" style="201" customWidth="1"/>
    <col min="4614" max="4614" width="55.109375" style="201" customWidth="1"/>
    <col min="4615" max="4617" width="15.44140625" style="201" customWidth="1"/>
    <col min="4618" max="4618" width="4.77734375" style="201" customWidth="1"/>
    <col min="4619" max="4864" width="9.33203125" style="201"/>
    <col min="4865" max="4865" width="6.77734375" style="201" customWidth="1"/>
    <col min="4866" max="4866" width="48" style="201" customWidth="1"/>
    <col min="4867" max="4869" width="15.44140625" style="201" customWidth="1"/>
    <col min="4870" max="4870" width="55.109375" style="201" customWidth="1"/>
    <col min="4871" max="4873" width="15.44140625" style="201" customWidth="1"/>
    <col min="4874" max="4874" width="4.77734375" style="201" customWidth="1"/>
    <col min="4875" max="5120" width="9.33203125" style="201"/>
    <col min="5121" max="5121" width="6.77734375" style="201" customWidth="1"/>
    <col min="5122" max="5122" width="48" style="201" customWidth="1"/>
    <col min="5123" max="5125" width="15.44140625" style="201" customWidth="1"/>
    <col min="5126" max="5126" width="55.109375" style="201" customWidth="1"/>
    <col min="5127" max="5129" width="15.44140625" style="201" customWidth="1"/>
    <col min="5130" max="5130" width="4.77734375" style="201" customWidth="1"/>
    <col min="5131" max="5376" width="9.33203125" style="201"/>
    <col min="5377" max="5377" width="6.77734375" style="201" customWidth="1"/>
    <col min="5378" max="5378" width="48" style="201" customWidth="1"/>
    <col min="5379" max="5381" width="15.44140625" style="201" customWidth="1"/>
    <col min="5382" max="5382" width="55.109375" style="201" customWidth="1"/>
    <col min="5383" max="5385" width="15.44140625" style="201" customWidth="1"/>
    <col min="5386" max="5386" width="4.77734375" style="201" customWidth="1"/>
    <col min="5387" max="5632" width="9.33203125" style="201"/>
    <col min="5633" max="5633" width="6.77734375" style="201" customWidth="1"/>
    <col min="5634" max="5634" width="48" style="201" customWidth="1"/>
    <col min="5635" max="5637" width="15.44140625" style="201" customWidth="1"/>
    <col min="5638" max="5638" width="55.109375" style="201" customWidth="1"/>
    <col min="5639" max="5641" width="15.44140625" style="201" customWidth="1"/>
    <col min="5642" max="5642" width="4.77734375" style="201" customWidth="1"/>
    <col min="5643" max="5888" width="9.33203125" style="201"/>
    <col min="5889" max="5889" width="6.77734375" style="201" customWidth="1"/>
    <col min="5890" max="5890" width="48" style="201" customWidth="1"/>
    <col min="5891" max="5893" width="15.44140625" style="201" customWidth="1"/>
    <col min="5894" max="5894" width="55.109375" style="201" customWidth="1"/>
    <col min="5895" max="5897" width="15.44140625" style="201" customWidth="1"/>
    <col min="5898" max="5898" width="4.77734375" style="201" customWidth="1"/>
    <col min="5899" max="6144" width="9.33203125" style="201"/>
    <col min="6145" max="6145" width="6.77734375" style="201" customWidth="1"/>
    <col min="6146" max="6146" width="48" style="201" customWidth="1"/>
    <col min="6147" max="6149" width="15.44140625" style="201" customWidth="1"/>
    <col min="6150" max="6150" width="55.109375" style="201" customWidth="1"/>
    <col min="6151" max="6153" width="15.44140625" style="201" customWidth="1"/>
    <col min="6154" max="6154" width="4.77734375" style="201" customWidth="1"/>
    <col min="6155" max="6400" width="9.33203125" style="201"/>
    <col min="6401" max="6401" width="6.77734375" style="201" customWidth="1"/>
    <col min="6402" max="6402" width="48" style="201" customWidth="1"/>
    <col min="6403" max="6405" width="15.44140625" style="201" customWidth="1"/>
    <col min="6406" max="6406" width="55.109375" style="201" customWidth="1"/>
    <col min="6407" max="6409" width="15.44140625" style="201" customWidth="1"/>
    <col min="6410" max="6410" width="4.77734375" style="201" customWidth="1"/>
    <col min="6411" max="6656" width="9.33203125" style="201"/>
    <col min="6657" max="6657" width="6.77734375" style="201" customWidth="1"/>
    <col min="6658" max="6658" width="48" style="201" customWidth="1"/>
    <col min="6659" max="6661" width="15.44140625" style="201" customWidth="1"/>
    <col min="6662" max="6662" width="55.109375" style="201" customWidth="1"/>
    <col min="6663" max="6665" width="15.44140625" style="201" customWidth="1"/>
    <col min="6666" max="6666" width="4.77734375" style="201" customWidth="1"/>
    <col min="6667" max="6912" width="9.33203125" style="201"/>
    <col min="6913" max="6913" width="6.77734375" style="201" customWidth="1"/>
    <col min="6914" max="6914" width="48" style="201" customWidth="1"/>
    <col min="6915" max="6917" width="15.44140625" style="201" customWidth="1"/>
    <col min="6918" max="6918" width="55.109375" style="201" customWidth="1"/>
    <col min="6919" max="6921" width="15.44140625" style="201" customWidth="1"/>
    <col min="6922" max="6922" width="4.77734375" style="201" customWidth="1"/>
    <col min="6923" max="7168" width="9.33203125" style="201"/>
    <col min="7169" max="7169" width="6.77734375" style="201" customWidth="1"/>
    <col min="7170" max="7170" width="48" style="201" customWidth="1"/>
    <col min="7171" max="7173" width="15.44140625" style="201" customWidth="1"/>
    <col min="7174" max="7174" width="55.109375" style="201" customWidth="1"/>
    <col min="7175" max="7177" width="15.44140625" style="201" customWidth="1"/>
    <col min="7178" max="7178" width="4.77734375" style="201" customWidth="1"/>
    <col min="7179" max="7424" width="9.33203125" style="201"/>
    <col min="7425" max="7425" width="6.77734375" style="201" customWidth="1"/>
    <col min="7426" max="7426" width="48" style="201" customWidth="1"/>
    <col min="7427" max="7429" width="15.44140625" style="201" customWidth="1"/>
    <col min="7430" max="7430" width="55.109375" style="201" customWidth="1"/>
    <col min="7431" max="7433" width="15.44140625" style="201" customWidth="1"/>
    <col min="7434" max="7434" width="4.77734375" style="201" customWidth="1"/>
    <col min="7435" max="7680" width="9.33203125" style="201"/>
    <col min="7681" max="7681" width="6.77734375" style="201" customWidth="1"/>
    <col min="7682" max="7682" width="48" style="201" customWidth="1"/>
    <col min="7683" max="7685" width="15.44140625" style="201" customWidth="1"/>
    <col min="7686" max="7686" width="55.109375" style="201" customWidth="1"/>
    <col min="7687" max="7689" width="15.44140625" style="201" customWidth="1"/>
    <col min="7690" max="7690" width="4.77734375" style="201" customWidth="1"/>
    <col min="7691" max="7936" width="9.33203125" style="201"/>
    <col min="7937" max="7937" width="6.77734375" style="201" customWidth="1"/>
    <col min="7938" max="7938" width="48" style="201" customWidth="1"/>
    <col min="7939" max="7941" width="15.44140625" style="201" customWidth="1"/>
    <col min="7942" max="7942" width="55.109375" style="201" customWidth="1"/>
    <col min="7943" max="7945" width="15.44140625" style="201" customWidth="1"/>
    <col min="7946" max="7946" width="4.77734375" style="201" customWidth="1"/>
    <col min="7947" max="8192" width="9.33203125" style="201"/>
    <col min="8193" max="8193" width="6.77734375" style="201" customWidth="1"/>
    <col min="8194" max="8194" width="48" style="201" customWidth="1"/>
    <col min="8195" max="8197" width="15.44140625" style="201" customWidth="1"/>
    <col min="8198" max="8198" width="55.109375" style="201" customWidth="1"/>
    <col min="8199" max="8201" width="15.44140625" style="201" customWidth="1"/>
    <col min="8202" max="8202" width="4.77734375" style="201" customWidth="1"/>
    <col min="8203" max="8448" width="9.33203125" style="201"/>
    <col min="8449" max="8449" width="6.77734375" style="201" customWidth="1"/>
    <col min="8450" max="8450" width="48" style="201" customWidth="1"/>
    <col min="8451" max="8453" width="15.44140625" style="201" customWidth="1"/>
    <col min="8454" max="8454" width="55.109375" style="201" customWidth="1"/>
    <col min="8455" max="8457" width="15.44140625" style="201" customWidth="1"/>
    <col min="8458" max="8458" width="4.77734375" style="201" customWidth="1"/>
    <col min="8459" max="8704" width="9.33203125" style="201"/>
    <col min="8705" max="8705" width="6.77734375" style="201" customWidth="1"/>
    <col min="8706" max="8706" width="48" style="201" customWidth="1"/>
    <col min="8707" max="8709" width="15.44140625" style="201" customWidth="1"/>
    <col min="8710" max="8710" width="55.109375" style="201" customWidth="1"/>
    <col min="8711" max="8713" width="15.44140625" style="201" customWidth="1"/>
    <col min="8714" max="8714" width="4.77734375" style="201" customWidth="1"/>
    <col min="8715" max="8960" width="9.33203125" style="201"/>
    <col min="8961" max="8961" width="6.77734375" style="201" customWidth="1"/>
    <col min="8962" max="8962" width="48" style="201" customWidth="1"/>
    <col min="8963" max="8965" width="15.44140625" style="201" customWidth="1"/>
    <col min="8966" max="8966" width="55.109375" style="201" customWidth="1"/>
    <col min="8967" max="8969" width="15.44140625" style="201" customWidth="1"/>
    <col min="8970" max="8970" width="4.77734375" style="201" customWidth="1"/>
    <col min="8971" max="9216" width="9.33203125" style="201"/>
    <col min="9217" max="9217" width="6.77734375" style="201" customWidth="1"/>
    <col min="9218" max="9218" width="48" style="201" customWidth="1"/>
    <col min="9219" max="9221" width="15.44140625" style="201" customWidth="1"/>
    <col min="9222" max="9222" width="55.109375" style="201" customWidth="1"/>
    <col min="9223" max="9225" width="15.44140625" style="201" customWidth="1"/>
    <col min="9226" max="9226" width="4.77734375" style="201" customWidth="1"/>
    <col min="9227" max="9472" width="9.33203125" style="201"/>
    <col min="9473" max="9473" width="6.77734375" style="201" customWidth="1"/>
    <col min="9474" max="9474" width="48" style="201" customWidth="1"/>
    <col min="9475" max="9477" width="15.44140625" style="201" customWidth="1"/>
    <col min="9478" max="9478" width="55.109375" style="201" customWidth="1"/>
    <col min="9479" max="9481" width="15.44140625" style="201" customWidth="1"/>
    <col min="9482" max="9482" width="4.77734375" style="201" customWidth="1"/>
    <col min="9483" max="9728" width="9.33203125" style="201"/>
    <col min="9729" max="9729" width="6.77734375" style="201" customWidth="1"/>
    <col min="9730" max="9730" width="48" style="201" customWidth="1"/>
    <col min="9731" max="9733" width="15.44140625" style="201" customWidth="1"/>
    <col min="9734" max="9734" width="55.109375" style="201" customWidth="1"/>
    <col min="9735" max="9737" width="15.44140625" style="201" customWidth="1"/>
    <col min="9738" max="9738" width="4.77734375" style="201" customWidth="1"/>
    <col min="9739" max="9984" width="9.33203125" style="201"/>
    <col min="9985" max="9985" width="6.77734375" style="201" customWidth="1"/>
    <col min="9986" max="9986" width="48" style="201" customWidth="1"/>
    <col min="9987" max="9989" width="15.44140625" style="201" customWidth="1"/>
    <col min="9990" max="9990" width="55.109375" style="201" customWidth="1"/>
    <col min="9991" max="9993" width="15.44140625" style="201" customWidth="1"/>
    <col min="9994" max="9994" width="4.77734375" style="201" customWidth="1"/>
    <col min="9995" max="10240" width="9.33203125" style="201"/>
    <col min="10241" max="10241" width="6.77734375" style="201" customWidth="1"/>
    <col min="10242" max="10242" width="48" style="201" customWidth="1"/>
    <col min="10243" max="10245" width="15.44140625" style="201" customWidth="1"/>
    <col min="10246" max="10246" width="55.109375" style="201" customWidth="1"/>
    <col min="10247" max="10249" width="15.44140625" style="201" customWidth="1"/>
    <col min="10250" max="10250" width="4.77734375" style="201" customWidth="1"/>
    <col min="10251" max="10496" width="9.33203125" style="201"/>
    <col min="10497" max="10497" width="6.77734375" style="201" customWidth="1"/>
    <col min="10498" max="10498" width="48" style="201" customWidth="1"/>
    <col min="10499" max="10501" width="15.44140625" style="201" customWidth="1"/>
    <col min="10502" max="10502" width="55.109375" style="201" customWidth="1"/>
    <col min="10503" max="10505" width="15.44140625" style="201" customWidth="1"/>
    <col min="10506" max="10506" width="4.77734375" style="201" customWidth="1"/>
    <col min="10507" max="10752" width="9.33203125" style="201"/>
    <col min="10753" max="10753" width="6.77734375" style="201" customWidth="1"/>
    <col min="10754" max="10754" width="48" style="201" customWidth="1"/>
    <col min="10755" max="10757" width="15.44140625" style="201" customWidth="1"/>
    <col min="10758" max="10758" width="55.109375" style="201" customWidth="1"/>
    <col min="10759" max="10761" width="15.44140625" style="201" customWidth="1"/>
    <col min="10762" max="10762" width="4.77734375" style="201" customWidth="1"/>
    <col min="10763" max="11008" width="9.33203125" style="201"/>
    <col min="11009" max="11009" width="6.77734375" style="201" customWidth="1"/>
    <col min="11010" max="11010" width="48" style="201" customWidth="1"/>
    <col min="11011" max="11013" width="15.44140625" style="201" customWidth="1"/>
    <col min="11014" max="11014" width="55.109375" style="201" customWidth="1"/>
    <col min="11015" max="11017" width="15.44140625" style="201" customWidth="1"/>
    <col min="11018" max="11018" width="4.77734375" style="201" customWidth="1"/>
    <col min="11019" max="11264" width="9.33203125" style="201"/>
    <col min="11265" max="11265" width="6.77734375" style="201" customWidth="1"/>
    <col min="11266" max="11266" width="48" style="201" customWidth="1"/>
    <col min="11267" max="11269" width="15.44140625" style="201" customWidth="1"/>
    <col min="11270" max="11270" width="55.109375" style="201" customWidth="1"/>
    <col min="11271" max="11273" width="15.44140625" style="201" customWidth="1"/>
    <col min="11274" max="11274" width="4.77734375" style="201" customWidth="1"/>
    <col min="11275" max="11520" width="9.33203125" style="201"/>
    <col min="11521" max="11521" width="6.77734375" style="201" customWidth="1"/>
    <col min="11522" max="11522" width="48" style="201" customWidth="1"/>
    <col min="11523" max="11525" width="15.44140625" style="201" customWidth="1"/>
    <col min="11526" max="11526" width="55.109375" style="201" customWidth="1"/>
    <col min="11527" max="11529" width="15.44140625" style="201" customWidth="1"/>
    <col min="11530" max="11530" width="4.77734375" style="201" customWidth="1"/>
    <col min="11531" max="11776" width="9.33203125" style="201"/>
    <col min="11777" max="11777" width="6.77734375" style="201" customWidth="1"/>
    <col min="11778" max="11778" width="48" style="201" customWidth="1"/>
    <col min="11779" max="11781" width="15.44140625" style="201" customWidth="1"/>
    <col min="11782" max="11782" width="55.109375" style="201" customWidth="1"/>
    <col min="11783" max="11785" width="15.44140625" style="201" customWidth="1"/>
    <col min="11786" max="11786" width="4.77734375" style="201" customWidth="1"/>
    <col min="11787" max="12032" width="9.33203125" style="201"/>
    <col min="12033" max="12033" width="6.77734375" style="201" customWidth="1"/>
    <col min="12034" max="12034" width="48" style="201" customWidth="1"/>
    <col min="12035" max="12037" width="15.44140625" style="201" customWidth="1"/>
    <col min="12038" max="12038" width="55.109375" style="201" customWidth="1"/>
    <col min="12039" max="12041" width="15.44140625" style="201" customWidth="1"/>
    <col min="12042" max="12042" width="4.77734375" style="201" customWidth="1"/>
    <col min="12043" max="12288" width="9.33203125" style="201"/>
    <col min="12289" max="12289" width="6.77734375" style="201" customWidth="1"/>
    <col min="12290" max="12290" width="48" style="201" customWidth="1"/>
    <col min="12291" max="12293" width="15.44140625" style="201" customWidth="1"/>
    <col min="12294" max="12294" width="55.109375" style="201" customWidth="1"/>
    <col min="12295" max="12297" width="15.44140625" style="201" customWidth="1"/>
    <col min="12298" max="12298" width="4.77734375" style="201" customWidth="1"/>
    <col min="12299" max="12544" width="9.33203125" style="201"/>
    <col min="12545" max="12545" width="6.77734375" style="201" customWidth="1"/>
    <col min="12546" max="12546" width="48" style="201" customWidth="1"/>
    <col min="12547" max="12549" width="15.44140625" style="201" customWidth="1"/>
    <col min="12550" max="12550" width="55.109375" style="201" customWidth="1"/>
    <col min="12551" max="12553" width="15.44140625" style="201" customWidth="1"/>
    <col min="12554" max="12554" width="4.77734375" style="201" customWidth="1"/>
    <col min="12555" max="12800" width="9.33203125" style="201"/>
    <col min="12801" max="12801" width="6.77734375" style="201" customWidth="1"/>
    <col min="12802" max="12802" width="48" style="201" customWidth="1"/>
    <col min="12803" max="12805" width="15.44140625" style="201" customWidth="1"/>
    <col min="12806" max="12806" width="55.109375" style="201" customWidth="1"/>
    <col min="12807" max="12809" width="15.44140625" style="201" customWidth="1"/>
    <col min="12810" max="12810" width="4.77734375" style="201" customWidth="1"/>
    <col min="12811" max="13056" width="9.33203125" style="201"/>
    <col min="13057" max="13057" width="6.77734375" style="201" customWidth="1"/>
    <col min="13058" max="13058" width="48" style="201" customWidth="1"/>
    <col min="13059" max="13061" width="15.44140625" style="201" customWidth="1"/>
    <col min="13062" max="13062" width="55.109375" style="201" customWidth="1"/>
    <col min="13063" max="13065" width="15.44140625" style="201" customWidth="1"/>
    <col min="13066" max="13066" width="4.77734375" style="201" customWidth="1"/>
    <col min="13067" max="13312" width="9.33203125" style="201"/>
    <col min="13313" max="13313" width="6.77734375" style="201" customWidth="1"/>
    <col min="13314" max="13314" width="48" style="201" customWidth="1"/>
    <col min="13315" max="13317" width="15.44140625" style="201" customWidth="1"/>
    <col min="13318" max="13318" width="55.109375" style="201" customWidth="1"/>
    <col min="13319" max="13321" width="15.44140625" style="201" customWidth="1"/>
    <col min="13322" max="13322" width="4.77734375" style="201" customWidth="1"/>
    <col min="13323" max="13568" width="9.33203125" style="201"/>
    <col min="13569" max="13569" width="6.77734375" style="201" customWidth="1"/>
    <col min="13570" max="13570" width="48" style="201" customWidth="1"/>
    <col min="13571" max="13573" width="15.44140625" style="201" customWidth="1"/>
    <col min="13574" max="13574" width="55.109375" style="201" customWidth="1"/>
    <col min="13575" max="13577" width="15.44140625" style="201" customWidth="1"/>
    <col min="13578" max="13578" width="4.77734375" style="201" customWidth="1"/>
    <col min="13579" max="13824" width="9.33203125" style="201"/>
    <col min="13825" max="13825" width="6.77734375" style="201" customWidth="1"/>
    <col min="13826" max="13826" width="48" style="201" customWidth="1"/>
    <col min="13827" max="13829" width="15.44140625" style="201" customWidth="1"/>
    <col min="13830" max="13830" width="55.109375" style="201" customWidth="1"/>
    <col min="13831" max="13833" width="15.44140625" style="201" customWidth="1"/>
    <col min="13834" max="13834" width="4.77734375" style="201" customWidth="1"/>
    <col min="13835" max="14080" width="9.33203125" style="201"/>
    <col min="14081" max="14081" width="6.77734375" style="201" customWidth="1"/>
    <col min="14082" max="14082" width="48" style="201" customWidth="1"/>
    <col min="14083" max="14085" width="15.44140625" style="201" customWidth="1"/>
    <col min="14086" max="14086" width="55.109375" style="201" customWidth="1"/>
    <col min="14087" max="14089" width="15.44140625" style="201" customWidth="1"/>
    <col min="14090" max="14090" width="4.77734375" style="201" customWidth="1"/>
    <col min="14091" max="14336" width="9.33203125" style="201"/>
    <col min="14337" max="14337" width="6.77734375" style="201" customWidth="1"/>
    <col min="14338" max="14338" width="48" style="201" customWidth="1"/>
    <col min="14339" max="14341" width="15.44140625" style="201" customWidth="1"/>
    <col min="14342" max="14342" width="55.109375" style="201" customWidth="1"/>
    <col min="14343" max="14345" width="15.44140625" style="201" customWidth="1"/>
    <col min="14346" max="14346" width="4.77734375" style="201" customWidth="1"/>
    <col min="14347" max="14592" width="9.33203125" style="201"/>
    <col min="14593" max="14593" width="6.77734375" style="201" customWidth="1"/>
    <col min="14594" max="14594" width="48" style="201" customWidth="1"/>
    <col min="14595" max="14597" width="15.44140625" style="201" customWidth="1"/>
    <col min="14598" max="14598" width="55.109375" style="201" customWidth="1"/>
    <col min="14599" max="14601" width="15.44140625" style="201" customWidth="1"/>
    <col min="14602" max="14602" width="4.77734375" style="201" customWidth="1"/>
    <col min="14603" max="14848" width="9.33203125" style="201"/>
    <col min="14849" max="14849" width="6.77734375" style="201" customWidth="1"/>
    <col min="14850" max="14850" width="48" style="201" customWidth="1"/>
    <col min="14851" max="14853" width="15.44140625" style="201" customWidth="1"/>
    <col min="14854" max="14854" width="55.109375" style="201" customWidth="1"/>
    <col min="14855" max="14857" width="15.44140625" style="201" customWidth="1"/>
    <col min="14858" max="14858" width="4.77734375" style="201" customWidth="1"/>
    <col min="14859" max="15104" width="9.33203125" style="201"/>
    <col min="15105" max="15105" width="6.77734375" style="201" customWidth="1"/>
    <col min="15106" max="15106" width="48" style="201" customWidth="1"/>
    <col min="15107" max="15109" width="15.44140625" style="201" customWidth="1"/>
    <col min="15110" max="15110" width="55.109375" style="201" customWidth="1"/>
    <col min="15111" max="15113" width="15.44140625" style="201" customWidth="1"/>
    <col min="15114" max="15114" width="4.77734375" style="201" customWidth="1"/>
    <col min="15115" max="15360" width="9.33203125" style="201"/>
    <col min="15361" max="15361" width="6.77734375" style="201" customWidth="1"/>
    <col min="15362" max="15362" width="48" style="201" customWidth="1"/>
    <col min="15363" max="15365" width="15.44140625" style="201" customWidth="1"/>
    <col min="15366" max="15366" width="55.109375" style="201" customWidth="1"/>
    <col min="15367" max="15369" width="15.44140625" style="201" customWidth="1"/>
    <col min="15370" max="15370" width="4.77734375" style="201" customWidth="1"/>
    <col min="15371" max="15616" width="9.33203125" style="201"/>
    <col min="15617" max="15617" width="6.77734375" style="201" customWidth="1"/>
    <col min="15618" max="15618" width="48" style="201" customWidth="1"/>
    <col min="15619" max="15621" width="15.44140625" style="201" customWidth="1"/>
    <col min="15622" max="15622" width="55.109375" style="201" customWidth="1"/>
    <col min="15623" max="15625" width="15.44140625" style="201" customWidth="1"/>
    <col min="15626" max="15626" width="4.77734375" style="201" customWidth="1"/>
    <col min="15627" max="15872" width="9.33203125" style="201"/>
    <col min="15873" max="15873" width="6.77734375" style="201" customWidth="1"/>
    <col min="15874" max="15874" width="48" style="201" customWidth="1"/>
    <col min="15875" max="15877" width="15.44140625" style="201" customWidth="1"/>
    <col min="15878" max="15878" width="55.109375" style="201" customWidth="1"/>
    <col min="15879" max="15881" width="15.44140625" style="201" customWidth="1"/>
    <col min="15882" max="15882" width="4.77734375" style="201" customWidth="1"/>
    <col min="15883" max="16128" width="9.33203125" style="201"/>
    <col min="16129" max="16129" width="6.77734375" style="201" customWidth="1"/>
    <col min="16130" max="16130" width="48" style="201" customWidth="1"/>
    <col min="16131" max="16133" width="15.44140625" style="201" customWidth="1"/>
    <col min="16134" max="16134" width="55.109375" style="201" customWidth="1"/>
    <col min="16135" max="16137" width="15.44140625" style="201" customWidth="1"/>
    <col min="16138" max="16138" width="4.77734375" style="201" customWidth="1"/>
    <col min="16139" max="16384" width="9.33203125" style="201"/>
  </cols>
  <sheetData>
    <row r="1" spans="1:10" ht="39.75" customHeight="1" x14ac:dyDescent="0.25">
      <c r="A1" s="198"/>
      <c r="B1" s="199" t="s">
        <v>315</v>
      </c>
      <c r="C1" s="200"/>
      <c r="D1" s="200"/>
      <c r="E1" s="200"/>
      <c r="F1" s="200"/>
      <c r="G1" s="200"/>
      <c r="H1" s="200"/>
      <c r="I1" s="200"/>
      <c r="J1" s="446" t="s">
        <v>510</v>
      </c>
    </row>
    <row r="2" spans="1:10" ht="14.4" thickBot="1" x14ac:dyDescent="0.3">
      <c r="A2" s="198"/>
      <c r="B2" s="202"/>
      <c r="C2" s="198"/>
      <c r="D2" s="198"/>
      <c r="E2" s="198"/>
      <c r="F2" s="198"/>
      <c r="G2" s="203"/>
      <c r="H2" s="203"/>
      <c r="I2" s="203" t="s">
        <v>257</v>
      </c>
      <c r="J2" s="446"/>
    </row>
    <row r="3" spans="1:10" ht="18" customHeight="1" thickBot="1" x14ac:dyDescent="0.3">
      <c r="A3" s="447" t="s">
        <v>125</v>
      </c>
      <c r="B3" s="204" t="s">
        <v>314</v>
      </c>
      <c r="C3" s="205"/>
      <c r="D3" s="206"/>
      <c r="E3" s="206"/>
      <c r="F3" s="204" t="s">
        <v>313</v>
      </c>
      <c r="G3" s="207"/>
      <c r="H3" s="208"/>
      <c r="I3" s="209"/>
      <c r="J3" s="446"/>
    </row>
    <row r="4" spans="1:10" s="213" customFormat="1" ht="35.25" customHeight="1" thickBot="1" x14ac:dyDescent="0.3">
      <c r="A4" s="448"/>
      <c r="B4" s="210" t="s">
        <v>312</v>
      </c>
      <c r="C4" s="211" t="str">
        <f>+CONCATENATE('[1]1. melléklet'!C8," eredeti előirányzat")</f>
        <v>2020. eredeti előirányzat</v>
      </c>
      <c r="D4" s="84" t="s">
        <v>491</v>
      </c>
      <c r="E4" s="85" t="s">
        <v>492</v>
      </c>
      <c r="F4" s="210" t="s">
        <v>312</v>
      </c>
      <c r="G4" s="211" t="str">
        <f>+C4</f>
        <v>2020. eredeti előirányzat</v>
      </c>
      <c r="H4" s="211" t="str">
        <f>+D4</f>
        <v>Összes módosítás</v>
      </c>
      <c r="I4" s="212" t="str">
        <f>+E4</f>
        <v>Módosított előirányzat</v>
      </c>
      <c r="J4" s="446"/>
    </row>
    <row r="5" spans="1:10" s="219" customFormat="1" ht="12" customHeight="1" thickBot="1" x14ac:dyDescent="0.3">
      <c r="A5" s="214" t="s">
        <v>124</v>
      </c>
      <c r="B5" s="215" t="s">
        <v>123</v>
      </c>
      <c r="C5" s="216" t="s">
        <v>311</v>
      </c>
      <c r="D5" s="217" t="s">
        <v>310</v>
      </c>
      <c r="E5" s="217" t="s">
        <v>369</v>
      </c>
      <c r="F5" s="215" t="s">
        <v>504</v>
      </c>
      <c r="G5" s="216" t="s">
        <v>505</v>
      </c>
      <c r="H5" s="216" t="s">
        <v>506</v>
      </c>
      <c r="I5" s="218" t="s">
        <v>507</v>
      </c>
      <c r="J5" s="446"/>
    </row>
    <row r="6" spans="1:10" ht="12.9" customHeight="1" x14ac:dyDescent="0.25">
      <c r="A6" s="220" t="s">
        <v>122</v>
      </c>
      <c r="B6" s="221" t="s">
        <v>309</v>
      </c>
      <c r="C6" s="222">
        <v>168970197</v>
      </c>
      <c r="D6" s="222">
        <v>16797479</v>
      </c>
      <c r="E6" s="222">
        <v>185767676</v>
      </c>
      <c r="F6" s="221" t="s">
        <v>308</v>
      </c>
      <c r="G6" s="222">
        <v>138787280</v>
      </c>
      <c r="H6" s="222">
        <v>14006432</v>
      </c>
      <c r="I6" s="223">
        <v>152793712</v>
      </c>
      <c r="J6" s="446"/>
    </row>
    <row r="7" spans="1:10" ht="12.9" customHeight="1" x14ac:dyDescent="0.25">
      <c r="A7" s="224" t="s">
        <v>1</v>
      </c>
      <c r="B7" s="225" t="s">
        <v>307</v>
      </c>
      <c r="C7" s="226">
        <v>72092080</v>
      </c>
      <c r="D7" s="226">
        <v>-143277</v>
      </c>
      <c r="E7" s="226">
        <v>71948803</v>
      </c>
      <c r="F7" s="225" t="s">
        <v>118</v>
      </c>
      <c r="G7" s="226">
        <v>21087698</v>
      </c>
      <c r="H7" s="226">
        <v>2047855</v>
      </c>
      <c r="I7" s="227">
        <v>23135553</v>
      </c>
      <c r="J7" s="446"/>
    </row>
    <row r="8" spans="1:10" ht="12.9" customHeight="1" x14ac:dyDescent="0.25">
      <c r="A8" s="224" t="s">
        <v>58</v>
      </c>
      <c r="B8" s="225" t="s">
        <v>306</v>
      </c>
      <c r="C8" s="226"/>
      <c r="D8" s="226"/>
      <c r="E8" s="226"/>
      <c r="F8" s="225" t="s">
        <v>305</v>
      </c>
      <c r="G8" s="226">
        <v>96257733</v>
      </c>
      <c r="H8" s="226">
        <v>24832113</v>
      </c>
      <c r="I8" s="227">
        <v>121089846</v>
      </c>
      <c r="J8" s="446"/>
    </row>
    <row r="9" spans="1:10" ht="12.9" customHeight="1" x14ac:dyDescent="0.25">
      <c r="A9" s="224" t="s">
        <v>56</v>
      </c>
      <c r="B9" s="225" t="s">
        <v>304</v>
      </c>
      <c r="C9" s="226">
        <v>9700000</v>
      </c>
      <c r="D9" s="226">
        <v>-500000</v>
      </c>
      <c r="E9" s="226">
        <v>9200000</v>
      </c>
      <c r="F9" s="225" t="s">
        <v>114</v>
      </c>
      <c r="G9" s="226">
        <v>22492920</v>
      </c>
      <c r="H9" s="226"/>
      <c r="I9" s="227">
        <v>22492920</v>
      </c>
      <c r="J9" s="446"/>
    </row>
    <row r="10" spans="1:10" ht="12.9" customHeight="1" x14ac:dyDescent="0.25">
      <c r="A10" s="224" t="s">
        <v>48</v>
      </c>
      <c r="B10" s="228" t="s">
        <v>303</v>
      </c>
      <c r="C10" s="226">
        <v>24723194</v>
      </c>
      <c r="D10" s="226">
        <v>22657810</v>
      </c>
      <c r="E10" s="226">
        <v>47381004</v>
      </c>
      <c r="F10" s="225" t="s">
        <v>112</v>
      </c>
      <c r="G10" s="226">
        <v>2137048</v>
      </c>
      <c r="H10" s="226">
        <v>3290008</v>
      </c>
      <c r="I10" s="227">
        <v>5427056</v>
      </c>
      <c r="J10" s="446"/>
    </row>
    <row r="11" spans="1:10" ht="12.9" customHeight="1" x14ac:dyDescent="0.25">
      <c r="A11" s="224" t="s">
        <v>34</v>
      </c>
      <c r="B11" s="225" t="s">
        <v>302</v>
      </c>
      <c r="C11" s="229">
        <v>56000</v>
      </c>
      <c r="D11" s="229"/>
      <c r="E11" s="229">
        <v>56000</v>
      </c>
      <c r="F11" s="225" t="s">
        <v>88</v>
      </c>
      <c r="G11" s="226">
        <v>4016150</v>
      </c>
      <c r="H11" s="226">
        <v>-1532168</v>
      </c>
      <c r="I11" s="227">
        <v>2483982</v>
      </c>
      <c r="J11" s="446"/>
    </row>
    <row r="12" spans="1:10" ht="12.9" customHeight="1" x14ac:dyDescent="0.25">
      <c r="A12" s="224" t="s">
        <v>24</v>
      </c>
      <c r="B12" s="225" t="s">
        <v>301</v>
      </c>
      <c r="C12" s="226"/>
      <c r="D12" s="226"/>
      <c r="E12" s="226"/>
      <c r="F12" s="230"/>
      <c r="G12" s="226"/>
      <c r="H12" s="226"/>
      <c r="I12" s="227"/>
      <c r="J12" s="446"/>
    </row>
    <row r="13" spans="1:10" ht="12.9" customHeight="1" x14ac:dyDescent="0.25">
      <c r="A13" s="224" t="s">
        <v>12</v>
      </c>
      <c r="B13" s="230"/>
      <c r="C13" s="226"/>
      <c r="D13" s="226"/>
      <c r="E13" s="226"/>
      <c r="F13" s="230"/>
      <c r="G13" s="226"/>
      <c r="H13" s="226"/>
      <c r="I13" s="227"/>
      <c r="J13" s="446"/>
    </row>
    <row r="14" spans="1:10" ht="12.9" customHeight="1" x14ac:dyDescent="0.25">
      <c r="A14" s="224" t="s">
        <v>10</v>
      </c>
      <c r="B14" s="231"/>
      <c r="C14" s="229"/>
      <c r="D14" s="229"/>
      <c r="E14" s="229"/>
      <c r="F14" s="230"/>
      <c r="G14" s="226"/>
      <c r="H14" s="226"/>
      <c r="I14" s="227"/>
      <c r="J14" s="446"/>
    </row>
    <row r="15" spans="1:10" ht="12.9" customHeight="1" x14ac:dyDescent="0.25">
      <c r="A15" s="224" t="s">
        <v>8</v>
      </c>
      <c r="B15" s="230"/>
      <c r="C15" s="226"/>
      <c r="D15" s="226"/>
      <c r="E15" s="226"/>
      <c r="F15" s="230"/>
      <c r="G15" s="226"/>
      <c r="H15" s="226"/>
      <c r="I15" s="227"/>
      <c r="J15" s="446"/>
    </row>
    <row r="16" spans="1:10" ht="12.9" customHeight="1" x14ac:dyDescent="0.25">
      <c r="A16" s="224" t="s">
        <v>6</v>
      </c>
      <c r="B16" s="230"/>
      <c r="C16" s="226"/>
      <c r="D16" s="226"/>
      <c r="E16" s="226"/>
      <c r="F16" s="230"/>
      <c r="G16" s="226"/>
      <c r="H16" s="226"/>
      <c r="I16" s="227"/>
      <c r="J16" s="446"/>
    </row>
    <row r="17" spans="1:10" ht="12.9" customHeight="1" thickBot="1" x14ac:dyDescent="0.3">
      <c r="A17" s="224" t="s">
        <v>300</v>
      </c>
      <c r="B17" s="232"/>
      <c r="C17" s="233"/>
      <c r="D17" s="233"/>
      <c r="E17" s="233"/>
      <c r="F17" s="230"/>
      <c r="G17" s="233"/>
      <c r="H17" s="233"/>
      <c r="I17" s="234"/>
      <c r="J17" s="446"/>
    </row>
    <row r="18" spans="1:10" ht="13.8" thickBot="1" x14ac:dyDescent="0.3">
      <c r="A18" s="235" t="s">
        <v>299</v>
      </c>
      <c r="B18" s="236" t="s">
        <v>298</v>
      </c>
      <c r="C18" s="237">
        <f>C6+C7+C9+C10+C11+C13+C14+C15+C16+C17</f>
        <v>275541471</v>
      </c>
      <c r="D18" s="237">
        <f>D6+D7+D9+D10+D11+D13+D14+D15+D16+D17</f>
        <v>38812012</v>
      </c>
      <c r="E18" s="237">
        <f>E6+E7+E9+E10+E11+E13+E14+E15+E16+E17</f>
        <v>314353483</v>
      </c>
      <c r="F18" s="236" t="s">
        <v>297</v>
      </c>
      <c r="G18" s="237">
        <f>SUM(G6:G17)</f>
        <v>284778829</v>
      </c>
      <c r="H18" s="237">
        <f>SUM(H6:H17)</f>
        <v>42644240</v>
      </c>
      <c r="I18" s="238">
        <f>SUM(I6:I17)</f>
        <v>327423069</v>
      </c>
      <c r="J18" s="446"/>
    </row>
    <row r="19" spans="1:10" ht="12.9" customHeight="1" x14ac:dyDescent="0.25">
      <c r="A19" s="239" t="s">
        <v>296</v>
      </c>
      <c r="B19" s="240" t="s">
        <v>295</v>
      </c>
      <c r="C19" s="241">
        <f>+C20+C21+C22+C23</f>
        <v>15401422</v>
      </c>
      <c r="D19" s="241">
        <f>+D20+D21+D22+D23</f>
        <v>6377448</v>
      </c>
      <c r="E19" s="241">
        <f>+E20+E21+E22+E23</f>
        <v>21778870</v>
      </c>
      <c r="F19" s="242" t="s">
        <v>294</v>
      </c>
      <c r="G19" s="243"/>
      <c r="H19" s="243"/>
      <c r="I19" s="244"/>
      <c r="J19" s="446"/>
    </row>
    <row r="20" spans="1:10" ht="12.9" customHeight="1" x14ac:dyDescent="0.25">
      <c r="A20" s="245" t="s">
        <v>293</v>
      </c>
      <c r="B20" s="242" t="s">
        <v>292</v>
      </c>
      <c r="C20" s="246">
        <v>15401422</v>
      </c>
      <c r="D20" s="246">
        <v>6377448</v>
      </c>
      <c r="E20" s="246">
        <v>21778870</v>
      </c>
      <c r="F20" s="242" t="s">
        <v>291</v>
      </c>
      <c r="G20" s="246"/>
      <c r="H20" s="246"/>
      <c r="I20" s="247"/>
      <c r="J20" s="446"/>
    </row>
    <row r="21" spans="1:10" ht="12.9" customHeight="1" x14ac:dyDescent="0.25">
      <c r="A21" s="245" t="s">
        <v>290</v>
      </c>
      <c r="B21" s="242" t="s">
        <v>289</v>
      </c>
      <c r="C21" s="246"/>
      <c r="D21" s="246"/>
      <c r="E21" s="246"/>
      <c r="F21" s="242" t="s">
        <v>288</v>
      </c>
      <c r="G21" s="246"/>
      <c r="H21" s="246"/>
      <c r="I21" s="247"/>
      <c r="J21" s="446"/>
    </row>
    <row r="22" spans="1:10" ht="12.9" customHeight="1" x14ac:dyDescent="0.25">
      <c r="A22" s="245" t="s">
        <v>287</v>
      </c>
      <c r="B22" s="242" t="s">
        <v>286</v>
      </c>
      <c r="C22" s="246"/>
      <c r="D22" s="246"/>
      <c r="E22" s="246"/>
      <c r="F22" s="242" t="s">
        <v>285</v>
      </c>
      <c r="G22" s="246"/>
      <c r="H22" s="246"/>
      <c r="I22" s="247"/>
      <c r="J22" s="446"/>
    </row>
    <row r="23" spans="1:10" ht="12.9" customHeight="1" x14ac:dyDescent="0.25">
      <c r="A23" s="245" t="s">
        <v>284</v>
      </c>
      <c r="B23" s="248" t="s">
        <v>283</v>
      </c>
      <c r="C23" s="246"/>
      <c r="D23" s="246"/>
      <c r="E23" s="246"/>
      <c r="F23" s="240" t="s">
        <v>282</v>
      </c>
      <c r="G23" s="246"/>
      <c r="H23" s="246"/>
      <c r="I23" s="247"/>
      <c r="J23" s="446"/>
    </row>
    <row r="24" spans="1:10" ht="12.9" customHeight="1" x14ac:dyDescent="0.25">
      <c r="A24" s="245" t="s">
        <v>281</v>
      </c>
      <c r="B24" s="242" t="s">
        <v>280</v>
      </c>
      <c r="C24" s="249">
        <f>+C25+C26</f>
        <v>0</v>
      </c>
      <c r="D24" s="249">
        <f>+D25+D26</f>
        <v>0</v>
      </c>
      <c r="E24" s="249">
        <f>+E25+E26</f>
        <v>0</v>
      </c>
      <c r="F24" s="242" t="s">
        <v>279</v>
      </c>
      <c r="G24" s="246"/>
      <c r="H24" s="246"/>
      <c r="I24" s="247"/>
      <c r="J24" s="446"/>
    </row>
    <row r="25" spans="1:10" ht="12.9" customHeight="1" x14ac:dyDescent="0.25">
      <c r="A25" s="239" t="s">
        <v>278</v>
      </c>
      <c r="B25" s="240" t="s">
        <v>277</v>
      </c>
      <c r="C25" s="243"/>
      <c r="D25" s="243"/>
      <c r="E25" s="243"/>
      <c r="F25" s="221" t="s">
        <v>27</v>
      </c>
      <c r="G25" s="243"/>
      <c r="H25" s="243"/>
      <c r="I25" s="244"/>
      <c r="J25" s="446"/>
    </row>
    <row r="26" spans="1:10" ht="12.9" customHeight="1" x14ac:dyDescent="0.25">
      <c r="A26" s="245" t="s">
        <v>276</v>
      </c>
      <c r="B26" s="242" t="s">
        <v>275</v>
      </c>
      <c r="C26" s="246"/>
      <c r="D26" s="246"/>
      <c r="E26" s="246"/>
      <c r="F26" s="225" t="s">
        <v>11</v>
      </c>
      <c r="G26" s="246"/>
      <c r="H26" s="246"/>
      <c r="I26" s="247"/>
      <c r="J26" s="446"/>
    </row>
    <row r="27" spans="1:10" ht="12.9" customHeight="1" x14ac:dyDescent="0.25">
      <c r="A27" s="224" t="s">
        <v>274</v>
      </c>
      <c r="B27" s="242" t="s">
        <v>134</v>
      </c>
      <c r="C27" s="246"/>
      <c r="D27" s="246"/>
      <c r="E27" s="246"/>
      <c r="F27" s="225" t="s">
        <v>9</v>
      </c>
      <c r="G27" s="246"/>
      <c r="H27" s="246"/>
      <c r="I27" s="247"/>
      <c r="J27" s="446"/>
    </row>
    <row r="28" spans="1:10" ht="12.9" customHeight="1" thickBot="1" x14ac:dyDescent="0.3">
      <c r="A28" s="250" t="s">
        <v>273</v>
      </c>
      <c r="B28" s="240" t="s">
        <v>132</v>
      </c>
      <c r="C28" s="243"/>
      <c r="D28" s="243"/>
      <c r="E28" s="243"/>
      <c r="F28" s="251" t="s">
        <v>508</v>
      </c>
      <c r="G28" s="243">
        <v>6164064</v>
      </c>
      <c r="H28" s="243"/>
      <c r="I28" s="244">
        <v>6164064</v>
      </c>
      <c r="J28" s="446"/>
    </row>
    <row r="29" spans="1:10" ht="24" customHeight="1" thickBot="1" x14ac:dyDescent="0.3">
      <c r="A29" s="235" t="s">
        <v>272</v>
      </c>
      <c r="B29" s="236" t="s">
        <v>271</v>
      </c>
      <c r="C29" s="237">
        <f>+C19+C24+C27+C28</f>
        <v>15401422</v>
      </c>
      <c r="D29" s="237">
        <f>+D19+D24+D27+D28</f>
        <v>6377448</v>
      </c>
      <c r="E29" s="252">
        <f>+E19+E24+E27+E28</f>
        <v>21778870</v>
      </c>
      <c r="F29" s="236" t="s">
        <v>270</v>
      </c>
      <c r="G29" s="237">
        <f>SUM(G19:G28)</f>
        <v>6164064</v>
      </c>
      <c r="H29" s="237">
        <f>SUM(H19:H28)</f>
        <v>0</v>
      </c>
      <c r="I29" s="238">
        <f>SUM(I19:I28)</f>
        <v>6164064</v>
      </c>
      <c r="J29" s="446"/>
    </row>
    <row r="30" spans="1:10" ht="13.8" thickBot="1" x14ac:dyDescent="0.3">
      <c r="A30" s="235" t="s">
        <v>269</v>
      </c>
      <c r="B30" s="253" t="s">
        <v>268</v>
      </c>
      <c r="C30" s="254">
        <f>+C18+C29</f>
        <v>290942893</v>
      </c>
      <c r="D30" s="254">
        <f>+D18+D29</f>
        <v>45189460</v>
      </c>
      <c r="E30" s="255">
        <f>+E18+E29</f>
        <v>336132353</v>
      </c>
      <c r="F30" s="253" t="s">
        <v>267</v>
      </c>
      <c r="G30" s="254">
        <f>+G18+G29</f>
        <v>290942893</v>
      </c>
      <c r="H30" s="254">
        <f>+H18+H29</f>
        <v>42644240</v>
      </c>
      <c r="I30" s="255">
        <f>+I18+I29</f>
        <v>333587133</v>
      </c>
      <c r="J30" s="446"/>
    </row>
    <row r="31" spans="1:10" ht="13.8" thickBot="1" x14ac:dyDescent="0.3">
      <c r="A31" s="235" t="s">
        <v>266</v>
      </c>
      <c r="B31" s="253" t="s">
        <v>265</v>
      </c>
      <c r="C31" s="254">
        <f>IF(C18-G18&lt;0,G18-C18,"-")</f>
        <v>9237358</v>
      </c>
      <c r="D31" s="254">
        <f>IF(D18-H18&lt;0,H18-D18,"-")</f>
        <v>3832228</v>
      </c>
      <c r="E31" s="255">
        <f>IF(E18-I18&lt;0,I18-E18,"-")</f>
        <v>13069586</v>
      </c>
      <c r="F31" s="253" t="s">
        <v>264</v>
      </c>
      <c r="G31" s="254" t="str">
        <f>IF(C18-G18&gt;0,C18-G18,"-")</f>
        <v>-</v>
      </c>
      <c r="H31" s="254" t="str">
        <f>IF(D18-H18&gt;0,D18-H18,"-")</f>
        <v>-</v>
      </c>
      <c r="I31" s="255" t="str">
        <f>IF(E18-I18&gt;0,E18-I18,"-")</f>
        <v>-</v>
      </c>
      <c r="J31" s="446"/>
    </row>
    <row r="32" spans="1:10" ht="13.8" thickBot="1" x14ac:dyDescent="0.3">
      <c r="A32" s="235" t="s">
        <v>263</v>
      </c>
      <c r="B32" s="253" t="s">
        <v>262</v>
      </c>
      <c r="C32" s="254" t="str">
        <f>IF(C30-G30&lt;0,G30-C30,"-")</f>
        <v>-</v>
      </c>
      <c r="D32" s="254" t="str">
        <f>IF(D30-H30&lt;0,H30-D30,"-")</f>
        <v>-</v>
      </c>
      <c r="E32" s="254" t="str">
        <f>IF(E30-I30&lt;0,I30-E30,"-")</f>
        <v>-</v>
      </c>
      <c r="F32" s="253" t="s">
        <v>261</v>
      </c>
      <c r="G32" s="254" t="str">
        <f>IF(C30-G30&gt;0,C30-G30,"-")</f>
        <v>-</v>
      </c>
      <c r="H32" s="254">
        <f>IF(D30-H30&gt;0,D30-H30,"-")</f>
        <v>2545220</v>
      </c>
      <c r="I32" s="254">
        <f>IF(E30-I30&gt;0,E30-I30,"-")</f>
        <v>2545220</v>
      </c>
      <c r="J32" s="446"/>
    </row>
    <row r="33" spans="2:10" ht="17.399999999999999" x14ac:dyDescent="0.25">
      <c r="B33" s="449"/>
      <c r="C33" s="449"/>
      <c r="D33" s="449"/>
      <c r="E33" s="449"/>
      <c r="F33" s="449"/>
      <c r="J33" s="446"/>
    </row>
  </sheetData>
  <mergeCells count="3">
    <mergeCell ref="J1:J33"/>
    <mergeCell ref="A3:A4"/>
    <mergeCell ref="B33:F33"/>
  </mergeCells>
  <printOptions horizontalCentered="1"/>
  <pageMargins left="0.33" right="0.48" top="0.9055118110236221" bottom="0.5" header="0.6692913385826772" footer="0.28000000000000003"/>
  <pageSetup paperSize="9" scale="72" orientation="landscape" verticalDpi="300" r:id="rId1"/>
  <headerFooter alignWithMargins="0">
    <oddHeader xml:space="preserve">&amp;R&amp;"Times New Roman CE,Félkövér dőlt"&amp;11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J33"/>
  <sheetViews>
    <sheetView zoomScaleNormal="100" zoomScaleSheetLayoutView="70" workbookViewId="0">
      <selection activeCell="J1" sqref="J1:J33"/>
    </sheetView>
  </sheetViews>
  <sheetFormatPr defaultColWidth="9.33203125" defaultRowHeight="13.2" x14ac:dyDescent="0.25"/>
  <cols>
    <col min="1" max="1" width="6.77734375" style="201" customWidth="1"/>
    <col min="2" max="2" width="49.77734375" style="256" customWidth="1"/>
    <col min="3" max="5" width="15.44140625" style="201" customWidth="1"/>
    <col min="6" max="6" width="49.77734375" style="201" customWidth="1"/>
    <col min="7" max="9" width="15.44140625" style="201" customWidth="1"/>
    <col min="10" max="10" width="4.77734375" style="201" customWidth="1"/>
    <col min="11" max="256" width="9.33203125" style="201"/>
    <col min="257" max="257" width="6.77734375" style="201" customWidth="1"/>
    <col min="258" max="258" width="49.77734375" style="201" customWidth="1"/>
    <col min="259" max="261" width="15.44140625" style="201" customWidth="1"/>
    <col min="262" max="262" width="49.77734375" style="201" customWidth="1"/>
    <col min="263" max="265" width="15.44140625" style="201" customWidth="1"/>
    <col min="266" max="266" width="4.77734375" style="201" customWidth="1"/>
    <col min="267" max="512" width="9.33203125" style="201"/>
    <col min="513" max="513" width="6.77734375" style="201" customWidth="1"/>
    <col min="514" max="514" width="49.77734375" style="201" customWidth="1"/>
    <col min="515" max="517" width="15.44140625" style="201" customWidth="1"/>
    <col min="518" max="518" width="49.77734375" style="201" customWidth="1"/>
    <col min="519" max="521" width="15.44140625" style="201" customWidth="1"/>
    <col min="522" max="522" width="4.77734375" style="201" customWidth="1"/>
    <col min="523" max="768" width="9.33203125" style="201"/>
    <col min="769" max="769" width="6.77734375" style="201" customWidth="1"/>
    <col min="770" max="770" width="49.77734375" style="201" customWidth="1"/>
    <col min="771" max="773" width="15.44140625" style="201" customWidth="1"/>
    <col min="774" max="774" width="49.77734375" style="201" customWidth="1"/>
    <col min="775" max="777" width="15.44140625" style="201" customWidth="1"/>
    <col min="778" max="778" width="4.77734375" style="201" customWidth="1"/>
    <col min="779" max="1024" width="9.33203125" style="201"/>
    <col min="1025" max="1025" width="6.77734375" style="201" customWidth="1"/>
    <col min="1026" max="1026" width="49.77734375" style="201" customWidth="1"/>
    <col min="1027" max="1029" width="15.44140625" style="201" customWidth="1"/>
    <col min="1030" max="1030" width="49.77734375" style="201" customWidth="1"/>
    <col min="1031" max="1033" width="15.44140625" style="201" customWidth="1"/>
    <col min="1034" max="1034" width="4.77734375" style="201" customWidth="1"/>
    <col min="1035" max="1280" width="9.33203125" style="201"/>
    <col min="1281" max="1281" width="6.77734375" style="201" customWidth="1"/>
    <col min="1282" max="1282" width="49.77734375" style="201" customWidth="1"/>
    <col min="1283" max="1285" width="15.44140625" style="201" customWidth="1"/>
    <col min="1286" max="1286" width="49.77734375" style="201" customWidth="1"/>
    <col min="1287" max="1289" width="15.44140625" style="201" customWidth="1"/>
    <col min="1290" max="1290" width="4.77734375" style="201" customWidth="1"/>
    <col min="1291" max="1536" width="9.33203125" style="201"/>
    <col min="1537" max="1537" width="6.77734375" style="201" customWidth="1"/>
    <col min="1538" max="1538" width="49.77734375" style="201" customWidth="1"/>
    <col min="1539" max="1541" width="15.44140625" style="201" customWidth="1"/>
    <col min="1542" max="1542" width="49.77734375" style="201" customWidth="1"/>
    <col min="1543" max="1545" width="15.44140625" style="201" customWidth="1"/>
    <col min="1546" max="1546" width="4.77734375" style="201" customWidth="1"/>
    <col min="1547" max="1792" width="9.33203125" style="201"/>
    <col min="1793" max="1793" width="6.77734375" style="201" customWidth="1"/>
    <col min="1794" max="1794" width="49.77734375" style="201" customWidth="1"/>
    <col min="1795" max="1797" width="15.44140625" style="201" customWidth="1"/>
    <col min="1798" max="1798" width="49.77734375" style="201" customWidth="1"/>
    <col min="1799" max="1801" width="15.44140625" style="201" customWidth="1"/>
    <col min="1802" max="1802" width="4.77734375" style="201" customWidth="1"/>
    <col min="1803" max="2048" width="9.33203125" style="201"/>
    <col min="2049" max="2049" width="6.77734375" style="201" customWidth="1"/>
    <col min="2050" max="2050" width="49.77734375" style="201" customWidth="1"/>
    <col min="2051" max="2053" width="15.44140625" style="201" customWidth="1"/>
    <col min="2054" max="2054" width="49.77734375" style="201" customWidth="1"/>
    <col min="2055" max="2057" width="15.44140625" style="201" customWidth="1"/>
    <col min="2058" max="2058" width="4.77734375" style="201" customWidth="1"/>
    <col min="2059" max="2304" width="9.33203125" style="201"/>
    <col min="2305" max="2305" width="6.77734375" style="201" customWidth="1"/>
    <col min="2306" max="2306" width="49.77734375" style="201" customWidth="1"/>
    <col min="2307" max="2309" width="15.44140625" style="201" customWidth="1"/>
    <col min="2310" max="2310" width="49.77734375" style="201" customWidth="1"/>
    <col min="2311" max="2313" width="15.44140625" style="201" customWidth="1"/>
    <col min="2314" max="2314" width="4.77734375" style="201" customWidth="1"/>
    <col min="2315" max="2560" width="9.33203125" style="201"/>
    <col min="2561" max="2561" width="6.77734375" style="201" customWidth="1"/>
    <col min="2562" max="2562" width="49.77734375" style="201" customWidth="1"/>
    <col min="2563" max="2565" width="15.44140625" style="201" customWidth="1"/>
    <col min="2566" max="2566" width="49.77734375" style="201" customWidth="1"/>
    <col min="2567" max="2569" width="15.44140625" style="201" customWidth="1"/>
    <col min="2570" max="2570" width="4.77734375" style="201" customWidth="1"/>
    <col min="2571" max="2816" width="9.33203125" style="201"/>
    <col min="2817" max="2817" width="6.77734375" style="201" customWidth="1"/>
    <col min="2818" max="2818" width="49.77734375" style="201" customWidth="1"/>
    <col min="2819" max="2821" width="15.44140625" style="201" customWidth="1"/>
    <col min="2822" max="2822" width="49.77734375" style="201" customWidth="1"/>
    <col min="2823" max="2825" width="15.44140625" style="201" customWidth="1"/>
    <col min="2826" max="2826" width="4.77734375" style="201" customWidth="1"/>
    <col min="2827" max="3072" width="9.33203125" style="201"/>
    <col min="3073" max="3073" width="6.77734375" style="201" customWidth="1"/>
    <col min="3074" max="3074" width="49.77734375" style="201" customWidth="1"/>
    <col min="3075" max="3077" width="15.44140625" style="201" customWidth="1"/>
    <col min="3078" max="3078" width="49.77734375" style="201" customWidth="1"/>
    <col min="3079" max="3081" width="15.44140625" style="201" customWidth="1"/>
    <col min="3082" max="3082" width="4.77734375" style="201" customWidth="1"/>
    <col min="3083" max="3328" width="9.33203125" style="201"/>
    <col min="3329" max="3329" width="6.77734375" style="201" customWidth="1"/>
    <col min="3330" max="3330" width="49.77734375" style="201" customWidth="1"/>
    <col min="3331" max="3333" width="15.44140625" style="201" customWidth="1"/>
    <col min="3334" max="3334" width="49.77734375" style="201" customWidth="1"/>
    <col min="3335" max="3337" width="15.44140625" style="201" customWidth="1"/>
    <col min="3338" max="3338" width="4.77734375" style="201" customWidth="1"/>
    <col min="3339" max="3584" width="9.33203125" style="201"/>
    <col min="3585" max="3585" width="6.77734375" style="201" customWidth="1"/>
    <col min="3586" max="3586" width="49.77734375" style="201" customWidth="1"/>
    <col min="3587" max="3589" width="15.44140625" style="201" customWidth="1"/>
    <col min="3590" max="3590" width="49.77734375" style="201" customWidth="1"/>
    <col min="3591" max="3593" width="15.44140625" style="201" customWidth="1"/>
    <col min="3594" max="3594" width="4.77734375" style="201" customWidth="1"/>
    <col min="3595" max="3840" width="9.33203125" style="201"/>
    <col min="3841" max="3841" width="6.77734375" style="201" customWidth="1"/>
    <col min="3842" max="3842" width="49.77734375" style="201" customWidth="1"/>
    <col min="3843" max="3845" width="15.44140625" style="201" customWidth="1"/>
    <col min="3846" max="3846" width="49.77734375" style="201" customWidth="1"/>
    <col min="3847" max="3849" width="15.44140625" style="201" customWidth="1"/>
    <col min="3850" max="3850" width="4.77734375" style="201" customWidth="1"/>
    <col min="3851" max="4096" width="9.33203125" style="201"/>
    <col min="4097" max="4097" width="6.77734375" style="201" customWidth="1"/>
    <col min="4098" max="4098" width="49.77734375" style="201" customWidth="1"/>
    <col min="4099" max="4101" width="15.44140625" style="201" customWidth="1"/>
    <col min="4102" max="4102" width="49.77734375" style="201" customWidth="1"/>
    <col min="4103" max="4105" width="15.44140625" style="201" customWidth="1"/>
    <col min="4106" max="4106" width="4.77734375" style="201" customWidth="1"/>
    <col min="4107" max="4352" width="9.33203125" style="201"/>
    <col min="4353" max="4353" width="6.77734375" style="201" customWidth="1"/>
    <col min="4354" max="4354" width="49.77734375" style="201" customWidth="1"/>
    <col min="4355" max="4357" width="15.44140625" style="201" customWidth="1"/>
    <col min="4358" max="4358" width="49.77734375" style="201" customWidth="1"/>
    <col min="4359" max="4361" width="15.44140625" style="201" customWidth="1"/>
    <col min="4362" max="4362" width="4.77734375" style="201" customWidth="1"/>
    <col min="4363" max="4608" width="9.33203125" style="201"/>
    <col min="4609" max="4609" width="6.77734375" style="201" customWidth="1"/>
    <col min="4610" max="4610" width="49.77734375" style="201" customWidth="1"/>
    <col min="4611" max="4613" width="15.44140625" style="201" customWidth="1"/>
    <col min="4614" max="4614" width="49.77734375" style="201" customWidth="1"/>
    <col min="4615" max="4617" width="15.44140625" style="201" customWidth="1"/>
    <col min="4618" max="4618" width="4.77734375" style="201" customWidth="1"/>
    <col min="4619" max="4864" width="9.33203125" style="201"/>
    <col min="4865" max="4865" width="6.77734375" style="201" customWidth="1"/>
    <col min="4866" max="4866" width="49.77734375" style="201" customWidth="1"/>
    <col min="4867" max="4869" width="15.44140625" style="201" customWidth="1"/>
    <col min="4870" max="4870" width="49.77734375" style="201" customWidth="1"/>
    <col min="4871" max="4873" width="15.44140625" style="201" customWidth="1"/>
    <col min="4874" max="4874" width="4.77734375" style="201" customWidth="1"/>
    <col min="4875" max="5120" width="9.33203125" style="201"/>
    <col min="5121" max="5121" width="6.77734375" style="201" customWidth="1"/>
    <col min="5122" max="5122" width="49.77734375" style="201" customWidth="1"/>
    <col min="5123" max="5125" width="15.44140625" style="201" customWidth="1"/>
    <col min="5126" max="5126" width="49.77734375" style="201" customWidth="1"/>
    <col min="5127" max="5129" width="15.44140625" style="201" customWidth="1"/>
    <col min="5130" max="5130" width="4.77734375" style="201" customWidth="1"/>
    <col min="5131" max="5376" width="9.33203125" style="201"/>
    <col min="5377" max="5377" width="6.77734375" style="201" customWidth="1"/>
    <col min="5378" max="5378" width="49.77734375" style="201" customWidth="1"/>
    <col min="5379" max="5381" width="15.44140625" style="201" customWidth="1"/>
    <col min="5382" max="5382" width="49.77734375" style="201" customWidth="1"/>
    <col min="5383" max="5385" width="15.44140625" style="201" customWidth="1"/>
    <col min="5386" max="5386" width="4.77734375" style="201" customWidth="1"/>
    <col min="5387" max="5632" width="9.33203125" style="201"/>
    <col min="5633" max="5633" width="6.77734375" style="201" customWidth="1"/>
    <col min="5634" max="5634" width="49.77734375" style="201" customWidth="1"/>
    <col min="5635" max="5637" width="15.44140625" style="201" customWidth="1"/>
    <col min="5638" max="5638" width="49.77734375" style="201" customWidth="1"/>
    <col min="5639" max="5641" width="15.44140625" style="201" customWidth="1"/>
    <col min="5642" max="5642" width="4.77734375" style="201" customWidth="1"/>
    <col min="5643" max="5888" width="9.33203125" style="201"/>
    <col min="5889" max="5889" width="6.77734375" style="201" customWidth="1"/>
    <col min="5890" max="5890" width="49.77734375" style="201" customWidth="1"/>
    <col min="5891" max="5893" width="15.44140625" style="201" customWidth="1"/>
    <col min="5894" max="5894" width="49.77734375" style="201" customWidth="1"/>
    <col min="5895" max="5897" width="15.44140625" style="201" customWidth="1"/>
    <col min="5898" max="5898" width="4.77734375" style="201" customWidth="1"/>
    <col min="5899" max="6144" width="9.33203125" style="201"/>
    <col min="6145" max="6145" width="6.77734375" style="201" customWidth="1"/>
    <col min="6146" max="6146" width="49.77734375" style="201" customWidth="1"/>
    <col min="6147" max="6149" width="15.44140625" style="201" customWidth="1"/>
    <col min="6150" max="6150" width="49.77734375" style="201" customWidth="1"/>
    <col min="6151" max="6153" width="15.44140625" style="201" customWidth="1"/>
    <col min="6154" max="6154" width="4.77734375" style="201" customWidth="1"/>
    <col min="6155" max="6400" width="9.33203125" style="201"/>
    <col min="6401" max="6401" width="6.77734375" style="201" customWidth="1"/>
    <col min="6402" max="6402" width="49.77734375" style="201" customWidth="1"/>
    <col min="6403" max="6405" width="15.44140625" style="201" customWidth="1"/>
    <col min="6406" max="6406" width="49.77734375" style="201" customWidth="1"/>
    <col min="6407" max="6409" width="15.44140625" style="201" customWidth="1"/>
    <col min="6410" max="6410" width="4.77734375" style="201" customWidth="1"/>
    <col min="6411" max="6656" width="9.33203125" style="201"/>
    <col min="6657" max="6657" width="6.77734375" style="201" customWidth="1"/>
    <col min="6658" max="6658" width="49.77734375" style="201" customWidth="1"/>
    <col min="6659" max="6661" width="15.44140625" style="201" customWidth="1"/>
    <col min="6662" max="6662" width="49.77734375" style="201" customWidth="1"/>
    <col min="6663" max="6665" width="15.44140625" style="201" customWidth="1"/>
    <col min="6666" max="6666" width="4.77734375" style="201" customWidth="1"/>
    <col min="6667" max="6912" width="9.33203125" style="201"/>
    <col min="6913" max="6913" width="6.77734375" style="201" customWidth="1"/>
    <col min="6914" max="6914" width="49.77734375" style="201" customWidth="1"/>
    <col min="6915" max="6917" width="15.44140625" style="201" customWidth="1"/>
    <col min="6918" max="6918" width="49.77734375" style="201" customWidth="1"/>
    <col min="6919" max="6921" width="15.44140625" style="201" customWidth="1"/>
    <col min="6922" max="6922" width="4.77734375" style="201" customWidth="1"/>
    <col min="6923" max="7168" width="9.33203125" style="201"/>
    <col min="7169" max="7169" width="6.77734375" style="201" customWidth="1"/>
    <col min="7170" max="7170" width="49.77734375" style="201" customWidth="1"/>
    <col min="7171" max="7173" width="15.44140625" style="201" customWidth="1"/>
    <col min="7174" max="7174" width="49.77734375" style="201" customWidth="1"/>
    <col min="7175" max="7177" width="15.44140625" style="201" customWidth="1"/>
    <col min="7178" max="7178" width="4.77734375" style="201" customWidth="1"/>
    <col min="7179" max="7424" width="9.33203125" style="201"/>
    <col min="7425" max="7425" width="6.77734375" style="201" customWidth="1"/>
    <col min="7426" max="7426" width="49.77734375" style="201" customWidth="1"/>
    <col min="7427" max="7429" width="15.44140625" style="201" customWidth="1"/>
    <col min="7430" max="7430" width="49.77734375" style="201" customWidth="1"/>
    <col min="7431" max="7433" width="15.44140625" style="201" customWidth="1"/>
    <col min="7434" max="7434" width="4.77734375" style="201" customWidth="1"/>
    <col min="7435" max="7680" width="9.33203125" style="201"/>
    <col min="7681" max="7681" width="6.77734375" style="201" customWidth="1"/>
    <col min="7682" max="7682" width="49.77734375" style="201" customWidth="1"/>
    <col min="7683" max="7685" width="15.44140625" style="201" customWidth="1"/>
    <col min="7686" max="7686" width="49.77734375" style="201" customWidth="1"/>
    <col min="7687" max="7689" width="15.44140625" style="201" customWidth="1"/>
    <col min="7690" max="7690" width="4.77734375" style="201" customWidth="1"/>
    <col min="7691" max="7936" width="9.33203125" style="201"/>
    <col min="7937" max="7937" width="6.77734375" style="201" customWidth="1"/>
    <col min="7938" max="7938" width="49.77734375" style="201" customWidth="1"/>
    <col min="7939" max="7941" width="15.44140625" style="201" customWidth="1"/>
    <col min="7942" max="7942" width="49.77734375" style="201" customWidth="1"/>
    <col min="7943" max="7945" width="15.44140625" style="201" customWidth="1"/>
    <col min="7946" max="7946" width="4.77734375" style="201" customWidth="1"/>
    <col min="7947" max="8192" width="9.33203125" style="201"/>
    <col min="8193" max="8193" width="6.77734375" style="201" customWidth="1"/>
    <col min="8194" max="8194" width="49.77734375" style="201" customWidth="1"/>
    <col min="8195" max="8197" width="15.44140625" style="201" customWidth="1"/>
    <col min="8198" max="8198" width="49.77734375" style="201" customWidth="1"/>
    <col min="8199" max="8201" width="15.44140625" style="201" customWidth="1"/>
    <col min="8202" max="8202" width="4.77734375" style="201" customWidth="1"/>
    <col min="8203" max="8448" width="9.33203125" style="201"/>
    <col min="8449" max="8449" width="6.77734375" style="201" customWidth="1"/>
    <col min="8450" max="8450" width="49.77734375" style="201" customWidth="1"/>
    <col min="8451" max="8453" width="15.44140625" style="201" customWidth="1"/>
    <col min="8454" max="8454" width="49.77734375" style="201" customWidth="1"/>
    <col min="8455" max="8457" width="15.44140625" style="201" customWidth="1"/>
    <col min="8458" max="8458" width="4.77734375" style="201" customWidth="1"/>
    <col min="8459" max="8704" width="9.33203125" style="201"/>
    <col min="8705" max="8705" width="6.77734375" style="201" customWidth="1"/>
    <col min="8706" max="8706" width="49.77734375" style="201" customWidth="1"/>
    <col min="8707" max="8709" width="15.44140625" style="201" customWidth="1"/>
    <col min="8710" max="8710" width="49.77734375" style="201" customWidth="1"/>
    <col min="8711" max="8713" width="15.44140625" style="201" customWidth="1"/>
    <col min="8714" max="8714" width="4.77734375" style="201" customWidth="1"/>
    <col min="8715" max="8960" width="9.33203125" style="201"/>
    <col min="8961" max="8961" width="6.77734375" style="201" customWidth="1"/>
    <col min="8962" max="8962" width="49.77734375" style="201" customWidth="1"/>
    <col min="8963" max="8965" width="15.44140625" style="201" customWidth="1"/>
    <col min="8966" max="8966" width="49.77734375" style="201" customWidth="1"/>
    <col min="8967" max="8969" width="15.44140625" style="201" customWidth="1"/>
    <col min="8970" max="8970" width="4.77734375" style="201" customWidth="1"/>
    <col min="8971" max="9216" width="9.33203125" style="201"/>
    <col min="9217" max="9217" width="6.77734375" style="201" customWidth="1"/>
    <col min="9218" max="9218" width="49.77734375" style="201" customWidth="1"/>
    <col min="9219" max="9221" width="15.44140625" style="201" customWidth="1"/>
    <col min="9222" max="9222" width="49.77734375" style="201" customWidth="1"/>
    <col min="9223" max="9225" width="15.44140625" style="201" customWidth="1"/>
    <col min="9226" max="9226" width="4.77734375" style="201" customWidth="1"/>
    <col min="9227" max="9472" width="9.33203125" style="201"/>
    <col min="9473" max="9473" width="6.77734375" style="201" customWidth="1"/>
    <col min="9474" max="9474" width="49.77734375" style="201" customWidth="1"/>
    <col min="9475" max="9477" width="15.44140625" style="201" customWidth="1"/>
    <col min="9478" max="9478" width="49.77734375" style="201" customWidth="1"/>
    <col min="9479" max="9481" width="15.44140625" style="201" customWidth="1"/>
    <col min="9482" max="9482" width="4.77734375" style="201" customWidth="1"/>
    <col min="9483" max="9728" width="9.33203125" style="201"/>
    <col min="9729" max="9729" width="6.77734375" style="201" customWidth="1"/>
    <col min="9730" max="9730" width="49.77734375" style="201" customWidth="1"/>
    <col min="9731" max="9733" width="15.44140625" style="201" customWidth="1"/>
    <col min="9734" max="9734" width="49.77734375" style="201" customWidth="1"/>
    <col min="9735" max="9737" width="15.44140625" style="201" customWidth="1"/>
    <col min="9738" max="9738" width="4.77734375" style="201" customWidth="1"/>
    <col min="9739" max="9984" width="9.33203125" style="201"/>
    <col min="9985" max="9985" width="6.77734375" style="201" customWidth="1"/>
    <col min="9986" max="9986" width="49.77734375" style="201" customWidth="1"/>
    <col min="9987" max="9989" width="15.44140625" style="201" customWidth="1"/>
    <col min="9990" max="9990" width="49.77734375" style="201" customWidth="1"/>
    <col min="9991" max="9993" width="15.44140625" style="201" customWidth="1"/>
    <col min="9994" max="9994" width="4.77734375" style="201" customWidth="1"/>
    <col min="9995" max="10240" width="9.33203125" style="201"/>
    <col min="10241" max="10241" width="6.77734375" style="201" customWidth="1"/>
    <col min="10242" max="10242" width="49.77734375" style="201" customWidth="1"/>
    <col min="10243" max="10245" width="15.44140625" style="201" customWidth="1"/>
    <col min="10246" max="10246" width="49.77734375" style="201" customWidth="1"/>
    <col min="10247" max="10249" width="15.44140625" style="201" customWidth="1"/>
    <col min="10250" max="10250" width="4.77734375" style="201" customWidth="1"/>
    <col min="10251" max="10496" width="9.33203125" style="201"/>
    <col min="10497" max="10497" width="6.77734375" style="201" customWidth="1"/>
    <col min="10498" max="10498" width="49.77734375" style="201" customWidth="1"/>
    <col min="10499" max="10501" width="15.44140625" style="201" customWidth="1"/>
    <col min="10502" max="10502" width="49.77734375" style="201" customWidth="1"/>
    <col min="10503" max="10505" width="15.44140625" style="201" customWidth="1"/>
    <col min="10506" max="10506" width="4.77734375" style="201" customWidth="1"/>
    <col min="10507" max="10752" width="9.33203125" style="201"/>
    <col min="10753" max="10753" width="6.77734375" style="201" customWidth="1"/>
    <col min="10754" max="10754" width="49.77734375" style="201" customWidth="1"/>
    <col min="10755" max="10757" width="15.44140625" style="201" customWidth="1"/>
    <col min="10758" max="10758" width="49.77734375" style="201" customWidth="1"/>
    <col min="10759" max="10761" width="15.44140625" style="201" customWidth="1"/>
    <col min="10762" max="10762" width="4.77734375" style="201" customWidth="1"/>
    <col min="10763" max="11008" width="9.33203125" style="201"/>
    <col min="11009" max="11009" width="6.77734375" style="201" customWidth="1"/>
    <col min="11010" max="11010" width="49.77734375" style="201" customWidth="1"/>
    <col min="11011" max="11013" width="15.44140625" style="201" customWidth="1"/>
    <col min="11014" max="11014" width="49.77734375" style="201" customWidth="1"/>
    <col min="11015" max="11017" width="15.44140625" style="201" customWidth="1"/>
    <col min="11018" max="11018" width="4.77734375" style="201" customWidth="1"/>
    <col min="11019" max="11264" width="9.33203125" style="201"/>
    <col min="11265" max="11265" width="6.77734375" style="201" customWidth="1"/>
    <col min="11266" max="11266" width="49.77734375" style="201" customWidth="1"/>
    <col min="11267" max="11269" width="15.44140625" style="201" customWidth="1"/>
    <col min="11270" max="11270" width="49.77734375" style="201" customWidth="1"/>
    <col min="11271" max="11273" width="15.44140625" style="201" customWidth="1"/>
    <col min="11274" max="11274" width="4.77734375" style="201" customWidth="1"/>
    <col min="11275" max="11520" width="9.33203125" style="201"/>
    <col min="11521" max="11521" width="6.77734375" style="201" customWidth="1"/>
    <col min="11522" max="11522" width="49.77734375" style="201" customWidth="1"/>
    <col min="11523" max="11525" width="15.44140625" style="201" customWidth="1"/>
    <col min="11526" max="11526" width="49.77734375" style="201" customWidth="1"/>
    <col min="11527" max="11529" width="15.44140625" style="201" customWidth="1"/>
    <col min="11530" max="11530" width="4.77734375" style="201" customWidth="1"/>
    <col min="11531" max="11776" width="9.33203125" style="201"/>
    <col min="11777" max="11777" width="6.77734375" style="201" customWidth="1"/>
    <col min="11778" max="11778" width="49.77734375" style="201" customWidth="1"/>
    <col min="11779" max="11781" width="15.44140625" style="201" customWidth="1"/>
    <col min="11782" max="11782" width="49.77734375" style="201" customWidth="1"/>
    <col min="11783" max="11785" width="15.44140625" style="201" customWidth="1"/>
    <col min="11786" max="11786" width="4.77734375" style="201" customWidth="1"/>
    <col min="11787" max="12032" width="9.33203125" style="201"/>
    <col min="12033" max="12033" width="6.77734375" style="201" customWidth="1"/>
    <col min="12034" max="12034" width="49.77734375" style="201" customWidth="1"/>
    <col min="12035" max="12037" width="15.44140625" style="201" customWidth="1"/>
    <col min="12038" max="12038" width="49.77734375" style="201" customWidth="1"/>
    <col min="12039" max="12041" width="15.44140625" style="201" customWidth="1"/>
    <col min="12042" max="12042" width="4.77734375" style="201" customWidth="1"/>
    <col min="12043" max="12288" width="9.33203125" style="201"/>
    <col min="12289" max="12289" width="6.77734375" style="201" customWidth="1"/>
    <col min="12290" max="12290" width="49.77734375" style="201" customWidth="1"/>
    <col min="12291" max="12293" width="15.44140625" style="201" customWidth="1"/>
    <col min="12294" max="12294" width="49.77734375" style="201" customWidth="1"/>
    <col min="12295" max="12297" width="15.44140625" style="201" customWidth="1"/>
    <col min="12298" max="12298" width="4.77734375" style="201" customWidth="1"/>
    <col min="12299" max="12544" width="9.33203125" style="201"/>
    <col min="12545" max="12545" width="6.77734375" style="201" customWidth="1"/>
    <col min="12546" max="12546" width="49.77734375" style="201" customWidth="1"/>
    <col min="12547" max="12549" width="15.44140625" style="201" customWidth="1"/>
    <col min="12550" max="12550" width="49.77734375" style="201" customWidth="1"/>
    <col min="12551" max="12553" width="15.44140625" style="201" customWidth="1"/>
    <col min="12554" max="12554" width="4.77734375" style="201" customWidth="1"/>
    <col min="12555" max="12800" width="9.33203125" style="201"/>
    <col min="12801" max="12801" width="6.77734375" style="201" customWidth="1"/>
    <col min="12802" max="12802" width="49.77734375" style="201" customWidth="1"/>
    <col min="12803" max="12805" width="15.44140625" style="201" customWidth="1"/>
    <col min="12806" max="12806" width="49.77734375" style="201" customWidth="1"/>
    <col min="12807" max="12809" width="15.44140625" style="201" customWidth="1"/>
    <col min="12810" max="12810" width="4.77734375" style="201" customWidth="1"/>
    <col min="12811" max="13056" width="9.33203125" style="201"/>
    <col min="13057" max="13057" width="6.77734375" style="201" customWidth="1"/>
    <col min="13058" max="13058" width="49.77734375" style="201" customWidth="1"/>
    <col min="13059" max="13061" width="15.44140625" style="201" customWidth="1"/>
    <col min="13062" max="13062" width="49.77734375" style="201" customWidth="1"/>
    <col min="13063" max="13065" width="15.44140625" style="201" customWidth="1"/>
    <col min="13066" max="13066" width="4.77734375" style="201" customWidth="1"/>
    <col min="13067" max="13312" width="9.33203125" style="201"/>
    <col min="13313" max="13313" width="6.77734375" style="201" customWidth="1"/>
    <col min="13314" max="13314" width="49.77734375" style="201" customWidth="1"/>
    <col min="13315" max="13317" width="15.44140625" style="201" customWidth="1"/>
    <col min="13318" max="13318" width="49.77734375" style="201" customWidth="1"/>
    <col min="13319" max="13321" width="15.44140625" style="201" customWidth="1"/>
    <col min="13322" max="13322" width="4.77734375" style="201" customWidth="1"/>
    <col min="13323" max="13568" width="9.33203125" style="201"/>
    <col min="13569" max="13569" width="6.77734375" style="201" customWidth="1"/>
    <col min="13570" max="13570" width="49.77734375" style="201" customWidth="1"/>
    <col min="13571" max="13573" width="15.44140625" style="201" customWidth="1"/>
    <col min="13574" max="13574" width="49.77734375" style="201" customWidth="1"/>
    <col min="13575" max="13577" width="15.44140625" style="201" customWidth="1"/>
    <col min="13578" max="13578" width="4.77734375" style="201" customWidth="1"/>
    <col min="13579" max="13824" width="9.33203125" style="201"/>
    <col min="13825" max="13825" width="6.77734375" style="201" customWidth="1"/>
    <col min="13826" max="13826" width="49.77734375" style="201" customWidth="1"/>
    <col min="13827" max="13829" width="15.44140625" style="201" customWidth="1"/>
    <col min="13830" max="13830" width="49.77734375" style="201" customWidth="1"/>
    <col min="13831" max="13833" width="15.44140625" style="201" customWidth="1"/>
    <col min="13834" max="13834" width="4.77734375" style="201" customWidth="1"/>
    <col min="13835" max="14080" width="9.33203125" style="201"/>
    <col min="14081" max="14081" width="6.77734375" style="201" customWidth="1"/>
    <col min="14082" max="14082" width="49.77734375" style="201" customWidth="1"/>
    <col min="14083" max="14085" width="15.44140625" style="201" customWidth="1"/>
    <col min="14086" max="14086" width="49.77734375" style="201" customWidth="1"/>
    <col min="14087" max="14089" width="15.44140625" style="201" customWidth="1"/>
    <col min="14090" max="14090" width="4.77734375" style="201" customWidth="1"/>
    <col min="14091" max="14336" width="9.33203125" style="201"/>
    <col min="14337" max="14337" width="6.77734375" style="201" customWidth="1"/>
    <col min="14338" max="14338" width="49.77734375" style="201" customWidth="1"/>
    <col min="14339" max="14341" width="15.44140625" style="201" customWidth="1"/>
    <col min="14342" max="14342" width="49.77734375" style="201" customWidth="1"/>
    <col min="14343" max="14345" width="15.44140625" style="201" customWidth="1"/>
    <col min="14346" max="14346" width="4.77734375" style="201" customWidth="1"/>
    <col min="14347" max="14592" width="9.33203125" style="201"/>
    <col min="14593" max="14593" width="6.77734375" style="201" customWidth="1"/>
    <col min="14594" max="14594" width="49.77734375" style="201" customWidth="1"/>
    <col min="14595" max="14597" width="15.44140625" style="201" customWidth="1"/>
    <col min="14598" max="14598" width="49.77734375" style="201" customWidth="1"/>
    <col min="14599" max="14601" width="15.44140625" style="201" customWidth="1"/>
    <col min="14602" max="14602" width="4.77734375" style="201" customWidth="1"/>
    <col min="14603" max="14848" width="9.33203125" style="201"/>
    <col min="14849" max="14849" width="6.77734375" style="201" customWidth="1"/>
    <col min="14850" max="14850" width="49.77734375" style="201" customWidth="1"/>
    <col min="14851" max="14853" width="15.44140625" style="201" customWidth="1"/>
    <col min="14854" max="14854" width="49.77734375" style="201" customWidth="1"/>
    <col min="14855" max="14857" width="15.44140625" style="201" customWidth="1"/>
    <col min="14858" max="14858" width="4.77734375" style="201" customWidth="1"/>
    <col min="14859" max="15104" width="9.33203125" style="201"/>
    <col min="15105" max="15105" width="6.77734375" style="201" customWidth="1"/>
    <col min="15106" max="15106" width="49.77734375" style="201" customWidth="1"/>
    <col min="15107" max="15109" width="15.44140625" style="201" customWidth="1"/>
    <col min="15110" max="15110" width="49.77734375" style="201" customWidth="1"/>
    <col min="15111" max="15113" width="15.44140625" style="201" customWidth="1"/>
    <col min="15114" max="15114" width="4.77734375" style="201" customWidth="1"/>
    <col min="15115" max="15360" width="9.33203125" style="201"/>
    <col min="15361" max="15361" width="6.77734375" style="201" customWidth="1"/>
    <col min="15362" max="15362" width="49.77734375" style="201" customWidth="1"/>
    <col min="15363" max="15365" width="15.44140625" style="201" customWidth="1"/>
    <col min="15366" max="15366" width="49.77734375" style="201" customWidth="1"/>
    <col min="15367" max="15369" width="15.44140625" style="201" customWidth="1"/>
    <col min="15370" max="15370" width="4.77734375" style="201" customWidth="1"/>
    <col min="15371" max="15616" width="9.33203125" style="201"/>
    <col min="15617" max="15617" width="6.77734375" style="201" customWidth="1"/>
    <col min="15618" max="15618" width="49.77734375" style="201" customWidth="1"/>
    <col min="15619" max="15621" width="15.44140625" style="201" customWidth="1"/>
    <col min="15622" max="15622" width="49.77734375" style="201" customWidth="1"/>
    <col min="15623" max="15625" width="15.44140625" style="201" customWidth="1"/>
    <col min="15626" max="15626" width="4.77734375" style="201" customWidth="1"/>
    <col min="15627" max="15872" width="9.33203125" style="201"/>
    <col min="15873" max="15873" width="6.77734375" style="201" customWidth="1"/>
    <col min="15874" max="15874" width="49.77734375" style="201" customWidth="1"/>
    <col min="15875" max="15877" width="15.44140625" style="201" customWidth="1"/>
    <col min="15878" max="15878" width="49.77734375" style="201" customWidth="1"/>
    <col min="15879" max="15881" width="15.44140625" style="201" customWidth="1"/>
    <col min="15882" max="15882" width="4.77734375" style="201" customWidth="1"/>
    <col min="15883" max="16128" width="9.33203125" style="201"/>
    <col min="16129" max="16129" width="6.77734375" style="201" customWidth="1"/>
    <col min="16130" max="16130" width="49.77734375" style="201" customWidth="1"/>
    <col min="16131" max="16133" width="15.44140625" style="201" customWidth="1"/>
    <col min="16134" max="16134" width="49.77734375" style="201" customWidth="1"/>
    <col min="16135" max="16137" width="15.44140625" style="201" customWidth="1"/>
    <col min="16138" max="16138" width="4.77734375" style="201" customWidth="1"/>
    <col min="16139" max="16384" width="9.33203125" style="201"/>
  </cols>
  <sheetData>
    <row r="1" spans="1:10" ht="31.2" x14ac:dyDescent="0.25">
      <c r="A1" s="198"/>
      <c r="B1" s="199" t="s">
        <v>346</v>
      </c>
      <c r="C1" s="200"/>
      <c r="D1" s="200"/>
      <c r="E1" s="200"/>
      <c r="F1" s="200"/>
      <c r="G1" s="200"/>
      <c r="H1" s="200"/>
      <c r="I1" s="200"/>
      <c r="J1" s="446" t="s">
        <v>511</v>
      </c>
    </row>
    <row r="2" spans="1:10" ht="14.4" thickBot="1" x14ac:dyDescent="0.3">
      <c r="A2" s="198"/>
      <c r="B2" s="202"/>
      <c r="C2" s="198"/>
      <c r="D2" s="198"/>
      <c r="E2" s="198"/>
      <c r="F2" s="198"/>
      <c r="G2" s="203"/>
      <c r="H2" s="203"/>
      <c r="I2" s="203" t="str">
        <f>'2.1. melléklet'!I2</f>
        <v>Forintban!</v>
      </c>
      <c r="J2" s="446"/>
    </row>
    <row r="3" spans="1:10" ht="13.5" customHeight="1" thickBot="1" x14ac:dyDescent="0.3">
      <c r="A3" s="447" t="s">
        <v>125</v>
      </c>
      <c r="B3" s="204" t="s">
        <v>314</v>
      </c>
      <c r="C3" s="205"/>
      <c r="D3" s="206"/>
      <c r="E3" s="206"/>
      <c r="F3" s="204" t="s">
        <v>313</v>
      </c>
      <c r="G3" s="207"/>
      <c r="H3" s="208"/>
      <c r="I3" s="209"/>
      <c r="J3" s="446"/>
    </row>
    <row r="4" spans="1:10" s="213" customFormat="1" ht="23.4" thickBot="1" x14ac:dyDescent="0.3">
      <c r="A4" s="448"/>
      <c r="B4" s="210" t="s">
        <v>312</v>
      </c>
      <c r="C4" s="211" t="str">
        <f>+CONCATENATE('[1]1. melléklet'!C8," eredeti előirányzat")</f>
        <v>2020. eredeti előirányzat</v>
      </c>
      <c r="D4" s="84" t="s">
        <v>491</v>
      </c>
      <c r="E4" s="85" t="s">
        <v>492</v>
      </c>
      <c r="F4" s="210" t="s">
        <v>312</v>
      </c>
      <c r="G4" s="211" t="str">
        <f>+C4</f>
        <v>2020. eredeti előirányzat</v>
      </c>
      <c r="H4" s="211" t="str">
        <f>+D4</f>
        <v>Összes módosítás</v>
      </c>
      <c r="I4" s="212" t="str">
        <f>+E4</f>
        <v>Módosított előirányzat</v>
      </c>
      <c r="J4" s="446"/>
    </row>
    <row r="5" spans="1:10" s="213" customFormat="1" ht="13.8" thickBot="1" x14ac:dyDescent="0.3">
      <c r="A5" s="214" t="s">
        <v>124</v>
      </c>
      <c r="B5" s="215" t="s">
        <v>123</v>
      </c>
      <c r="C5" s="216" t="s">
        <v>311</v>
      </c>
      <c r="D5" s="216" t="s">
        <v>310</v>
      </c>
      <c r="E5" s="216" t="s">
        <v>369</v>
      </c>
      <c r="F5" s="215" t="s">
        <v>509</v>
      </c>
      <c r="G5" s="216" t="s">
        <v>505</v>
      </c>
      <c r="H5" s="257" t="s">
        <v>506</v>
      </c>
      <c r="I5" s="258" t="s">
        <v>507</v>
      </c>
      <c r="J5" s="446"/>
    </row>
    <row r="6" spans="1:10" ht="12.9" customHeight="1" x14ac:dyDescent="0.25">
      <c r="A6" s="220" t="s">
        <v>122</v>
      </c>
      <c r="B6" s="221" t="s">
        <v>345</v>
      </c>
      <c r="C6" s="222">
        <v>2641600</v>
      </c>
      <c r="D6" s="222">
        <v>45973329</v>
      </c>
      <c r="E6" s="222">
        <v>48614929</v>
      </c>
      <c r="F6" s="221" t="s">
        <v>82</v>
      </c>
      <c r="G6" s="222">
        <v>33813200</v>
      </c>
      <c r="H6" s="259">
        <v>49086785</v>
      </c>
      <c r="I6" s="260">
        <v>82331749</v>
      </c>
      <c r="J6" s="446"/>
    </row>
    <row r="7" spans="1:10" x14ac:dyDescent="0.25">
      <c r="A7" s="224" t="s">
        <v>1</v>
      </c>
      <c r="B7" s="225" t="s">
        <v>344</v>
      </c>
      <c r="C7" s="226"/>
      <c r="D7" s="226"/>
      <c r="E7" s="226"/>
      <c r="F7" s="225" t="s">
        <v>343</v>
      </c>
      <c r="G7" s="226"/>
      <c r="H7" s="226"/>
      <c r="I7" s="227"/>
      <c r="J7" s="446"/>
    </row>
    <row r="8" spans="1:10" ht="12.9" customHeight="1" x14ac:dyDescent="0.25">
      <c r="A8" s="224" t="s">
        <v>58</v>
      </c>
      <c r="B8" s="225" t="s">
        <v>342</v>
      </c>
      <c r="C8" s="226"/>
      <c r="D8" s="226"/>
      <c r="E8" s="226"/>
      <c r="F8" s="225" t="s">
        <v>78</v>
      </c>
      <c r="G8" s="226"/>
      <c r="H8" s="226"/>
      <c r="I8" s="227"/>
      <c r="J8" s="446"/>
    </row>
    <row r="9" spans="1:10" ht="12.9" customHeight="1" x14ac:dyDescent="0.25">
      <c r="A9" s="224" t="s">
        <v>56</v>
      </c>
      <c r="B9" s="225" t="s">
        <v>341</v>
      </c>
      <c r="C9" s="226"/>
      <c r="D9" s="226"/>
      <c r="E9" s="226"/>
      <c r="F9" s="225" t="s">
        <v>340</v>
      </c>
      <c r="G9" s="226"/>
      <c r="H9" s="226"/>
      <c r="I9" s="227"/>
      <c r="J9" s="446"/>
    </row>
    <row r="10" spans="1:10" ht="12.75" customHeight="1" x14ac:dyDescent="0.25">
      <c r="A10" s="224" t="s">
        <v>48</v>
      </c>
      <c r="B10" s="225" t="s">
        <v>339</v>
      </c>
      <c r="C10" s="226"/>
      <c r="D10" s="226"/>
      <c r="E10" s="226"/>
      <c r="F10" s="225" t="s">
        <v>338</v>
      </c>
      <c r="G10" s="226"/>
      <c r="H10" s="226"/>
      <c r="I10" s="227"/>
      <c r="J10" s="446"/>
    </row>
    <row r="11" spans="1:10" ht="12.9" customHeight="1" x14ac:dyDescent="0.25">
      <c r="A11" s="224" t="s">
        <v>34</v>
      </c>
      <c r="B11" s="225" t="s">
        <v>337</v>
      </c>
      <c r="C11" s="229">
        <v>700000</v>
      </c>
      <c r="D11" s="229"/>
      <c r="E11" s="229">
        <v>700000</v>
      </c>
      <c r="F11" s="261"/>
      <c r="G11" s="226"/>
      <c r="H11" s="226"/>
      <c r="I11" s="227"/>
      <c r="J11" s="446"/>
    </row>
    <row r="12" spans="1:10" ht="12.9" customHeight="1" x14ac:dyDescent="0.25">
      <c r="A12" s="224" t="s">
        <v>24</v>
      </c>
      <c r="B12" s="230"/>
      <c r="C12" s="226"/>
      <c r="D12" s="226"/>
      <c r="E12" s="226"/>
      <c r="F12" s="261"/>
      <c r="G12" s="226"/>
      <c r="H12" s="226"/>
      <c r="I12" s="227"/>
      <c r="J12" s="446"/>
    </row>
    <row r="13" spans="1:10" ht="12.9" customHeight="1" x14ac:dyDescent="0.25">
      <c r="A13" s="224" t="s">
        <v>12</v>
      </c>
      <c r="B13" s="230"/>
      <c r="C13" s="226"/>
      <c r="D13" s="226"/>
      <c r="E13" s="226"/>
      <c r="F13" s="262"/>
      <c r="G13" s="226"/>
      <c r="H13" s="226"/>
      <c r="I13" s="227"/>
      <c r="J13" s="446"/>
    </row>
    <row r="14" spans="1:10" ht="12.9" customHeight="1" x14ac:dyDescent="0.25">
      <c r="A14" s="224" t="s">
        <v>10</v>
      </c>
      <c r="B14" s="263"/>
      <c r="C14" s="229"/>
      <c r="D14" s="229"/>
      <c r="E14" s="229"/>
      <c r="F14" s="261"/>
      <c r="G14" s="226"/>
      <c r="H14" s="226"/>
      <c r="I14" s="227"/>
      <c r="J14" s="446"/>
    </row>
    <row r="15" spans="1:10" x14ac:dyDescent="0.25">
      <c r="A15" s="224" t="s">
        <v>8</v>
      </c>
      <c r="B15" s="230"/>
      <c r="C15" s="229"/>
      <c r="D15" s="229"/>
      <c r="E15" s="229"/>
      <c r="F15" s="261"/>
      <c r="G15" s="226"/>
      <c r="H15" s="226"/>
      <c r="I15" s="227"/>
      <c r="J15" s="446"/>
    </row>
    <row r="16" spans="1:10" ht="12.9" customHeight="1" thickBot="1" x14ac:dyDescent="0.3">
      <c r="A16" s="250" t="s">
        <v>6</v>
      </c>
      <c r="B16" s="251"/>
      <c r="C16" s="264"/>
      <c r="D16" s="264"/>
      <c r="E16" s="264"/>
      <c r="F16" s="265" t="s">
        <v>88</v>
      </c>
      <c r="G16" s="266"/>
      <c r="H16" s="266"/>
      <c r="I16" s="267"/>
      <c r="J16" s="446"/>
    </row>
    <row r="17" spans="1:10" ht="15.9" customHeight="1" thickBot="1" x14ac:dyDescent="0.3">
      <c r="A17" s="235" t="s">
        <v>300</v>
      </c>
      <c r="B17" s="236" t="s">
        <v>336</v>
      </c>
      <c r="C17" s="237">
        <f>+C6+C8+C9+C11+C12+C13+C14+C15+C16</f>
        <v>3341600</v>
      </c>
      <c r="D17" s="237">
        <f>+D6+D8+D9+D11+D12+D13+D14+D15+D16</f>
        <v>45973329</v>
      </c>
      <c r="E17" s="237">
        <f>+E6+E8+E9+E11+E12+E13+E14+E15+E16</f>
        <v>49314929</v>
      </c>
      <c r="F17" s="236" t="s">
        <v>335</v>
      </c>
      <c r="G17" s="237">
        <f>+G6+G8+G10+G11+G12+G13+G14+G15+G16</f>
        <v>33813200</v>
      </c>
      <c r="H17" s="237">
        <f>+H6+H8+H10+H11+H12+H13+H14+H15+H16</f>
        <v>49086785</v>
      </c>
      <c r="I17" s="238">
        <f>+I6+I8+I10+I11+I12+I13+I14+I15+I16</f>
        <v>82331749</v>
      </c>
      <c r="J17" s="446"/>
    </row>
    <row r="18" spans="1:10" ht="12.9" customHeight="1" x14ac:dyDescent="0.25">
      <c r="A18" s="220" t="s">
        <v>299</v>
      </c>
      <c r="B18" s="268" t="s">
        <v>334</v>
      </c>
      <c r="C18" s="269">
        <f>+C19+C20+C21+C22+C23</f>
        <v>30471600</v>
      </c>
      <c r="D18" s="269">
        <f>+D19+D20+D21+D22+D23</f>
        <v>568236</v>
      </c>
      <c r="E18" s="269">
        <f>+E19+E20+E21+E22+E23</f>
        <v>31039836</v>
      </c>
      <c r="F18" s="242" t="s">
        <v>294</v>
      </c>
      <c r="G18" s="270"/>
      <c r="H18" s="270"/>
      <c r="I18" s="271"/>
      <c r="J18" s="446"/>
    </row>
    <row r="19" spans="1:10" ht="12.9" customHeight="1" x14ac:dyDescent="0.25">
      <c r="A19" s="224" t="s">
        <v>296</v>
      </c>
      <c r="B19" s="248" t="s">
        <v>333</v>
      </c>
      <c r="C19" s="246">
        <v>30471600</v>
      </c>
      <c r="D19" s="246">
        <v>568236</v>
      </c>
      <c r="E19" s="246">
        <v>31039836</v>
      </c>
      <c r="F19" s="242" t="s">
        <v>332</v>
      </c>
      <c r="G19" s="246"/>
      <c r="H19" s="246"/>
      <c r="I19" s="247"/>
      <c r="J19" s="446"/>
    </row>
    <row r="20" spans="1:10" ht="12.9" customHeight="1" x14ac:dyDescent="0.25">
      <c r="A20" s="220" t="s">
        <v>293</v>
      </c>
      <c r="B20" s="248" t="s">
        <v>331</v>
      </c>
      <c r="C20" s="246"/>
      <c r="D20" s="246"/>
      <c r="E20" s="246"/>
      <c r="F20" s="242" t="s">
        <v>288</v>
      </c>
      <c r="G20" s="246"/>
      <c r="H20" s="246"/>
      <c r="I20" s="247"/>
      <c r="J20" s="446"/>
    </row>
    <row r="21" spans="1:10" ht="12.9" customHeight="1" x14ac:dyDescent="0.25">
      <c r="A21" s="224" t="s">
        <v>290</v>
      </c>
      <c r="B21" s="248" t="s">
        <v>330</v>
      </c>
      <c r="C21" s="246"/>
      <c r="D21" s="246"/>
      <c r="E21" s="246"/>
      <c r="F21" s="242" t="s">
        <v>285</v>
      </c>
      <c r="G21" s="246"/>
      <c r="H21" s="246"/>
      <c r="I21" s="247"/>
      <c r="J21" s="446"/>
    </row>
    <row r="22" spans="1:10" ht="12.9" customHeight="1" x14ac:dyDescent="0.25">
      <c r="A22" s="220" t="s">
        <v>287</v>
      </c>
      <c r="B22" s="248" t="s">
        <v>283</v>
      </c>
      <c r="C22" s="246"/>
      <c r="D22" s="246"/>
      <c r="E22" s="246"/>
      <c r="F22" s="240" t="s">
        <v>282</v>
      </c>
      <c r="G22" s="246"/>
      <c r="H22" s="246"/>
      <c r="I22" s="247"/>
      <c r="J22" s="446"/>
    </row>
    <row r="23" spans="1:10" ht="12.9" customHeight="1" x14ac:dyDescent="0.25">
      <c r="A23" s="224" t="s">
        <v>284</v>
      </c>
      <c r="B23" s="272" t="s">
        <v>329</v>
      </c>
      <c r="C23" s="246"/>
      <c r="D23" s="246"/>
      <c r="E23" s="246"/>
      <c r="F23" s="242" t="s">
        <v>328</v>
      </c>
      <c r="G23" s="246"/>
      <c r="H23" s="246"/>
      <c r="I23" s="247"/>
      <c r="J23" s="446"/>
    </row>
    <row r="24" spans="1:10" ht="12.9" customHeight="1" x14ac:dyDescent="0.25">
      <c r="A24" s="220" t="s">
        <v>281</v>
      </c>
      <c r="B24" s="273" t="s">
        <v>327</v>
      </c>
      <c r="C24" s="249">
        <f>+C25+C26+C27+C28+C29</f>
        <v>0</v>
      </c>
      <c r="D24" s="249">
        <f>+D25+D26+D27+D28+D29</f>
        <v>0</v>
      </c>
      <c r="E24" s="249">
        <f>+E25+E26+E27+E28+E29</f>
        <v>0</v>
      </c>
      <c r="F24" s="274" t="s">
        <v>326</v>
      </c>
      <c r="G24" s="246"/>
      <c r="H24" s="246"/>
      <c r="I24" s="247"/>
      <c r="J24" s="446"/>
    </row>
    <row r="25" spans="1:10" ht="12.9" customHeight="1" x14ac:dyDescent="0.25">
      <c r="A25" s="224" t="s">
        <v>278</v>
      </c>
      <c r="B25" s="272" t="s">
        <v>325</v>
      </c>
      <c r="C25" s="246"/>
      <c r="D25" s="246"/>
      <c r="E25" s="246"/>
      <c r="F25" s="274" t="s">
        <v>25</v>
      </c>
      <c r="G25" s="246"/>
      <c r="H25" s="246"/>
      <c r="I25" s="247"/>
      <c r="J25" s="446"/>
    </row>
    <row r="26" spans="1:10" ht="12.9" customHeight="1" x14ac:dyDescent="0.25">
      <c r="A26" s="220" t="s">
        <v>276</v>
      </c>
      <c r="B26" s="272" t="s">
        <v>324</v>
      </c>
      <c r="C26" s="246"/>
      <c r="D26" s="246"/>
      <c r="E26" s="246"/>
      <c r="F26" s="275"/>
      <c r="G26" s="246"/>
      <c r="H26" s="246"/>
      <c r="I26" s="247"/>
      <c r="J26" s="446"/>
    </row>
    <row r="27" spans="1:10" ht="12.9" customHeight="1" x14ac:dyDescent="0.25">
      <c r="A27" s="224" t="s">
        <v>274</v>
      </c>
      <c r="B27" s="248" t="s">
        <v>323</v>
      </c>
      <c r="C27" s="246"/>
      <c r="D27" s="246"/>
      <c r="E27" s="246"/>
      <c r="F27" s="276"/>
      <c r="G27" s="246"/>
      <c r="H27" s="246"/>
      <c r="I27" s="247"/>
      <c r="J27" s="446"/>
    </row>
    <row r="28" spans="1:10" ht="12.9" customHeight="1" x14ac:dyDescent="0.25">
      <c r="A28" s="220" t="s">
        <v>273</v>
      </c>
      <c r="B28" s="277" t="s">
        <v>322</v>
      </c>
      <c r="C28" s="246"/>
      <c r="D28" s="246"/>
      <c r="E28" s="246"/>
      <c r="F28" s="230"/>
      <c r="G28" s="246"/>
      <c r="H28" s="246"/>
      <c r="I28" s="247"/>
      <c r="J28" s="446"/>
    </row>
    <row r="29" spans="1:10" ht="12.9" customHeight="1" thickBot="1" x14ac:dyDescent="0.3">
      <c r="A29" s="224" t="s">
        <v>272</v>
      </c>
      <c r="B29" s="278" t="s">
        <v>321</v>
      </c>
      <c r="C29" s="246"/>
      <c r="D29" s="246"/>
      <c r="E29" s="246"/>
      <c r="F29" s="276"/>
      <c r="G29" s="246"/>
      <c r="H29" s="246"/>
      <c r="I29" s="247"/>
      <c r="J29" s="446"/>
    </row>
    <row r="30" spans="1:10" ht="21.75" customHeight="1" thickBot="1" x14ac:dyDescent="0.3">
      <c r="A30" s="235" t="s">
        <v>269</v>
      </c>
      <c r="B30" s="236" t="s">
        <v>320</v>
      </c>
      <c r="C30" s="237">
        <f>+C18+C24</f>
        <v>30471600</v>
      </c>
      <c r="D30" s="237">
        <f>+D18+D24</f>
        <v>568236</v>
      </c>
      <c r="E30" s="237">
        <f>+E18+E24</f>
        <v>31039836</v>
      </c>
      <c r="F30" s="236" t="s">
        <v>319</v>
      </c>
      <c r="G30" s="237">
        <f>SUM(G18:G29)</f>
        <v>0</v>
      </c>
      <c r="H30" s="237">
        <f>SUM(H18:H29)</f>
        <v>0</v>
      </c>
      <c r="I30" s="238">
        <f>SUM(I18:I29)</f>
        <v>0</v>
      </c>
      <c r="J30" s="446"/>
    </row>
    <row r="31" spans="1:10" ht="13.8" thickBot="1" x14ac:dyDescent="0.3">
      <c r="A31" s="235" t="s">
        <v>266</v>
      </c>
      <c r="B31" s="253" t="s">
        <v>318</v>
      </c>
      <c r="C31" s="254">
        <f>+C17+C30</f>
        <v>33813200</v>
      </c>
      <c r="D31" s="254">
        <f>+D17+D30</f>
        <v>46541565</v>
      </c>
      <c r="E31" s="255">
        <f>+E17+E30</f>
        <v>80354765</v>
      </c>
      <c r="F31" s="253" t="s">
        <v>317</v>
      </c>
      <c r="G31" s="254">
        <f>+G17+G30</f>
        <v>33813200</v>
      </c>
      <c r="H31" s="254">
        <f>+H17+H30</f>
        <v>49086785</v>
      </c>
      <c r="I31" s="255">
        <f>+I17+I30</f>
        <v>82331749</v>
      </c>
      <c r="J31" s="446"/>
    </row>
    <row r="32" spans="1:10" ht="13.8" thickBot="1" x14ac:dyDescent="0.3">
      <c r="A32" s="235" t="s">
        <v>263</v>
      </c>
      <c r="B32" s="253" t="s">
        <v>265</v>
      </c>
      <c r="C32" s="254">
        <f>IF(C17-G17&lt;0,G17-C17,"-")</f>
        <v>30471600</v>
      </c>
      <c r="D32" s="254">
        <f>IF(D17-H17&lt;0,H17-D17,"-")</f>
        <v>3113456</v>
      </c>
      <c r="E32" s="255">
        <f>IF(E17-I17&lt;0,I17-E17,"-")</f>
        <v>33016820</v>
      </c>
      <c r="F32" s="253" t="s">
        <v>264</v>
      </c>
      <c r="G32" s="254" t="str">
        <f>IF(C17-G17&gt;0,C17-G17,"-")</f>
        <v>-</v>
      </c>
      <c r="H32" s="254" t="str">
        <f>IF(D17-H17&gt;0,D17-H17,"-")</f>
        <v>-</v>
      </c>
      <c r="I32" s="255" t="str">
        <f>IF(E17-I17&gt;0,E17-I17,"-")</f>
        <v>-</v>
      </c>
      <c r="J32" s="446"/>
    </row>
    <row r="33" spans="1:10" ht="13.8" thickBot="1" x14ac:dyDescent="0.3">
      <c r="A33" s="235" t="s">
        <v>316</v>
      </c>
      <c r="B33" s="253" t="s">
        <v>262</v>
      </c>
      <c r="C33" s="254" t="str">
        <f>IF(C31-G31&lt;0,G31-C31,"-")</f>
        <v>-</v>
      </c>
      <c r="D33" s="254">
        <f>IF(D31-H31&lt;0,H31-D31,"-")</f>
        <v>2545220</v>
      </c>
      <c r="E33" s="254">
        <f>IF(E31-I31&lt;0,I31-E31,"-")</f>
        <v>1976984</v>
      </c>
      <c r="F33" s="253" t="s">
        <v>261</v>
      </c>
      <c r="G33" s="254" t="str">
        <f>IF(C31-G31&gt;0,C31-G31,"-")</f>
        <v>-</v>
      </c>
      <c r="H33" s="254" t="str">
        <f>IF(D31-H31&gt;0,D31-H31,"-")</f>
        <v>-</v>
      </c>
      <c r="I33" s="254" t="str">
        <f>IF(E31-I31&gt;0,E31-I31,"-")</f>
        <v>-</v>
      </c>
      <c r="J33" s="446"/>
    </row>
  </sheetData>
  <sheetProtection formatCells="0"/>
  <mergeCells count="2">
    <mergeCell ref="J1:J33"/>
    <mergeCell ref="A3:A4"/>
  </mergeCells>
  <printOptions horizontalCentered="1"/>
  <pageMargins left="0.78740157480314965" right="0.78740157480314965" top="0.47244094488188981" bottom="0.78740157480314965" header="0.47244094488188981" footer="0.78740157480314965"/>
  <pageSetup paperSize="9" scale="70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  <pageSetUpPr fitToPage="1"/>
  </sheetPr>
  <dimension ref="A1:E19"/>
  <sheetViews>
    <sheetView zoomScale="120" zoomScaleNormal="120" workbookViewId="0">
      <selection activeCell="B1" sqref="B1:C1"/>
    </sheetView>
  </sheetViews>
  <sheetFormatPr defaultRowHeight="13.2" x14ac:dyDescent="0.25"/>
  <cols>
    <col min="1" max="1" width="46.33203125" customWidth="1"/>
    <col min="2" max="2" width="16.77734375" customWidth="1"/>
    <col min="3" max="3" width="66.109375" customWidth="1"/>
    <col min="4" max="4" width="13.77734375" customWidth="1"/>
    <col min="5" max="5" width="17.6640625" customWidth="1"/>
  </cols>
  <sheetData>
    <row r="1" spans="1:5" ht="17.399999999999999" x14ac:dyDescent="0.3">
      <c r="A1" s="8" t="s">
        <v>360</v>
      </c>
      <c r="E1" s="7" t="s">
        <v>359</v>
      </c>
    </row>
    <row r="3" spans="1:5" x14ac:dyDescent="0.25">
      <c r="A3" s="1"/>
      <c r="B3" s="3"/>
      <c r="C3" s="1"/>
      <c r="D3" s="2"/>
      <c r="E3" s="3"/>
    </row>
    <row r="4" spans="1:5" ht="15.6" x14ac:dyDescent="0.3">
      <c r="A4" s="6" t="str">
        <f>+[2]KV_ÖSSZEFÜGGÉSEK!A5</f>
        <v>2020. évi előirányzat BEVÉTELEK</v>
      </c>
      <c r="B4" s="5"/>
      <c r="C4" s="4"/>
      <c r="D4" s="2"/>
      <c r="E4" s="3"/>
    </row>
    <row r="5" spans="1:5" x14ac:dyDescent="0.25">
      <c r="A5" s="1"/>
      <c r="B5" s="3"/>
      <c r="C5" s="1"/>
      <c r="D5" s="2"/>
      <c r="E5" s="3"/>
    </row>
    <row r="6" spans="1:5" x14ac:dyDescent="0.25">
      <c r="A6" s="1" t="s">
        <v>358</v>
      </c>
      <c r="B6" s="3" t="e">
        <f>+#REF!</f>
        <v>#REF!</v>
      </c>
      <c r="C6" s="1" t="s">
        <v>357</v>
      </c>
      <c r="D6" s="2" t="e">
        <f>+#REF!+#REF!</f>
        <v>#REF!</v>
      </c>
      <c r="E6" s="3" t="e">
        <f>+B6-D6</f>
        <v>#REF!</v>
      </c>
    </row>
    <row r="7" spans="1:5" x14ac:dyDescent="0.25">
      <c r="A7" s="1" t="s">
        <v>356</v>
      </c>
      <c r="B7" s="3" t="e">
        <f>+#REF!</f>
        <v>#REF!</v>
      </c>
      <c r="C7" s="1" t="s">
        <v>355</v>
      </c>
      <c r="D7" s="2" t="e">
        <f>+#REF!+#REF!</f>
        <v>#REF!</v>
      </c>
      <c r="E7" s="3" t="e">
        <f>+B7-D7</f>
        <v>#REF!</v>
      </c>
    </row>
    <row r="8" spans="1:5" x14ac:dyDescent="0.25">
      <c r="A8" s="1" t="s">
        <v>354</v>
      </c>
      <c r="B8" s="3" t="e">
        <f>+#REF!</f>
        <v>#REF!</v>
      </c>
      <c r="C8" s="1" t="s">
        <v>353</v>
      </c>
      <c r="D8" s="2" t="e">
        <f>+#REF!+#REF!</f>
        <v>#REF!</v>
      </c>
      <c r="E8" s="3" t="e">
        <f>+B8-D8</f>
        <v>#REF!</v>
      </c>
    </row>
    <row r="9" spans="1:5" x14ac:dyDescent="0.25">
      <c r="A9" s="1"/>
      <c r="B9" s="3"/>
      <c r="C9" s="1"/>
      <c r="D9" s="2"/>
      <c r="E9" s="3"/>
    </row>
    <row r="10" spans="1:5" x14ac:dyDescent="0.25">
      <c r="A10" s="1"/>
      <c r="B10" s="3"/>
      <c r="C10" s="1"/>
      <c r="D10" s="2"/>
      <c r="E10" s="3"/>
    </row>
    <row r="11" spans="1:5" ht="15.6" x14ac:dyDescent="0.3">
      <c r="A11" s="6" t="str">
        <f>+[2]KV_ÖSSZEFÜGGÉSEK!A12</f>
        <v>2020. évi előirányzat KIADÁSOK</v>
      </c>
      <c r="B11" s="5"/>
      <c r="C11" s="4"/>
      <c r="D11" s="2"/>
      <c r="E11" s="3"/>
    </row>
    <row r="12" spans="1:5" x14ac:dyDescent="0.25">
      <c r="A12" s="1"/>
      <c r="B12" s="3"/>
      <c r="C12" s="1"/>
      <c r="D12" s="2"/>
      <c r="E12" s="3"/>
    </row>
    <row r="13" spans="1:5" x14ac:dyDescent="0.25">
      <c r="A13" s="1" t="s">
        <v>352</v>
      </c>
      <c r="B13" s="3" t="e">
        <f>+#REF!</f>
        <v>#REF!</v>
      </c>
      <c r="C13" s="1" t="s">
        <v>351</v>
      </c>
      <c r="D13" s="2" t="e">
        <f>+#REF!+#REF!</f>
        <v>#REF!</v>
      </c>
      <c r="E13" s="3" t="e">
        <f>+B13-D13</f>
        <v>#REF!</v>
      </c>
    </row>
    <row r="14" spans="1:5" x14ac:dyDescent="0.25">
      <c r="A14" s="1" t="s">
        <v>350</v>
      </c>
      <c r="B14" s="3" t="e">
        <f>+#REF!</f>
        <v>#REF!</v>
      </c>
      <c r="C14" s="1" t="s">
        <v>349</v>
      </c>
      <c r="D14" s="2" t="e">
        <f>+#REF!+#REF!</f>
        <v>#REF!</v>
      </c>
      <c r="E14" s="3" t="e">
        <f>+B14-D14</f>
        <v>#REF!</v>
      </c>
    </row>
    <row r="15" spans="1:5" x14ac:dyDescent="0.25">
      <c r="A15" s="1" t="s">
        <v>348</v>
      </c>
      <c r="B15" s="3" t="e">
        <f>+#REF!</f>
        <v>#REF!</v>
      </c>
      <c r="C15" s="1" t="s">
        <v>347</v>
      </c>
      <c r="D15" s="2" t="e">
        <f>+#REF!+#REF!</f>
        <v>#REF!</v>
      </c>
      <c r="E15" s="3" t="e">
        <f>+B15-D15</f>
        <v>#REF!</v>
      </c>
    </row>
    <row r="16" spans="1:5" x14ac:dyDescent="0.25">
      <c r="A16" s="1"/>
      <c r="B16" s="1"/>
      <c r="C16" s="1"/>
      <c r="D16" s="2"/>
      <c r="E16" s="2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</sheetData>
  <sheetProtection sheet="1" objects="1" scenarios="1"/>
  <conditionalFormatting sqref="E3:E15">
    <cfRule type="cellIs" dxfId="0" priority="1" stopIfTrue="1" operator="notEqual">
      <formula>0</formula>
    </cfRule>
  </conditionalFormatting>
  <pageMargins left="0.79027777777777775" right="0.57013888888888886" top="0.87986111111111109" bottom="0.65972222222222221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G25"/>
  <sheetViews>
    <sheetView topLeftCell="B1" zoomScale="120" zoomScaleNormal="120" workbookViewId="0">
      <selection activeCell="L5" sqref="L5"/>
    </sheetView>
  </sheetViews>
  <sheetFormatPr defaultColWidth="9.33203125" defaultRowHeight="13.2" x14ac:dyDescent="0.25"/>
  <cols>
    <col min="1" max="1" width="47.109375" style="302" customWidth="1"/>
    <col min="2" max="2" width="15.6640625" style="279" customWidth="1"/>
    <col min="3" max="3" width="16.33203125" style="279" customWidth="1"/>
    <col min="4" max="5" width="18" style="279" customWidth="1"/>
    <col min="6" max="6" width="16.6640625" style="279" customWidth="1"/>
    <col min="7" max="7" width="18.77734375" style="201" customWidth="1"/>
    <col min="8" max="9" width="12.77734375" style="279" customWidth="1"/>
    <col min="10" max="10" width="13.77734375" style="279" customWidth="1"/>
    <col min="11" max="256" width="9.33203125" style="279"/>
    <col min="257" max="257" width="47.109375" style="279" customWidth="1"/>
    <col min="258" max="258" width="15.6640625" style="279" customWidth="1"/>
    <col min="259" max="259" width="16.33203125" style="279" customWidth="1"/>
    <col min="260" max="261" width="18" style="279" customWidth="1"/>
    <col min="262" max="262" width="16.6640625" style="279" customWidth="1"/>
    <col min="263" max="263" width="18.77734375" style="279" customWidth="1"/>
    <col min="264" max="265" width="12.77734375" style="279" customWidth="1"/>
    <col min="266" max="266" width="13.77734375" style="279" customWidth="1"/>
    <col min="267" max="512" width="9.33203125" style="279"/>
    <col min="513" max="513" width="47.109375" style="279" customWidth="1"/>
    <col min="514" max="514" width="15.6640625" style="279" customWidth="1"/>
    <col min="515" max="515" width="16.33203125" style="279" customWidth="1"/>
    <col min="516" max="517" width="18" style="279" customWidth="1"/>
    <col min="518" max="518" width="16.6640625" style="279" customWidth="1"/>
    <col min="519" max="519" width="18.77734375" style="279" customWidth="1"/>
    <col min="520" max="521" width="12.77734375" style="279" customWidth="1"/>
    <col min="522" max="522" width="13.77734375" style="279" customWidth="1"/>
    <col min="523" max="768" width="9.33203125" style="279"/>
    <col min="769" max="769" width="47.109375" style="279" customWidth="1"/>
    <col min="770" max="770" width="15.6640625" style="279" customWidth="1"/>
    <col min="771" max="771" width="16.33203125" style="279" customWidth="1"/>
    <col min="772" max="773" width="18" style="279" customWidth="1"/>
    <col min="774" max="774" width="16.6640625" style="279" customWidth="1"/>
    <col min="775" max="775" width="18.77734375" style="279" customWidth="1"/>
    <col min="776" max="777" width="12.77734375" style="279" customWidth="1"/>
    <col min="778" max="778" width="13.77734375" style="279" customWidth="1"/>
    <col min="779" max="1024" width="9.33203125" style="279"/>
    <col min="1025" max="1025" width="47.109375" style="279" customWidth="1"/>
    <col min="1026" max="1026" width="15.6640625" style="279" customWidth="1"/>
    <col min="1027" max="1027" width="16.33203125" style="279" customWidth="1"/>
    <col min="1028" max="1029" width="18" style="279" customWidth="1"/>
    <col min="1030" max="1030" width="16.6640625" style="279" customWidth="1"/>
    <col min="1031" max="1031" width="18.77734375" style="279" customWidth="1"/>
    <col min="1032" max="1033" width="12.77734375" style="279" customWidth="1"/>
    <col min="1034" max="1034" width="13.77734375" style="279" customWidth="1"/>
    <col min="1035" max="1280" width="9.33203125" style="279"/>
    <col min="1281" max="1281" width="47.109375" style="279" customWidth="1"/>
    <col min="1282" max="1282" width="15.6640625" style="279" customWidth="1"/>
    <col min="1283" max="1283" width="16.33203125" style="279" customWidth="1"/>
    <col min="1284" max="1285" width="18" style="279" customWidth="1"/>
    <col min="1286" max="1286" width="16.6640625" style="279" customWidth="1"/>
    <col min="1287" max="1287" width="18.77734375" style="279" customWidth="1"/>
    <col min="1288" max="1289" width="12.77734375" style="279" customWidth="1"/>
    <col min="1290" max="1290" width="13.77734375" style="279" customWidth="1"/>
    <col min="1291" max="1536" width="9.33203125" style="279"/>
    <col min="1537" max="1537" width="47.109375" style="279" customWidth="1"/>
    <col min="1538" max="1538" width="15.6640625" style="279" customWidth="1"/>
    <col min="1539" max="1539" width="16.33203125" style="279" customWidth="1"/>
    <col min="1540" max="1541" width="18" style="279" customWidth="1"/>
    <col min="1542" max="1542" width="16.6640625" style="279" customWidth="1"/>
    <col min="1543" max="1543" width="18.77734375" style="279" customWidth="1"/>
    <col min="1544" max="1545" width="12.77734375" style="279" customWidth="1"/>
    <col min="1546" max="1546" width="13.77734375" style="279" customWidth="1"/>
    <col min="1547" max="1792" width="9.33203125" style="279"/>
    <col min="1793" max="1793" width="47.109375" style="279" customWidth="1"/>
    <col min="1794" max="1794" width="15.6640625" style="279" customWidth="1"/>
    <col min="1795" max="1795" width="16.33203125" style="279" customWidth="1"/>
    <col min="1796" max="1797" width="18" style="279" customWidth="1"/>
    <col min="1798" max="1798" width="16.6640625" style="279" customWidth="1"/>
    <col min="1799" max="1799" width="18.77734375" style="279" customWidth="1"/>
    <col min="1800" max="1801" width="12.77734375" style="279" customWidth="1"/>
    <col min="1802" max="1802" width="13.77734375" style="279" customWidth="1"/>
    <col min="1803" max="2048" width="9.33203125" style="279"/>
    <col min="2049" max="2049" width="47.109375" style="279" customWidth="1"/>
    <col min="2050" max="2050" width="15.6640625" style="279" customWidth="1"/>
    <col min="2051" max="2051" width="16.33203125" style="279" customWidth="1"/>
    <col min="2052" max="2053" width="18" style="279" customWidth="1"/>
    <col min="2054" max="2054" width="16.6640625" style="279" customWidth="1"/>
    <col min="2055" max="2055" width="18.77734375" style="279" customWidth="1"/>
    <col min="2056" max="2057" width="12.77734375" style="279" customWidth="1"/>
    <col min="2058" max="2058" width="13.77734375" style="279" customWidth="1"/>
    <col min="2059" max="2304" width="9.33203125" style="279"/>
    <col min="2305" max="2305" width="47.109375" style="279" customWidth="1"/>
    <col min="2306" max="2306" width="15.6640625" style="279" customWidth="1"/>
    <col min="2307" max="2307" width="16.33203125" style="279" customWidth="1"/>
    <col min="2308" max="2309" width="18" style="279" customWidth="1"/>
    <col min="2310" max="2310" width="16.6640625" style="279" customWidth="1"/>
    <col min="2311" max="2311" width="18.77734375" style="279" customWidth="1"/>
    <col min="2312" max="2313" width="12.77734375" style="279" customWidth="1"/>
    <col min="2314" max="2314" width="13.77734375" style="279" customWidth="1"/>
    <col min="2315" max="2560" width="9.33203125" style="279"/>
    <col min="2561" max="2561" width="47.109375" style="279" customWidth="1"/>
    <col min="2562" max="2562" width="15.6640625" style="279" customWidth="1"/>
    <col min="2563" max="2563" width="16.33203125" style="279" customWidth="1"/>
    <col min="2564" max="2565" width="18" style="279" customWidth="1"/>
    <col min="2566" max="2566" width="16.6640625" style="279" customWidth="1"/>
    <col min="2567" max="2567" width="18.77734375" style="279" customWidth="1"/>
    <col min="2568" max="2569" width="12.77734375" style="279" customWidth="1"/>
    <col min="2570" max="2570" width="13.77734375" style="279" customWidth="1"/>
    <col min="2571" max="2816" width="9.33203125" style="279"/>
    <col min="2817" max="2817" width="47.109375" style="279" customWidth="1"/>
    <col min="2818" max="2818" width="15.6640625" style="279" customWidth="1"/>
    <col min="2819" max="2819" width="16.33203125" style="279" customWidth="1"/>
    <col min="2820" max="2821" width="18" style="279" customWidth="1"/>
    <col min="2822" max="2822" width="16.6640625" style="279" customWidth="1"/>
    <col min="2823" max="2823" width="18.77734375" style="279" customWidth="1"/>
    <col min="2824" max="2825" width="12.77734375" style="279" customWidth="1"/>
    <col min="2826" max="2826" width="13.77734375" style="279" customWidth="1"/>
    <col min="2827" max="3072" width="9.33203125" style="279"/>
    <col min="3073" max="3073" width="47.109375" style="279" customWidth="1"/>
    <col min="3074" max="3074" width="15.6640625" style="279" customWidth="1"/>
    <col min="3075" max="3075" width="16.33203125" style="279" customWidth="1"/>
    <col min="3076" max="3077" width="18" style="279" customWidth="1"/>
    <col min="3078" max="3078" width="16.6640625" style="279" customWidth="1"/>
    <col min="3079" max="3079" width="18.77734375" style="279" customWidth="1"/>
    <col min="3080" max="3081" width="12.77734375" style="279" customWidth="1"/>
    <col min="3082" max="3082" width="13.77734375" style="279" customWidth="1"/>
    <col min="3083" max="3328" width="9.33203125" style="279"/>
    <col min="3329" max="3329" width="47.109375" style="279" customWidth="1"/>
    <col min="3330" max="3330" width="15.6640625" style="279" customWidth="1"/>
    <col min="3331" max="3331" width="16.33203125" style="279" customWidth="1"/>
    <col min="3332" max="3333" width="18" style="279" customWidth="1"/>
    <col min="3334" max="3334" width="16.6640625" style="279" customWidth="1"/>
    <col min="3335" max="3335" width="18.77734375" style="279" customWidth="1"/>
    <col min="3336" max="3337" width="12.77734375" style="279" customWidth="1"/>
    <col min="3338" max="3338" width="13.77734375" style="279" customWidth="1"/>
    <col min="3339" max="3584" width="9.33203125" style="279"/>
    <col min="3585" max="3585" width="47.109375" style="279" customWidth="1"/>
    <col min="3586" max="3586" width="15.6640625" style="279" customWidth="1"/>
    <col min="3587" max="3587" width="16.33203125" style="279" customWidth="1"/>
    <col min="3588" max="3589" width="18" style="279" customWidth="1"/>
    <col min="3590" max="3590" width="16.6640625" style="279" customWidth="1"/>
    <col min="3591" max="3591" width="18.77734375" style="279" customWidth="1"/>
    <col min="3592" max="3593" width="12.77734375" style="279" customWidth="1"/>
    <col min="3594" max="3594" width="13.77734375" style="279" customWidth="1"/>
    <col min="3595" max="3840" width="9.33203125" style="279"/>
    <col min="3841" max="3841" width="47.109375" style="279" customWidth="1"/>
    <col min="3842" max="3842" width="15.6640625" style="279" customWidth="1"/>
    <col min="3843" max="3843" width="16.33203125" style="279" customWidth="1"/>
    <col min="3844" max="3845" width="18" style="279" customWidth="1"/>
    <col min="3846" max="3846" width="16.6640625" style="279" customWidth="1"/>
    <col min="3847" max="3847" width="18.77734375" style="279" customWidth="1"/>
    <col min="3848" max="3849" width="12.77734375" style="279" customWidth="1"/>
    <col min="3850" max="3850" width="13.77734375" style="279" customWidth="1"/>
    <col min="3851" max="4096" width="9.33203125" style="279"/>
    <col min="4097" max="4097" width="47.109375" style="279" customWidth="1"/>
    <col min="4098" max="4098" width="15.6640625" style="279" customWidth="1"/>
    <col min="4099" max="4099" width="16.33203125" style="279" customWidth="1"/>
    <col min="4100" max="4101" width="18" style="279" customWidth="1"/>
    <col min="4102" max="4102" width="16.6640625" style="279" customWidth="1"/>
    <col min="4103" max="4103" width="18.77734375" style="279" customWidth="1"/>
    <col min="4104" max="4105" width="12.77734375" style="279" customWidth="1"/>
    <col min="4106" max="4106" width="13.77734375" style="279" customWidth="1"/>
    <col min="4107" max="4352" width="9.33203125" style="279"/>
    <col min="4353" max="4353" width="47.109375" style="279" customWidth="1"/>
    <col min="4354" max="4354" width="15.6640625" style="279" customWidth="1"/>
    <col min="4355" max="4355" width="16.33203125" style="279" customWidth="1"/>
    <col min="4356" max="4357" width="18" style="279" customWidth="1"/>
    <col min="4358" max="4358" width="16.6640625" style="279" customWidth="1"/>
    <col min="4359" max="4359" width="18.77734375" style="279" customWidth="1"/>
    <col min="4360" max="4361" width="12.77734375" style="279" customWidth="1"/>
    <col min="4362" max="4362" width="13.77734375" style="279" customWidth="1"/>
    <col min="4363" max="4608" width="9.33203125" style="279"/>
    <col min="4609" max="4609" width="47.109375" style="279" customWidth="1"/>
    <col min="4610" max="4610" width="15.6640625" style="279" customWidth="1"/>
    <col min="4611" max="4611" width="16.33203125" style="279" customWidth="1"/>
    <col min="4612" max="4613" width="18" style="279" customWidth="1"/>
    <col min="4614" max="4614" width="16.6640625" style="279" customWidth="1"/>
    <col min="4615" max="4615" width="18.77734375" style="279" customWidth="1"/>
    <col min="4616" max="4617" width="12.77734375" style="279" customWidth="1"/>
    <col min="4618" max="4618" width="13.77734375" style="279" customWidth="1"/>
    <col min="4619" max="4864" width="9.33203125" style="279"/>
    <col min="4865" max="4865" width="47.109375" style="279" customWidth="1"/>
    <col min="4866" max="4866" width="15.6640625" style="279" customWidth="1"/>
    <col min="4867" max="4867" width="16.33203125" style="279" customWidth="1"/>
    <col min="4868" max="4869" width="18" style="279" customWidth="1"/>
    <col min="4870" max="4870" width="16.6640625" style="279" customWidth="1"/>
    <col min="4871" max="4871" width="18.77734375" style="279" customWidth="1"/>
    <col min="4872" max="4873" width="12.77734375" style="279" customWidth="1"/>
    <col min="4874" max="4874" width="13.77734375" style="279" customWidth="1"/>
    <col min="4875" max="5120" width="9.33203125" style="279"/>
    <col min="5121" max="5121" width="47.109375" style="279" customWidth="1"/>
    <col min="5122" max="5122" width="15.6640625" style="279" customWidth="1"/>
    <col min="5123" max="5123" width="16.33203125" style="279" customWidth="1"/>
    <col min="5124" max="5125" width="18" style="279" customWidth="1"/>
    <col min="5126" max="5126" width="16.6640625" style="279" customWidth="1"/>
    <col min="5127" max="5127" width="18.77734375" style="279" customWidth="1"/>
    <col min="5128" max="5129" width="12.77734375" style="279" customWidth="1"/>
    <col min="5130" max="5130" width="13.77734375" style="279" customWidth="1"/>
    <col min="5131" max="5376" width="9.33203125" style="279"/>
    <col min="5377" max="5377" width="47.109375" style="279" customWidth="1"/>
    <col min="5378" max="5378" width="15.6640625" style="279" customWidth="1"/>
    <col min="5379" max="5379" width="16.33203125" style="279" customWidth="1"/>
    <col min="5380" max="5381" width="18" style="279" customWidth="1"/>
    <col min="5382" max="5382" width="16.6640625" style="279" customWidth="1"/>
    <col min="5383" max="5383" width="18.77734375" style="279" customWidth="1"/>
    <col min="5384" max="5385" width="12.77734375" style="279" customWidth="1"/>
    <col min="5386" max="5386" width="13.77734375" style="279" customWidth="1"/>
    <col min="5387" max="5632" width="9.33203125" style="279"/>
    <col min="5633" max="5633" width="47.109375" style="279" customWidth="1"/>
    <col min="5634" max="5634" width="15.6640625" style="279" customWidth="1"/>
    <col min="5635" max="5635" width="16.33203125" style="279" customWidth="1"/>
    <col min="5636" max="5637" width="18" style="279" customWidth="1"/>
    <col min="5638" max="5638" width="16.6640625" style="279" customWidth="1"/>
    <col min="5639" max="5639" width="18.77734375" style="279" customWidth="1"/>
    <col min="5640" max="5641" width="12.77734375" style="279" customWidth="1"/>
    <col min="5642" max="5642" width="13.77734375" style="279" customWidth="1"/>
    <col min="5643" max="5888" width="9.33203125" style="279"/>
    <col min="5889" max="5889" width="47.109375" style="279" customWidth="1"/>
    <col min="5890" max="5890" width="15.6640625" style="279" customWidth="1"/>
    <col min="5891" max="5891" width="16.33203125" style="279" customWidth="1"/>
    <col min="5892" max="5893" width="18" style="279" customWidth="1"/>
    <col min="5894" max="5894" width="16.6640625" style="279" customWidth="1"/>
    <col min="5895" max="5895" width="18.77734375" style="279" customWidth="1"/>
    <col min="5896" max="5897" width="12.77734375" style="279" customWidth="1"/>
    <col min="5898" max="5898" width="13.77734375" style="279" customWidth="1"/>
    <col min="5899" max="6144" width="9.33203125" style="279"/>
    <col min="6145" max="6145" width="47.109375" style="279" customWidth="1"/>
    <col min="6146" max="6146" width="15.6640625" style="279" customWidth="1"/>
    <col min="6147" max="6147" width="16.33203125" style="279" customWidth="1"/>
    <col min="6148" max="6149" width="18" style="279" customWidth="1"/>
    <col min="6150" max="6150" width="16.6640625" style="279" customWidth="1"/>
    <col min="6151" max="6151" width="18.77734375" style="279" customWidth="1"/>
    <col min="6152" max="6153" width="12.77734375" style="279" customWidth="1"/>
    <col min="6154" max="6154" width="13.77734375" style="279" customWidth="1"/>
    <col min="6155" max="6400" width="9.33203125" style="279"/>
    <col min="6401" max="6401" width="47.109375" style="279" customWidth="1"/>
    <col min="6402" max="6402" width="15.6640625" style="279" customWidth="1"/>
    <col min="6403" max="6403" width="16.33203125" style="279" customWidth="1"/>
    <col min="6404" max="6405" width="18" style="279" customWidth="1"/>
    <col min="6406" max="6406" width="16.6640625" style="279" customWidth="1"/>
    <col min="6407" max="6407" width="18.77734375" style="279" customWidth="1"/>
    <col min="6408" max="6409" width="12.77734375" style="279" customWidth="1"/>
    <col min="6410" max="6410" width="13.77734375" style="279" customWidth="1"/>
    <col min="6411" max="6656" width="9.33203125" style="279"/>
    <col min="6657" max="6657" width="47.109375" style="279" customWidth="1"/>
    <col min="6658" max="6658" width="15.6640625" style="279" customWidth="1"/>
    <col min="6659" max="6659" width="16.33203125" style="279" customWidth="1"/>
    <col min="6660" max="6661" width="18" style="279" customWidth="1"/>
    <col min="6662" max="6662" width="16.6640625" style="279" customWidth="1"/>
    <col min="6663" max="6663" width="18.77734375" style="279" customWidth="1"/>
    <col min="6664" max="6665" width="12.77734375" style="279" customWidth="1"/>
    <col min="6666" max="6666" width="13.77734375" style="279" customWidth="1"/>
    <col min="6667" max="6912" width="9.33203125" style="279"/>
    <col min="6913" max="6913" width="47.109375" style="279" customWidth="1"/>
    <col min="6914" max="6914" width="15.6640625" style="279" customWidth="1"/>
    <col min="6915" max="6915" width="16.33203125" style="279" customWidth="1"/>
    <col min="6916" max="6917" width="18" style="279" customWidth="1"/>
    <col min="6918" max="6918" width="16.6640625" style="279" customWidth="1"/>
    <col min="6919" max="6919" width="18.77734375" style="279" customWidth="1"/>
    <col min="6920" max="6921" width="12.77734375" style="279" customWidth="1"/>
    <col min="6922" max="6922" width="13.77734375" style="279" customWidth="1"/>
    <col min="6923" max="7168" width="9.33203125" style="279"/>
    <col min="7169" max="7169" width="47.109375" style="279" customWidth="1"/>
    <col min="7170" max="7170" width="15.6640625" style="279" customWidth="1"/>
    <col min="7171" max="7171" width="16.33203125" style="279" customWidth="1"/>
    <col min="7172" max="7173" width="18" style="279" customWidth="1"/>
    <col min="7174" max="7174" width="16.6640625" style="279" customWidth="1"/>
    <col min="7175" max="7175" width="18.77734375" style="279" customWidth="1"/>
    <col min="7176" max="7177" width="12.77734375" style="279" customWidth="1"/>
    <col min="7178" max="7178" width="13.77734375" style="279" customWidth="1"/>
    <col min="7179" max="7424" width="9.33203125" style="279"/>
    <col min="7425" max="7425" width="47.109375" style="279" customWidth="1"/>
    <col min="7426" max="7426" width="15.6640625" style="279" customWidth="1"/>
    <col min="7427" max="7427" width="16.33203125" style="279" customWidth="1"/>
    <col min="7428" max="7429" width="18" style="279" customWidth="1"/>
    <col min="7430" max="7430" width="16.6640625" style="279" customWidth="1"/>
    <col min="7431" max="7431" width="18.77734375" style="279" customWidth="1"/>
    <col min="7432" max="7433" width="12.77734375" style="279" customWidth="1"/>
    <col min="7434" max="7434" width="13.77734375" style="279" customWidth="1"/>
    <col min="7435" max="7680" width="9.33203125" style="279"/>
    <col min="7681" max="7681" width="47.109375" style="279" customWidth="1"/>
    <col min="7682" max="7682" width="15.6640625" style="279" customWidth="1"/>
    <col min="7683" max="7683" width="16.33203125" style="279" customWidth="1"/>
    <col min="7684" max="7685" width="18" style="279" customWidth="1"/>
    <col min="7686" max="7686" width="16.6640625" style="279" customWidth="1"/>
    <col min="7687" max="7687" width="18.77734375" style="279" customWidth="1"/>
    <col min="7688" max="7689" width="12.77734375" style="279" customWidth="1"/>
    <col min="7690" max="7690" width="13.77734375" style="279" customWidth="1"/>
    <col min="7691" max="7936" width="9.33203125" style="279"/>
    <col min="7937" max="7937" width="47.109375" style="279" customWidth="1"/>
    <col min="7938" max="7938" width="15.6640625" style="279" customWidth="1"/>
    <col min="7939" max="7939" width="16.33203125" style="279" customWidth="1"/>
    <col min="7940" max="7941" width="18" style="279" customWidth="1"/>
    <col min="7942" max="7942" width="16.6640625" style="279" customWidth="1"/>
    <col min="7943" max="7943" width="18.77734375" style="279" customWidth="1"/>
    <col min="7944" max="7945" width="12.77734375" style="279" customWidth="1"/>
    <col min="7946" max="7946" width="13.77734375" style="279" customWidth="1"/>
    <col min="7947" max="8192" width="9.33203125" style="279"/>
    <col min="8193" max="8193" width="47.109375" style="279" customWidth="1"/>
    <col min="8194" max="8194" width="15.6640625" style="279" customWidth="1"/>
    <col min="8195" max="8195" width="16.33203125" style="279" customWidth="1"/>
    <col min="8196" max="8197" width="18" style="279" customWidth="1"/>
    <col min="8198" max="8198" width="16.6640625" style="279" customWidth="1"/>
    <col min="8199" max="8199" width="18.77734375" style="279" customWidth="1"/>
    <col min="8200" max="8201" width="12.77734375" style="279" customWidth="1"/>
    <col min="8202" max="8202" width="13.77734375" style="279" customWidth="1"/>
    <col min="8203" max="8448" width="9.33203125" style="279"/>
    <col min="8449" max="8449" width="47.109375" style="279" customWidth="1"/>
    <col min="8450" max="8450" width="15.6640625" style="279" customWidth="1"/>
    <col min="8451" max="8451" width="16.33203125" style="279" customWidth="1"/>
    <col min="8452" max="8453" width="18" style="279" customWidth="1"/>
    <col min="8454" max="8454" width="16.6640625" style="279" customWidth="1"/>
    <col min="8455" max="8455" width="18.77734375" style="279" customWidth="1"/>
    <col min="8456" max="8457" width="12.77734375" style="279" customWidth="1"/>
    <col min="8458" max="8458" width="13.77734375" style="279" customWidth="1"/>
    <col min="8459" max="8704" width="9.33203125" style="279"/>
    <col min="8705" max="8705" width="47.109375" style="279" customWidth="1"/>
    <col min="8706" max="8706" width="15.6640625" style="279" customWidth="1"/>
    <col min="8707" max="8707" width="16.33203125" style="279" customWidth="1"/>
    <col min="8708" max="8709" width="18" style="279" customWidth="1"/>
    <col min="8710" max="8710" width="16.6640625" style="279" customWidth="1"/>
    <col min="8711" max="8711" width="18.77734375" style="279" customWidth="1"/>
    <col min="8712" max="8713" width="12.77734375" style="279" customWidth="1"/>
    <col min="8714" max="8714" width="13.77734375" style="279" customWidth="1"/>
    <col min="8715" max="8960" width="9.33203125" style="279"/>
    <col min="8961" max="8961" width="47.109375" style="279" customWidth="1"/>
    <col min="8962" max="8962" width="15.6640625" style="279" customWidth="1"/>
    <col min="8963" max="8963" width="16.33203125" style="279" customWidth="1"/>
    <col min="8964" max="8965" width="18" style="279" customWidth="1"/>
    <col min="8966" max="8966" width="16.6640625" style="279" customWidth="1"/>
    <col min="8967" max="8967" width="18.77734375" style="279" customWidth="1"/>
    <col min="8968" max="8969" width="12.77734375" style="279" customWidth="1"/>
    <col min="8970" max="8970" width="13.77734375" style="279" customWidth="1"/>
    <col min="8971" max="9216" width="9.33203125" style="279"/>
    <col min="9217" max="9217" width="47.109375" style="279" customWidth="1"/>
    <col min="9218" max="9218" width="15.6640625" style="279" customWidth="1"/>
    <col min="9219" max="9219" width="16.33203125" style="279" customWidth="1"/>
    <col min="9220" max="9221" width="18" style="279" customWidth="1"/>
    <col min="9222" max="9222" width="16.6640625" style="279" customWidth="1"/>
    <col min="9223" max="9223" width="18.77734375" style="279" customWidth="1"/>
    <col min="9224" max="9225" width="12.77734375" style="279" customWidth="1"/>
    <col min="9226" max="9226" width="13.77734375" style="279" customWidth="1"/>
    <col min="9227" max="9472" width="9.33203125" style="279"/>
    <col min="9473" max="9473" width="47.109375" style="279" customWidth="1"/>
    <col min="9474" max="9474" width="15.6640625" style="279" customWidth="1"/>
    <col min="9475" max="9475" width="16.33203125" style="279" customWidth="1"/>
    <col min="9476" max="9477" width="18" style="279" customWidth="1"/>
    <col min="9478" max="9478" width="16.6640625" style="279" customWidth="1"/>
    <col min="9479" max="9479" width="18.77734375" style="279" customWidth="1"/>
    <col min="9480" max="9481" width="12.77734375" style="279" customWidth="1"/>
    <col min="9482" max="9482" width="13.77734375" style="279" customWidth="1"/>
    <col min="9483" max="9728" width="9.33203125" style="279"/>
    <col min="9729" max="9729" width="47.109375" style="279" customWidth="1"/>
    <col min="9730" max="9730" width="15.6640625" style="279" customWidth="1"/>
    <col min="9731" max="9731" width="16.33203125" style="279" customWidth="1"/>
    <col min="9732" max="9733" width="18" style="279" customWidth="1"/>
    <col min="9734" max="9734" width="16.6640625" style="279" customWidth="1"/>
    <col min="9735" max="9735" width="18.77734375" style="279" customWidth="1"/>
    <col min="9736" max="9737" width="12.77734375" style="279" customWidth="1"/>
    <col min="9738" max="9738" width="13.77734375" style="279" customWidth="1"/>
    <col min="9739" max="9984" width="9.33203125" style="279"/>
    <col min="9985" max="9985" width="47.109375" style="279" customWidth="1"/>
    <col min="9986" max="9986" width="15.6640625" style="279" customWidth="1"/>
    <col min="9987" max="9987" width="16.33203125" style="279" customWidth="1"/>
    <col min="9988" max="9989" width="18" style="279" customWidth="1"/>
    <col min="9990" max="9990" width="16.6640625" style="279" customWidth="1"/>
    <col min="9991" max="9991" width="18.77734375" style="279" customWidth="1"/>
    <col min="9992" max="9993" width="12.77734375" style="279" customWidth="1"/>
    <col min="9994" max="9994" width="13.77734375" style="279" customWidth="1"/>
    <col min="9995" max="10240" width="9.33203125" style="279"/>
    <col min="10241" max="10241" width="47.109375" style="279" customWidth="1"/>
    <col min="10242" max="10242" width="15.6640625" style="279" customWidth="1"/>
    <col min="10243" max="10243" width="16.33203125" style="279" customWidth="1"/>
    <col min="10244" max="10245" width="18" style="279" customWidth="1"/>
    <col min="10246" max="10246" width="16.6640625" style="279" customWidth="1"/>
    <col min="10247" max="10247" width="18.77734375" style="279" customWidth="1"/>
    <col min="10248" max="10249" width="12.77734375" style="279" customWidth="1"/>
    <col min="10250" max="10250" width="13.77734375" style="279" customWidth="1"/>
    <col min="10251" max="10496" width="9.33203125" style="279"/>
    <col min="10497" max="10497" width="47.109375" style="279" customWidth="1"/>
    <col min="10498" max="10498" width="15.6640625" style="279" customWidth="1"/>
    <col min="10499" max="10499" width="16.33203125" style="279" customWidth="1"/>
    <col min="10500" max="10501" width="18" style="279" customWidth="1"/>
    <col min="10502" max="10502" width="16.6640625" style="279" customWidth="1"/>
    <col min="10503" max="10503" width="18.77734375" style="279" customWidth="1"/>
    <col min="10504" max="10505" width="12.77734375" style="279" customWidth="1"/>
    <col min="10506" max="10506" width="13.77734375" style="279" customWidth="1"/>
    <col min="10507" max="10752" width="9.33203125" style="279"/>
    <col min="10753" max="10753" width="47.109375" style="279" customWidth="1"/>
    <col min="10754" max="10754" width="15.6640625" style="279" customWidth="1"/>
    <col min="10755" max="10755" width="16.33203125" style="279" customWidth="1"/>
    <col min="10756" max="10757" width="18" style="279" customWidth="1"/>
    <col min="10758" max="10758" width="16.6640625" style="279" customWidth="1"/>
    <col min="10759" max="10759" width="18.77734375" style="279" customWidth="1"/>
    <col min="10760" max="10761" width="12.77734375" style="279" customWidth="1"/>
    <col min="10762" max="10762" width="13.77734375" style="279" customWidth="1"/>
    <col min="10763" max="11008" width="9.33203125" style="279"/>
    <col min="11009" max="11009" width="47.109375" style="279" customWidth="1"/>
    <col min="11010" max="11010" width="15.6640625" style="279" customWidth="1"/>
    <col min="11011" max="11011" width="16.33203125" style="279" customWidth="1"/>
    <col min="11012" max="11013" width="18" style="279" customWidth="1"/>
    <col min="11014" max="11014" width="16.6640625" style="279" customWidth="1"/>
    <col min="11015" max="11015" width="18.77734375" style="279" customWidth="1"/>
    <col min="11016" max="11017" width="12.77734375" style="279" customWidth="1"/>
    <col min="11018" max="11018" width="13.77734375" style="279" customWidth="1"/>
    <col min="11019" max="11264" width="9.33203125" style="279"/>
    <col min="11265" max="11265" width="47.109375" style="279" customWidth="1"/>
    <col min="11266" max="11266" width="15.6640625" style="279" customWidth="1"/>
    <col min="11267" max="11267" width="16.33203125" style="279" customWidth="1"/>
    <col min="11268" max="11269" width="18" style="279" customWidth="1"/>
    <col min="11270" max="11270" width="16.6640625" style="279" customWidth="1"/>
    <col min="11271" max="11271" width="18.77734375" style="279" customWidth="1"/>
    <col min="11272" max="11273" width="12.77734375" style="279" customWidth="1"/>
    <col min="11274" max="11274" width="13.77734375" style="279" customWidth="1"/>
    <col min="11275" max="11520" width="9.33203125" style="279"/>
    <col min="11521" max="11521" width="47.109375" style="279" customWidth="1"/>
    <col min="11522" max="11522" width="15.6640625" style="279" customWidth="1"/>
    <col min="11523" max="11523" width="16.33203125" style="279" customWidth="1"/>
    <col min="11524" max="11525" width="18" style="279" customWidth="1"/>
    <col min="11526" max="11526" width="16.6640625" style="279" customWidth="1"/>
    <col min="11527" max="11527" width="18.77734375" style="279" customWidth="1"/>
    <col min="11528" max="11529" width="12.77734375" style="279" customWidth="1"/>
    <col min="11530" max="11530" width="13.77734375" style="279" customWidth="1"/>
    <col min="11531" max="11776" width="9.33203125" style="279"/>
    <col min="11777" max="11777" width="47.109375" style="279" customWidth="1"/>
    <col min="11778" max="11778" width="15.6640625" style="279" customWidth="1"/>
    <col min="11779" max="11779" width="16.33203125" style="279" customWidth="1"/>
    <col min="11780" max="11781" width="18" style="279" customWidth="1"/>
    <col min="11782" max="11782" width="16.6640625" style="279" customWidth="1"/>
    <col min="11783" max="11783" width="18.77734375" style="279" customWidth="1"/>
    <col min="11784" max="11785" width="12.77734375" style="279" customWidth="1"/>
    <col min="11786" max="11786" width="13.77734375" style="279" customWidth="1"/>
    <col min="11787" max="12032" width="9.33203125" style="279"/>
    <col min="12033" max="12033" width="47.109375" style="279" customWidth="1"/>
    <col min="12034" max="12034" width="15.6640625" style="279" customWidth="1"/>
    <col min="12035" max="12035" width="16.33203125" style="279" customWidth="1"/>
    <col min="12036" max="12037" width="18" style="279" customWidth="1"/>
    <col min="12038" max="12038" width="16.6640625" style="279" customWidth="1"/>
    <col min="12039" max="12039" width="18.77734375" style="279" customWidth="1"/>
    <col min="12040" max="12041" width="12.77734375" style="279" customWidth="1"/>
    <col min="12042" max="12042" width="13.77734375" style="279" customWidth="1"/>
    <col min="12043" max="12288" width="9.33203125" style="279"/>
    <col min="12289" max="12289" width="47.109375" style="279" customWidth="1"/>
    <col min="12290" max="12290" width="15.6640625" style="279" customWidth="1"/>
    <col min="12291" max="12291" width="16.33203125" style="279" customWidth="1"/>
    <col min="12292" max="12293" width="18" style="279" customWidth="1"/>
    <col min="12294" max="12294" width="16.6640625" style="279" customWidth="1"/>
    <col min="12295" max="12295" width="18.77734375" style="279" customWidth="1"/>
    <col min="12296" max="12297" width="12.77734375" style="279" customWidth="1"/>
    <col min="12298" max="12298" width="13.77734375" style="279" customWidth="1"/>
    <col min="12299" max="12544" width="9.33203125" style="279"/>
    <col min="12545" max="12545" width="47.109375" style="279" customWidth="1"/>
    <col min="12546" max="12546" width="15.6640625" style="279" customWidth="1"/>
    <col min="12547" max="12547" width="16.33203125" style="279" customWidth="1"/>
    <col min="12548" max="12549" width="18" style="279" customWidth="1"/>
    <col min="12550" max="12550" width="16.6640625" style="279" customWidth="1"/>
    <col min="12551" max="12551" width="18.77734375" style="279" customWidth="1"/>
    <col min="12552" max="12553" width="12.77734375" style="279" customWidth="1"/>
    <col min="12554" max="12554" width="13.77734375" style="279" customWidth="1"/>
    <col min="12555" max="12800" width="9.33203125" style="279"/>
    <col min="12801" max="12801" width="47.109375" style="279" customWidth="1"/>
    <col min="12802" max="12802" width="15.6640625" style="279" customWidth="1"/>
    <col min="12803" max="12803" width="16.33203125" style="279" customWidth="1"/>
    <col min="12804" max="12805" width="18" style="279" customWidth="1"/>
    <col min="12806" max="12806" width="16.6640625" style="279" customWidth="1"/>
    <col min="12807" max="12807" width="18.77734375" style="279" customWidth="1"/>
    <col min="12808" max="12809" width="12.77734375" style="279" customWidth="1"/>
    <col min="12810" max="12810" width="13.77734375" style="279" customWidth="1"/>
    <col min="12811" max="13056" width="9.33203125" style="279"/>
    <col min="13057" max="13057" width="47.109375" style="279" customWidth="1"/>
    <col min="13058" max="13058" width="15.6640625" style="279" customWidth="1"/>
    <col min="13059" max="13059" width="16.33203125" style="279" customWidth="1"/>
    <col min="13060" max="13061" width="18" style="279" customWidth="1"/>
    <col min="13062" max="13062" width="16.6640625" style="279" customWidth="1"/>
    <col min="13063" max="13063" width="18.77734375" style="279" customWidth="1"/>
    <col min="13064" max="13065" width="12.77734375" style="279" customWidth="1"/>
    <col min="13066" max="13066" width="13.77734375" style="279" customWidth="1"/>
    <col min="13067" max="13312" width="9.33203125" style="279"/>
    <col min="13313" max="13313" width="47.109375" style="279" customWidth="1"/>
    <col min="13314" max="13314" width="15.6640625" style="279" customWidth="1"/>
    <col min="13315" max="13315" width="16.33203125" style="279" customWidth="1"/>
    <col min="13316" max="13317" width="18" style="279" customWidth="1"/>
    <col min="13318" max="13318" width="16.6640625" style="279" customWidth="1"/>
    <col min="13319" max="13319" width="18.77734375" style="279" customWidth="1"/>
    <col min="13320" max="13321" width="12.77734375" style="279" customWidth="1"/>
    <col min="13322" max="13322" width="13.77734375" style="279" customWidth="1"/>
    <col min="13323" max="13568" width="9.33203125" style="279"/>
    <col min="13569" max="13569" width="47.109375" style="279" customWidth="1"/>
    <col min="13570" max="13570" width="15.6640625" style="279" customWidth="1"/>
    <col min="13571" max="13571" width="16.33203125" style="279" customWidth="1"/>
    <col min="13572" max="13573" width="18" style="279" customWidth="1"/>
    <col min="13574" max="13574" width="16.6640625" style="279" customWidth="1"/>
    <col min="13575" max="13575" width="18.77734375" style="279" customWidth="1"/>
    <col min="13576" max="13577" width="12.77734375" style="279" customWidth="1"/>
    <col min="13578" max="13578" width="13.77734375" style="279" customWidth="1"/>
    <col min="13579" max="13824" width="9.33203125" style="279"/>
    <col min="13825" max="13825" width="47.109375" style="279" customWidth="1"/>
    <col min="13826" max="13826" width="15.6640625" style="279" customWidth="1"/>
    <col min="13827" max="13827" width="16.33203125" style="279" customWidth="1"/>
    <col min="13828" max="13829" width="18" style="279" customWidth="1"/>
    <col min="13830" max="13830" width="16.6640625" style="279" customWidth="1"/>
    <col min="13831" max="13831" width="18.77734375" style="279" customWidth="1"/>
    <col min="13832" max="13833" width="12.77734375" style="279" customWidth="1"/>
    <col min="13834" max="13834" width="13.77734375" style="279" customWidth="1"/>
    <col min="13835" max="14080" width="9.33203125" style="279"/>
    <col min="14081" max="14081" width="47.109375" style="279" customWidth="1"/>
    <col min="14082" max="14082" width="15.6640625" style="279" customWidth="1"/>
    <col min="14083" max="14083" width="16.33203125" style="279" customWidth="1"/>
    <col min="14084" max="14085" width="18" style="279" customWidth="1"/>
    <col min="14086" max="14086" width="16.6640625" style="279" customWidth="1"/>
    <col min="14087" max="14087" width="18.77734375" style="279" customWidth="1"/>
    <col min="14088" max="14089" width="12.77734375" style="279" customWidth="1"/>
    <col min="14090" max="14090" width="13.77734375" style="279" customWidth="1"/>
    <col min="14091" max="14336" width="9.33203125" style="279"/>
    <col min="14337" max="14337" width="47.109375" style="279" customWidth="1"/>
    <col min="14338" max="14338" width="15.6640625" style="279" customWidth="1"/>
    <col min="14339" max="14339" width="16.33203125" style="279" customWidth="1"/>
    <col min="14340" max="14341" width="18" style="279" customWidth="1"/>
    <col min="14342" max="14342" width="16.6640625" style="279" customWidth="1"/>
    <col min="14343" max="14343" width="18.77734375" style="279" customWidth="1"/>
    <col min="14344" max="14345" width="12.77734375" style="279" customWidth="1"/>
    <col min="14346" max="14346" width="13.77734375" style="279" customWidth="1"/>
    <col min="14347" max="14592" width="9.33203125" style="279"/>
    <col min="14593" max="14593" width="47.109375" style="279" customWidth="1"/>
    <col min="14594" max="14594" width="15.6640625" style="279" customWidth="1"/>
    <col min="14595" max="14595" width="16.33203125" style="279" customWidth="1"/>
    <col min="14596" max="14597" width="18" style="279" customWidth="1"/>
    <col min="14598" max="14598" width="16.6640625" style="279" customWidth="1"/>
    <col min="14599" max="14599" width="18.77734375" style="279" customWidth="1"/>
    <col min="14600" max="14601" width="12.77734375" style="279" customWidth="1"/>
    <col min="14602" max="14602" width="13.77734375" style="279" customWidth="1"/>
    <col min="14603" max="14848" width="9.33203125" style="279"/>
    <col min="14849" max="14849" width="47.109375" style="279" customWidth="1"/>
    <col min="14850" max="14850" width="15.6640625" style="279" customWidth="1"/>
    <col min="14851" max="14851" width="16.33203125" style="279" customWidth="1"/>
    <col min="14852" max="14853" width="18" style="279" customWidth="1"/>
    <col min="14854" max="14854" width="16.6640625" style="279" customWidth="1"/>
    <col min="14855" max="14855" width="18.77734375" style="279" customWidth="1"/>
    <col min="14856" max="14857" width="12.77734375" style="279" customWidth="1"/>
    <col min="14858" max="14858" width="13.77734375" style="279" customWidth="1"/>
    <col min="14859" max="15104" width="9.33203125" style="279"/>
    <col min="15105" max="15105" width="47.109375" style="279" customWidth="1"/>
    <col min="15106" max="15106" width="15.6640625" style="279" customWidth="1"/>
    <col min="15107" max="15107" width="16.33203125" style="279" customWidth="1"/>
    <col min="15108" max="15109" width="18" style="279" customWidth="1"/>
    <col min="15110" max="15110" width="16.6640625" style="279" customWidth="1"/>
    <col min="15111" max="15111" width="18.77734375" style="279" customWidth="1"/>
    <col min="15112" max="15113" width="12.77734375" style="279" customWidth="1"/>
    <col min="15114" max="15114" width="13.77734375" style="279" customWidth="1"/>
    <col min="15115" max="15360" width="9.33203125" style="279"/>
    <col min="15361" max="15361" width="47.109375" style="279" customWidth="1"/>
    <col min="15362" max="15362" width="15.6640625" style="279" customWidth="1"/>
    <col min="15363" max="15363" width="16.33203125" style="279" customWidth="1"/>
    <col min="15364" max="15365" width="18" style="279" customWidth="1"/>
    <col min="15366" max="15366" width="16.6640625" style="279" customWidth="1"/>
    <col min="15367" max="15367" width="18.77734375" style="279" customWidth="1"/>
    <col min="15368" max="15369" width="12.77734375" style="279" customWidth="1"/>
    <col min="15370" max="15370" width="13.77734375" style="279" customWidth="1"/>
    <col min="15371" max="15616" width="9.33203125" style="279"/>
    <col min="15617" max="15617" width="47.109375" style="279" customWidth="1"/>
    <col min="15618" max="15618" width="15.6640625" style="279" customWidth="1"/>
    <col min="15619" max="15619" width="16.33203125" style="279" customWidth="1"/>
    <col min="15620" max="15621" width="18" style="279" customWidth="1"/>
    <col min="15622" max="15622" width="16.6640625" style="279" customWidth="1"/>
    <col min="15623" max="15623" width="18.77734375" style="279" customWidth="1"/>
    <col min="15624" max="15625" width="12.77734375" style="279" customWidth="1"/>
    <col min="15626" max="15626" width="13.77734375" style="279" customWidth="1"/>
    <col min="15627" max="15872" width="9.33203125" style="279"/>
    <col min="15873" max="15873" width="47.109375" style="279" customWidth="1"/>
    <col min="15874" max="15874" width="15.6640625" style="279" customWidth="1"/>
    <col min="15875" max="15875" width="16.33203125" style="279" customWidth="1"/>
    <col min="15876" max="15877" width="18" style="279" customWidth="1"/>
    <col min="15878" max="15878" width="16.6640625" style="279" customWidth="1"/>
    <col min="15879" max="15879" width="18.77734375" style="279" customWidth="1"/>
    <col min="15880" max="15881" width="12.77734375" style="279" customWidth="1"/>
    <col min="15882" max="15882" width="13.77734375" style="279" customWidth="1"/>
    <col min="15883" max="16128" width="9.33203125" style="279"/>
    <col min="16129" max="16129" width="47.109375" style="279" customWidth="1"/>
    <col min="16130" max="16130" width="15.6640625" style="279" customWidth="1"/>
    <col min="16131" max="16131" width="16.33203125" style="279" customWidth="1"/>
    <col min="16132" max="16133" width="18" style="279" customWidth="1"/>
    <col min="16134" max="16134" width="16.6640625" style="279" customWidth="1"/>
    <col min="16135" max="16135" width="18.77734375" style="279" customWidth="1"/>
    <col min="16136" max="16137" width="12.77734375" style="279" customWidth="1"/>
    <col min="16138" max="16138" width="13.77734375" style="279" customWidth="1"/>
    <col min="16139" max="16384" width="9.33203125" style="279"/>
  </cols>
  <sheetData>
    <row r="1" spans="1:7" ht="21.75" customHeight="1" x14ac:dyDescent="0.25">
      <c r="A1" s="202"/>
      <c r="B1" s="450" t="s">
        <v>526</v>
      </c>
      <c r="C1" s="451"/>
      <c r="D1" s="451"/>
      <c r="E1" s="451"/>
      <c r="F1" s="451"/>
      <c r="G1" s="451"/>
    </row>
    <row r="2" spans="1:7" x14ac:dyDescent="0.25">
      <c r="A2" s="202"/>
      <c r="B2" s="198"/>
      <c r="C2" s="198"/>
      <c r="D2" s="198"/>
      <c r="E2" s="198"/>
      <c r="F2" s="198"/>
      <c r="G2" s="198"/>
    </row>
    <row r="3" spans="1:7" ht="25.5" customHeight="1" x14ac:dyDescent="0.25">
      <c r="A3" s="452" t="s">
        <v>374</v>
      </c>
      <c r="B3" s="452"/>
      <c r="C3" s="452"/>
      <c r="D3" s="452"/>
      <c r="E3" s="452"/>
      <c r="F3" s="452"/>
      <c r="G3" s="452"/>
    </row>
    <row r="4" spans="1:7" ht="22.5" customHeight="1" thickBot="1" x14ac:dyDescent="0.35">
      <c r="A4" s="202"/>
      <c r="B4" s="198"/>
      <c r="C4" s="198"/>
      <c r="D4" s="198"/>
      <c r="E4" s="198"/>
      <c r="F4" s="198"/>
      <c r="G4" s="280" t="str">
        <f>'[1]5. melléklet'!I2</f>
        <v>Forintban!</v>
      </c>
    </row>
    <row r="5" spans="1:7" s="282" customFormat="1" ht="44.4" customHeight="1" thickBot="1" x14ac:dyDescent="0.3">
      <c r="A5" s="210" t="s">
        <v>372</v>
      </c>
      <c r="B5" s="211" t="s">
        <v>371</v>
      </c>
      <c r="C5" s="211" t="s">
        <v>370</v>
      </c>
      <c r="D5" s="211" t="s">
        <v>517</v>
      </c>
      <c r="E5" s="211" t="s">
        <v>518</v>
      </c>
      <c r="F5" s="211" t="s">
        <v>491</v>
      </c>
      <c r="G5" s="281" t="s">
        <v>519</v>
      </c>
    </row>
    <row r="6" spans="1:7" s="201" customFormat="1" ht="12" customHeight="1" thickBot="1" x14ac:dyDescent="0.3">
      <c r="A6" s="283" t="s">
        <v>124</v>
      </c>
      <c r="B6" s="284" t="s">
        <v>123</v>
      </c>
      <c r="C6" s="284" t="s">
        <v>311</v>
      </c>
      <c r="D6" s="284" t="s">
        <v>310</v>
      </c>
      <c r="E6" s="284" t="s">
        <v>369</v>
      </c>
      <c r="F6" s="284" t="s">
        <v>509</v>
      </c>
      <c r="G6" s="285" t="s">
        <v>512</v>
      </c>
    </row>
    <row r="7" spans="1:7" ht="15.9" customHeight="1" x14ac:dyDescent="0.25">
      <c r="A7" s="303" t="s">
        <v>520</v>
      </c>
      <c r="B7" s="287">
        <v>3000000</v>
      </c>
      <c r="C7" s="304" t="s">
        <v>362</v>
      </c>
      <c r="D7" s="287"/>
      <c r="E7" s="287">
        <v>3000000</v>
      </c>
      <c r="F7" s="287"/>
      <c r="G7" s="305">
        <f>E7+F7</f>
        <v>3000000</v>
      </c>
    </row>
    <row r="8" spans="1:7" ht="15.9" customHeight="1" x14ac:dyDescent="0.25">
      <c r="A8" s="303" t="s">
        <v>521</v>
      </c>
      <c r="B8" s="287">
        <v>5000000</v>
      </c>
      <c r="C8" s="304" t="s">
        <v>362</v>
      </c>
      <c r="D8" s="287"/>
      <c r="E8" s="287">
        <v>5000000</v>
      </c>
      <c r="F8" s="287"/>
      <c r="G8" s="305">
        <f t="shared" ref="G8:G24" si="0">E8+F8</f>
        <v>5000000</v>
      </c>
    </row>
    <row r="9" spans="1:7" ht="15.9" customHeight="1" x14ac:dyDescent="0.25">
      <c r="A9" s="303" t="s">
        <v>522</v>
      </c>
      <c r="B9" s="287">
        <v>5000000</v>
      </c>
      <c r="C9" s="304" t="s">
        <v>362</v>
      </c>
      <c r="D9" s="287"/>
      <c r="E9" s="287">
        <v>5000000</v>
      </c>
      <c r="F9" s="287"/>
      <c r="G9" s="305">
        <f t="shared" si="0"/>
        <v>5000000</v>
      </c>
    </row>
    <row r="10" spans="1:7" ht="15.9" customHeight="1" x14ac:dyDescent="0.25">
      <c r="A10" s="306" t="s">
        <v>523</v>
      </c>
      <c r="B10" s="287">
        <v>10723000</v>
      </c>
      <c r="C10" s="304" t="s">
        <v>362</v>
      </c>
      <c r="D10" s="287"/>
      <c r="E10" s="287">
        <v>10723000</v>
      </c>
      <c r="F10" s="287"/>
      <c r="G10" s="305">
        <f t="shared" si="0"/>
        <v>10723000</v>
      </c>
    </row>
    <row r="11" spans="1:7" ht="15.9" customHeight="1" x14ac:dyDescent="0.25">
      <c r="A11" s="303" t="s">
        <v>368</v>
      </c>
      <c r="B11" s="287">
        <v>1905000</v>
      </c>
      <c r="C11" s="304" t="s">
        <v>362</v>
      </c>
      <c r="D11" s="287"/>
      <c r="E11" s="287">
        <v>1905000</v>
      </c>
      <c r="F11" s="287"/>
      <c r="G11" s="305">
        <f t="shared" si="0"/>
        <v>1905000</v>
      </c>
    </row>
    <row r="12" spans="1:7" ht="15.9" customHeight="1" x14ac:dyDescent="0.25">
      <c r="A12" s="307" t="s">
        <v>367</v>
      </c>
      <c r="B12" s="287">
        <v>2893956</v>
      </c>
      <c r="C12" s="304" t="s">
        <v>362</v>
      </c>
      <c r="D12" s="287"/>
      <c r="E12" s="287">
        <v>1495000</v>
      </c>
      <c r="F12" s="287">
        <v>1398956</v>
      </c>
      <c r="G12" s="305">
        <f t="shared" si="0"/>
        <v>2893956</v>
      </c>
    </row>
    <row r="13" spans="1:7" ht="15.9" customHeight="1" x14ac:dyDescent="0.25">
      <c r="A13" s="303" t="s">
        <v>366</v>
      </c>
      <c r="B13" s="287">
        <v>2950000</v>
      </c>
      <c r="C13" s="304" t="s">
        <v>362</v>
      </c>
      <c r="D13" s="287"/>
      <c r="E13" s="287">
        <v>2950000</v>
      </c>
      <c r="F13" s="287"/>
      <c r="G13" s="305">
        <f t="shared" si="0"/>
        <v>2950000</v>
      </c>
    </row>
    <row r="14" spans="1:7" ht="15.9" customHeight="1" x14ac:dyDescent="0.25">
      <c r="A14" s="303" t="s">
        <v>365</v>
      </c>
      <c r="B14" s="287">
        <v>3086100</v>
      </c>
      <c r="C14" s="304" t="s">
        <v>362</v>
      </c>
      <c r="D14" s="287"/>
      <c r="E14" s="287">
        <v>2641600</v>
      </c>
      <c r="F14" s="287">
        <v>444500</v>
      </c>
      <c r="G14" s="305">
        <f t="shared" si="0"/>
        <v>3086100</v>
      </c>
    </row>
    <row r="15" spans="1:7" ht="15.9" customHeight="1" x14ac:dyDescent="0.25">
      <c r="A15" s="303" t="s">
        <v>364</v>
      </c>
      <c r="B15" s="287">
        <v>228600</v>
      </c>
      <c r="C15" s="304" t="s">
        <v>362</v>
      </c>
      <c r="D15" s="287"/>
      <c r="E15" s="287">
        <v>228600</v>
      </c>
      <c r="F15" s="287"/>
      <c r="G15" s="305">
        <f t="shared" si="0"/>
        <v>228600</v>
      </c>
    </row>
    <row r="16" spans="1:7" ht="15.9" customHeight="1" x14ac:dyDescent="0.25">
      <c r="A16" s="303" t="s">
        <v>363</v>
      </c>
      <c r="B16" s="287">
        <v>2140000</v>
      </c>
      <c r="C16" s="304" t="s">
        <v>362</v>
      </c>
      <c r="D16" s="287"/>
      <c r="E16" s="287">
        <v>870000</v>
      </c>
      <c r="F16" s="287">
        <v>1270000</v>
      </c>
      <c r="G16" s="305">
        <f t="shared" si="0"/>
        <v>2140000</v>
      </c>
    </row>
    <row r="17" spans="1:7" ht="15.9" customHeight="1" x14ac:dyDescent="0.25">
      <c r="A17" s="303" t="s">
        <v>524</v>
      </c>
      <c r="B17" s="287">
        <v>10003536</v>
      </c>
      <c r="C17" s="304" t="s">
        <v>514</v>
      </c>
      <c r="D17" s="287"/>
      <c r="E17" s="287"/>
      <c r="F17" s="287">
        <v>10003536</v>
      </c>
      <c r="G17" s="305">
        <f t="shared" si="0"/>
        <v>10003536</v>
      </c>
    </row>
    <row r="18" spans="1:7" ht="15.9" customHeight="1" x14ac:dyDescent="0.25">
      <c r="A18" s="303" t="s">
        <v>525</v>
      </c>
      <c r="B18" s="287">
        <v>2972908</v>
      </c>
      <c r="C18" s="304" t="s">
        <v>514</v>
      </c>
      <c r="D18" s="287"/>
      <c r="E18" s="287"/>
      <c r="F18" s="287">
        <v>2972908</v>
      </c>
      <c r="G18" s="305">
        <f t="shared" si="0"/>
        <v>2972908</v>
      </c>
    </row>
    <row r="19" spans="1:7" ht="15.9" customHeight="1" x14ac:dyDescent="0.25">
      <c r="A19" s="286"/>
      <c r="B19" s="287"/>
      <c r="C19" s="304"/>
      <c r="D19" s="287"/>
      <c r="E19" s="287"/>
      <c r="F19" s="287"/>
      <c r="G19" s="305">
        <f t="shared" si="0"/>
        <v>0</v>
      </c>
    </row>
    <row r="20" spans="1:7" ht="15.9" customHeight="1" x14ac:dyDescent="0.25">
      <c r="A20" s="286">
        <v>6</v>
      </c>
      <c r="B20" s="287"/>
      <c r="C20" s="304"/>
      <c r="D20" s="287"/>
      <c r="E20" s="287"/>
      <c r="F20" s="287"/>
      <c r="G20" s="305">
        <f t="shared" si="0"/>
        <v>0</v>
      </c>
    </row>
    <row r="21" spans="1:7" ht="15.9" customHeight="1" x14ac:dyDescent="0.25">
      <c r="A21" s="286"/>
      <c r="B21" s="287"/>
      <c r="C21" s="304"/>
      <c r="D21" s="287"/>
      <c r="E21" s="287"/>
      <c r="F21" s="287"/>
      <c r="G21" s="305">
        <f t="shared" si="0"/>
        <v>0</v>
      </c>
    </row>
    <row r="22" spans="1:7" ht="15.9" customHeight="1" x14ac:dyDescent="0.25">
      <c r="A22" s="286"/>
      <c r="B22" s="287"/>
      <c r="C22" s="304"/>
      <c r="D22" s="287"/>
      <c r="E22" s="287"/>
      <c r="F22" s="287"/>
      <c r="G22" s="305">
        <f t="shared" si="0"/>
        <v>0</v>
      </c>
    </row>
    <row r="23" spans="1:7" ht="15.9" customHeight="1" x14ac:dyDescent="0.25">
      <c r="A23" s="286"/>
      <c r="B23" s="287"/>
      <c r="C23" s="304"/>
      <c r="D23" s="287"/>
      <c r="E23" s="287"/>
      <c r="F23" s="287"/>
      <c r="G23" s="305">
        <f t="shared" si="0"/>
        <v>0</v>
      </c>
    </row>
    <row r="24" spans="1:7" ht="15.9" customHeight="1" thickBot="1" x14ac:dyDescent="0.3">
      <c r="A24" s="232"/>
      <c r="B24" s="308"/>
      <c r="C24" s="309"/>
      <c r="D24" s="308"/>
      <c r="E24" s="308"/>
      <c r="F24" s="308"/>
      <c r="G24" s="310">
        <f t="shared" si="0"/>
        <v>0</v>
      </c>
    </row>
    <row r="25" spans="1:7" s="301" customFormat="1" ht="18" customHeight="1" thickBot="1" x14ac:dyDescent="0.3">
      <c r="A25" s="297" t="s">
        <v>361</v>
      </c>
      <c r="B25" s="311">
        <f>SUM(B7:B24)</f>
        <v>49903100</v>
      </c>
      <c r="C25" s="312"/>
      <c r="D25" s="311">
        <f>SUM(D7:D24)</f>
        <v>0</v>
      </c>
      <c r="E25" s="311">
        <f>SUM(E7:E24)</f>
        <v>33813200</v>
      </c>
      <c r="F25" s="311">
        <f>SUM(F7:F24)</f>
        <v>16089900</v>
      </c>
      <c r="G25" s="313">
        <f>SUM(G7:G24)</f>
        <v>49903100</v>
      </c>
    </row>
  </sheetData>
  <mergeCells count="2">
    <mergeCell ref="B1:G1"/>
    <mergeCell ref="A3:G3"/>
  </mergeCells>
  <printOptions horizontalCentered="1"/>
  <pageMargins left="0.61" right="0.52" top="1.02" bottom="0.98425196850393704" header="0.78740157480314965" footer="0.78740157480314965"/>
  <pageSetup paperSize="9" scale="96" orientation="landscape" horizontalDpi="300" verticalDpi="300" r:id="rId1"/>
  <headerFooter alignWithMargins="0">
    <oddHeader xml:space="preserve">&amp;R&amp;"Times New Roman CE,Félkövér dőlt"&amp;11 3. melléklet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79998168889431442"/>
  </sheetPr>
  <dimension ref="A1:I26"/>
  <sheetViews>
    <sheetView zoomScale="115" zoomScaleNormal="115" workbookViewId="0">
      <selection activeCell="B1" sqref="B1:G1"/>
    </sheetView>
  </sheetViews>
  <sheetFormatPr defaultColWidth="9.33203125" defaultRowHeight="13.2" x14ac:dyDescent="0.25"/>
  <cols>
    <col min="1" max="1" width="54.109375" style="302" customWidth="1"/>
    <col min="2" max="2" width="15.6640625" style="279" customWidth="1"/>
    <col min="3" max="3" width="16.33203125" style="279" customWidth="1"/>
    <col min="4" max="5" width="18" style="279" customWidth="1"/>
    <col min="6" max="6" width="16.6640625" style="279" customWidth="1"/>
    <col min="7" max="7" width="18.77734375" style="279" customWidth="1"/>
    <col min="8" max="9" width="12.77734375" style="279" customWidth="1"/>
    <col min="10" max="10" width="13.77734375" style="279" customWidth="1"/>
    <col min="11" max="256" width="9.33203125" style="279"/>
    <col min="257" max="257" width="54.109375" style="279" customWidth="1"/>
    <col min="258" max="258" width="15.6640625" style="279" customWidth="1"/>
    <col min="259" max="259" width="16.33203125" style="279" customWidth="1"/>
    <col min="260" max="261" width="18" style="279" customWidth="1"/>
    <col min="262" max="262" width="16.6640625" style="279" customWidth="1"/>
    <col min="263" max="263" width="18.77734375" style="279" customWidth="1"/>
    <col min="264" max="265" width="12.77734375" style="279" customWidth="1"/>
    <col min="266" max="266" width="13.77734375" style="279" customWidth="1"/>
    <col min="267" max="512" width="9.33203125" style="279"/>
    <col min="513" max="513" width="54.109375" style="279" customWidth="1"/>
    <col min="514" max="514" width="15.6640625" style="279" customWidth="1"/>
    <col min="515" max="515" width="16.33203125" style="279" customWidth="1"/>
    <col min="516" max="517" width="18" style="279" customWidth="1"/>
    <col min="518" max="518" width="16.6640625" style="279" customWidth="1"/>
    <col min="519" max="519" width="18.77734375" style="279" customWidth="1"/>
    <col min="520" max="521" width="12.77734375" style="279" customWidth="1"/>
    <col min="522" max="522" width="13.77734375" style="279" customWidth="1"/>
    <col min="523" max="768" width="9.33203125" style="279"/>
    <col min="769" max="769" width="54.109375" style="279" customWidth="1"/>
    <col min="770" max="770" width="15.6640625" style="279" customWidth="1"/>
    <col min="771" max="771" width="16.33203125" style="279" customWidth="1"/>
    <col min="772" max="773" width="18" style="279" customWidth="1"/>
    <col min="774" max="774" width="16.6640625" style="279" customWidth="1"/>
    <col min="775" max="775" width="18.77734375" style="279" customWidth="1"/>
    <col min="776" max="777" width="12.77734375" style="279" customWidth="1"/>
    <col min="778" max="778" width="13.77734375" style="279" customWidth="1"/>
    <col min="779" max="1024" width="9.33203125" style="279"/>
    <col min="1025" max="1025" width="54.109375" style="279" customWidth="1"/>
    <col min="1026" max="1026" width="15.6640625" style="279" customWidth="1"/>
    <col min="1027" max="1027" width="16.33203125" style="279" customWidth="1"/>
    <col min="1028" max="1029" width="18" style="279" customWidth="1"/>
    <col min="1030" max="1030" width="16.6640625" style="279" customWidth="1"/>
    <col min="1031" max="1031" width="18.77734375" style="279" customWidth="1"/>
    <col min="1032" max="1033" width="12.77734375" style="279" customWidth="1"/>
    <col min="1034" max="1034" width="13.77734375" style="279" customWidth="1"/>
    <col min="1035" max="1280" width="9.33203125" style="279"/>
    <col min="1281" max="1281" width="54.109375" style="279" customWidth="1"/>
    <col min="1282" max="1282" width="15.6640625" style="279" customWidth="1"/>
    <col min="1283" max="1283" width="16.33203125" style="279" customWidth="1"/>
    <col min="1284" max="1285" width="18" style="279" customWidth="1"/>
    <col min="1286" max="1286" width="16.6640625" style="279" customWidth="1"/>
    <col min="1287" max="1287" width="18.77734375" style="279" customWidth="1"/>
    <col min="1288" max="1289" width="12.77734375" style="279" customWidth="1"/>
    <col min="1290" max="1290" width="13.77734375" style="279" customWidth="1"/>
    <col min="1291" max="1536" width="9.33203125" style="279"/>
    <col min="1537" max="1537" width="54.109375" style="279" customWidth="1"/>
    <col min="1538" max="1538" width="15.6640625" style="279" customWidth="1"/>
    <col min="1539" max="1539" width="16.33203125" style="279" customWidth="1"/>
    <col min="1540" max="1541" width="18" style="279" customWidth="1"/>
    <col min="1542" max="1542" width="16.6640625" style="279" customWidth="1"/>
    <col min="1543" max="1543" width="18.77734375" style="279" customWidth="1"/>
    <col min="1544" max="1545" width="12.77734375" style="279" customWidth="1"/>
    <col min="1546" max="1546" width="13.77734375" style="279" customWidth="1"/>
    <col min="1547" max="1792" width="9.33203125" style="279"/>
    <col min="1793" max="1793" width="54.109375" style="279" customWidth="1"/>
    <col min="1794" max="1794" width="15.6640625" style="279" customWidth="1"/>
    <col min="1795" max="1795" width="16.33203125" style="279" customWidth="1"/>
    <col min="1796" max="1797" width="18" style="279" customWidth="1"/>
    <col min="1798" max="1798" width="16.6640625" style="279" customWidth="1"/>
    <col min="1799" max="1799" width="18.77734375" style="279" customWidth="1"/>
    <col min="1800" max="1801" width="12.77734375" style="279" customWidth="1"/>
    <col min="1802" max="1802" width="13.77734375" style="279" customWidth="1"/>
    <col min="1803" max="2048" width="9.33203125" style="279"/>
    <col min="2049" max="2049" width="54.109375" style="279" customWidth="1"/>
    <col min="2050" max="2050" width="15.6640625" style="279" customWidth="1"/>
    <col min="2051" max="2051" width="16.33203125" style="279" customWidth="1"/>
    <col min="2052" max="2053" width="18" style="279" customWidth="1"/>
    <col min="2054" max="2054" width="16.6640625" style="279" customWidth="1"/>
    <col min="2055" max="2055" width="18.77734375" style="279" customWidth="1"/>
    <col min="2056" max="2057" width="12.77734375" style="279" customWidth="1"/>
    <col min="2058" max="2058" width="13.77734375" style="279" customWidth="1"/>
    <col min="2059" max="2304" width="9.33203125" style="279"/>
    <col min="2305" max="2305" width="54.109375" style="279" customWidth="1"/>
    <col min="2306" max="2306" width="15.6640625" style="279" customWidth="1"/>
    <col min="2307" max="2307" width="16.33203125" style="279" customWidth="1"/>
    <col min="2308" max="2309" width="18" style="279" customWidth="1"/>
    <col min="2310" max="2310" width="16.6640625" style="279" customWidth="1"/>
    <col min="2311" max="2311" width="18.77734375" style="279" customWidth="1"/>
    <col min="2312" max="2313" width="12.77734375" style="279" customWidth="1"/>
    <col min="2314" max="2314" width="13.77734375" style="279" customWidth="1"/>
    <col min="2315" max="2560" width="9.33203125" style="279"/>
    <col min="2561" max="2561" width="54.109375" style="279" customWidth="1"/>
    <col min="2562" max="2562" width="15.6640625" style="279" customWidth="1"/>
    <col min="2563" max="2563" width="16.33203125" style="279" customWidth="1"/>
    <col min="2564" max="2565" width="18" style="279" customWidth="1"/>
    <col min="2566" max="2566" width="16.6640625" style="279" customWidth="1"/>
    <col min="2567" max="2567" width="18.77734375" style="279" customWidth="1"/>
    <col min="2568" max="2569" width="12.77734375" style="279" customWidth="1"/>
    <col min="2570" max="2570" width="13.77734375" style="279" customWidth="1"/>
    <col min="2571" max="2816" width="9.33203125" style="279"/>
    <col min="2817" max="2817" width="54.109375" style="279" customWidth="1"/>
    <col min="2818" max="2818" width="15.6640625" style="279" customWidth="1"/>
    <col min="2819" max="2819" width="16.33203125" style="279" customWidth="1"/>
    <col min="2820" max="2821" width="18" style="279" customWidth="1"/>
    <col min="2822" max="2822" width="16.6640625" style="279" customWidth="1"/>
    <col min="2823" max="2823" width="18.77734375" style="279" customWidth="1"/>
    <col min="2824" max="2825" width="12.77734375" style="279" customWidth="1"/>
    <col min="2826" max="2826" width="13.77734375" style="279" customWidth="1"/>
    <col min="2827" max="3072" width="9.33203125" style="279"/>
    <col min="3073" max="3073" width="54.109375" style="279" customWidth="1"/>
    <col min="3074" max="3074" width="15.6640625" style="279" customWidth="1"/>
    <col min="3075" max="3075" width="16.33203125" style="279" customWidth="1"/>
    <col min="3076" max="3077" width="18" style="279" customWidth="1"/>
    <col min="3078" max="3078" width="16.6640625" style="279" customWidth="1"/>
    <col min="3079" max="3079" width="18.77734375" style="279" customWidth="1"/>
    <col min="3080" max="3081" width="12.77734375" style="279" customWidth="1"/>
    <col min="3082" max="3082" width="13.77734375" style="279" customWidth="1"/>
    <col min="3083" max="3328" width="9.33203125" style="279"/>
    <col min="3329" max="3329" width="54.109375" style="279" customWidth="1"/>
    <col min="3330" max="3330" width="15.6640625" style="279" customWidth="1"/>
    <col min="3331" max="3331" width="16.33203125" style="279" customWidth="1"/>
    <col min="3332" max="3333" width="18" style="279" customWidth="1"/>
    <col min="3334" max="3334" width="16.6640625" style="279" customWidth="1"/>
    <col min="3335" max="3335" width="18.77734375" style="279" customWidth="1"/>
    <col min="3336" max="3337" width="12.77734375" style="279" customWidth="1"/>
    <col min="3338" max="3338" width="13.77734375" style="279" customWidth="1"/>
    <col min="3339" max="3584" width="9.33203125" style="279"/>
    <col min="3585" max="3585" width="54.109375" style="279" customWidth="1"/>
    <col min="3586" max="3586" width="15.6640625" style="279" customWidth="1"/>
    <col min="3587" max="3587" width="16.33203125" style="279" customWidth="1"/>
    <col min="3588" max="3589" width="18" style="279" customWidth="1"/>
    <col min="3590" max="3590" width="16.6640625" style="279" customWidth="1"/>
    <col min="3591" max="3591" width="18.77734375" style="279" customWidth="1"/>
    <col min="3592" max="3593" width="12.77734375" style="279" customWidth="1"/>
    <col min="3594" max="3594" width="13.77734375" style="279" customWidth="1"/>
    <col min="3595" max="3840" width="9.33203125" style="279"/>
    <col min="3841" max="3841" width="54.109375" style="279" customWidth="1"/>
    <col min="3842" max="3842" width="15.6640625" style="279" customWidth="1"/>
    <col min="3843" max="3843" width="16.33203125" style="279" customWidth="1"/>
    <col min="3844" max="3845" width="18" style="279" customWidth="1"/>
    <col min="3846" max="3846" width="16.6640625" style="279" customWidth="1"/>
    <col min="3847" max="3847" width="18.77734375" style="279" customWidth="1"/>
    <col min="3848" max="3849" width="12.77734375" style="279" customWidth="1"/>
    <col min="3850" max="3850" width="13.77734375" style="279" customWidth="1"/>
    <col min="3851" max="4096" width="9.33203125" style="279"/>
    <col min="4097" max="4097" width="54.109375" style="279" customWidth="1"/>
    <col min="4098" max="4098" width="15.6640625" style="279" customWidth="1"/>
    <col min="4099" max="4099" width="16.33203125" style="279" customWidth="1"/>
    <col min="4100" max="4101" width="18" style="279" customWidth="1"/>
    <col min="4102" max="4102" width="16.6640625" style="279" customWidth="1"/>
    <col min="4103" max="4103" width="18.77734375" style="279" customWidth="1"/>
    <col min="4104" max="4105" width="12.77734375" style="279" customWidth="1"/>
    <col min="4106" max="4106" width="13.77734375" style="279" customWidth="1"/>
    <col min="4107" max="4352" width="9.33203125" style="279"/>
    <col min="4353" max="4353" width="54.109375" style="279" customWidth="1"/>
    <col min="4354" max="4354" width="15.6640625" style="279" customWidth="1"/>
    <col min="4355" max="4355" width="16.33203125" style="279" customWidth="1"/>
    <col min="4356" max="4357" width="18" style="279" customWidth="1"/>
    <col min="4358" max="4358" width="16.6640625" style="279" customWidth="1"/>
    <col min="4359" max="4359" width="18.77734375" style="279" customWidth="1"/>
    <col min="4360" max="4361" width="12.77734375" style="279" customWidth="1"/>
    <col min="4362" max="4362" width="13.77734375" style="279" customWidth="1"/>
    <col min="4363" max="4608" width="9.33203125" style="279"/>
    <col min="4609" max="4609" width="54.109375" style="279" customWidth="1"/>
    <col min="4610" max="4610" width="15.6640625" style="279" customWidth="1"/>
    <col min="4611" max="4611" width="16.33203125" style="279" customWidth="1"/>
    <col min="4612" max="4613" width="18" style="279" customWidth="1"/>
    <col min="4614" max="4614" width="16.6640625" style="279" customWidth="1"/>
    <col min="4615" max="4615" width="18.77734375" style="279" customWidth="1"/>
    <col min="4616" max="4617" width="12.77734375" style="279" customWidth="1"/>
    <col min="4618" max="4618" width="13.77734375" style="279" customWidth="1"/>
    <col min="4619" max="4864" width="9.33203125" style="279"/>
    <col min="4865" max="4865" width="54.109375" style="279" customWidth="1"/>
    <col min="4866" max="4866" width="15.6640625" style="279" customWidth="1"/>
    <col min="4867" max="4867" width="16.33203125" style="279" customWidth="1"/>
    <col min="4868" max="4869" width="18" style="279" customWidth="1"/>
    <col min="4870" max="4870" width="16.6640625" style="279" customWidth="1"/>
    <col min="4871" max="4871" width="18.77734375" style="279" customWidth="1"/>
    <col min="4872" max="4873" width="12.77734375" style="279" customWidth="1"/>
    <col min="4874" max="4874" width="13.77734375" style="279" customWidth="1"/>
    <col min="4875" max="5120" width="9.33203125" style="279"/>
    <col min="5121" max="5121" width="54.109375" style="279" customWidth="1"/>
    <col min="5122" max="5122" width="15.6640625" style="279" customWidth="1"/>
    <col min="5123" max="5123" width="16.33203125" style="279" customWidth="1"/>
    <col min="5124" max="5125" width="18" style="279" customWidth="1"/>
    <col min="5126" max="5126" width="16.6640625" style="279" customWidth="1"/>
    <col min="5127" max="5127" width="18.77734375" style="279" customWidth="1"/>
    <col min="5128" max="5129" width="12.77734375" style="279" customWidth="1"/>
    <col min="5130" max="5130" width="13.77734375" style="279" customWidth="1"/>
    <col min="5131" max="5376" width="9.33203125" style="279"/>
    <col min="5377" max="5377" width="54.109375" style="279" customWidth="1"/>
    <col min="5378" max="5378" width="15.6640625" style="279" customWidth="1"/>
    <col min="5379" max="5379" width="16.33203125" style="279" customWidth="1"/>
    <col min="5380" max="5381" width="18" style="279" customWidth="1"/>
    <col min="5382" max="5382" width="16.6640625" style="279" customWidth="1"/>
    <col min="5383" max="5383" width="18.77734375" style="279" customWidth="1"/>
    <col min="5384" max="5385" width="12.77734375" style="279" customWidth="1"/>
    <col min="5386" max="5386" width="13.77734375" style="279" customWidth="1"/>
    <col min="5387" max="5632" width="9.33203125" style="279"/>
    <col min="5633" max="5633" width="54.109375" style="279" customWidth="1"/>
    <col min="5634" max="5634" width="15.6640625" style="279" customWidth="1"/>
    <col min="5635" max="5635" width="16.33203125" style="279" customWidth="1"/>
    <col min="5636" max="5637" width="18" style="279" customWidth="1"/>
    <col min="5638" max="5638" width="16.6640625" style="279" customWidth="1"/>
    <col min="5639" max="5639" width="18.77734375" style="279" customWidth="1"/>
    <col min="5640" max="5641" width="12.77734375" style="279" customWidth="1"/>
    <col min="5642" max="5642" width="13.77734375" style="279" customWidth="1"/>
    <col min="5643" max="5888" width="9.33203125" style="279"/>
    <col min="5889" max="5889" width="54.109375" style="279" customWidth="1"/>
    <col min="5890" max="5890" width="15.6640625" style="279" customWidth="1"/>
    <col min="5891" max="5891" width="16.33203125" style="279" customWidth="1"/>
    <col min="5892" max="5893" width="18" style="279" customWidth="1"/>
    <col min="5894" max="5894" width="16.6640625" style="279" customWidth="1"/>
    <col min="5895" max="5895" width="18.77734375" style="279" customWidth="1"/>
    <col min="5896" max="5897" width="12.77734375" style="279" customWidth="1"/>
    <col min="5898" max="5898" width="13.77734375" style="279" customWidth="1"/>
    <col min="5899" max="6144" width="9.33203125" style="279"/>
    <col min="6145" max="6145" width="54.109375" style="279" customWidth="1"/>
    <col min="6146" max="6146" width="15.6640625" style="279" customWidth="1"/>
    <col min="6147" max="6147" width="16.33203125" style="279" customWidth="1"/>
    <col min="6148" max="6149" width="18" style="279" customWidth="1"/>
    <col min="6150" max="6150" width="16.6640625" style="279" customWidth="1"/>
    <col min="6151" max="6151" width="18.77734375" style="279" customWidth="1"/>
    <col min="6152" max="6153" width="12.77734375" style="279" customWidth="1"/>
    <col min="6154" max="6154" width="13.77734375" style="279" customWidth="1"/>
    <col min="6155" max="6400" width="9.33203125" style="279"/>
    <col min="6401" max="6401" width="54.109375" style="279" customWidth="1"/>
    <col min="6402" max="6402" width="15.6640625" style="279" customWidth="1"/>
    <col min="6403" max="6403" width="16.33203125" style="279" customWidth="1"/>
    <col min="6404" max="6405" width="18" style="279" customWidth="1"/>
    <col min="6406" max="6406" width="16.6640625" style="279" customWidth="1"/>
    <col min="6407" max="6407" width="18.77734375" style="279" customWidth="1"/>
    <col min="6408" max="6409" width="12.77734375" style="279" customWidth="1"/>
    <col min="6410" max="6410" width="13.77734375" style="279" customWidth="1"/>
    <col min="6411" max="6656" width="9.33203125" style="279"/>
    <col min="6657" max="6657" width="54.109375" style="279" customWidth="1"/>
    <col min="6658" max="6658" width="15.6640625" style="279" customWidth="1"/>
    <col min="6659" max="6659" width="16.33203125" style="279" customWidth="1"/>
    <col min="6660" max="6661" width="18" style="279" customWidth="1"/>
    <col min="6662" max="6662" width="16.6640625" style="279" customWidth="1"/>
    <col min="6663" max="6663" width="18.77734375" style="279" customWidth="1"/>
    <col min="6664" max="6665" width="12.77734375" style="279" customWidth="1"/>
    <col min="6666" max="6666" width="13.77734375" style="279" customWidth="1"/>
    <col min="6667" max="6912" width="9.33203125" style="279"/>
    <col min="6913" max="6913" width="54.109375" style="279" customWidth="1"/>
    <col min="6914" max="6914" width="15.6640625" style="279" customWidth="1"/>
    <col min="6915" max="6915" width="16.33203125" style="279" customWidth="1"/>
    <col min="6916" max="6917" width="18" style="279" customWidth="1"/>
    <col min="6918" max="6918" width="16.6640625" style="279" customWidth="1"/>
    <col min="6919" max="6919" width="18.77734375" style="279" customWidth="1"/>
    <col min="6920" max="6921" width="12.77734375" style="279" customWidth="1"/>
    <col min="6922" max="6922" width="13.77734375" style="279" customWidth="1"/>
    <col min="6923" max="7168" width="9.33203125" style="279"/>
    <col min="7169" max="7169" width="54.109375" style="279" customWidth="1"/>
    <col min="7170" max="7170" width="15.6640625" style="279" customWidth="1"/>
    <col min="7171" max="7171" width="16.33203125" style="279" customWidth="1"/>
    <col min="7172" max="7173" width="18" style="279" customWidth="1"/>
    <col min="7174" max="7174" width="16.6640625" style="279" customWidth="1"/>
    <col min="7175" max="7175" width="18.77734375" style="279" customWidth="1"/>
    <col min="7176" max="7177" width="12.77734375" style="279" customWidth="1"/>
    <col min="7178" max="7178" width="13.77734375" style="279" customWidth="1"/>
    <col min="7179" max="7424" width="9.33203125" style="279"/>
    <col min="7425" max="7425" width="54.109375" style="279" customWidth="1"/>
    <col min="7426" max="7426" width="15.6640625" style="279" customWidth="1"/>
    <col min="7427" max="7427" width="16.33203125" style="279" customWidth="1"/>
    <col min="7428" max="7429" width="18" style="279" customWidth="1"/>
    <col min="7430" max="7430" width="16.6640625" style="279" customWidth="1"/>
    <col min="7431" max="7431" width="18.77734375" style="279" customWidth="1"/>
    <col min="7432" max="7433" width="12.77734375" style="279" customWidth="1"/>
    <col min="7434" max="7434" width="13.77734375" style="279" customWidth="1"/>
    <col min="7435" max="7680" width="9.33203125" style="279"/>
    <col min="7681" max="7681" width="54.109375" style="279" customWidth="1"/>
    <col min="7682" max="7682" width="15.6640625" style="279" customWidth="1"/>
    <col min="7683" max="7683" width="16.33203125" style="279" customWidth="1"/>
    <col min="7684" max="7685" width="18" style="279" customWidth="1"/>
    <col min="7686" max="7686" width="16.6640625" style="279" customWidth="1"/>
    <col min="7687" max="7687" width="18.77734375" style="279" customWidth="1"/>
    <col min="7688" max="7689" width="12.77734375" style="279" customWidth="1"/>
    <col min="7690" max="7690" width="13.77734375" style="279" customWidth="1"/>
    <col min="7691" max="7936" width="9.33203125" style="279"/>
    <col min="7937" max="7937" width="54.109375" style="279" customWidth="1"/>
    <col min="7938" max="7938" width="15.6640625" style="279" customWidth="1"/>
    <col min="7939" max="7939" width="16.33203125" style="279" customWidth="1"/>
    <col min="7940" max="7941" width="18" style="279" customWidth="1"/>
    <col min="7942" max="7942" width="16.6640625" style="279" customWidth="1"/>
    <col min="7943" max="7943" width="18.77734375" style="279" customWidth="1"/>
    <col min="7944" max="7945" width="12.77734375" style="279" customWidth="1"/>
    <col min="7946" max="7946" width="13.77734375" style="279" customWidth="1"/>
    <col min="7947" max="8192" width="9.33203125" style="279"/>
    <col min="8193" max="8193" width="54.109375" style="279" customWidth="1"/>
    <col min="8194" max="8194" width="15.6640625" style="279" customWidth="1"/>
    <col min="8195" max="8195" width="16.33203125" style="279" customWidth="1"/>
    <col min="8196" max="8197" width="18" style="279" customWidth="1"/>
    <col min="8198" max="8198" width="16.6640625" style="279" customWidth="1"/>
    <col min="8199" max="8199" width="18.77734375" style="279" customWidth="1"/>
    <col min="8200" max="8201" width="12.77734375" style="279" customWidth="1"/>
    <col min="8202" max="8202" width="13.77734375" style="279" customWidth="1"/>
    <col min="8203" max="8448" width="9.33203125" style="279"/>
    <col min="8449" max="8449" width="54.109375" style="279" customWidth="1"/>
    <col min="8450" max="8450" width="15.6640625" style="279" customWidth="1"/>
    <col min="8451" max="8451" width="16.33203125" style="279" customWidth="1"/>
    <col min="8452" max="8453" width="18" style="279" customWidth="1"/>
    <col min="8454" max="8454" width="16.6640625" style="279" customWidth="1"/>
    <col min="8455" max="8455" width="18.77734375" style="279" customWidth="1"/>
    <col min="8456" max="8457" width="12.77734375" style="279" customWidth="1"/>
    <col min="8458" max="8458" width="13.77734375" style="279" customWidth="1"/>
    <col min="8459" max="8704" width="9.33203125" style="279"/>
    <col min="8705" max="8705" width="54.109375" style="279" customWidth="1"/>
    <col min="8706" max="8706" width="15.6640625" style="279" customWidth="1"/>
    <col min="8707" max="8707" width="16.33203125" style="279" customWidth="1"/>
    <col min="8708" max="8709" width="18" style="279" customWidth="1"/>
    <col min="8710" max="8710" width="16.6640625" style="279" customWidth="1"/>
    <col min="8711" max="8711" width="18.77734375" style="279" customWidth="1"/>
    <col min="8712" max="8713" width="12.77734375" style="279" customWidth="1"/>
    <col min="8714" max="8714" width="13.77734375" style="279" customWidth="1"/>
    <col min="8715" max="8960" width="9.33203125" style="279"/>
    <col min="8961" max="8961" width="54.109375" style="279" customWidth="1"/>
    <col min="8962" max="8962" width="15.6640625" style="279" customWidth="1"/>
    <col min="8963" max="8963" width="16.33203125" style="279" customWidth="1"/>
    <col min="8964" max="8965" width="18" style="279" customWidth="1"/>
    <col min="8966" max="8966" width="16.6640625" style="279" customWidth="1"/>
    <col min="8967" max="8967" width="18.77734375" style="279" customWidth="1"/>
    <col min="8968" max="8969" width="12.77734375" style="279" customWidth="1"/>
    <col min="8970" max="8970" width="13.77734375" style="279" customWidth="1"/>
    <col min="8971" max="9216" width="9.33203125" style="279"/>
    <col min="9217" max="9217" width="54.109375" style="279" customWidth="1"/>
    <col min="9218" max="9218" width="15.6640625" style="279" customWidth="1"/>
    <col min="9219" max="9219" width="16.33203125" style="279" customWidth="1"/>
    <col min="9220" max="9221" width="18" style="279" customWidth="1"/>
    <col min="9222" max="9222" width="16.6640625" style="279" customWidth="1"/>
    <col min="9223" max="9223" width="18.77734375" style="279" customWidth="1"/>
    <col min="9224" max="9225" width="12.77734375" style="279" customWidth="1"/>
    <col min="9226" max="9226" width="13.77734375" style="279" customWidth="1"/>
    <col min="9227" max="9472" width="9.33203125" style="279"/>
    <col min="9473" max="9473" width="54.109375" style="279" customWidth="1"/>
    <col min="9474" max="9474" width="15.6640625" style="279" customWidth="1"/>
    <col min="9475" max="9475" width="16.33203125" style="279" customWidth="1"/>
    <col min="9476" max="9477" width="18" style="279" customWidth="1"/>
    <col min="9478" max="9478" width="16.6640625" style="279" customWidth="1"/>
    <col min="9479" max="9479" width="18.77734375" style="279" customWidth="1"/>
    <col min="9480" max="9481" width="12.77734375" style="279" customWidth="1"/>
    <col min="9482" max="9482" width="13.77734375" style="279" customWidth="1"/>
    <col min="9483" max="9728" width="9.33203125" style="279"/>
    <col min="9729" max="9729" width="54.109375" style="279" customWidth="1"/>
    <col min="9730" max="9730" width="15.6640625" style="279" customWidth="1"/>
    <col min="9731" max="9731" width="16.33203125" style="279" customWidth="1"/>
    <col min="9732" max="9733" width="18" style="279" customWidth="1"/>
    <col min="9734" max="9734" width="16.6640625" style="279" customWidth="1"/>
    <col min="9735" max="9735" width="18.77734375" style="279" customWidth="1"/>
    <col min="9736" max="9737" width="12.77734375" style="279" customWidth="1"/>
    <col min="9738" max="9738" width="13.77734375" style="279" customWidth="1"/>
    <col min="9739" max="9984" width="9.33203125" style="279"/>
    <col min="9985" max="9985" width="54.109375" style="279" customWidth="1"/>
    <col min="9986" max="9986" width="15.6640625" style="279" customWidth="1"/>
    <col min="9987" max="9987" width="16.33203125" style="279" customWidth="1"/>
    <col min="9988" max="9989" width="18" style="279" customWidth="1"/>
    <col min="9990" max="9990" width="16.6640625" style="279" customWidth="1"/>
    <col min="9991" max="9991" width="18.77734375" style="279" customWidth="1"/>
    <col min="9992" max="9993" width="12.77734375" style="279" customWidth="1"/>
    <col min="9994" max="9994" width="13.77734375" style="279" customWidth="1"/>
    <col min="9995" max="10240" width="9.33203125" style="279"/>
    <col min="10241" max="10241" width="54.109375" style="279" customWidth="1"/>
    <col min="10242" max="10242" width="15.6640625" style="279" customWidth="1"/>
    <col min="10243" max="10243" width="16.33203125" style="279" customWidth="1"/>
    <col min="10244" max="10245" width="18" style="279" customWidth="1"/>
    <col min="10246" max="10246" width="16.6640625" style="279" customWidth="1"/>
    <col min="10247" max="10247" width="18.77734375" style="279" customWidth="1"/>
    <col min="10248" max="10249" width="12.77734375" style="279" customWidth="1"/>
    <col min="10250" max="10250" width="13.77734375" style="279" customWidth="1"/>
    <col min="10251" max="10496" width="9.33203125" style="279"/>
    <col min="10497" max="10497" width="54.109375" style="279" customWidth="1"/>
    <col min="10498" max="10498" width="15.6640625" style="279" customWidth="1"/>
    <col min="10499" max="10499" width="16.33203125" style="279" customWidth="1"/>
    <col min="10500" max="10501" width="18" style="279" customWidth="1"/>
    <col min="10502" max="10502" width="16.6640625" style="279" customWidth="1"/>
    <col min="10503" max="10503" width="18.77734375" style="279" customWidth="1"/>
    <col min="10504" max="10505" width="12.77734375" style="279" customWidth="1"/>
    <col min="10506" max="10506" width="13.77734375" style="279" customWidth="1"/>
    <col min="10507" max="10752" width="9.33203125" style="279"/>
    <col min="10753" max="10753" width="54.109375" style="279" customWidth="1"/>
    <col min="10754" max="10754" width="15.6640625" style="279" customWidth="1"/>
    <col min="10755" max="10755" width="16.33203125" style="279" customWidth="1"/>
    <col min="10756" max="10757" width="18" style="279" customWidth="1"/>
    <col min="10758" max="10758" width="16.6640625" style="279" customWidth="1"/>
    <col min="10759" max="10759" width="18.77734375" style="279" customWidth="1"/>
    <col min="10760" max="10761" width="12.77734375" style="279" customWidth="1"/>
    <col min="10762" max="10762" width="13.77734375" style="279" customWidth="1"/>
    <col min="10763" max="11008" width="9.33203125" style="279"/>
    <col min="11009" max="11009" width="54.109375" style="279" customWidth="1"/>
    <col min="11010" max="11010" width="15.6640625" style="279" customWidth="1"/>
    <col min="11011" max="11011" width="16.33203125" style="279" customWidth="1"/>
    <col min="11012" max="11013" width="18" style="279" customWidth="1"/>
    <col min="11014" max="11014" width="16.6640625" style="279" customWidth="1"/>
    <col min="11015" max="11015" width="18.77734375" style="279" customWidth="1"/>
    <col min="11016" max="11017" width="12.77734375" style="279" customWidth="1"/>
    <col min="11018" max="11018" width="13.77734375" style="279" customWidth="1"/>
    <col min="11019" max="11264" width="9.33203125" style="279"/>
    <col min="11265" max="11265" width="54.109375" style="279" customWidth="1"/>
    <col min="11266" max="11266" width="15.6640625" style="279" customWidth="1"/>
    <col min="11267" max="11267" width="16.33203125" style="279" customWidth="1"/>
    <col min="11268" max="11269" width="18" style="279" customWidth="1"/>
    <col min="11270" max="11270" width="16.6640625" style="279" customWidth="1"/>
    <col min="11271" max="11271" width="18.77734375" style="279" customWidth="1"/>
    <col min="11272" max="11273" width="12.77734375" style="279" customWidth="1"/>
    <col min="11274" max="11274" width="13.77734375" style="279" customWidth="1"/>
    <col min="11275" max="11520" width="9.33203125" style="279"/>
    <col min="11521" max="11521" width="54.109375" style="279" customWidth="1"/>
    <col min="11522" max="11522" width="15.6640625" style="279" customWidth="1"/>
    <col min="11523" max="11523" width="16.33203125" style="279" customWidth="1"/>
    <col min="11524" max="11525" width="18" style="279" customWidth="1"/>
    <col min="11526" max="11526" width="16.6640625" style="279" customWidth="1"/>
    <col min="11527" max="11527" width="18.77734375" style="279" customWidth="1"/>
    <col min="11528" max="11529" width="12.77734375" style="279" customWidth="1"/>
    <col min="11530" max="11530" width="13.77734375" style="279" customWidth="1"/>
    <col min="11531" max="11776" width="9.33203125" style="279"/>
    <col min="11777" max="11777" width="54.109375" style="279" customWidth="1"/>
    <col min="11778" max="11778" width="15.6640625" style="279" customWidth="1"/>
    <col min="11779" max="11779" width="16.33203125" style="279" customWidth="1"/>
    <col min="11780" max="11781" width="18" style="279" customWidth="1"/>
    <col min="11782" max="11782" width="16.6640625" style="279" customWidth="1"/>
    <col min="11783" max="11783" width="18.77734375" style="279" customWidth="1"/>
    <col min="11784" max="11785" width="12.77734375" style="279" customWidth="1"/>
    <col min="11786" max="11786" width="13.77734375" style="279" customWidth="1"/>
    <col min="11787" max="12032" width="9.33203125" style="279"/>
    <col min="12033" max="12033" width="54.109375" style="279" customWidth="1"/>
    <col min="12034" max="12034" width="15.6640625" style="279" customWidth="1"/>
    <col min="12035" max="12035" width="16.33203125" style="279" customWidth="1"/>
    <col min="12036" max="12037" width="18" style="279" customWidth="1"/>
    <col min="12038" max="12038" width="16.6640625" style="279" customWidth="1"/>
    <col min="12039" max="12039" width="18.77734375" style="279" customWidth="1"/>
    <col min="12040" max="12041" width="12.77734375" style="279" customWidth="1"/>
    <col min="12042" max="12042" width="13.77734375" style="279" customWidth="1"/>
    <col min="12043" max="12288" width="9.33203125" style="279"/>
    <col min="12289" max="12289" width="54.109375" style="279" customWidth="1"/>
    <col min="12290" max="12290" width="15.6640625" style="279" customWidth="1"/>
    <col min="12291" max="12291" width="16.33203125" style="279" customWidth="1"/>
    <col min="12292" max="12293" width="18" style="279" customWidth="1"/>
    <col min="12294" max="12294" width="16.6640625" style="279" customWidth="1"/>
    <col min="12295" max="12295" width="18.77734375" style="279" customWidth="1"/>
    <col min="12296" max="12297" width="12.77734375" style="279" customWidth="1"/>
    <col min="12298" max="12298" width="13.77734375" style="279" customWidth="1"/>
    <col min="12299" max="12544" width="9.33203125" style="279"/>
    <col min="12545" max="12545" width="54.109375" style="279" customWidth="1"/>
    <col min="12546" max="12546" width="15.6640625" style="279" customWidth="1"/>
    <col min="12547" max="12547" width="16.33203125" style="279" customWidth="1"/>
    <col min="12548" max="12549" width="18" style="279" customWidth="1"/>
    <col min="12550" max="12550" width="16.6640625" style="279" customWidth="1"/>
    <col min="12551" max="12551" width="18.77734375" style="279" customWidth="1"/>
    <col min="12552" max="12553" width="12.77734375" style="279" customWidth="1"/>
    <col min="12554" max="12554" width="13.77734375" style="279" customWidth="1"/>
    <col min="12555" max="12800" width="9.33203125" style="279"/>
    <col min="12801" max="12801" width="54.109375" style="279" customWidth="1"/>
    <col min="12802" max="12802" width="15.6640625" style="279" customWidth="1"/>
    <col min="12803" max="12803" width="16.33203125" style="279" customWidth="1"/>
    <col min="12804" max="12805" width="18" style="279" customWidth="1"/>
    <col min="12806" max="12806" width="16.6640625" style="279" customWidth="1"/>
    <col min="12807" max="12807" width="18.77734375" style="279" customWidth="1"/>
    <col min="12808" max="12809" width="12.77734375" style="279" customWidth="1"/>
    <col min="12810" max="12810" width="13.77734375" style="279" customWidth="1"/>
    <col min="12811" max="13056" width="9.33203125" style="279"/>
    <col min="13057" max="13057" width="54.109375" style="279" customWidth="1"/>
    <col min="13058" max="13058" width="15.6640625" style="279" customWidth="1"/>
    <col min="13059" max="13059" width="16.33203125" style="279" customWidth="1"/>
    <col min="13060" max="13061" width="18" style="279" customWidth="1"/>
    <col min="13062" max="13062" width="16.6640625" style="279" customWidth="1"/>
    <col min="13063" max="13063" width="18.77734375" style="279" customWidth="1"/>
    <col min="13064" max="13065" width="12.77734375" style="279" customWidth="1"/>
    <col min="13066" max="13066" width="13.77734375" style="279" customWidth="1"/>
    <col min="13067" max="13312" width="9.33203125" style="279"/>
    <col min="13313" max="13313" width="54.109375" style="279" customWidth="1"/>
    <col min="13314" max="13314" width="15.6640625" style="279" customWidth="1"/>
    <col min="13315" max="13315" width="16.33203125" style="279" customWidth="1"/>
    <col min="13316" max="13317" width="18" style="279" customWidth="1"/>
    <col min="13318" max="13318" width="16.6640625" style="279" customWidth="1"/>
    <col min="13319" max="13319" width="18.77734375" style="279" customWidth="1"/>
    <col min="13320" max="13321" width="12.77734375" style="279" customWidth="1"/>
    <col min="13322" max="13322" width="13.77734375" style="279" customWidth="1"/>
    <col min="13323" max="13568" width="9.33203125" style="279"/>
    <col min="13569" max="13569" width="54.109375" style="279" customWidth="1"/>
    <col min="13570" max="13570" width="15.6640625" style="279" customWidth="1"/>
    <col min="13571" max="13571" width="16.33203125" style="279" customWidth="1"/>
    <col min="13572" max="13573" width="18" style="279" customWidth="1"/>
    <col min="13574" max="13574" width="16.6640625" style="279" customWidth="1"/>
    <col min="13575" max="13575" width="18.77734375" style="279" customWidth="1"/>
    <col min="13576" max="13577" width="12.77734375" style="279" customWidth="1"/>
    <col min="13578" max="13578" width="13.77734375" style="279" customWidth="1"/>
    <col min="13579" max="13824" width="9.33203125" style="279"/>
    <col min="13825" max="13825" width="54.109375" style="279" customWidth="1"/>
    <col min="13826" max="13826" width="15.6640625" style="279" customWidth="1"/>
    <col min="13827" max="13827" width="16.33203125" style="279" customWidth="1"/>
    <col min="13828" max="13829" width="18" style="279" customWidth="1"/>
    <col min="13830" max="13830" width="16.6640625" style="279" customWidth="1"/>
    <col min="13831" max="13831" width="18.77734375" style="279" customWidth="1"/>
    <col min="13832" max="13833" width="12.77734375" style="279" customWidth="1"/>
    <col min="13834" max="13834" width="13.77734375" style="279" customWidth="1"/>
    <col min="13835" max="14080" width="9.33203125" style="279"/>
    <col min="14081" max="14081" width="54.109375" style="279" customWidth="1"/>
    <col min="14082" max="14082" width="15.6640625" style="279" customWidth="1"/>
    <col min="14083" max="14083" width="16.33203125" style="279" customWidth="1"/>
    <col min="14084" max="14085" width="18" style="279" customWidth="1"/>
    <col min="14086" max="14086" width="16.6640625" style="279" customWidth="1"/>
    <col min="14087" max="14087" width="18.77734375" style="279" customWidth="1"/>
    <col min="14088" max="14089" width="12.77734375" style="279" customWidth="1"/>
    <col min="14090" max="14090" width="13.77734375" style="279" customWidth="1"/>
    <col min="14091" max="14336" width="9.33203125" style="279"/>
    <col min="14337" max="14337" width="54.109375" style="279" customWidth="1"/>
    <col min="14338" max="14338" width="15.6640625" style="279" customWidth="1"/>
    <col min="14339" max="14339" width="16.33203125" style="279" customWidth="1"/>
    <col min="14340" max="14341" width="18" style="279" customWidth="1"/>
    <col min="14342" max="14342" width="16.6640625" style="279" customWidth="1"/>
    <col min="14343" max="14343" width="18.77734375" style="279" customWidth="1"/>
    <col min="14344" max="14345" width="12.77734375" style="279" customWidth="1"/>
    <col min="14346" max="14346" width="13.77734375" style="279" customWidth="1"/>
    <col min="14347" max="14592" width="9.33203125" style="279"/>
    <col min="14593" max="14593" width="54.109375" style="279" customWidth="1"/>
    <col min="14594" max="14594" width="15.6640625" style="279" customWidth="1"/>
    <col min="14595" max="14595" width="16.33203125" style="279" customWidth="1"/>
    <col min="14596" max="14597" width="18" style="279" customWidth="1"/>
    <col min="14598" max="14598" width="16.6640625" style="279" customWidth="1"/>
    <col min="14599" max="14599" width="18.77734375" style="279" customWidth="1"/>
    <col min="14600" max="14601" width="12.77734375" style="279" customWidth="1"/>
    <col min="14602" max="14602" width="13.77734375" style="279" customWidth="1"/>
    <col min="14603" max="14848" width="9.33203125" style="279"/>
    <col min="14849" max="14849" width="54.109375" style="279" customWidth="1"/>
    <col min="14850" max="14850" width="15.6640625" style="279" customWidth="1"/>
    <col min="14851" max="14851" width="16.33203125" style="279" customWidth="1"/>
    <col min="14852" max="14853" width="18" style="279" customWidth="1"/>
    <col min="14854" max="14854" width="16.6640625" style="279" customWidth="1"/>
    <col min="14855" max="14855" width="18.77734375" style="279" customWidth="1"/>
    <col min="14856" max="14857" width="12.77734375" style="279" customWidth="1"/>
    <col min="14858" max="14858" width="13.77734375" style="279" customWidth="1"/>
    <col min="14859" max="15104" width="9.33203125" style="279"/>
    <col min="15105" max="15105" width="54.109375" style="279" customWidth="1"/>
    <col min="15106" max="15106" width="15.6640625" style="279" customWidth="1"/>
    <col min="15107" max="15107" width="16.33203125" style="279" customWidth="1"/>
    <col min="15108" max="15109" width="18" style="279" customWidth="1"/>
    <col min="15110" max="15110" width="16.6640625" style="279" customWidth="1"/>
    <col min="15111" max="15111" width="18.77734375" style="279" customWidth="1"/>
    <col min="15112" max="15113" width="12.77734375" style="279" customWidth="1"/>
    <col min="15114" max="15114" width="13.77734375" style="279" customWidth="1"/>
    <col min="15115" max="15360" width="9.33203125" style="279"/>
    <col min="15361" max="15361" width="54.109375" style="279" customWidth="1"/>
    <col min="15362" max="15362" width="15.6640625" style="279" customWidth="1"/>
    <col min="15363" max="15363" width="16.33203125" style="279" customWidth="1"/>
    <col min="15364" max="15365" width="18" style="279" customWidth="1"/>
    <col min="15366" max="15366" width="16.6640625" style="279" customWidth="1"/>
    <col min="15367" max="15367" width="18.77734375" style="279" customWidth="1"/>
    <col min="15368" max="15369" width="12.77734375" style="279" customWidth="1"/>
    <col min="15370" max="15370" width="13.77734375" style="279" customWidth="1"/>
    <col min="15371" max="15616" width="9.33203125" style="279"/>
    <col min="15617" max="15617" width="54.109375" style="279" customWidth="1"/>
    <col min="15618" max="15618" width="15.6640625" style="279" customWidth="1"/>
    <col min="15619" max="15619" width="16.33203125" style="279" customWidth="1"/>
    <col min="15620" max="15621" width="18" style="279" customWidth="1"/>
    <col min="15622" max="15622" width="16.6640625" style="279" customWidth="1"/>
    <col min="15623" max="15623" width="18.77734375" style="279" customWidth="1"/>
    <col min="15624" max="15625" width="12.77734375" style="279" customWidth="1"/>
    <col min="15626" max="15626" width="13.77734375" style="279" customWidth="1"/>
    <col min="15627" max="15872" width="9.33203125" style="279"/>
    <col min="15873" max="15873" width="54.109375" style="279" customWidth="1"/>
    <col min="15874" max="15874" width="15.6640625" style="279" customWidth="1"/>
    <col min="15875" max="15875" width="16.33203125" style="279" customWidth="1"/>
    <col min="15876" max="15877" width="18" style="279" customWidth="1"/>
    <col min="15878" max="15878" width="16.6640625" style="279" customWidth="1"/>
    <col min="15879" max="15879" width="18.77734375" style="279" customWidth="1"/>
    <col min="15880" max="15881" width="12.77734375" style="279" customWidth="1"/>
    <col min="15882" max="15882" width="13.77734375" style="279" customWidth="1"/>
    <col min="15883" max="16128" width="9.33203125" style="279"/>
    <col min="16129" max="16129" width="54.109375" style="279" customWidth="1"/>
    <col min="16130" max="16130" width="15.6640625" style="279" customWidth="1"/>
    <col min="16131" max="16131" width="16.33203125" style="279" customWidth="1"/>
    <col min="16132" max="16133" width="18" style="279" customWidth="1"/>
    <col min="16134" max="16134" width="16.6640625" style="279" customWidth="1"/>
    <col min="16135" max="16135" width="18.77734375" style="279" customWidth="1"/>
    <col min="16136" max="16137" width="12.77734375" style="279" customWidth="1"/>
    <col min="16138" max="16138" width="13.77734375" style="279" customWidth="1"/>
    <col min="16139" max="16384" width="9.33203125" style="279"/>
  </cols>
  <sheetData>
    <row r="1" spans="1:9" ht="20.399999999999999" customHeight="1" x14ac:dyDescent="0.25">
      <c r="A1" s="202"/>
      <c r="B1" s="450" t="s">
        <v>516</v>
      </c>
      <c r="C1" s="450"/>
      <c r="D1" s="450"/>
      <c r="E1" s="450"/>
      <c r="F1" s="450"/>
      <c r="G1" s="450"/>
    </row>
    <row r="2" spans="1:9" x14ac:dyDescent="0.25">
      <c r="A2" s="202"/>
      <c r="B2" s="198"/>
      <c r="C2" s="198"/>
      <c r="D2" s="198"/>
      <c r="E2" s="198"/>
      <c r="F2" s="198"/>
      <c r="G2" s="198"/>
    </row>
    <row r="3" spans="1:9" ht="24.75" customHeight="1" x14ac:dyDescent="0.25">
      <c r="A3" s="452" t="s">
        <v>377</v>
      </c>
      <c r="B3" s="452"/>
      <c r="C3" s="452"/>
      <c r="D3" s="452"/>
      <c r="E3" s="452"/>
      <c r="F3" s="452"/>
      <c r="G3" s="452"/>
    </row>
    <row r="4" spans="1:9" ht="23.25" customHeight="1" thickBot="1" x14ac:dyDescent="0.35">
      <c r="A4" s="202"/>
      <c r="B4" s="198"/>
      <c r="C4" s="198"/>
      <c r="D4" s="198"/>
      <c r="E4" s="198"/>
      <c r="F4" s="198"/>
      <c r="G4" s="280" t="str">
        <f>'[1]6. melléklet'!G4</f>
        <v>Forintban!</v>
      </c>
    </row>
    <row r="5" spans="1:9" s="282" customFormat="1" ht="48.75" customHeight="1" thickBot="1" x14ac:dyDescent="0.3">
      <c r="A5" s="210" t="s">
        <v>375</v>
      </c>
      <c r="B5" s="211" t="s">
        <v>371</v>
      </c>
      <c r="C5" s="211" t="s">
        <v>370</v>
      </c>
      <c r="D5" s="211" t="str">
        <f>+'[1]6. melléklet'!D5</f>
        <v>Felhasználás 2019. XII. 31-ig</v>
      </c>
      <c r="E5" s="211" t="str">
        <f>'[1]6. melléklet'!E5</f>
        <v>2020. évi eredeti előirányzat</v>
      </c>
      <c r="F5" s="211" t="str">
        <f>'[1]6. melléklet'!F5</f>
        <v>Összes módosítás</v>
      </c>
      <c r="G5" s="281" t="str">
        <f>'[1]6. melléklet'!G5</f>
        <v xml:space="preserve">Módosított előirányzat </v>
      </c>
    </row>
    <row r="6" spans="1:9" s="201" customFormat="1" ht="15.15" customHeight="1" thickBot="1" x14ac:dyDescent="0.3">
      <c r="A6" s="283" t="s">
        <v>124</v>
      </c>
      <c r="B6" s="284" t="s">
        <v>123</v>
      </c>
      <c r="C6" s="284" t="s">
        <v>311</v>
      </c>
      <c r="D6" s="284" t="s">
        <v>310</v>
      </c>
      <c r="E6" s="284" t="s">
        <v>369</v>
      </c>
      <c r="F6" s="284" t="s">
        <v>509</v>
      </c>
      <c r="G6" s="285" t="s">
        <v>512</v>
      </c>
    </row>
    <row r="7" spans="1:9" ht="15.9" customHeight="1" x14ac:dyDescent="0.25">
      <c r="A7" s="286" t="s">
        <v>513</v>
      </c>
      <c r="B7" s="287">
        <v>24998767</v>
      </c>
      <c r="C7" s="288" t="s">
        <v>514</v>
      </c>
      <c r="D7" s="289"/>
      <c r="E7" s="289"/>
      <c r="F7" s="289">
        <v>24998767</v>
      </c>
      <c r="G7" s="290">
        <f>E7+F7</f>
        <v>24998767</v>
      </c>
    </row>
    <row r="8" spans="1:9" ht="15.9" customHeight="1" x14ac:dyDescent="0.25">
      <c r="A8" s="286" t="s">
        <v>515</v>
      </c>
      <c r="B8" s="287">
        <v>7998118</v>
      </c>
      <c r="C8" s="288" t="s">
        <v>514</v>
      </c>
      <c r="D8" s="289"/>
      <c r="E8" s="289"/>
      <c r="F8" s="289">
        <v>7998118</v>
      </c>
      <c r="G8" s="290">
        <f t="shared" ref="G8:G25" si="0">E8+F8</f>
        <v>7998118</v>
      </c>
      <c r="I8" s="291"/>
    </row>
    <row r="9" spans="1:9" ht="15.9" customHeight="1" x14ac:dyDescent="0.25">
      <c r="A9" s="292"/>
      <c r="B9" s="289"/>
      <c r="C9" s="288"/>
      <c r="D9" s="289"/>
      <c r="E9" s="289"/>
      <c r="F9" s="289"/>
      <c r="G9" s="290">
        <f t="shared" si="0"/>
        <v>0</v>
      </c>
    </row>
    <row r="10" spans="1:9" ht="15.9" customHeight="1" x14ac:dyDescent="0.25">
      <c r="A10" s="292"/>
      <c r="B10" s="289"/>
      <c r="C10" s="288"/>
      <c r="D10" s="289"/>
      <c r="E10" s="289"/>
      <c r="F10" s="289"/>
      <c r="G10" s="290">
        <f t="shared" si="0"/>
        <v>0</v>
      </c>
    </row>
    <row r="11" spans="1:9" ht="15.9" customHeight="1" x14ac:dyDescent="0.25">
      <c r="A11" s="292"/>
      <c r="B11" s="289"/>
      <c r="C11" s="288"/>
      <c r="D11" s="289"/>
      <c r="E11" s="289"/>
      <c r="F11" s="289"/>
      <c r="G11" s="290">
        <f t="shared" si="0"/>
        <v>0</v>
      </c>
    </row>
    <row r="12" spans="1:9" ht="15.9" customHeight="1" x14ac:dyDescent="0.25">
      <c r="A12" s="292"/>
      <c r="B12" s="289"/>
      <c r="C12" s="288"/>
      <c r="D12" s="289"/>
      <c r="E12" s="289"/>
      <c r="F12" s="289"/>
      <c r="G12" s="290">
        <f t="shared" si="0"/>
        <v>0</v>
      </c>
    </row>
    <row r="13" spans="1:9" ht="15.9" customHeight="1" x14ac:dyDescent="0.25">
      <c r="A13" s="292"/>
      <c r="B13" s="289"/>
      <c r="C13" s="288"/>
      <c r="D13" s="289"/>
      <c r="E13" s="289"/>
      <c r="F13" s="289"/>
      <c r="G13" s="290">
        <f t="shared" si="0"/>
        <v>0</v>
      </c>
    </row>
    <row r="14" spans="1:9" ht="15.9" customHeight="1" x14ac:dyDescent="0.25">
      <c r="A14" s="292"/>
      <c r="B14" s="289"/>
      <c r="C14" s="288"/>
      <c r="D14" s="289"/>
      <c r="E14" s="289"/>
      <c r="F14" s="289"/>
      <c r="G14" s="290">
        <f t="shared" si="0"/>
        <v>0</v>
      </c>
    </row>
    <row r="15" spans="1:9" ht="15.9" customHeight="1" x14ac:dyDescent="0.25">
      <c r="A15" s="292"/>
      <c r="B15" s="289"/>
      <c r="C15" s="288"/>
      <c r="D15" s="289"/>
      <c r="E15" s="289"/>
      <c r="F15" s="289"/>
      <c r="G15" s="290">
        <f t="shared" si="0"/>
        <v>0</v>
      </c>
    </row>
    <row r="16" spans="1:9" ht="15.9" customHeight="1" x14ac:dyDescent="0.25">
      <c r="A16" s="292"/>
      <c r="B16" s="289"/>
      <c r="C16" s="288"/>
      <c r="D16" s="289"/>
      <c r="E16" s="289"/>
      <c r="F16" s="289"/>
      <c r="G16" s="290">
        <f t="shared" si="0"/>
        <v>0</v>
      </c>
    </row>
    <row r="17" spans="1:7" ht="15.9" customHeight="1" x14ac:dyDescent="0.25">
      <c r="A17" s="292"/>
      <c r="B17" s="289"/>
      <c r="C17" s="288"/>
      <c r="D17" s="289"/>
      <c r="E17" s="289"/>
      <c r="F17" s="289"/>
      <c r="G17" s="290">
        <f t="shared" si="0"/>
        <v>0</v>
      </c>
    </row>
    <row r="18" spans="1:7" ht="15.9" customHeight="1" x14ac:dyDescent="0.25">
      <c r="A18" s="292"/>
      <c r="B18" s="289"/>
      <c r="C18" s="288"/>
      <c r="D18" s="289"/>
      <c r="E18" s="289"/>
      <c r="F18" s="289"/>
      <c r="G18" s="290">
        <f t="shared" si="0"/>
        <v>0</v>
      </c>
    </row>
    <row r="19" spans="1:7" ht="15.9" customHeight="1" x14ac:dyDescent="0.25">
      <c r="A19" s="292"/>
      <c r="B19" s="289"/>
      <c r="C19" s="288"/>
      <c r="D19" s="289"/>
      <c r="E19" s="289"/>
      <c r="F19" s="289"/>
      <c r="G19" s="290">
        <f t="shared" si="0"/>
        <v>0</v>
      </c>
    </row>
    <row r="20" spans="1:7" ht="15.9" customHeight="1" x14ac:dyDescent="0.25">
      <c r="A20" s="292"/>
      <c r="B20" s="289"/>
      <c r="C20" s="288"/>
      <c r="D20" s="289"/>
      <c r="E20" s="289"/>
      <c r="F20" s="289"/>
      <c r="G20" s="290">
        <f t="shared" si="0"/>
        <v>0</v>
      </c>
    </row>
    <row r="21" spans="1:7" ht="15.9" customHeight="1" x14ac:dyDescent="0.25">
      <c r="A21" s="292"/>
      <c r="B21" s="289"/>
      <c r="C21" s="288"/>
      <c r="D21" s="289"/>
      <c r="E21" s="289"/>
      <c r="F21" s="289"/>
      <c r="G21" s="290">
        <f t="shared" si="0"/>
        <v>0</v>
      </c>
    </row>
    <row r="22" spans="1:7" ht="15.9" customHeight="1" x14ac:dyDescent="0.25">
      <c r="A22" s="292"/>
      <c r="B22" s="289"/>
      <c r="C22" s="288"/>
      <c r="D22" s="289"/>
      <c r="E22" s="289"/>
      <c r="F22" s="289"/>
      <c r="G22" s="290">
        <f t="shared" si="0"/>
        <v>0</v>
      </c>
    </row>
    <row r="23" spans="1:7" ht="15.9" customHeight="1" x14ac:dyDescent="0.25">
      <c r="A23" s="292"/>
      <c r="B23" s="289"/>
      <c r="C23" s="288"/>
      <c r="D23" s="289"/>
      <c r="E23" s="289"/>
      <c r="F23" s="289"/>
      <c r="G23" s="290">
        <f t="shared" si="0"/>
        <v>0</v>
      </c>
    </row>
    <row r="24" spans="1:7" ht="15.9" customHeight="1" x14ac:dyDescent="0.25">
      <c r="A24" s="292"/>
      <c r="B24" s="289"/>
      <c r="C24" s="288"/>
      <c r="D24" s="289"/>
      <c r="E24" s="289"/>
      <c r="F24" s="289"/>
      <c r="G24" s="290">
        <f t="shared" si="0"/>
        <v>0</v>
      </c>
    </row>
    <row r="25" spans="1:7" ht="15.9" customHeight="1" thickBot="1" x14ac:dyDescent="0.3">
      <c r="A25" s="293"/>
      <c r="B25" s="294"/>
      <c r="C25" s="295"/>
      <c r="D25" s="294"/>
      <c r="E25" s="294"/>
      <c r="F25" s="294"/>
      <c r="G25" s="296">
        <f t="shared" si="0"/>
        <v>0</v>
      </c>
    </row>
    <row r="26" spans="1:7" s="301" customFormat="1" ht="18" customHeight="1" thickBot="1" x14ac:dyDescent="0.3">
      <c r="A26" s="297" t="s">
        <v>361</v>
      </c>
      <c r="B26" s="298">
        <f>SUM(B7:B25)</f>
        <v>32996885</v>
      </c>
      <c r="C26" s="299"/>
      <c r="D26" s="298">
        <f>SUM(D7:D25)</f>
        <v>0</v>
      </c>
      <c r="E26" s="298"/>
      <c r="F26" s="298">
        <f>SUM(F7:F25)</f>
        <v>32996885</v>
      </c>
      <c r="G26" s="300">
        <f>SUM(G7:G25)</f>
        <v>32996885</v>
      </c>
    </row>
  </sheetData>
  <mergeCells count="2">
    <mergeCell ref="B1:G1"/>
    <mergeCell ref="A3:G3"/>
  </mergeCells>
  <printOptions horizontalCentered="1"/>
  <pageMargins left="0.65" right="0.78740157480314965" top="1.2369791666666667" bottom="0.98425196850393704" header="0.78740157480314965" footer="0.78740157480314965"/>
  <pageSetup paperSize="9" scale="91" orientation="landscape" horizontalDpi="300" verticalDpi="300" r:id="rId1"/>
  <headerFooter alignWithMargins="0">
    <oddHeader xml:space="preserve">&amp;R&amp;"Times New Roman CE,Félkövér dőlt"&amp;11 4. melléklet&amp;"Times New Roman CE,Normál"&amp;10
  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0"/>
  </sheetPr>
  <dimension ref="A1:F220"/>
  <sheetViews>
    <sheetView zoomScale="120" zoomScaleNormal="120" workbookViewId="0">
      <selection activeCell="I18" sqref="I18"/>
    </sheetView>
  </sheetViews>
  <sheetFormatPr defaultRowHeight="13.2" x14ac:dyDescent="0.25"/>
  <cols>
    <col min="1" max="1" width="38.6640625" customWidth="1"/>
    <col min="2" max="4" width="24.77734375" customWidth="1"/>
    <col min="5" max="5" width="26.77734375" customWidth="1"/>
    <col min="6" max="6" width="5" customWidth="1"/>
  </cols>
  <sheetData>
    <row r="1" spans="1:6" x14ac:dyDescent="0.25">
      <c r="F1" s="453" t="s">
        <v>404</v>
      </c>
    </row>
    <row r="2" spans="1:6" ht="15.75" customHeight="1" x14ac:dyDescent="0.25">
      <c r="A2" s="454" t="s">
        <v>403</v>
      </c>
      <c r="B2" s="454"/>
      <c r="C2" s="454"/>
      <c r="D2" s="454"/>
      <c r="E2" s="454"/>
      <c r="F2" s="453"/>
    </row>
    <row r="3" spans="1:6" ht="14.4" thickBot="1" x14ac:dyDescent="0.3">
      <c r="A3" s="46"/>
      <c r="B3" s="46"/>
      <c r="C3" s="46" t="s">
        <v>376</v>
      </c>
      <c r="D3" s="46"/>
      <c r="E3" s="45" t="e">
        <f>#REF!</f>
        <v>#REF!</v>
      </c>
      <c r="F3" s="453"/>
    </row>
    <row r="4" spans="1:6" ht="13.5" customHeight="1" thickBot="1" x14ac:dyDescent="0.3">
      <c r="A4" s="455" t="s">
        <v>402</v>
      </c>
      <c r="B4" s="455"/>
      <c r="C4" s="455"/>
      <c r="D4" s="455"/>
      <c r="E4" s="44" t="s">
        <v>401</v>
      </c>
      <c r="F4" s="453"/>
    </row>
    <row r="5" spans="1:6" x14ac:dyDescent="0.25">
      <c r="A5" s="456"/>
      <c r="B5" s="456"/>
      <c r="C5" s="456"/>
      <c r="D5" s="456"/>
      <c r="E5" s="43"/>
      <c r="F5" s="453"/>
    </row>
    <row r="6" spans="1:6" ht="13.8" thickBot="1" x14ac:dyDescent="0.3">
      <c r="A6" s="457"/>
      <c r="B6" s="457"/>
      <c r="C6" s="457"/>
      <c r="D6" s="457"/>
      <c r="E6" s="42"/>
      <c r="F6" s="453"/>
    </row>
    <row r="7" spans="1:6" ht="13.5" customHeight="1" thickBot="1" x14ac:dyDescent="0.3">
      <c r="A7" s="458" t="s">
        <v>400</v>
      </c>
      <c r="B7" s="458"/>
      <c r="C7" s="458"/>
      <c r="D7" s="458"/>
      <c r="E7" s="41">
        <f>SUM(E5:E6)</f>
        <v>0</v>
      </c>
      <c r="F7" s="453"/>
    </row>
    <row r="8" spans="1:6" ht="13.5" customHeight="1" x14ac:dyDescent="0.25">
      <c r="A8" s="40"/>
      <c r="B8" s="40"/>
      <c r="C8" s="40"/>
      <c r="D8" s="40"/>
      <c r="E8" s="39"/>
      <c r="F8" s="453"/>
    </row>
    <row r="9" spans="1:6" ht="15.6" x14ac:dyDescent="0.25">
      <c r="A9" s="459" t="s">
        <v>399</v>
      </c>
      <c r="B9" s="459"/>
      <c r="C9" s="459"/>
      <c r="D9" s="459"/>
      <c r="E9" s="459"/>
      <c r="F9" s="453"/>
    </row>
    <row r="10" spans="1:6" ht="15.6" x14ac:dyDescent="0.25">
      <c r="A10" s="460" t="s">
        <v>398</v>
      </c>
      <c r="B10" s="460"/>
      <c r="C10" s="460"/>
      <c r="D10" s="460"/>
      <c r="E10" s="460"/>
      <c r="F10" s="453"/>
    </row>
    <row r="11" spans="1:6" ht="14.25" customHeight="1" x14ac:dyDescent="0.25">
      <c r="A11" s="461" t="s">
        <v>397</v>
      </c>
      <c r="B11" s="461"/>
      <c r="C11" s="462"/>
      <c r="D11" s="462"/>
      <c r="E11" s="462"/>
      <c r="F11" s="453"/>
    </row>
    <row r="12" spans="1:6" ht="14.4" thickBot="1" x14ac:dyDescent="0.3">
      <c r="A12" s="35"/>
      <c r="B12" s="35"/>
      <c r="C12" s="35"/>
      <c r="D12" s="35"/>
      <c r="E12" s="34" t="e">
        <f>$E$3</f>
        <v>#REF!</v>
      </c>
      <c r="F12" s="453"/>
    </row>
    <row r="13" spans="1:6" ht="13.5" customHeight="1" thickBot="1" x14ac:dyDescent="0.3">
      <c r="A13" s="463" t="s">
        <v>393</v>
      </c>
      <c r="B13" s="464" t="s">
        <v>392</v>
      </c>
      <c r="C13" s="464"/>
      <c r="D13" s="464"/>
      <c r="E13" s="464"/>
      <c r="F13" s="453"/>
    </row>
    <row r="14" spans="1:6" ht="13.5" customHeight="1" thickBot="1" x14ac:dyDescent="0.3">
      <c r="A14" s="463"/>
      <c r="B14" s="465" t="s">
        <v>396</v>
      </c>
      <c r="C14" s="465" t="s">
        <v>391</v>
      </c>
      <c r="D14" s="465"/>
      <c r="E14" s="465"/>
      <c r="F14" s="453"/>
    </row>
    <row r="15" spans="1:6" ht="12.75" customHeight="1" thickBot="1" x14ac:dyDescent="0.3">
      <c r="A15" s="463"/>
      <c r="B15" s="465"/>
      <c r="C15" s="465" t="str">
        <f>CONCATENATE([2]TARTALOMJEGYZÉK!A1,". előtti forrás, kiadás")</f>
        <v>2020. előtti forrás, kiadás</v>
      </c>
      <c r="D15" s="465" t="str">
        <f>CONCATENATE([2]TARTALOMJEGYZÉK!A1,". évi eredeti előirányzat")</f>
        <v>2020. évi eredeti előirányzat</v>
      </c>
      <c r="E15" s="465" t="str">
        <f>CONCATENATE([2]TARTALOMJEGYZÉK!A1,". év utáni tervezett forrás, kiadás")</f>
        <v>2020. év utáni tervezett forrás, kiadás</v>
      </c>
      <c r="F15" s="453"/>
    </row>
    <row r="16" spans="1:6" ht="13.8" thickBot="1" x14ac:dyDescent="0.3">
      <c r="A16" s="463"/>
      <c r="B16" s="465"/>
      <c r="C16" s="465"/>
      <c r="D16" s="465"/>
      <c r="E16" s="465"/>
      <c r="F16" s="453"/>
    </row>
    <row r="17" spans="1:6" ht="13.8" thickBot="1" x14ac:dyDescent="0.3">
      <c r="A17" s="33" t="s">
        <v>124</v>
      </c>
      <c r="B17" s="32" t="s">
        <v>390</v>
      </c>
      <c r="C17" s="31" t="s">
        <v>311</v>
      </c>
      <c r="D17" s="30" t="s">
        <v>310</v>
      </c>
      <c r="E17" s="29" t="s">
        <v>369</v>
      </c>
      <c r="F17" s="453"/>
    </row>
    <row r="18" spans="1:6" x14ac:dyDescent="0.25">
      <c r="A18" s="28" t="s">
        <v>389</v>
      </c>
      <c r="B18" s="21">
        <f t="shared" ref="B18:B23" si="0">C18+D18+E18</f>
        <v>0</v>
      </c>
      <c r="C18" s="20"/>
      <c r="D18" s="20"/>
      <c r="E18" s="19"/>
      <c r="F18" s="453"/>
    </row>
    <row r="19" spans="1:6" x14ac:dyDescent="0.25">
      <c r="A19" s="27" t="s">
        <v>388</v>
      </c>
      <c r="B19" s="26">
        <f t="shared" si="0"/>
        <v>0</v>
      </c>
      <c r="C19" s="25"/>
      <c r="D19" s="25"/>
      <c r="E19" s="25"/>
      <c r="F19" s="453"/>
    </row>
    <row r="20" spans="1:6" x14ac:dyDescent="0.25">
      <c r="A20" s="24" t="s">
        <v>387</v>
      </c>
      <c r="B20" s="17">
        <f t="shared" si="0"/>
        <v>0</v>
      </c>
      <c r="C20" s="16"/>
      <c r="D20" s="16"/>
      <c r="E20" s="16"/>
      <c r="F20" s="453"/>
    </row>
    <row r="21" spans="1:6" x14ac:dyDescent="0.25">
      <c r="A21" s="24" t="s">
        <v>386</v>
      </c>
      <c r="B21" s="17">
        <f t="shared" si="0"/>
        <v>0</v>
      </c>
      <c r="C21" s="16"/>
      <c r="D21" s="16"/>
      <c r="E21" s="16"/>
      <c r="F21" s="453"/>
    </row>
    <row r="22" spans="1:6" x14ac:dyDescent="0.25">
      <c r="A22" s="24" t="s">
        <v>385</v>
      </c>
      <c r="B22" s="17">
        <f t="shared" si="0"/>
        <v>0</v>
      </c>
      <c r="C22" s="16"/>
      <c r="D22" s="16"/>
      <c r="E22" s="16"/>
      <c r="F22" s="453"/>
    </row>
    <row r="23" spans="1:6" ht="13.8" thickBot="1" x14ac:dyDescent="0.3">
      <c r="A23" s="24" t="s">
        <v>384</v>
      </c>
      <c r="B23" s="17">
        <f t="shared" si="0"/>
        <v>0</v>
      </c>
      <c r="C23" s="16"/>
      <c r="D23" s="16"/>
      <c r="E23" s="16"/>
      <c r="F23" s="453"/>
    </row>
    <row r="24" spans="1:6" ht="13.8" thickBot="1" x14ac:dyDescent="0.3">
      <c r="A24" s="23" t="s">
        <v>383</v>
      </c>
      <c r="B24" s="10">
        <f>B18+SUM(B20:B23)</f>
        <v>0</v>
      </c>
      <c r="C24" s="10">
        <f>C18+SUM(C20:C23)</f>
        <v>0</v>
      </c>
      <c r="D24" s="10">
        <f>D18+SUM(D20:D23)</f>
        <v>0</v>
      </c>
      <c r="E24" s="9">
        <f>E18+SUM(E20:E23)</f>
        <v>0</v>
      </c>
      <c r="F24" s="453"/>
    </row>
    <row r="25" spans="1:6" x14ac:dyDescent="0.25">
      <c r="A25" s="22" t="s">
        <v>382</v>
      </c>
      <c r="B25" s="21">
        <f>C25+D25+E25</f>
        <v>0</v>
      </c>
      <c r="C25" s="20"/>
      <c r="D25" s="20"/>
      <c r="E25" s="19"/>
      <c r="F25" s="453"/>
    </row>
    <row r="26" spans="1:6" x14ac:dyDescent="0.25">
      <c r="A26" s="18" t="s">
        <v>381</v>
      </c>
      <c r="B26" s="17">
        <f>C26+D26+E26</f>
        <v>0</v>
      </c>
      <c r="C26" s="16"/>
      <c r="D26" s="16"/>
      <c r="E26" s="16"/>
      <c r="F26" s="453"/>
    </row>
    <row r="27" spans="1:6" x14ac:dyDescent="0.25">
      <c r="A27" s="18" t="s">
        <v>380</v>
      </c>
      <c r="B27" s="17">
        <f>C27+D27+E27</f>
        <v>0</v>
      </c>
      <c r="C27" s="16"/>
      <c r="D27" s="16"/>
      <c r="E27" s="16"/>
      <c r="F27" s="453"/>
    </row>
    <row r="28" spans="1:6" x14ac:dyDescent="0.25">
      <c r="A28" s="18" t="s">
        <v>379</v>
      </c>
      <c r="B28" s="17">
        <f>C28+D28+E28</f>
        <v>0</v>
      </c>
      <c r="C28" s="16"/>
      <c r="D28" s="16"/>
      <c r="E28" s="16"/>
      <c r="F28" s="453"/>
    </row>
    <row r="29" spans="1:6" ht="13.8" thickBot="1" x14ac:dyDescent="0.3">
      <c r="A29" s="15"/>
      <c r="B29" s="14">
        <f>C29+D29+E29</f>
        <v>0</v>
      </c>
      <c r="C29" s="13"/>
      <c r="D29" s="13"/>
      <c r="E29" s="12"/>
      <c r="F29" s="453"/>
    </row>
    <row r="30" spans="1:6" ht="13.8" thickBot="1" x14ac:dyDescent="0.3">
      <c r="A30" s="11" t="s">
        <v>378</v>
      </c>
      <c r="B30" s="10">
        <f>SUM(B25:B29)</f>
        <v>0</v>
      </c>
      <c r="C30" s="10">
        <f>SUM(C25:C29)</f>
        <v>0</v>
      </c>
      <c r="D30" s="10">
        <f>SUM(D25:D29)</f>
        <v>0</v>
      </c>
      <c r="E30" s="9">
        <f>SUM(E25:E29)</f>
        <v>0</v>
      </c>
      <c r="F30" s="453"/>
    </row>
    <row r="31" spans="1:6" ht="12.75" customHeight="1" x14ac:dyDescent="0.25">
      <c r="A31" s="466" t="s">
        <v>395</v>
      </c>
      <c r="B31" s="466"/>
      <c r="C31" s="466"/>
      <c r="D31" s="466"/>
      <c r="E31" s="466"/>
      <c r="F31" s="453"/>
    </row>
    <row r="32" spans="1:6" x14ac:dyDescent="0.25">
      <c r="A32" s="38"/>
      <c r="B32" s="38"/>
      <c r="C32" s="38"/>
      <c r="D32" s="38"/>
      <c r="E32" s="38"/>
      <c r="F32" s="37"/>
    </row>
    <row r="33" spans="1:5" ht="14.25" customHeight="1" x14ac:dyDescent="0.25">
      <c r="A33" s="461" t="s">
        <v>394</v>
      </c>
      <c r="B33" s="461"/>
      <c r="C33" s="462"/>
      <c r="D33" s="462"/>
      <c r="E33" s="462"/>
    </row>
    <row r="34" spans="1:5" ht="14.4" thickBot="1" x14ac:dyDescent="0.3">
      <c r="A34" s="35"/>
      <c r="B34" s="35"/>
      <c r="C34" s="35"/>
      <c r="D34" s="35"/>
      <c r="E34" s="34" t="e">
        <f>$E$3</f>
        <v>#REF!</v>
      </c>
    </row>
    <row r="35" spans="1:5" ht="13.5" customHeight="1" thickBot="1" x14ac:dyDescent="0.3">
      <c r="A35" s="463" t="s">
        <v>393</v>
      </c>
      <c r="B35" s="464" t="s">
        <v>392</v>
      </c>
      <c r="C35" s="464"/>
      <c r="D35" s="464"/>
      <c r="E35" s="464"/>
    </row>
    <row r="36" spans="1:5" ht="13.5" customHeight="1" thickBot="1" x14ac:dyDescent="0.3">
      <c r="A36" s="463"/>
      <c r="B36" s="465" t="str">
        <f>B14</f>
        <v>Összes 
 forrás, kiadás</v>
      </c>
      <c r="C36" s="465" t="s">
        <v>391</v>
      </c>
      <c r="D36" s="465"/>
      <c r="E36" s="465"/>
    </row>
    <row r="37" spans="1:5" ht="12.75" customHeight="1" thickBot="1" x14ac:dyDescent="0.3">
      <c r="A37" s="463"/>
      <c r="B37" s="465"/>
      <c r="C37" s="465" t="str">
        <f>CONCATENATE([2]TARTALOMJEGYZÉK!A1,". előtti forrás, kiadás")</f>
        <v>2020. előtti forrás, kiadás</v>
      </c>
      <c r="D37" s="465" t="str">
        <f>CONCATENATE([2]TARTALOMJEGYZÉK!A1,". évi eredeti előirányzat")</f>
        <v>2020. évi eredeti előirányzat</v>
      </c>
      <c r="E37" s="465" t="str">
        <f>CONCATENATE([2]TARTALOMJEGYZÉK!A1,". év utáni tervezett forrás, kiadás")</f>
        <v>2020. év utáni tervezett forrás, kiadás</v>
      </c>
    </row>
    <row r="38" spans="1:5" ht="13.8" thickBot="1" x14ac:dyDescent="0.3">
      <c r="A38" s="463"/>
      <c r="B38" s="465"/>
      <c r="C38" s="465"/>
      <c r="D38" s="465"/>
      <c r="E38" s="465"/>
    </row>
    <row r="39" spans="1:5" ht="13.8" thickBot="1" x14ac:dyDescent="0.3">
      <c r="A39" s="33" t="s">
        <v>124</v>
      </c>
      <c r="B39" s="32" t="s">
        <v>390</v>
      </c>
      <c r="C39" s="31" t="s">
        <v>311</v>
      </c>
      <c r="D39" s="30" t="s">
        <v>310</v>
      </c>
      <c r="E39" s="29" t="s">
        <v>369</v>
      </c>
    </row>
    <row r="40" spans="1:5" x14ac:dyDescent="0.25">
      <c r="A40" s="28" t="s">
        <v>389</v>
      </c>
      <c r="B40" s="21">
        <f t="shared" ref="B40:B45" si="1">C40+D40+E40</f>
        <v>0</v>
      </c>
      <c r="C40" s="20"/>
      <c r="D40" s="20"/>
      <c r="E40" s="19"/>
    </row>
    <row r="41" spans="1:5" x14ac:dyDescent="0.25">
      <c r="A41" s="27" t="s">
        <v>388</v>
      </c>
      <c r="B41" s="26">
        <f t="shared" si="1"/>
        <v>0</v>
      </c>
      <c r="C41" s="25"/>
      <c r="D41" s="25"/>
      <c r="E41" s="25"/>
    </row>
    <row r="42" spans="1:5" x14ac:dyDescent="0.25">
      <c r="A42" s="24" t="s">
        <v>387</v>
      </c>
      <c r="B42" s="17">
        <f t="shared" si="1"/>
        <v>0</v>
      </c>
      <c r="C42" s="16"/>
      <c r="D42" s="16"/>
      <c r="E42" s="16"/>
    </row>
    <row r="43" spans="1:5" x14ac:dyDescent="0.25">
      <c r="A43" s="24" t="s">
        <v>386</v>
      </c>
      <c r="B43" s="17">
        <f t="shared" si="1"/>
        <v>0</v>
      </c>
      <c r="C43" s="16"/>
      <c r="D43" s="16"/>
      <c r="E43" s="16"/>
    </row>
    <row r="44" spans="1:5" x14ac:dyDescent="0.25">
      <c r="A44" s="24" t="s">
        <v>385</v>
      </c>
      <c r="B44" s="17">
        <f t="shared" si="1"/>
        <v>0</v>
      </c>
      <c r="C44" s="16"/>
      <c r="D44" s="16"/>
      <c r="E44" s="16"/>
    </row>
    <row r="45" spans="1:5" ht="13.8" thickBot="1" x14ac:dyDescent="0.3">
      <c r="A45" s="24" t="s">
        <v>384</v>
      </c>
      <c r="B45" s="17">
        <f t="shared" si="1"/>
        <v>0</v>
      </c>
      <c r="C45" s="16"/>
      <c r="D45" s="16"/>
      <c r="E45" s="16"/>
    </row>
    <row r="46" spans="1:5" ht="13.8" thickBot="1" x14ac:dyDescent="0.3">
      <c r="A46" s="23" t="s">
        <v>383</v>
      </c>
      <c r="B46" s="10">
        <f>B40+SUM(B42:B45)</f>
        <v>0</v>
      </c>
      <c r="C46" s="10">
        <f>C40+SUM(C42:C45)</f>
        <v>0</v>
      </c>
      <c r="D46" s="10">
        <f>D40+SUM(D42:D45)</f>
        <v>0</v>
      </c>
      <c r="E46" s="9">
        <f>E40+SUM(E42:E45)</f>
        <v>0</v>
      </c>
    </row>
    <row r="47" spans="1:5" x14ac:dyDescent="0.25">
      <c r="A47" s="22" t="s">
        <v>382</v>
      </c>
      <c r="B47" s="21">
        <f>C47+D47+E47</f>
        <v>0</v>
      </c>
      <c r="C47" s="20"/>
      <c r="D47" s="20"/>
      <c r="E47" s="19"/>
    </row>
    <row r="48" spans="1:5" x14ac:dyDescent="0.25">
      <c r="A48" s="18" t="s">
        <v>381</v>
      </c>
      <c r="B48" s="17">
        <f>C48+D48+E48</f>
        <v>0</v>
      </c>
      <c r="C48" s="16"/>
      <c r="D48" s="16"/>
      <c r="E48" s="16"/>
    </row>
    <row r="49" spans="1:5" x14ac:dyDescent="0.25">
      <c r="A49" s="18" t="s">
        <v>380</v>
      </c>
      <c r="B49" s="17">
        <f>C49+D49+E49</f>
        <v>0</v>
      </c>
      <c r="C49" s="16"/>
      <c r="D49" s="16"/>
      <c r="E49" s="16"/>
    </row>
    <row r="50" spans="1:5" x14ac:dyDescent="0.25">
      <c r="A50" s="18" t="s">
        <v>379</v>
      </c>
      <c r="B50" s="17">
        <f>C50+D50+E50</f>
        <v>0</v>
      </c>
      <c r="C50" s="16"/>
      <c r="D50" s="16"/>
      <c r="E50" s="16"/>
    </row>
    <row r="51" spans="1:5" ht="13.8" thickBot="1" x14ac:dyDescent="0.3">
      <c r="A51" s="15"/>
      <c r="B51" s="14">
        <f>C51+D51+E51</f>
        <v>0</v>
      </c>
      <c r="C51" s="13"/>
      <c r="D51" s="13"/>
      <c r="E51" s="12"/>
    </row>
    <row r="52" spans="1:5" ht="13.8" thickBot="1" x14ac:dyDescent="0.3">
      <c r="A52" s="11" t="s">
        <v>378</v>
      </c>
      <c r="B52" s="10">
        <f>SUM(B47:B51)</f>
        <v>0</v>
      </c>
      <c r="C52" s="10">
        <f>SUM(C47:C51)</f>
        <v>0</v>
      </c>
      <c r="D52" s="10">
        <f>SUM(D47:D51)</f>
        <v>0</v>
      </c>
      <c r="E52" s="9">
        <f>SUM(E47:E51)</f>
        <v>0</v>
      </c>
    </row>
    <row r="53" spans="1:5" x14ac:dyDescent="0.25">
      <c r="A53" s="36"/>
      <c r="B53" s="36"/>
      <c r="C53" s="36"/>
      <c r="D53" s="36"/>
      <c r="E53" s="36"/>
    </row>
    <row r="54" spans="1:5" ht="14.25" customHeight="1" x14ac:dyDescent="0.25">
      <c r="A54" s="461" t="s">
        <v>394</v>
      </c>
      <c r="B54" s="461"/>
      <c r="C54" s="462"/>
      <c r="D54" s="462"/>
      <c r="E54" s="462"/>
    </row>
    <row r="55" spans="1:5" ht="14.4" thickBot="1" x14ac:dyDescent="0.3">
      <c r="A55" s="35"/>
      <c r="B55" s="35"/>
      <c r="C55" s="35"/>
      <c r="D55" s="35"/>
      <c r="E55" s="34" t="e">
        <f>$E$3</f>
        <v>#REF!</v>
      </c>
    </row>
    <row r="56" spans="1:5" ht="13.5" customHeight="1" thickBot="1" x14ac:dyDescent="0.3">
      <c r="A56" s="463" t="s">
        <v>393</v>
      </c>
      <c r="B56" s="464" t="s">
        <v>392</v>
      </c>
      <c r="C56" s="464"/>
      <c r="D56" s="464"/>
      <c r="E56" s="464"/>
    </row>
    <row r="57" spans="1:5" ht="13.5" customHeight="1" thickBot="1" x14ac:dyDescent="0.3">
      <c r="A57" s="463"/>
      <c r="B57" s="465" t="str">
        <f>B36</f>
        <v>Összes 
 forrás, kiadás</v>
      </c>
      <c r="C57" s="465" t="s">
        <v>391</v>
      </c>
      <c r="D57" s="465"/>
      <c r="E57" s="465"/>
    </row>
    <row r="58" spans="1:5" ht="13.8" thickBot="1" x14ac:dyDescent="0.3">
      <c r="A58" s="463"/>
      <c r="B58" s="465"/>
      <c r="C58" s="465" t="str">
        <f>CONCATENATE([2]TARTALOMJEGYZÉK!A1,". előtti forrás, kiadás")</f>
        <v>2020. előtti forrás, kiadás</v>
      </c>
      <c r="D58" s="465" t="str">
        <f>CONCATENATE([2]TARTALOMJEGYZÉK!A1,". évi eredeti előirányzat")</f>
        <v>2020. évi eredeti előirányzat</v>
      </c>
      <c r="E58" s="465" t="str">
        <f>CONCATENATE([2]TARTALOMJEGYZÉK!A1,". év utáni tervezett forrás, kiadás")</f>
        <v>2020. év utáni tervezett forrás, kiadás</v>
      </c>
    </row>
    <row r="59" spans="1:5" ht="13.8" thickBot="1" x14ac:dyDescent="0.3">
      <c r="A59" s="463"/>
      <c r="B59" s="465"/>
      <c r="C59" s="465"/>
      <c r="D59" s="465"/>
      <c r="E59" s="465"/>
    </row>
    <row r="60" spans="1:5" ht="13.8" thickBot="1" x14ac:dyDescent="0.3">
      <c r="A60" s="33" t="s">
        <v>124</v>
      </c>
      <c r="B60" s="32" t="s">
        <v>390</v>
      </c>
      <c r="C60" s="31" t="s">
        <v>311</v>
      </c>
      <c r="D60" s="30" t="s">
        <v>310</v>
      </c>
      <c r="E60" s="29" t="s">
        <v>369</v>
      </c>
    </row>
    <row r="61" spans="1:5" x14ac:dyDescent="0.25">
      <c r="A61" s="28" t="s">
        <v>389</v>
      </c>
      <c r="B61" s="21">
        <f t="shared" ref="B61:B66" si="2">C61+D61+E61</f>
        <v>0</v>
      </c>
      <c r="C61" s="20"/>
      <c r="D61" s="20"/>
      <c r="E61" s="19"/>
    </row>
    <row r="62" spans="1:5" x14ac:dyDescent="0.25">
      <c r="A62" s="27" t="s">
        <v>388</v>
      </c>
      <c r="B62" s="26">
        <f t="shared" si="2"/>
        <v>0</v>
      </c>
      <c r="C62" s="25"/>
      <c r="D62" s="25"/>
      <c r="E62" s="25"/>
    </row>
    <row r="63" spans="1:5" x14ac:dyDescent="0.25">
      <c r="A63" s="24" t="s">
        <v>387</v>
      </c>
      <c r="B63" s="17">
        <f t="shared" si="2"/>
        <v>0</v>
      </c>
      <c r="C63" s="16"/>
      <c r="D63" s="16"/>
      <c r="E63" s="16"/>
    </row>
    <row r="64" spans="1:5" x14ac:dyDescent="0.25">
      <c r="A64" s="24" t="s">
        <v>386</v>
      </c>
      <c r="B64" s="17">
        <f t="shared" si="2"/>
        <v>0</v>
      </c>
      <c r="C64" s="16"/>
      <c r="D64" s="16"/>
      <c r="E64" s="16"/>
    </row>
    <row r="65" spans="1:5" x14ac:dyDescent="0.25">
      <c r="A65" s="24" t="s">
        <v>385</v>
      </c>
      <c r="B65" s="17">
        <f t="shared" si="2"/>
        <v>0</v>
      </c>
      <c r="C65" s="16"/>
      <c r="D65" s="16"/>
      <c r="E65" s="16"/>
    </row>
    <row r="66" spans="1:5" ht="13.8" thickBot="1" x14ac:dyDescent="0.3">
      <c r="A66" s="24" t="s">
        <v>384</v>
      </c>
      <c r="B66" s="17">
        <f t="shared" si="2"/>
        <v>0</v>
      </c>
      <c r="C66" s="16"/>
      <c r="D66" s="16"/>
      <c r="E66" s="16"/>
    </row>
    <row r="67" spans="1:5" ht="13.8" thickBot="1" x14ac:dyDescent="0.3">
      <c r="A67" s="23" t="s">
        <v>383</v>
      </c>
      <c r="B67" s="10">
        <f>B61+SUM(B63:B66)</f>
        <v>0</v>
      </c>
      <c r="C67" s="10">
        <f>C61+SUM(C63:C66)</f>
        <v>0</v>
      </c>
      <c r="D67" s="10">
        <f>D61+SUM(D63:D66)</f>
        <v>0</v>
      </c>
      <c r="E67" s="9">
        <f>E61+SUM(E63:E66)</f>
        <v>0</v>
      </c>
    </row>
    <row r="68" spans="1:5" x14ac:dyDescent="0.25">
      <c r="A68" s="22" t="s">
        <v>382</v>
      </c>
      <c r="B68" s="21">
        <f>C68+D68+E68</f>
        <v>0</v>
      </c>
      <c r="C68" s="20"/>
      <c r="D68" s="20"/>
      <c r="E68" s="19"/>
    </row>
    <row r="69" spans="1:5" x14ac:dyDescent="0.25">
      <c r="A69" s="18" t="s">
        <v>381</v>
      </c>
      <c r="B69" s="17">
        <f>C69+D69+E69</f>
        <v>0</v>
      </c>
      <c r="C69" s="16"/>
      <c r="D69" s="16"/>
      <c r="E69" s="16"/>
    </row>
    <row r="70" spans="1:5" x14ac:dyDescent="0.25">
      <c r="A70" s="18" t="s">
        <v>380</v>
      </c>
      <c r="B70" s="17">
        <f>C70+D70+E70</f>
        <v>0</v>
      </c>
      <c r="C70" s="16"/>
      <c r="D70" s="16"/>
      <c r="E70" s="16"/>
    </row>
    <row r="71" spans="1:5" x14ac:dyDescent="0.25">
      <c r="A71" s="18" t="s">
        <v>379</v>
      </c>
      <c r="B71" s="17">
        <f>C71+D71+E71</f>
        <v>0</v>
      </c>
      <c r="C71" s="16"/>
      <c r="D71" s="16"/>
      <c r="E71" s="16"/>
    </row>
    <row r="72" spans="1:5" ht="13.8" thickBot="1" x14ac:dyDescent="0.3">
      <c r="A72" s="15"/>
      <c r="B72" s="14">
        <f>C72+D72+E72</f>
        <v>0</v>
      </c>
      <c r="C72" s="13"/>
      <c r="D72" s="13"/>
      <c r="E72" s="12"/>
    </row>
    <row r="73" spans="1:5" ht="13.8" thickBot="1" x14ac:dyDescent="0.3">
      <c r="A73" s="11" t="s">
        <v>378</v>
      </c>
      <c r="B73" s="10">
        <f>SUM(B68:B72)</f>
        <v>0</v>
      </c>
      <c r="C73" s="10">
        <f>SUM(C68:C72)</f>
        <v>0</v>
      </c>
      <c r="D73" s="10">
        <f>SUM(D68:D72)</f>
        <v>0</v>
      </c>
      <c r="E73" s="9">
        <f>SUM(E68:E72)</f>
        <v>0</v>
      </c>
    </row>
    <row r="74" spans="1:5" x14ac:dyDescent="0.25">
      <c r="A74" s="36"/>
      <c r="B74" s="36"/>
      <c r="C74" s="36"/>
      <c r="D74" s="36"/>
      <c r="E74" s="36"/>
    </row>
    <row r="75" spans="1:5" ht="14.25" customHeight="1" x14ac:dyDescent="0.25">
      <c r="A75" s="461" t="s">
        <v>394</v>
      </c>
      <c r="B75" s="461"/>
      <c r="C75" s="462"/>
      <c r="D75" s="462"/>
      <c r="E75" s="462"/>
    </row>
    <row r="76" spans="1:5" ht="14.4" thickBot="1" x14ac:dyDescent="0.3">
      <c r="A76" s="35"/>
      <c r="B76" s="35"/>
      <c r="C76" s="35"/>
      <c r="D76" s="35"/>
      <c r="E76" s="34" t="e">
        <f>$E$3</f>
        <v>#REF!</v>
      </c>
    </row>
    <row r="77" spans="1:5" ht="13.5" customHeight="1" thickBot="1" x14ac:dyDescent="0.3">
      <c r="A77" s="463" t="s">
        <v>393</v>
      </c>
      <c r="B77" s="464" t="s">
        <v>392</v>
      </c>
      <c r="C77" s="464"/>
      <c r="D77" s="464"/>
      <c r="E77" s="464"/>
    </row>
    <row r="78" spans="1:5" ht="13.5" customHeight="1" thickBot="1" x14ac:dyDescent="0.3">
      <c r="A78" s="463"/>
      <c r="B78" s="465" t="str">
        <f>B57</f>
        <v>Összes 
 forrás, kiadás</v>
      </c>
      <c r="C78" s="465" t="s">
        <v>391</v>
      </c>
      <c r="D78" s="465"/>
      <c r="E78" s="465"/>
    </row>
    <row r="79" spans="1:5" ht="13.8" thickBot="1" x14ac:dyDescent="0.3">
      <c r="A79" s="463"/>
      <c r="B79" s="465"/>
      <c r="C79" s="465" t="str">
        <f>CONCATENATE([2]TARTALOMJEGYZÉK!A1,". előtti forrás, kiadás")</f>
        <v>2020. előtti forrás, kiadás</v>
      </c>
      <c r="D79" s="465" t="str">
        <f>CONCATENATE([2]TARTALOMJEGYZÉK!A1,". évi eredeti előirányzat")</f>
        <v>2020. évi eredeti előirányzat</v>
      </c>
      <c r="E79" s="465" t="str">
        <f>CONCATENATE([2]TARTALOMJEGYZÉK!A1,". év utáni tervezett forrás, kiadás")</f>
        <v>2020. év utáni tervezett forrás, kiadás</v>
      </c>
    </row>
    <row r="80" spans="1:5" ht="13.8" thickBot="1" x14ac:dyDescent="0.3">
      <c r="A80" s="463"/>
      <c r="B80" s="465"/>
      <c r="C80" s="465"/>
      <c r="D80" s="465"/>
      <c r="E80" s="465"/>
    </row>
    <row r="81" spans="1:5" ht="13.8" thickBot="1" x14ac:dyDescent="0.3">
      <c r="A81" s="33" t="s">
        <v>124</v>
      </c>
      <c r="B81" s="32" t="s">
        <v>390</v>
      </c>
      <c r="C81" s="31" t="s">
        <v>311</v>
      </c>
      <c r="D81" s="30" t="s">
        <v>310</v>
      </c>
      <c r="E81" s="29" t="s">
        <v>369</v>
      </c>
    </row>
    <row r="82" spans="1:5" x14ac:dyDescent="0.25">
      <c r="A82" s="28" t="s">
        <v>389</v>
      </c>
      <c r="B82" s="21">
        <f t="shared" ref="B82:B87" si="3">C82+D82+E82</f>
        <v>0</v>
      </c>
      <c r="C82" s="20"/>
      <c r="D82" s="20"/>
      <c r="E82" s="19"/>
    </row>
    <row r="83" spans="1:5" x14ac:dyDescent="0.25">
      <c r="A83" s="27" t="s">
        <v>388</v>
      </c>
      <c r="B83" s="26">
        <f t="shared" si="3"/>
        <v>0</v>
      </c>
      <c r="C83" s="25"/>
      <c r="D83" s="25"/>
      <c r="E83" s="25"/>
    </row>
    <row r="84" spans="1:5" x14ac:dyDescent="0.25">
      <c r="A84" s="24" t="s">
        <v>387</v>
      </c>
      <c r="B84" s="17">
        <f t="shared" si="3"/>
        <v>0</v>
      </c>
      <c r="C84" s="16"/>
      <c r="D84" s="16"/>
      <c r="E84" s="16"/>
    </row>
    <row r="85" spans="1:5" x14ac:dyDescent="0.25">
      <c r="A85" s="24" t="s">
        <v>386</v>
      </c>
      <c r="B85" s="17">
        <f t="shared" si="3"/>
        <v>0</v>
      </c>
      <c r="C85" s="16"/>
      <c r="D85" s="16"/>
      <c r="E85" s="16"/>
    </row>
    <row r="86" spans="1:5" x14ac:dyDescent="0.25">
      <c r="A86" s="24" t="s">
        <v>385</v>
      </c>
      <c r="B86" s="17">
        <f t="shared" si="3"/>
        <v>0</v>
      </c>
      <c r="C86" s="16"/>
      <c r="D86" s="16"/>
      <c r="E86" s="16"/>
    </row>
    <row r="87" spans="1:5" ht="13.8" thickBot="1" x14ac:dyDescent="0.3">
      <c r="A87" s="24" t="s">
        <v>384</v>
      </c>
      <c r="B87" s="17">
        <f t="shared" si="3"/>
        <v>0</v>
      </c>
      <c r="C87" s="16"/>
      <c r="D87" s="16"/>
      <c r="E87" s="16"/>
    </row>
    <row r="88" spans="1:5" ht="13.8" thickBot="1" x14ac:dyDescent="0.3">
      <c r="A88" s="23" t="s">
        <v>383</v>
      </c>
      <c r="B88" s="10">
        <f>B82+SUM(B84:B87)</f>
        <v>0</v>
      </c>
      <c r="C88" s="10">
        <f>C82+SUM(C84:C87)</f>
        <v>0</v>
      </c>
      <c r="D88" s="10">
        <f>D82+SUM(D84:D87)</f>
        <v>0</v>
      </c>
      <c r="E88" s="9">
        <f>E82+SUM(E84:E87)</f>
        <v>0</v>
      </c>
    </row>
    <row r="89" spans="1:5" x14ac:dyDescent="0.25">
      <c r="A89" s="22" t="s">
        <v>382</v>
      </c>
      <c r="B89" s="21">
        <f>C89+D89+E89</f>
        <v>0</v>
      </c>
      <c r="C89" s="20"/>
      <c r="D89" s="20"/>
      <c r="E89" s="19"/>
    </row>
    <row r="90" spans="1:5" x14ac:dyDescent="0.25">
      <c r="A90" s="18" t="s">
        <v>381</v>
      </c>
      <c r="B90" s="17">
        <f>C90+D90+E90</f>
        <v>0</v>
      </c>
      <c r="C90" s="16"/>
      <c r="D90" s="16"/>
      <c r="E90" s="16"/>
    </row>
    <row r="91" spans="1:5" x14ac:dyDescent="0.25">
      <c r="A91" s="18" t="s">
        <v>380</v>
      </c>
      <c r="B91" s="17">
        <f>C91+D91+E91</f>
        <v>0</v>
      </c>
      <c r="C91" s="16"/>
      <c r="D91" s="16"/>
      <c r="E91" s="16"/>
    </row>
    <row r="92" spans="1:5" x14ac:dyDescent="0.25">
      <c r="A92" s="18" t="s">
        <v>379</v>
      </c>
      <c r="B92" s="17">
        <f>C92+D92+E92</f>
        <v>0</v>
      </c>
      <c r="C92" s="16"/>
      <c r="D92" s="16"/>
      <c r="E92" s="16"/>
    </row>
    <row r="93" spans="1:5" ht="13.8" thickBot="1" x14ac:dyDescent="0.3">
      <c r="A93" s="15"/>
      <c r="B93" s="14">
        <f>C93+D93+E93</f>
        <v>0</v>
      </c>
      <c r="C93" s="13"/>
      <c r="D93" s="13"/>
      <c r="E93" s="12"/>
    </row>
    <row r="94" spans="1:5" ht="13.8" thickBot="1" x14ac:dyDescent="0.3">
      <c r="A94" s="11" t="s">
        <v>378</v>
      </c>
      <c r="B94" s="10">
        <f>SUM(B89:B93)</f>
        <v>0</v>
      </c>
      <c r="C94" s="10">
        <f>SUM(C89:C93)</f>
        <v>0</v>
      </c>
      <c r="D94" s="10">
        <f>SUM(D89:D93)</f>
        <v>0</v>
      </c>
      <c r="E94" s="9">
        <f>SUM(E89:E93)</f>
        <v>0</v>
      </c>
    </row>
    <row r="95" spans="1:5" x14ac:dyDescent="0.25">
      <c r="A95" s="36"/>
      <c r="B95" s="36"/>
      <c r="C95" s="36"/>
      <c r="D95" s="36"/>
      <c r="E95" s="36"/>
    </row>
    <row r="96" spans="1:5" ht="14.25" customHeight="1" x14ac:dyDescent="0.25">
      <c r="A96" s="461" t="s">
        <v>394</v>
      </c>
      <c r="B96" s="461"/>
      <c r="C96" s="462"/>
      <c r="D96" s="462"/>
      <c r="E96" s="462"/>
    </row>
    <row r="97" spans="1:5" ht="14.4" thickBot="1" x14ac:dyDescent="0.3">
      <c r="A97" s="35"/>
      <c r="B97" s="35"/>
      <c r="C97" s="35"/>
      <c r="D97" s="35"/>
      <c r="E97" s="34" t="e">
        <f>$E$3</f>
        <v>#REF!</v>
      </c>
    </row>
    <row r="98" spans="1:5" ht="13.5" customHeight="1" thickBot="1" x14ac:dyDescent="0.3">
      <c r="A98" s="463" t="s">
        <v>393</v>
      </c>
      <c r="B98" s="464" t="s">
        <v>392</v>
      </c>
      <c r="C98" s="464"/>
      <c r="D98" s="464"/>
      <c r="E98" s="464"/>
    </row>
    <row r="99" spans="1:5" ht="13.5" customHeight="1" thickBot="1" x14ac:dyDescent="0.3">
      <c r="A99" s="463"/>
      <c r="B99" s="465" t="str">
        <f>B78</f>
        <v>Összes 
 forrás, kiadás</v>
      </c>
      <c r="C99" s="465" t="s">
        <v>391</v>
      </c>
      <c r="D99" s="465"/>
      <c r="E99" s="465"/>
    </row>
    <row r="100" spans="1:5" ht="13.8" thickBot="1" x14ac:dyDescent="0.3">
      <c r="A100" s="463"/>
      <c r="B100" s="465"/>
      <c r="C100" s="465" t="str">
        <f>CONCATENATE([2]TARTALOMJEGYZÉK!A1,". előtti forrás, kiadás")</f>
        <v>2020. előtti forrás, kiadás</v>
      </c>
      <c r="D100" s="465" t="str">
        <f>CONCATENATE([2]TARTALOMJEGYZÉK!A1,". évi eredeti előirányzat")</f>
        <v>2020. évi eredeti előirányzat</v>
      </c>
      <c r="E100" s="465" t="str">
        <f>CONCATENATE([2]TARTALOMJEGYZÉK!A1,". év utáni tervezett forrás, kiadás")</f>
        <v>2020. év utáni tervezett forrás, kiadás</v>
      </c>
    </row>
    <row r="101" spans="1:5" ht="13.8" thickBot="1" x14ac:dyDescent="0.3">
      <c r="A101" s="463"/>
      <c r="B101" s="465"/>
      <c r="C101" s="465"/>
      <c r="D101" s="465"/>
      <c r="E101" s="465"/>
    </row>
    <row r="102" spans="1:5" ht="13.8" thickBot="1" x14ac:dyDescent="0.3">
      <c r="A102" s="33" t="s">
        <v>124</v>
      </c>
      <c r="B102" s="32" t="s">
        <v>390</v>
      </c>
      <c r="C102" s="31" t="s">
        <v>311</v>
      </c>
      <c r="D102" s="30" t="s">
        <v>310</v>
      </c>
      <c r="E102" s="29" t="s">
        <v>369</v>
      </c>
    </row>
    <row r="103" spans="1:5" x14ac:dyDescent="0.25">
      <c r="A103" s="28" t="s">
        <v>389</v>
      </c>
      <c r="B103" s="21">
        <f t="shared" ref="B103:B108" si="4">C103+D103+E103</f>
        <v>0</v>
      </c>
      <c r="C103" s="20"/>
      <c r="D103" s="20"/>
      <c r="E103" s="19"/>
    </row>
    <row r="104" spans="1:5" x14ac:dyDescent="0.25">
      <c r="A104" s="27" t="s">
        <v>388</v>
      </c>
      <c r="B104" s="26">
        <f t="shared" si="4"/>
        <v>0</v>
      </c>
      <c r="C104" s="25"/>
      <c r="D104" s="25"/>
      <c r="E104" s="25"/>
    </row>
    <row r="105" spans="1:5" x14ac:dyDescent="0.25">
      <c r="A105" s="24" t="s">
        <v>387</v>
      </c>
      <c r="B105" s="17">
        <f t="shared" si="4"/>
        <v>0</v>
      </c>
      <c r="C105" s="16"/>
      <c r="D105" s="16"/>
      <c r="E105" s="16"/>
    </row>
    <row r="106" spans="1:5" x14ac:dyDescent="0.25">
      <c r="A106" s="24" t="s">
        <v>386</v>
      </c>
      <c r="B106" s="17">
        <f t="shared" si="4"/>
        <v>0</v>
      </c>
      <c r="C106" s="16"/>
      <c r="D106" s="16"/>
      <c r="E106" s="16"/>
    </row>
    <row r="107" spans="1:5" x14ac:dyDescent="0.25">
      <c r="A107" s="24" t="s">
        <v>385</v>
      </c>
      <c r="B107" s="17">
        <f t="shared" si="4"/>
        <v>0</v>
      </c>
      <c r="C107" s="16"/>
      <c r="D107" s="16"/>
      <c r="E107" s="16"/>
    </row>
    <row r="108" spans="1:5" ht="13.8" thickBot="1" x14ac:dyDescent="0.3">
      <c r="A108" s="24" t="s">
        <v>384</v>
      </c>
      <c r="B108" s="17">
        <f t="shared" si="4"/>
        <v>0</v>
      </c>
      <c r="C108" s="16"/>
      <c r="D108" s="16"/>
      <c r="E108" s="16"/>
    </row>
    <row r="109" spans="1:5" ht="13.8" thickBot="1" x14ac:dyDescent="0.3">
      <c r="A109" s="23" t="s">
        <v>383</v>
      </c>
      <c r="B109" s="10">
        <f>B103+SUM(B105:B108)</f>
        <v>0</v>
      </c>
      <c r="C109" s="10">
        <f>C103+SUM(C105:C108)</f>
        <v>0</v>
      </c>
      <c r="D109" s="10">
        <f>D103+SUM(D105:D108)</f>
        <v>0</v>
      </c>
      <c r="E109" s="9">
        <f>E103+SUM(E105:E108)</f>
        <v>0</v>
      </c>
    </row>
    <row r="110" spans="1:5" x14ac:dyDescent="0.25">
      <c r="A110" s="22" t="s">
        <v>382</v>
      </c>
      <c r="B110" s="21">
        <f>C110+D110+E110</f>
        <v>0</v>
      </c>
      <c r="C110" s="20"/>
      <c r="D110" s="20"/>
      <c r="E110" s="19"/>
    </row>
    <row r="111" spans="1:5" x14ac:dyDescent="0.25">
      <c r="A111" s="18" t="s">
        <v>381</v>
      </c>
      <c r="B111" s="17">
        <f>C111+D111+E111</f>
        <v>0</v>
      </c>
      <c r="C111" s="16"/>
      <c r="D111" s="16"/>
      <c r="E111" s="16"/>
    </row>
    <row r="112" spans="1:5" x14ac:dyDescent="0.25">
      <c r="A112" s="18" t="s">
        <v>380</v>
      </c>
      <c r="B112" s="17">
        <f>C112+D112+E112</f>
        <v>0</v>
      </c>
      <c r="C112" s="16"/>
      <c r="D112" s="16"/>
      <c r="E112" s="16"/>
    </row>
    <row r="113" spans="1:5" x14ac:dyDescent="0.25">
      <c r="A113" s="18" t="s">
        <v>379</v>
      </c>
      <c r="B113" s="17">
        <f>C113+D113+E113</f>
        <v>0</v>
      </c>
      <c r="C113" s="16"/>
      <c r="D113" s="16"/>
      <c r="E113" s="16"/>
    </row>
    <row r="114" spans="1:5" ht="13.8" thickBot="1" x14ac:dyDescent="0.3">
      <c r="A114" s="15"/>
      <c r="B114" s="14">
        <f>C114+D114+E114</f>
        <v>0</v>
      </c>
      <c r="C114" s="13"/>
      <c r="D114" s="13"/>
      <c r="E114" s="12"/>
    </row>
    <row r="115" spans="1:5" ht="13.8" thickBot="1" x14ac:dyDescent="0.3">
      <c r="A115" s="11" t="s">
        <v>378</v>
      </c>
      <c r="B115" s="10">
        <f>SUM(B110:B114)</f>
        <v>0</v>
      </c>
      <c r="C115" s="10">
        <f>SUM(C110:C114)</f>
        <v>0</v>
      </c>
      <c r="D115" s="10">
        <f>SUM(D110:D114)</f>
        <v>0</v>
      </c>
      <c r="E115" s="9">
        <f>SUM(E110:E114)</f>
        <v>0</v>
      </c>
    </row>
    <row r="117" spans="1:5" ht="14.25" customHeight="1" x14ac:dyDescent="0.25">
      <c r="A117" s="461" t="s">
        <v>394</v>
      </c>
      <c r="B117" s="461"/>
      <c r="C117" s="462"/>
      <c r="D117" s="462"/>
      <c r="E117" s="462"/>
    </row>
    <row r="118" spans="1:5" ht="14.4" thickBot="1" x14ac:dyDescent="0.3">
      <c r="A118" s="35"/>
      <c r="B118" s="35"/>
      <c r="C118" s="35"/>
      <c r="D118" s="35"/>
      <c r="E118" s="34" t="e">
        <f>$E$3</f>
        <v>#REF!</v>
      </c>
    </row>
    <row r="119" spans="1:5" ht="13.5" customHeight="1" thickBot="1" x14ac:dyDescent="0.3">
      <c r="A119" s="463" t="s">
        <v>393</v>
      </c>
      <c r="B119" s="464" t="s">
        <v>392</v>
      </c>
      <c r="C119" s="464"/>
      <c r="D119" s="464"/>
      <c r="E119" s="464"/>
    </row>
    <row r="120" spans="1:5" ht="13.5" customHeight="1" thickBot="1" x14ac:dyDescent="0.3">
      <c r="A120" s="463"/>
      <c r="B120" s="465" t="str">
        <f>B99</f>
        <v>Összes 
 forrás, kiadás</v>
      </c>
      <c r="C120" s="465" t="s">
        <v>391</v>
      </c>
      <c r="D120" s="465"/>
      <c r="E120" s="465"/>
    </row>
    <row r="121" spans="1:5" ht="13.8" thickBot="1" x14ac:dyDescent="0.3">
      <c r="A121" s="463"/>
      <c r="B121" s="465"/>
      <c r="C121" s="465" t="str">
        <f>CONCATENATE([2]TARTALOMJEGYZÉK!A1,". előtti forrás, kiadás")</f>
        <v>2020. előtti forrás, kiadás</v>
      </c>
      <c r="D121" s="465" t="str">
        <f>CONCATENATE([2]TARTALOMJEGYZÉK!A1,". évi eredeti előirányzat")</f>
        <v>2020. évi eredeti előirányzat</v>
      </c>
      <c r="E121" s="465" t="str">
        <f>CONCATENATE([2]TARTALOMJEGYZÉK!A1,". év utáni tervezett forrás, kiadás")</f>
        <v>2020. év utáni tervezett forrás, kiadás</v>
      </c>
    </row>
    <row r="122" spans="1:5" ht="13.8" thickBot="1" x14ac:dyDescent="0.3">
      <c r="A122" s="463"/>
      <c r="B122" s="465"/>
      <c r="C122" s="465"/>
      <c r="D122" s="465"/>
      <c r="E122" s="465"/>
    </row>
    <row r="123" spans="1:5" ht="13.8" thickBot="1" x14ac:dyDescent="0.3">
      <c r="A123" s="33" t="s">
        <v>124</v>
      </c>
      <c r="B123" s="32" t="s">
        <v>390</v>
      </c>
      <c r="C123" s="31" t="s">
        <v>311</v>
      </c>
      <c r="D123" s="30" t="s">
        <v>310</v>
      </c>
      <c r="E123" s="29" t="s">
        <v>369</v>
      </c>
    </row>
    <row r="124" spans="1:5" x14ac:dyDescent="0.25">
      <c r="A124" s="28" t="s">
        <v>389</v>
      </c>
      <c r="B124" s="21">
        <f t="shared" ref="B124:B129" si="5">C124+D124+E124</f>
        <v>0</v>
      </c>
      <c r="C124" s="20"/>
      <c r="D124" s="20"/>
      <c r="E124" s="19"/>
    </row>
    <row r="125" spans="1:5" x14ac:dyDescent="0.25">
      <c r="A125" s="27" t="s">
        <v>388</v>
      </c>
      <c r="B125" s="26">
        <f t="shared" si="5"/>
        <v>0</v>
      </c>
      <c r="C125" s="25"/>
      <c r="D125" s="25"/>
      <c r="E125" s="25"/>
    </row>
    <row r="126" spans="1:5" x14ac:dyDescent="0.25">
      <c r="A126" s="24" t="s">
        <v>387</v>
      </c>
      <c r="B126" s="17">
        <f t="shared" si="5"/>
        <v>0</v>
      </c>
      <c r="C126" s="16"/>
      <c r="D126" s="16"/>
      <c r="E126" s="16"/>
    </row>
    <row r="127" spans="1:5" x14ac:dyDescent="0.25">
      <c r="A127" s="24" t="s">
        <v>386</v>
      </c>
      <c r="B127" s="17">
        <f t="shared" si="5"/>
        <v>0</v>
      </c>
      <c r="C127" s="16"/>
      <c r="D127" s="16"/>
      <c r="E127" s="16"/>
    </row>
    <row r="128" spans="1:5" x14ac:dyDescent="0.25">
      <c r="A128" s="24" t="s">
        <v>385</v>
      </c>
      <c r="B128" s="17">
        <f t="shared" si="5"/>
        <v>0</v>
      </c>
      <c r="C128" s="16"/>
      <c r="D128" s="16"/>
      <c r="E128" s="16"/>
    </row>
    <row r="129" spans="1:5" ht="13.8" thickBot="1" x14ac:dyDescent="0.3">
      <c r="A129" s="24" t="s">
        <v>384</v>
      </c>
      <c r="B129" s="17">
        <f t="shared" si="5"/>
        <v>0</v>
      </c>
      <c r="C129" s="16"/>
      <c r="D129" s="16"/>
      <c r="E129" s="16"/>
    </row>
    <row r="130" spans="1:5" ht="13.8" thickBot="1" x14ac:dyDescent="0.3">
      <c r="A130" s="23" t="s">
        <v>383</v>
      </c>
      <c r="B130" s="10">
        <f>B124+SUM(B126:B129)</f>
        <v>0</v>
      </c>
      <c r="C130" s="10">
        <f>C124+SUM(C126:C129)</f>
        <v>0</v>
      </c>
      <c r="D130" s="10">
        <f>D124+SUM(D126:D129)</f>
        <v>0</v>
      </c>
      <c r="E130" s="9">
        <f>E124+SUM(E126:E129)</f>
        <v>0</v>
      </c>
    </row>
    <row r="131" spans="1:5" x14ac:dyDescent="0.25">
      <c r="A131" s="22" t="s">
        <v>382</v>
      </c>
      <c r="B131" s="21">
        <f>C131+D131+E131</f>
        <v>0</v>
      </c>
      <c r="C131" s="20"/>
      <c r="D131" s="20"/>
      <c r="E131" s="19"/>
    </row>
    <row r="132" spans="1:5" x14ac:dyDescent="0.25">
      <c r="A132" s="18" t="s">
        <v>381</v>
      </c>
      <c r="B132" s="17">
        <f>C132+D132+E132</f>
        <v>0</v>
      </c>
      <c r="C132" s="16"/>
      <c r="D132" s="16"/>
      <c r="E132" s="16"/>
    </row>
    <row r="133" spans="1:5" x14ac:dyDescent="0.25">
      <c r="A133" s="18" t="s">
        <v>380</v>
      </c>
      <c r="B133" s="17">
        <f>C133+D133+E133</f>
        <v>0</v>
      </c>
      <c r="C133" s="16"/>
      <c r="D133" s="16"/>
      <c r="E133" s="16"/>
    </row>
    <row r="134" spans="1:5" x14ac:dyDescent="0.25">
      <c r="A134" s="18" t="s">
        <v>379</v>
      </c>
      <c r="B134" s="17">
        <f>C134+D134+E134</f>
        <v>0</v>
      </c>
      <c r="C134" s="16"/>
      <c r="D134" s="16"/>
      <c r="E134" s="16"/>
    </row>
    <row r="135" spans="1:5" ht="13.8" thickBot="1" x14ac:dyDescent="0.3">
      <c r="A135" s="15"/>
      <c r="B135" s="14">
        <f>C135+D135+E135</f>
        <v>0</v>
      </c>
      <c r="C135" s="13"/>
      <c r="D135" s="13"/>
      <c r="E135" s="12"/>
    </row>
    <row r="136" spans="1:5" ht="13.8" thickBot="1" x14ac:dyDescent="0.3">
      <c r="A136" s="11" t="s">
        <v>378</v>
      </c>
      <c r="B136" s="10">
        <f>SUM(B131:B135)</f>
        <v>0</v>
      </c>
      <c r="C136" s="10">
        <f>SUM(C131:C135)</f>
        <v>0</v>
      </c>
      <c r="D136" s="10">
        <f>SUM(D131:D135)</f>
        <v>0</v>
      </c>
      <c r="E136" s="9">
        <f>SUM(E131:E135)</f>
        <v>0</v>
      </c>
    </row>
    <row r="138" spans="1:5" ht="14.25" customHeight="1" x14ac:dyDescent="0.25">
      <c r="A138" s="461" t="s">
        <v>394</v>
      </c>
      <c r="B138" s="461"/>
      <c r="C138" s="462"/>
      <c r="D138" s="462"/>
      <c r="E138" s="462"/>
    </row>
    <row r="139" spans="1:5" ht="14.4" thickBot="1" x14ac:dyDescent="0.3">
      <c r="A139" s="35"/>
      <c r="B139" s="35"/>
      <c r="C139" s="35"/>
      <c r="D139" s="35"/>
      <c r="E139" s="34" t="e">
        <f>$E$3</f>
        <v>#REF!</v>
      </c>
    </row>
    <row r="140" spans="1:5" ht="13.5" customHeight="1" thickBot="1" x14ac:dyDescent="0.3">
      <c r="A140" s="463" t="s">
        <v>393</v>
      </c>
      <c r="B140" s="464" t="s">
        <v>392</v>
      </c>
      <c r="C140" s="464"/>
      <c r="D140" s="464"/>
      <c r="E140" s="464"/>
    </row>
    <row r="141" spans="1:5" ht="13.5" customHeight="1" thickBot="1" x14ac:dyDescent="0.3">
      <c r="A141" s="463"/>
      <c r="B141" s="465" t="str">
        <f>B120</f>
        <v>Összes 
 forrás, kiadás</v>
      </c>
      <c r="C141" s="465" t="s">
        <v>391</v>
      </c>
      <c r="D141" s="465"/>
      <c r="E141" s="465"/>
    </row>
    <row r="142" spans="1:5" ht="13.8" thickBot="1" x14ac:dyDescent="0.3">
      <c r="A142" s="463"/>
      <c r="B142" s="465"/>
      <c r="C142" s="465" t="str">
        <f>CONCATENATE([2]TARTALOMJEGYZÉK!A1,". előtti forrás, kiadás")</f>
        <v>2020. előtti forrás, kiadás</v>
      </c>
      <c r="D142" s="465" t="str">
        <f>CONCATENATE([2]TARTALOMJEGYZÉK!A1,". évi eredeti előirányzat")</f>
        <v>2020. évi eredeti előirányzat</v>
      </c>
      <c r="E142" s="465" t="str">
        <f>CONCATENATE([2]TARTALOMJEGYZÉK!A1,". év utáni tervezett forrás, kiadás")</f>
        <v>2020. év utáni tervezett forrás, kiadás</v>
      </c>
    </row>
    <row r="143" spans="1:5" ht="13.8" thickBot="1" x14ac:dyDescent="0.3">
      <c r="A143" s="463"/>
      <c r="B143" s="465"/>
      <c r="C143" s="465"/>
      <c r="D143" s="465"/>
      <c r="E143" s="465"/>
    </row>
    <row r="144" spans="1:5" ht="13.8" thickBot="1" x14ac:dyDescent="0.3">
      <c r="A144" s="33" t="s">
        <v>124</v>
      </c>
      <c r="B144" s="32" t="s">
        <v>390</v>
      </c>
      <c r="C144" s="31" t="s">
        <v>311</v>
      </c>
      <c r="D144" s="30" t="s">
        <v>310</v>
      </c>
      <c r="E144" s="29" t="s">
        <v>369</v>
      </c>
    </row>
    <row r="145" spans="1:5" x14ac:dyDescent="0.25">
      <c r="A145" s="28" t="s">
        <v>389</v>
      </c>
      <c r="B145" s="21">
        <f t="shared" ref="B145:B150" si="6">C145+D145+E145</f>
        <v>0</v>
      </c>
      <c r="C145" s="20"/>
      <c r="D145" s="20"/>
      <c r="E145" s="19"/>
    </row>
    <row r="146" spans="1:5" x14ac:dyDescent="0.25">
      <c r="A146" s="27" t="s">
        <v>388</v>
      </c>
      <c r="B146" s="26">
        <f t="shared" si="6"/>
        <v>0</v>
      </c>
      <c r="C146" s="25"/>
      <c r="D146" s="25"/>
      <c r="E146" s="25"/>
    </row>
    <row r="147" spans="1:5" x14ac:dyDescent="0.25">
      <c r="A147" s="24" t="s">
        <v>387</v>
      </c>
      <c r="B147" s="17">
        <f t="shared" si="6"/>
        <v>0</v>
      </c>
      <c r="C147" s="16"/>
      <c r="D147" s="16"/>
      <c r="E147" s="16"/>
    </row>
    <row r="148" spans="1:5" x14ac:dyDescent="0.25">
      <c r="A148" s="24" t="s">
        <v>386</v>
      </c>
      <c r="B148" s="17">
        <f t="shared" si="6"/>
        <v>0</v>
      </c>
      <c r="C148" s="16"/>
      <c r="D148" s="16"/>
      <c r="E148" s="16"/>
    </row>
    <row r="149" spans="1:5" x14ac:dyDescent="0.25">
      <c r="A149" s="24" t="s">
        <v>385</v>
      </c>
      <c r="B149" s="17">
        <f t="shared" si="6"/>
        <v>0</v>
      </c>
      <c r="C149" s="16"/>
      <c r="D149" s="16"/>
      <c r="E149" s="16"/>
    </row>
    <row r="150" spans="1:5" ht="13.8" thickBot="1" x14ac:dyDescent="0.3">
      <c r="A150" s="24" t="s">
        <v>384</v>
      </c>
      <c r="B150" s="17">
        <f t="shared" si="6"/>
        <v>0</v>
      </c>
      <c r="C150" s="16"/>
      <c r="D150" s="16"/>
      <c r="E150" s="16"/>
    </row>
    <row r="151" spans="1:5" ht="13.8" thickBot="1" x14ac:dyDescent="0.3">
      <c r="A151" s="23" t="s">
        <v>383</v>
      </c>
      <c r="B151" s="10">
        <f>B145+SUM(B147:B150)</f>
        <v>0</v>
      </c>
      <c r="C151" s="10">
        <f>C145+SUM(C147:C150)</f>
        <v>0</v>
      </c>
      <c r="D151" s="10">
        <f>D145+SUM(D147:D150)</f>
        <v>0</v>
      </c>
      <c r="E151" s="9">
        <f>E145+SUM(E147:E150)</f>
        <v>0</v>
      </c>
    </row>
    <row r="152" spans="1:5" x14ac:dyDescent="0.25">
      <c r="A152" s="22" t="s">
        <v>382</v>
      </c>
      <c r="B152" s="21">
        <f>C152+D152+E152</f>
        <v>0</v>
      </c>
      <c r="C152" s="20"/>
      <c r="D152" s="20"/>
      <c r="E152" s="19"/>
    </row>
    <row r="153" spans="1:5" x14ac:dyDescent="0.25">
      <c r="A153" s="18" t="s">
        <v>381</v>
      </c>
      <c r="B153" s="17">
        <f>C153+D153+E153</f>
        <v>0</v>
      </c>
      <c r="C153" s="16"/>
      <c r="D153" s="16"/>
      <c r="E153" s="16"/>
    </row>
    <row r="154" spans="1:5" x14ac:dyDescent="0.25">
      <c r="A154" s="18" t="s">
        <v>380</v>
      </c>
      <c r="B154" s="17">
        <f>C154+D154+E154</f>
        <v>0</v>
      </c>
      <c r="C154" s="16"/>
      <c r="D154" s="16"/>
      <c r="E154" s="16"/>
    </row>
    <row r="155" spans="1:5" x14ac:dyDescent="0.25">
      <c r="A155" s="18" t="s">
        <v>379</v>
      </c>
      <c r="B155" s="17">
        <f>C155+D155+E155</f>
        <v>0</v>
      </c>
      <c r="C155" s="16"/>
      <c r="D155" s="16"/>
      <c r="E155" s="16"/>
    </row>
    <row r="156" spans="1:5" ht="13.8" thickBot="1" x14ac:dyDescent="0.3">
      <c r="A156" s="15"/>
      <c r="B156" s="14">
        <f>C156+D156+E156</f>
        <v>0</v>
      </c>
      <c r="C156" s="13"/>
      <c r="D156" s="13"/>
      <c r="E156" s="12"/>
    </row>
    <row r="157" spans="1:5" ht="13.8" thickBot="1" x14ac:dyDescent="0.3">
      <c r="A157" s="11" t="s">
        <v>378</v>
      </c>
      <c r="B157" s="10">
        <f>SUM(B152:B156)</f>
        <v>0</v>
      </c>
      <c r="C157" s="10">
        <f>SUM(C152:C156)</f>
        <v>0</v>
      </c>
      <c r="D157" s="10">
        <f>SUM(D152:D156)</f>
        <v>0</v>
      </c>
      <c r="E157" s="9">
        <f>SUM(E152:E156)</f>
        <v>0</v>
      </c>
    </row>
    <row r="159" spans="1:5" ht="14.25" customHeight="1" x14ac:dyDescent="0.25">
      <c r="A159" s="461" t="s">
        <v>394</v>
      </c>
      <c r="B159" s="461"/>
      <c r="C159" s="462"/>
      <c r="D159" s="462"/>
      <c r="E159" s="462"/>
    </row>
    <row r="160" spans="1:5" ht="14.4" thickBot="1" x14ac:dyDescent="0.3">
      <c r="A160" s="35"/>
      <c r="B160" s="35"/>
      <c r="C160" s="35"/>
      <c r="D160" s="35"/>
      <c r="E160" s="34" t="e">
        <f>$E$3</f>
        <v>#REF!</v>
      </c>
    </row>
    <row r="161" spans="1:5" ht="13.5" customHeight="1" thickBot="1" x14ac:dyDescent="0.3">
      <c r="A161" s="463" t="s">
        <v>393</v>
      </c>
      <c r="B161" s="464" t="s">
        <v>392</v>
      </c>
      <c r="C161" s="464"/>
      <c r="D161" s="464"/>
      <c r="E161" s="464"/>
    </row>
    <row r="162" spans="1:5" ht="13.5" customHeight="1" thickBot="1" x14ac:dyDescent="0.3">
      <c r="A162" s="463"/>
      <c r="B162" s="465" t="str">
        <f>B141</f>
        <v>Összes 
 forrás, kiadás</v>
      </c>
      <c r="C162" s="465" t="s">
        <v>391</v>
      </c>
      <c r="D162" s="465"/>
      <c r="E162" s="465"/>
    </row>
    <row r="163" spans="1:5" ht="13.8" thickBot="1" x14ac:dyDescent="0.3">
      <c r="A163" s="463"/>
      <c r="B163" s="465"/>
      <c r="C163" s="465" t="str">
        <f>CONCATENATE([2]TARTALOMJEGYZÉK!A1,". előtti forrás, kiadás")</f>
        <v>2020. előtti forrás, kiadás</v>
      </c>
      <c r="D163" s="465" t="str">
        <f>CONCATENATE([2]TARTALOMJEGYZÉK!A1,". évi eredeti előirányzat")</f>
        <v>2020. évi eredeti előirányzat</v>
      </c>
      <c r="E163" s="465" t="str">
        <f>CONCATENATE([2]TARTALOMJEGYZÉK!A1,". év utáni tervezett forrás, kiadás")</f>
        <v>2020. év utáni tervezett forrás, kiadás</v>
      </c>
    </row>
    <row r="164" spans="1:5" ht="13.8" thickBot="1" x14ac:dyDescent="0.3">
      <c r="A164" s="463"/>
      <c r="B164" s="465"/>
      <c r="C164" s="465"/>
      <c r="D164" s="465"/>
      <c r="E164" s="465"/>
    </row>
    <row r="165" spans="1:5" ht="13.8" thickBot="1" x14ac:dyDescent="0.3">
      <c r="A165" s="33" t="s">
        <v>124</v>
      </c>
      <c r="B165" s="32" t="s">
        <v>390</v>
      </c>
      <c r="C165" s="31" t="s">
        <v>311</v>
      </c>
      <c r="D165" s="30" t="s">
        <v>310</v>
      </c>
      <c r="E165" s="29" t="s">
        <v>369</v>
      </c>
    </row>
    <row r="166" spans="1:5" x14ac:dyDescent="0.25">
      <c r="A166" s="28" t="s">
        <v>389</v>
      </c>
      <c r="B166" s="21">
        <f t="shared" ref="B166:B171" si="7">C166+D166+E166</f>
        <v>0</v>
      </c>
      <c r="C166" s="20"/>
      <c r="D166" s="20"/>
      <c r="E166" s="19"/>
    </row>
    <row r="167" spans="1:5" x14ac:dyDescent="0.25">
      <c r="A167" s="27" t="s">
        <v>388</v>
      </c>
      <c r="B167" s="26">
        <f t="shared" si="7"/>
        <v>0</v>
      </c>
      <c r="C167" s="25"/>
      <c r="D167" s="25"/>
      <c r="E167" s="25"/>
    </row>
    <row r="168" spans="1:5" x14ac:dyDescent="0.25">
      <c r="A168" s="24" t="s">
        <v>387</v>
      </c>
      <c r="B168" s="17">
        <f t="shared" si="7"/>
        <v>0</v>
      </c>
      <c r="C168" s="16"/>
      <c r="D168" s="16"/>
      <c r="E168" s="16"/>
    </row>
    <row r="169" spans="1:5" x14ac:dyDescent="0.25">
      <c r="A169" s="24" t="s">
        <v>386</v>
      </c>
      <c r="B169" s="17">
        <f t="shared" si="7"/>
        <v>0</v>
      </c>
      <c r="C169" s="16"/>
      <c r="D169" s="16"/>
      <c r="E169" s="16"/>
    </row>
    <row r="170" spans="1:5" x14ac:dyDescent="0.25">
      <c r="A170" s="24" t="s">
        <v>385</v>
      </c>
      <c r="B170" s="17">
        <f t="shared" si="7"/>
        <v>0</v>
      </c>
      <c r="C170" s="16"/>
      <c r="D170" s="16"/>
      <c r="E170" s="16"/>
    </row>
    <row r="171" spans="1:5" ht="13.8" thickBot="1" x14ac:dyDescent="0.3">
      <c r="A171" s="24" t="s">
        <v>384</v>
      </c>
      <c r="B171" s="17">
        <f t="shared" si="7"/>
        <v>0</v>
      </c>
      <c r="C171" s="16"/>
      <c r="D171" s="16"/>
      <c r="E171" s="16"/>
    </row>
    <row r="172" spans="1:5" ht="13.8" thickBot="1" x14ac:dyDescent="0.3">
      <c r="A172" s="23" t="s">
        <v>383</v>
      </c>
      <c r="B172" s="10">
        <f>B166+SUM(B168:B171)</f>
        <v>0</v>
      </c>
      <c r="C172" s="10">
        <f>C166+SUM(C168:C171)</f>
        <v>0</v>
      </c>
      <c r="D172" s="10">
        <f>D166+SUM(D168:D171)</f>
        <v>0</v>
      </c>
      <c r="E172" s="9">
        <f>E166+SUM(E168:E171)</f>
        <v>0</v>
      </c>
    </row>
    <row r="173" spans="1:5" x14ac:dyDescent="0.25">
      <c r="A173" s="22" t="s">
        <v>382</v>
      </c>
      <c r="B173" s="21">
        <f>C173+D173+E173</f>
        <v>0</v>
      </c>
      <c r="C173" s="20"/>
      <c r="D173" s="20"/>
      <c r="E173" s="19"/>
    </row>
    <row r="174" spans="1:5" x14ac:dyDescent="0.25">
      <c r="A174" s="18" t="s">
        <v>381</v>
      </c>
      <c r="B174" s="17">
        <f>C174+D174+E174</f>
        <v>0</v>
      </c>
      <c r="C174" s="16"/>
      <c r="D174" s="16"/>
      <c r="E174" s="16"/>
    </row>
    <row r="175" spans="1:5" x14ac:dyDescent="0.25">
      <c r="A175" s="18" t="s">
        <v>380</v>
      </c>
      <c r="B175" s="17">
        <f>C175+D175+E175</f>
        <v>0</v>
      </c>
      <c r="C175" s="16"/>
      <c r="D175" s="16"/>
      <c r="E175" s="16"/>
    </row>
    <row r="176" spans="1:5" x14ac:dyDescent="0.25">
      <c r="A176" s="18" t="s">
        <v>379</v>
      </c>
      <c r="B176" s="17">
        <f>C176+D176+E176</f>
        <v>0</v>
      </c>
      <c r="C176" s="16"/>
      <c r="D176" s="16"/>
      <c r="E176" s="16"/>
    </row>
    <row r="177" spans="1:5" ht="13.8" thickBot="1" x14ac:dyDescent="0.3">
      <c r="A177" s="15"/>
      <c r="B177" s="14">
        <f>C177+D177+E177</f>
        <v>0</v>
      </c>
      <c r="C177" s="13"/>
      <c r="D177" s="13"/>
      <c r="E177" s="12"/>
    </row>
    <row r="178" spans="1:5" ht="13.8" thickBot="1" x14ac:dyDescent="0.3">
      <c r="A178" s="11" t="s">
        <v>378</v>
      </c>
      <c r="B178" s="10">
        <f>SUM(B173:B177)</f>
        <v>0</v>
      </c>
      <c r="C178" s="10">
        <f>SUM(C173:C177)</f>
        <v>0</v>
      </c>
      <c r="D178" s="10">
        <f>SUM(D173:D177)</f>
        <v>0</v>
      </c>
      <c r="E178" s="9">
        <f>SUM(E173:E177)</f>
        <v>0</v>
      </c>
    </row>
    <row r="180" spans="1:5" ht="14.25" customHeight="1" x14ac:dyDescent="0.25">
      <c r="A180" s="461" t="s">
        <v>394</v>
      </c>
      <c r="B180" s="461"/>
      <c r="C180" s="462"/>
      <c r="D180" s="462"/>
      <c r="E180" s="462"/>
    </row>
    <row r="181" spans="1:5" ht="14.4" thickBot="1" x14ac:dyDescent="0.3">
      <c r="A181" s="35"/>
      <c r="B181" s="35"/>
      <c r="C181" s="35"/>
      <c r="D181" s="35"/>
      <c r="E181" s="34" t="e">
        <f>$E$3</f>
        <v>#REF!</v>
      </c>
    </row>
    <row r="182" spans="1:5" ht="13.5" customHeight="1" thickBot="1" x14ac:dyDescent="0.3">
      <c r="A182" s="463" t="s">
        <v>393</v>
      </c>
      <c r="B182" s="464" t="s">
        <v>392</v>
      </c>
      <c r="C182" s="464"/>
      <c r="D182" s="464"/>
      <c r="E182" s="464"/>
    </row>
    <row r="183" spans="1:5" ht="13.5" customHeight="1" thickBot="1" x14ac:dyDescent="0.3">
      <c r="A183" s="463"/>
      <c r="B183" s="465" t="str">
        <f>B162</f>
        <v>Összes 
 forrás, kiadás</v>
      </c>
      <c r="C183" s="465" t="s">
        <v>391</v>
      </c>
      <c r="D183" s="465"/>
      <c r="E183" s="465"/>
    </row>
    <row r="184" spans="1:5" ht="13.8" thickBot="1" x14ac:dyDescent="0.3">
      <c r="A184" s="463"/>
      <c r="B184" s="465"/>
      <c r="C184" s="465" t="str">
        <f>CONCATENATE([2]TARTALOMJEGYZÉK!A1,". előtti forrás, kiadás")</f>
        <v>2020. előtti forrás, kiadás</v>
      </c>
      <c r="D184" s="465" t="str">
        <f>CONCATENATE([2]TARTALOMJEGYZÉK!A1,". évi eredeti előirányzat")</f>
        <v>2020. évi eredeti előirányzat</v>
      </c>
      <c r="E184" s="465" t="str">
        <f>CONCATENATE([2]TARTALOMJEGYZÉK!A1,". év utáni tervezett forrás, kiadás")</f>
        <v>2020. év utáni tervezett forrás, kiadás</v>
      </c>
    </row>
    <row r="185" spans="1:5" ht="13.8" thickBot="1" x14ac:dyDescent="0.3">
      <c r="A185" s="463"/>
      <c r="B185" s="465"/>
      <c r="C185" s="465"/>
      <c r="D185" s="465"/>
      <c r="E185" s="465"/>
    </row>
    <row r="186" spans="1:5" ht="13.8" thickBot="1" x14ac:dyDescent="0.3">
      <c r="A186" s="33" t="s">
        <v>124</v>
      </c>
      <c r="B186" s="32" t="s">
        <v>390</v>
      </c>
      <c r="C186" s="31" t="s">
        <v>311</v>
      </c>
      <c r="D186" s="30" t="s">
        <v>310</v>
      </c>
      <c r="E186" s="29" t="s">
        <v>369</v>
      </c>
    </row>
    <row r="187" spans="1:5" x14ac:dyDescent="0.25">
      <c r="A187" s="28" t="s">
        <v>389</v>
      </c>
      <c r="B187" s="21">
        <f t="shared" ref="B187:B192" si="8">C187+D187+E187</f>
        <v>0</v>
      </c>
      <c r="C187" s="20"/>
      <c r="D187" s="20"/>
      <c r="E187" s="19"/>
    </row>
    <row r="188" spans="1:5" x14ac:dyDescent="0.25">
      <c r="A188" s="27" t="s">
        <v>388</v>
      </c>
      <c r="B188" s="26">
        <f t="shared" si="8"/>
        <v>0</v>
      </c>
      <c r="C188" s="25"/>
      <c r="D188" s="25"/>
      <c r="E188" s="25"/>
    </row>
    <row r="189" spans="1:5" x14ac:dyDescent="0.25">
      <c r="A189" s="24" t="s">
        <v>387</v>
      </c>
      <c r="B189" s="17">
        <f t="shared" si="8"/>
        <v>0</v>
      </c>
      <c r="C189" s="16"/>
      <c r="D189" s="16"/>
      <c r="E189" s="16"/>
    </row>
    <row r="190" spans="1:5" x14ac:dyDescent="0.25">
      <c r="A190" s="24" t="s">
        <v>386</v>
      </c>
      <c r="B190" s="17">
        <f t="shared" si="8"/>
        <v>0</v>
      </c>
      <c r="C190" s="16"/>
      <c r="D190" s="16"/>
      <c r="E190" s="16"/>
    </row>
    <row r="191" spans="1:5" x14ac:dyDescent="0.25">
      <c r="A191" s="24" t="s">
        <v>385</v>
      </c>
      <c r="B191" s="17">
        <f t="shared" si="8"/>
        <v>0</v>
      </c>
      <c r="C191" s="16"/>
      <c r="D191" s="16"/>
      <c r="E191" s="16"/>
    </row>
    <row r="192" spans="1:5" ht="13.8" thickBot="1" x14ac:dyDescent="0.3">
      <c r="A192" s="24" t="s">
        <v>384</v>
      </c>
      <c r="B192" s="17">
        <f t="shared" si="8"/>
        <v>0</v>
      </c>
      <c r="C192" s="16"/>
      <c r="D192" s="16"/>
      <c r="E192" s="16"/>
    </row>
    <row r="193" spans="1:5" ht="13.8" thickBot="1" x14ac:dyDescent="0.3">
      <c r="A193" s="23" t="s">
        <v>383</v>
      </c>
      <c r="B193" s="10">
        <f>B187+SUM(B189:B192)</f>
        <v>0</v>
      </c>
      <c r="C193" s="10">
        <f>C187+SUM(C189:C192)</f>
        <v>0</v>
      </c>
      <c r="D193" s="10">
        <f>D187+SUM(D189:D192)</f>
        <v>0</v>
      </c>
      <c r="E193" s="9">
        <f>E187+SUM(E189:E192)</f>
        <v>0</v>
      </c>
    </row>
    <row r="194" spans="1:5" x14ac:dyDescent="0.25">
      <c r="A194" s="22" t="s">
        <v>382</v>
      </c>
      <c r="B194" s="21">
        <f>C194+D194+E194</f>
        <v>0</v>
      </c>
      <c r="C194" s="20"/>
      <c r="D194" s="20"/>
      <c r="E194" s="19"/>
    </row>
    <row r="195" spans="1:5" x14ac:dyDescent="0.25">
      <c r="A195" s="18" t="s">
        <v>381</v>
      </c>
      <c r="B195" s="17">
        <f>C195+D195+E195</f>
        <v>0</v>
      </c>
      <c r="C195" s="16"/>
      <c r="D195" s="16"/>
      <c r="E195" s="16"/>
    </row>
    <row r="196" spans="1:5" x14ac:dyDescent="0.25">
      <c r="A196" s="18" t="s">
        <v>380</v>
      </c>
      <c r="B196" s="17">
        <f>C196+D196+E196</f>
        <v>0</v>
      </c>
      <c r="C196" s="16"/>
      <c r="D196" s="16"/>
      <c r="E196" s="16"/>
    </row>
    <row r="197" spans="1:5" x14ac:dyDescent="0.25">
      <c r="A197" s="18" t="s">
        <v>379</v>
      </c>
      <c r="B197" s="17">
        <f>C197+D197+E197</f>
        <v>0</v>
      </c>
      <c r="C197" s="16"/>
      <c r="D197" s="16"/>
      <c r="E197" s="16"/>
    </row>
    <row r="198" spans="1:5" ht="13.8" thickBot="1" x14ac:dyDescent="0.3">
      <c r="A198" s="15"/>
      <c r="B198" s="14">
        <f>C198+D198+E198</f>
        <v>0</v>
      </c>
      <c r="C198" s="13"/>
      <c r="D198" s="13"/>
      <c r="E198" s="12"/>
    </row>
    <row r="199" spans="1:5" ht="13.8" thickBot="1" x14ac:dyDescent="0.3">
      <c r="A199" s="11" t="s">
        <v>378</v>
      </c>
      <c r="B199" s="10">
        <f>SUM(B194:B198)</f>
        <v>0</v>
      </c>
      <c r="C199" s="10">
        <f>SUM(C194:C198)</f>
        <v>0</v>
      </c>
      <c r="D199" s="10">
        <f>SUM(D194:D198)</f>
        <v>0</v>
      </c>
      <c r="E199" s="9">
        <f>SUM(E194:E198)</f>
        <v>0</v>
      </c>
    </row>
    <row r="201" spans="1:5" ht="14.25" customHeight="1" x14ac:dyDescent="0.25">
      <c r="A201" s="461" t="s">
        <v>394</v>
      </c>
      <c r="B201" s="461"/>
      <c r="C201" s="462"/>
      <c r="D201" s="462"/>
      <c r="E201" s="462"/>
    </row>
    <row r="202" spans="1:5" ht="14.4" thickBot="1" x14ac:dyDescent="0.3">
      <c r="A202" s="35"/>
      <c r="B202" s="35"/>
      <c r="C202" s="35"/>
      <c r="D202" s="35"/>
      <c r="E202" s="34" t="e">
        <f>$E$3</f>
        <v>#REF!</v>
      </c>
    </row>
    <row r="203" spans="1:5" ht="13.5" customHeight="1" thickBot="1" x14ac:dyDescent="0.3">
      <c r="A203" s="463" t="s">
        <v>393</v>
      </c>
      <c r="B203" s="464" t="s">
        <v>392</v>
      </c>
      <c r="C203" s="464"/>
      <c r="D203" s="464"/>
      <c r="E203" s="464"/>
    </row>
    <row r="204" spans="1:5" ht="13.5" customHeight="1" thickBot="1" x14ac:dyDescent="0.3">
      <c r="A204" s="463"/>
      <c r="B204" s="465" t="str">
        <f>B183</f>
        <v>Összes 
 forrás, kiadás</v>
      </c>
      <c r="C204" s="465" t="s">
        <v>391</v>
      </c>
      <c r="D204" s="465"/>
      <c r="E204" s="465"/>
    </row>
    <row r="205" spans="1:5" ht="13.8" thickBot="1" x14ac:dyDescent="0.3">
      <c r="A205" s="463"/>
      <c r="B205" s="465"/>
      <c r="C205" s="465" t="str">
        <f>CONCATENATE([2]TARTALOMJEGYZÉK!A1,". előtti forrás, kiadás")</f>
        <v>2020. előtti forrás, kiadás</v>
      </c>
      <c r="D205" s="465" t="str">
        <f>CONCATENATE([2]TARTALOMJEGYZÉK!A1,". évi eredeti előirányzat")</f>
        <v>2020. évi eredeti előirányzat</v>
      </c>
      <c r="E205" s="465" t="str">
        <f>CONCATENATE([2]TARTALOMJEGYZÉK!A1,". év utáni tervezett forrás, kiadás")</f>
        <v>2020. év utáni tervezett forrás, kiadás</v>
      </c>
    </row>
    <row r="206" spans="1:5" ht="13.8" thickBot="1" x14ac:dyDescent="0.3">
      <c r="A206" s="463"/>
      <c r="B206" s="465"/>
      <c r="C206" s="465"/>
      <c r="D206" s="465"/>
      <c r="E206" s="465"/>
    </row>
    <row r="207" spans="1:5" ht="13.8" thickBot="1" x14ac:dyDescent="0.3">
      <c r="A207" s="33" t="s">
        <v>124</v>
      </c>
      <c r="B207" s="32" t="s">
        <v>390</v>
      </c>
      <c r="C207" s="31" t="s">
        <v>311</v>
      </c>
      <c r="D207" s="30" t="s">
        <v>310</v>
      </c>
      <c r="E207" s="29" t="s">
        <v>369</v>
      </c>
    </row>
    <row r="208" spans="1:5" x14ac:dyDescent="0.25">
      <c r="A208" s="28" t="s">
        <v>389</v>
      </c>
      <c r="B208" s="21">
        <f t="shared" ref="B208:B213" si="9">C208+D208+E208</f>
        <v>0</v>
      </c>
      <c r="C208" s="20"/>
      <c r="D208" s="20"/>
      <c r="E208" s="19"/>
    </row>
    <row r="209" spans="1:5" x14ac:dyDescent="0.25">
      <c r="A209" s="27" t="s">
        <v>388</v>
      </c>
      <c r="B209" s="26">
        <f t="shared" si="9"/>
        <v>0</v>
      </c>
      <c r="C209" s="25"/>
      <c r="D209" s="25"/>
      <c r="E209" s="25"/>
    </row>
    <row r="210" spans="1:5" x14ac:dyDescent="0.25">
      <c r="A210" s="24" t="s">
        <v>387</v>
      </c>
      <c r="B210" s="17">
        <f t="shared" si="9"/>
        <v>0</v>
      </c>
      <c r="C210" s="16"/>
      <c r="D210" s="16"/>
      <c r="E210" s="16"/>
    </row>
    <row r="211" spans="1:5" x14ac:dyDescent="0.25">
      <c r="A211" s="24" t="s">
        <v>386</v>
      </c>
      <c r="B211" s="17">
        <f t="shared" si="9"/>
        <v>0</v>
      </c>
      <c r="C211" s="16"/>
      <c r="D211" s="16"/>
      <c r="E211" s="16"/>
    </row>
    <row r="212" spans="1:5" x14ac:dyDescent="0.25">
      <c r="A212" s="24" t="s">
        <v>385</v>
      </c>
      <c r="B212" s="17">
        <f t="shared" si="9"/>
        <v>0</v>
      </c>
      <c r="C212" s="16"/>
      <c r="D212" s="16"/>
      <c r="E212" s="16"/>
    </row>
    <row r="213" spans="1:5" ht="13.8" thickBot="1" x14ac:dyDescent="0.3">
      <c r="A213" s="24" t="s">
        <v>384</v>
      </c>
      <c r="B213" s="17">
        <f t="shared" si="9"/>
        <v>0</v>
      </c>
      <c r="C213" s="16"/>
      <c r="D213" s="16"/>
      <c r="E213" s="16"/>
    </row>
    <row r="214" spans="1:5" ht="13.8" thickBot="1" x14ac:dyDescent="0.3">
      <c r="A214" s="23" t="s">
        <v>383</v>
      </c>
      <c r="B214" s="10">
        <f>B208+SUM(B210:B213)</f>
        <v>0</v>
      </c>
      <c r="C214" s="10">
        <f>C208+SUM(C210:C213)</f>
        <v>0</v>
      </c>
      <c r="D214" s="10">
        <f>D208+SUM(D210:D213)</f>
        <v>0</v>
      </c>
      <c r="E214" s="9">
        <f>E208+SUM(E210:E213)</f>
        <v>0</v>
      </c>
    </row>
    <row r="215" spans="1:5" x14ac:dyDescent="0.25">
      <c r="A215" s="22" t="s">
        <v>382</v>
      </c>
      <c r="B215" s="21">
        <f>C215+D215+E215</f>
        <v>0</v>
      </c>
      <c r="C215" s="20"/>
      <c r="D215" s="20"/>
      <c r="E215" s="19"/>
    </row>
    <row r="216" spans="1:5" x14ac:dyDescent="0.25">
      <c r="A216" s="18" t="s">
        <v>381</v>
      </c>
      <c r="B216" s="17">
        <f>C216+D216+E216</f>
        <v>0</v>
      </c>
      <c r="C216" s="16"/>
      <c r="D216" s="16"/>
      <c r="E216" s="16"/>
    </row>
    <row r="217" spans="1:5" x14ac:dyDescent="0.25">
      <c r="A217" s="18" t="s">
        <v>380</v>
      </c>
      <c r="B217" s="17">
        <f>C217+D217+E217</f>
        <v>0</v>
      </c>
      <c r="C217" s="16"/>
      <c r="D217" s="16"/>
      <c r="E217" s="16"/>
    </row>
    <row r="218" spans="1:5" x14ac:dyDescent="0.25">
      <c r="A218" s="18" t="s">
        <v>379</v>
      </c>
      <c r="B218" s="17">
        <f>C218+D218+E218</f>
        <v>0</v>
      </c>
      <c r="C218" s="16"/>
      <c r="D218" s="16"/>
      <c r="E218" s="16"/>
    </row>
    <row r="219" spans="1:5" ht="13.8" thickBot="1" x14ac:dyDescent="0.3">
      <c r="A219" s="15"/>
      <c r="B219" s="14">
        <f>C219+D219+E219</f>
        <v>0</v>
      </c>
      <c r="C219" s="13"/>
      <c r="D219" s="13"/>
      <c r="E219" s="12"/>
    </row>
    <row r="220" spans="1:5" ht="13.8" thickBot="1" x14ac:dyDescent="0.3">
      <c r="A220" s="11" t="s">
        <v>378</v>
      </c>
      <c r="B220" s="10">
        <f>SUM(B215:B219)</f>
        <v>0</v>
      </c>
      <c r="C220" s="10">
        <f>SUM(C215:C219)</f>
        <v>0</v>
      </c>
      <c r="D220" s="10">
        <f>SUM(D215:D219)</f>
        <v>0</v>
      </c>
      <c r="E220" s="9">
        <f>SUM(E215:E219)</f>
        <v>0</v>
      </c>
    </row>
  </sheetData>
  <sheetProtection selectLockedCells="1" selectUnlockedCells="1"/>
  <mergeCells count="99">
    <mergeCell ref="A201:B201"/>
    <mergeCell ref="C201:E201"/>
    <mergeCell ref="A203:A206"/>
    <mergeCell ref="B203:E203"/>
    <mergeCell ref="B204:B206"/>
    <mergeCell ref="C204:E204"/>
    <mergeCell ref="C205:C206"/>
    <mergeCell ref="D205:D206"/>
    <mergeCell ref="E205:E206"/>
    <mergeCell ref="A180:B180"/>
    <mergeCell ref="C180:E180"/>
    <mergeCell ref="A182:A185"/>
    <mergeCell ref="B182:E182"/>
    <mergeCell ref="B183:B185"/>
    <mergeCell ref="C183:E183"/>
    <mergeCell ref="C184:C185"/>
    <mergeCell ref="D184:D185"/>
    <mergeCell ref="E184:E185"/>
    <mergeCell ref="A159:B159"/>
    <mergeCell ref="C159:E159"/>
    <mergeCell ref="A161:A164"/>
    <mergeCell ref="B161:E161"/>
    <mergeCell ref="B162:B164"/>
    <mergeCell ref="C162:E162"/>
    <mergeCell ref="C163:C164"/>
    <mergeCell ref="D163:D164"/>
    <mergeCell ref="E163:E164"/>
    <mergeCell ref="A138:B138"/>
    <mergeCell ref="C138:E138"/>
    <mergeCell ref="A140:A143"/>
    <mergeCell ref="B140:E140"/>
    <mergeCell ref="B141:B143"/>
    <mergeCell ref="C141:E141"/>
    <mergeCell ref="C142:C143"/>
    <mergeCell ref="D142:D143"/>
    <mergeCell ref="E142:E143"/>
    <mergeCell ref="A117:B117"/>
    <mergeCell ref="C117:E117"/>
    <mergeCell ref="A119:A122"/>
    <mergeCell ref="B119:E119"/>
    <mergeCell ref="B120:B122"/>
    <mergeCell ref="C120:E120"/>
    <mergeCell ref="C121:C122"/>
    <mergeCell ref="D121:D122"/>
    <mergeCell ref="E121:E122"/>
    <mergeCell ref="A96:B96"/>
    <mergeCell ref="C96:E96"/>
    <mergeCell ref="A98:A101"/>
    <mergeCell ref="B98:E98"/>
    <mergeCell ref="B99:B101"/>
    <mergeCell ref="C99:E99"/>
    <mergeCell ref="C100:C101"/>
    <mergeCell ref="D100:D101"/>
    <mergeCell ref="E100:E101"/>
    <mergeCell ref="A75:B75"/>
    <mergeCell ref="C75:E75"/>
    <mergeCell ref="A77:A80"/>
    <mergeCell ref="B77:E77"/>
    <mergeCell ref="B78:B80"/>
    <mergeCell ref="C78:E78"/>
    <mergeCell ref="C79:C80"/>
    <mergeCell ref="D79:D80"/>
    <mergeCell ref="E79:E80"/>
    <mergeCell ref="A54:B54"/>
    <mergeCell ref="C54:E54"/>
    <mergeCell ref="A56:A59"/>
    <mergeCell ref="B56:E56"/>
    <mergeCell ref="B57:B59"/>
    <mergeCell ref="C57:E57"/>
    <mergeCell ref="C58:C59"/>
    <mergeCell ref="D58:D59"/>
    <mergeCell ref="E58:E59"/>
    <mergeCell ref="E15:E16"/>
    <mergeCell ref="A31:E31"/>
    <mergeCell ref="A33:B33"/>
    <mergeCell ref="C33:E33"/>
    <mergeCell ref="A35:A38"/>
    <mergeCell ref="B35:E35"/>
    <mergeCell ref="B36:B38"/>
    <mergeCell ref="C36:E36"/>
    <mergeCell ref="C37:C38"/>
    <mergeCell ref="D37:D38"/>
    <mergeCell ref="E37:E38"/>
    <mergeCell ref="F1:F31"/>
    <mergeCell ref="A2:E2"/>
    <mergeCell ref="A4:D4"/>
    <mergeCell ref="A5:D5"/>
    <mergeCell ref="A6:D6"/>
    <mergeCell ref="A7:D7"/>
    <mergeCell ref="A9:E9"/>
    <mergeCell ref="A10:E10"/>
    <mergeCell ref="A11:B11"/>
    <mergeCell ref="C11:E11"/>
    <mergeCell ref="A13:A16"/>
    <mergeCell ref="B13:E13"/>
    <mergeCell ref="B14:B16"/>
    <mergeCell ref="C14:E14"/>
    <mergeCell ref="C15:C16"/>
    <mergeCell ref="D15:D16"/>
  </mergeCells>
  <printOptions horizontalCentered="1"/>
  <pageMargins left="0.78749999999999998" right="0.78749999999999998" top="1.3777777777777778" bottom="0.98402777777777772" header="0.51180555555555551" footer="0.51180555555555551"/>
  <pageSetup paperSize="9" scale="95" firstPageNumber="0" orientation="landscape" horizontalDpi="300" verticalDpi="300"/>
  <headerFooter alignWithMargins="0"/>
  <rowBreaks count="9" manualBreakCount="9">
    <brk id="32" max="16383" man="1"/>
    <brk id="53" max="16383" man="1"/>
    <brk id="74" max="16383" man="1"/>
    <brk id="95" max="16383" man="1"/>
    <brk id="116" max="16383" man="1"/>
    <brk id="137" max="16383" man="1"/>
    <brk id="158" max="16383" man="1"/>
    <brk id="179" max="16383" man="1"/>
    <brk id="20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15</vt:i4>
      </vt:variant>
      <vt:variant>
        <vt:lpstr>Névvel ellátott tartományok</vt:lpstr>
      </vt:variant>
      <vt:variant>
        <vt:i4>8</vt:i4>
      </vt:variant>
    </vt:vector>
  </HeadingPairs>
  <TitlesOfParts>
    <vt:vector size="23" baseType="lpstr">
      <vt:lpstr>1.1. melléklet</vt:lpstr>
      <vt:lpstr>1.2. melléklet</vt:lpstr>
      <vt:lpstr>1.3. melléklet</vt:lpstr>
      <vt:lpstr>2.1. melléklet</vt:lpstr>
      <vt:lpstr>2.2. melléklet</vt:lpstr>
      <vt:lpstr>KV_ELLENŐRZÉS</vt:lpstr>
      <vt:lpstr>3. melléklet</vt:lpstr>
      <vt:lpstr>4. melléklet</vt:lpstr>
      <vt:lpstr>5.mell.</vt:lpstr>
      <vt:lpstr>6.1. melléklet</vt:lpstr>
      <vt:lpstr>6.1.1. melléklet</vt:lpstr>
      <vt:lpstr>6.1.2. melléklet</vt:lpstr>
      <vt:lpstr>6.2. melléklet</vt:lpstr>
      <vt:lpstr>6.3. melléklet</vt:lpstr>
      <vt:lpstr>7.mell</vt:lpstr>
      <vt:lpstr>'6.1. melléklet'!Nyomtatási_cím</vt:lpstr>
      <vt:lpstr>'6.1.1. melléklet'!Nyomtatási_cím</vt:lpstr>
      <vt:lpstr>'6.1.2. melléklet'!Nyomtatási_cím</vt:lpstr>
      <vt:lpstr>'6.2. melléklet'!Nyomtatási_cím</vt:lpstr>
      <vt:lpstr>'6.3. melléklet'!Nyomtatási_cím</vt:lpstr>
      <vt:lpstr>'1.1. melléklet'!Nyomtatási_terület</vt:lpstr>
      <vt:lpstr>'1.2. melléklet'!Nyomtatási_terület</vt:lpstr>
      <vt:lpstr>'1.3. melléklet'!Nyomtatási_terület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Éva</dc:creator>
  <cp:lastModifiedBy>user</cp:lastModifiedBy>
  <dcterms:created xsi:type="dcterms:W3CDTF">2020-02-20T07:29:23Z</dcterms:created>
  <dcterms:modified xsi:type="dcterms:W3CDTF">2021-05-27T11:22:35Z</dcterms:modified>
</cp:coreProperties>
</file>