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360" windowHeight="4395" tabRatio="602" activeTab="9"/>
  </bookViews>
  <sheets>
    <sheet name="Mérleg 1" sheetId="65" r:id="rId1"/>
    <sheet name="Bevételek 2" sheetId="22" r:id="rId2"/>
    <sheet name="Kiadások 3" sheetId="64" r:id="rId3"/>
    <sheet name="Felhalmozási 4" sheetId="58" r:id="rId4"/>
    <sheet name="Adósság 5" sheetId="59" r:id="rId5"/>
    <sheet name="vagyon eszköz 6" sheetId="60" r:id="rId6"/>
    <sheet name="vagyon forrás 6" sheetId="61" r:id="rId7"/>
    <sheet name="pénzeszköz vált 7" sheetId="66" r:id="rId8"/>
    <sheet name="adósságot keletk 8" sheetId="63" r:id="rId9"/>
    <sheet name="egyéb műk kiad 9" sheetId="67" r:id="rId10"/>
  </sheets>
  <calcPr calcId="125725"/>
</workbook>
</file>

<file path=xl/calcChain.xml><?xml version="1.0" encoding="utf-8"?>
<calcChain xmlns="http://schemas.openxmlformats.org/spreadsheetml/2006/main">
  <c r="C13" i="67"/>
  <c r="G45" i="64"/>
  <c r="P45"/>
  <c r="G47"/>
  <c r="O47"/>
  <c r="N47"/>
  <c r="L47"/>
  <c r="F49" i="22"/>
  <c r="Q37" i="64"/>
  <c r="F41" i="22"/>
  <c r="H45" i="64"/>
  <c r="O45"/>
  <c r="Q35"/>
  <c r="P47"/>
  <c r="I47"/>
  <c r="H47"/>
  <c r="F47"/>
  <c r="O43"/>
  <c r="H43"/>
  <c r="D13" i="67"/>
  <c r="K21" i="65"/>
  <c r="J21"/>
  <c r="I21"/>
  <c r="I23"/>
  <c r="I29"/>
  <c r="K15"/>
  <c r="K23"/>
  <c r="K29"/>
  <c r="J15"/>
  <c r="J23"/>
  <c r="J29"/>
  <c r="I15"/>
  <c r="F15"/>
  <c r="F23"/>
  <c r="F29"/>
  <c r="E15"/>
  <c r="E23"/>
  <c r="E29"/>
  <c r="D15"/>
  <c r="D23"/>
  <c r="D29"/>
  <c r="N45" i="64"/>
  <c r="M45"/>
  <c r="L45"/>
  <c r="K45"/>
  <c r="J45"/>
  <c r="F45"/>
  <c r="I45"/>
  <c r="E45"/>
  <c r="D43"/>
  <c r="D47"/>
  <c r="D45"/>
  <c r="Q15"/>
  <c r="Q5"/>
  <c r="Q39"/>
  <c r="Q33"/>
  <c r="Q29"/>
  <c r="Q23"/>
  <c r="Q17"/>
  <c r="Q11"/>
  <c r="Q41"/>
  <c r="Q31"/>
  <c r="Q25"/>
  <c r="Q19"/>
  <c r="Q13"/>
  <c r="Q7"/>
  <c r="Q27"/>
  <c r="Q21"/>
  <c r="Q9"/>
  <c r="Q3"/>
  <c r="G35" i="22"/>
  <c r="F35"/>
  <c r="E35"/>
  <c r="C21" i="60"/>
  <c r="G59" i="22"/>
  <c r="F59"/>
  <c r="G49"/>
  <c r="G41"/>
  <c r="D18" i="63"/>
  <c r="C18"/>
  <c r="C19" i="61"/>
  <c r="C22"/>
  <c r="C15"/>
  <c r="C33" i="60"/>
  <c r="C29"/>
  <c r="C24"/>
  <c r="G20" i="59"/>
  <c r="F20"/>
  <c r="E20"/>
  <c r="E21"/>
  <c r="D20"/>
  <c r="C20"/>
  <c r="H19"/>
  <c r="I19"/>
  <c r="H18"/>
  <c r="I18"/>
  <c r="I20"/>
  <c r="H20"/>
  <c r="G16"/>
  <c r="G21"/>
  <c r="F16"/>
  <c r="F21"/>
  <c r="E16"/>
  <c r="D16"/>
  <c r="D21"/>
  <c r="C16"/>
  <c r="C21"/>
  <c r="H15"/>
  <c r="I15"/>
  <c r="H14"/>
  <c r="I14"/>
  <c r="H13"/>
  <c r="I13"/>
  <c r="I12"/>
  <c r="H12"/>
  <c r="H11"/>
  <c r="I11"/>
  <c r="H10"/>
  <c r="H9"/>
  <c r="H16"/>
  <c r="H21"/>
  <c r="I9"/>
  <c r="I16"/>
  <c r="F25" i="58"/>
  <c r="E25"/>
  <c r="D25"/>
  <c r="B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25"/>
  <c r="E59" i="22"/>
  <c r="E41"/>
  <c r="E49"/>
  <c r="E52"/>
  <c r="C36" i="60"/>
  <c r="I21" i="59"/>
  <c r="Q47" i="64"/>
  <c r="Q43"/>
  <c r="Q45"/>
  <c r="E56" i="22"/>
  <c r="E60"/>
  <c r="G56"/>
  <c r="G60"/>
  <c r="F56"/>
  <c r="F60"/>
</calcChain>
</file>

<file path=xl/sharedStrings.xml><?xml version="1.0" encoding="utf-8"?>
<sst xmlns="http://schemas.openxmlformats.org/spreadsheetml/2006/main" count="385" uniqueCount="301">
  <si>
    <t xml:space="preserve">  BEVÉTELEK JOGCÍMEI</t>
  </si>
  <si>
    <t>Összesen</t>
  </si>
  <si>
    <t xml:space="preserve">Megnevezés </t>
  </si>
  <si>
    <t>Előirányzat</t>
  </si>
  <si>
    <t xml:space="preserve">Bevétel </t>
  </si>
  <si>
    <t>Kiadás</t>
  </si>
  <si>
    <t xml:space="preserve">Kötelező feladatok </t>
  </si>
  <si>
    <t xml:space="preserve">Önként vállalt feladatok </t>
  </si>
  <si>
    <t>B113. Települési önk. szociális, gyermekjóléti és gyermekétkeztetési feladatainak támogatása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</si>
  <si>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</si>
  <si>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</si>
  <si>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</si>
  <si>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</si>
  <si>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</si>
  <si>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</si>
  <si>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B410. Egyéb működési bevételek </t>
  </si>
  <si>
    <t xml:space="preserve">B4. Működési bevételek összesen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</si>
  <si>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</si>
  <si>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</si>
  <si>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</si>
  <si>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>B8. Finanszírozási bevételek összesen (B811. … +B817.)</t>
  </si>
  <si>
    <t xml:space="preserve">MŰKÖDÉSI BEVÉTELEK MINDÖSSZESEN </t>
  </si>
  <si>
    <t>1. Hozzájárulás a pénzbeli szociális ellátásokhoz</t>
  </si>
  <si>
    <t>2. Szoc.és gyermekjóléti alapszolg.átl.feladatai - családsegítés</t>
  </si>
  <si>
    <t>3. Szoc.és gyermekjóléti alapszolg.átl.feladatai - gyeremkjóléti szolg.</t>
  </si>
  <si>
    <t>B354 Gépjárműadó</t>
  </si>
  <si>
    <t xml:space="preserve">      Ebből: Általános tartalék </t>
  </si>
  <si>
    <t xml:space="preserve">                 Céltartalék </t>
  </si>
  <si>
    <t>Dologi kiadások</t>
  </si>
  <si>
    <t>Ellátottak pénzbeli juttatásai</t>
  </si>
  <si>
    <t>041232      Start-munka program - téli közfoglalk.</t>
  </si>
  <si>
    <t>063020 Víztermelés, -kezelés, -ellátás</t>
  </si>
  <si>
    <t>064010 Közvilá-gítás</t>
  </si>
  <si>
    <t>107060 Egyéb szociális pénzbeli és természetbeni ellátások, támogatások</t>
  </si>
  <si>
    <t>1. Önkormányzati hivatal működésének támogatása</t>
  </si>
  <si>
    <t>4. Szociális étkeztetés</t>
  </si>
  <si>
    <t>5. Házi segítségnyújtás</t>
  </si>
  <si>
    <t>6. Idősek nappali intézményi ellátása</t>
  </si>
  <si>
    <t>7. Kistelepülések szociális feladatainak támogatása</t>
  </si>
  <si>
    <t>3. Egyéb önkormányzati feladatok támogatása</t>
  </si>
  <si>
    <t>2.1. A zöldterület-gazdálkodással kapcsolódó feladatellát.tám.</t>
  </si>
  <si>
    <t>2.2. Közvilágítás fenntartásának támogatása</t>
  </si>
  <si>
    <t>2.3. Köztemető fenntartásank támgoatása</t>
  </si>
  <si>
    <t>2.4. Közutak fenntartásának támogatása</t>
  </si>
  <si>
    <t>B813. Maradvány igénybevétele (önkormányzat)</t>
  </si>
  <si>
    <t>B405.Intézményi ellátási díjak</t>
  </si>
  <si>
    <t>1. Közfoglalkoztatás</t>
  </si>
  <si>
    <t>B115. Helyi önkormányzatok kiegészítő támogatásai</t>
  </si>
  <si>
    <t>8. Falugondnoki vagy tanyagondnoki szolgáltaás</t>
  </si>
  <si>
    <t xml:space="preserve">B402. Szolgáltatások ellenértéke </t>
  </si>
  <si>
    <t>9. Szünidei étkeztetés támogatása</t>
  </si>
  <si>
    <t>Módosított</t>
  </si>
  <si>
    <t>Eredeti</t>
  </si>
  <si>
    <t>B111. Helyi önkormányzatok működésének általános t.</t>
  </si>
  <si>
    <t>B114. Települési önkormányzatok kulturális feladatainak tám.</t>
  </si>
  <si>
    <t>Eredeti előir</t>
  </si>
  <si>
    <t>ÖSSZESEN:</t>
  </si>
  <si>
    <t>Beruházási (felhalmozási) kiadások előirányzata beruházásonként</t>
  </si>
  <si>
    <t>Kivitelezés kezdési és befejezési éve</t>
  </si>
  <si>
    <t>A</t>
  </si>
  <si>
    <t>B</t>
  </si>
  <si>
    <t>C</t>
  </si>
  <si>
    <t>D</t>
  </si>
  <si>
    <t>E</t>
  </si>
  <si>
    <t>F</t>
  </si>
  <si>
    <t>G=(D+F)</t>
  </si>
  <si>
    <t xml:space="preserve">Adósság állomány alakulása lejárat, eszközök, bel- és külföldi hitelezők szerinti bontásban 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</si>
  <si>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</si>
  <si>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</si>
  <si>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</si>
  <si>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</si>
  <si>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</si>
  <si>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</si>
  <si>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</si>
  <si>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</si>
  <si>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</si>
  <si>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</si>
  <si>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</si>
  <si>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</si>
  <si>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</si>
  <si>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</si>
  <si>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</si>
  <si>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</si>
  <si>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</si>
  <si>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</si>
  <si>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</si>
  <si>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</si>
  <si>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</si>
  <si>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</si>
  <si>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</si>
  <si>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</si>
  <si>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</si>
  <si>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</si>
  <si>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</si>
  <si>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</si>
  <si>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</si>
  <si>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</si>
  <si>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</si>
  <si>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</si>
  <si>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</si>
  <si>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 xml:space="preserve">VAGYONKIMUTATÁS </t>
  </si>
  <si>
    <t>a könyvviteli mérlegben értékkel szereplő eszközökről</t>
  </si>
  <si>
    <t>ESZKÖZÖK</t>
  </si>
  <si>
    <t>Sorszám</t>
  </si>
  <si>
    <t>állományi érték</t>
  </si>
  <si>
    <t xml:space="preserve">A </t>
  </si>
  <si>
    <t xml:space="preserve"> I. Immateriális javak </t>
  </si>
  <si>
    <t xml:space="preserve">II. Tárgyi eszközök </t>
  </si>
  <si>
    <t xml:space="preserve">II/1. Ingatlanok és kapcsolódó vagyoni értékű jogok  </t>
  </si>
  <si>
    <t xml:space="preserve">II/2. Gépek, berendezések, felszerelések, járművek </t>
  </si>
  <si>
    <t>II/3. Tenyészállatok</t>
  </si>
  <si>
    <t xml:space="preserve">II/4. Beruházások, felújítások </t>
  </si>
  <si>
    <t xml:space="preserve">II/5. Tárgyi eszközök értékhelyesbítése </t>
  </si>
  <si>
    <t xml:space="preserve">III. Befektetett pénzügyi eszközök </t>
  </si>
  <si>
    <t>8.</t>
  </si>
  <si>
    <t xml:space="preserve">III/1. Tartós részesedések </t>
  </si>
  <si>
    <t>9.</t>
  </si>
  <si>
    <t>III/2. Tartós hitelviszonyt megtestesítő értékpapírok</t>
  </si>
  <si>
    <t>10.</t>
  </si>
  <si>
    <t xml:space="preserve">III/3. Befektetett pénzügyi eszközök értékhelyesbítése </t>
  </si>
  <si>
    <t>11.</t>
  </si>
  <si>
    <t>IV. Koncesszióba, vagyonkezelésbe adott eszközök</t>
  </si>
  <si>
    <t>12.</t>
  </si>
  <si>
    <t>A) NEMZETI VAGYONBA TARTOZÓ BEFEKTETETT ESZKÖZÖK (1+2+8+12)</t>
  </si>
  <si>
    <t>13.</t>
  </si>
  <si>
    <t>I. Készletek</t>
  </si>
  <si>
    <t>14.</t>
  </si>
  <si>
    <t>II. Értékpapírok</t>
  </si>
  <si>
    <t>15.</t>
  </si>
  <si>
    <t>B) NEMZETI VAGYONBA TARTOZÓ FORGÓESZKÖZÖK (14+15)</t>
  </si>
  <si>
    <t>16.</t>
  </si>
  <si>
    <t>I. Lekötött bankbetétek</t>
  </si>
  <si>
    <t>17.</t>
  </si>
  <si>
    <t>II. Pénztárak, csekkek, betétkönyvek</t>
  </si>
  <si>
    <t>18.</t>
  </si>
  <si>
    <t>III. Forintszámlák</t>
  </si>
  <si>
    <t>19.</t>
  </si>
  <si>
    <t>IV. Devizaszámlák</t>
  </si>
  <si>
    <t>20.</t>
  </si>
  <si>
    <t>C) PÉNZESZKÖZÖK (17+18+19+20)</t>
  </si>
  <si>
    <t>21.</t>
  </si>
  <si>
    <t>I. Költségvetési évben esedékes követelések</t>
  </si>
  <si>
    <t>22.</t>
  </si>
  <si>
    <t>II. Költségvetési évet követően esedékes követelések</t>
  </si>
  <si>
    <t>23.</t>
  </si>
  <si>
    <t>III. Követelés jellegű sajátos elszámolások</t>
  </si>
  <si>
    <t>24.</t>
  </si>
  <si>
    <t>D) KÖVETELÉSEK (22+23+24)</t>
  </si>
  <si>
    <t>25.</t>
  </si>
  <si>
    <t xml:space="preserve">E) EGYÉB SAJÁTOS ESZKÖZOLDALI ELSZÁMOLÁSOK </t>
  </si>
  <si>
    <t>26.</t>
  </si>
  <si>
    <t>F) AKTÍV IDŐBELI ELHATÁROLÁSOK</t>
  </si>
  <si>
    <t>27.</t>
  </si>
  <si>
    <t>ESZKÖZÖK ÖSSZESEN (13+16+21+25+26+27)</t>
  </si>
  <si>
    <t>28.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</si>
  <si>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</si>
  <si>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</si>
  <si>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</si>
  <si>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</si>
  <si>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</si>
  <si>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</si>
  <si>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</si>
  <si>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</si>
  <si>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</si>
  <si>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</si>
  <si>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</si>
  <si>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</si>
  <si>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</si>
  <si>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</si>
  <si>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</si>
  <si>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</si>
  <si>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</si>
  <si>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</si>
  <si>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</si>
  <si>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</si>
  <si>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</si>
  <si>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</si>
  <si>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</si>
  <si>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</si>
  <si>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</si>
  <si>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</si>
  <si>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PÉNZESZKÖZÖK VÁLTOZÁSÁNAK LEVEZETÉSE</t>
  </si>
  <si>
    <t>Megnevezés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</si>
  <si>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</si>
  <si>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</si>
  <si>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</si>
  <si>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</si>
  <si>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KIMUTATÁS</t>
  </si>
  <si>
    <t>Az adósságot keletkeztető ügyletekből eredő fizetési kötelezettségek összegéről</t>
  </si>
  <si>
    <t>Adósságot keletkeztető ügylet megnevezése **</t>
  </si>
  <si>
    <t>Teljesítés</t>
  </si>
  <si>
    <t>Hitel felvételéből eredő aktuális tőketartozás</t>
  </si>
  <si>
    <t>Kölcsön felvételéből eredő aktuális tőketartozás</t>
  </si>
  <si>
    <t>Hitel átvállalásából eredő aktuális tőketartozás</t>
  </si>
  <si>
    <t>Kölcsön átvállalásából eredő aktuális tőketartozás</t>
  </si>
  <si>
    <t>A számviteli törvény (Szt) szerinti hitelviszonyt megtestesítő értékpapír forgalomba hozatal napjától a beváltás napjáig, kamatozó értékpapír esetén annak névértéke</t>
  </si>
  <si>
    <t>Egyéb értékpapír vételára</t>
  </si>
  <si>
    <t>Váltó kibocsátása a kibocsátás napjától a beváltás napjáig és a váltóval kiváltott kötelezettséggel megegyező, kamatot nem tartalmazó értéke</t>
  </si>
  <si>
    <t>A Szt. szerinti pénzügyi lízing lízingbevevői félként történő megkötése a lízing futamideje alatt és a lízingszerződésben kikötött tőkerész hátralévő összege</t>
  </si>
  <si>
    <t>A visszavásárlási kötelezettség kikötésével megkötött adásvételi szerződés eladói félként történő megkötése – ideértve a Szt. szerinti valódi penziós és óvadéki repó ügyleteket is – a visszavásárlásáig, és a kikötött visszavásárlási ár</t>
  </si>
  <si>
    <t>Szerződésben kapott, legalább 365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</si>
  <si>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</si>
  <si>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Adósságot keletkeztető ügyletekből eredő fizetési kötelezettség összesen</t>
  </si>
  <si>
    <t>Államháztartáson belüli megelőlegezések</t>
  </si>
  <si>
    <t>B814. Államháztartáson belüli megelőlegezések</t>
  </si>
  <si>
    <t>teljesítés</t>
  </si>
  <si>
    <t>1. melléklet</t>
  </si>
  <si>
    <t xml:space="preserve">2. melléklet </t>
  </si>
  <si>
    <t>7. melléklet</t>
  </si>
  <si>
    <t>Összeg  ( Ft )</t>
  </si>
  <si>
    <t>9. melléklet</t>
  </si>
  <si>
    <t>B 404 Tulajdonosi bevételek</t>
  </si>
  <si>
    <t>B52 Ingatlanok értékesítése</t>
  </si>
  <si>
    <t>Módosított ei</t>
  </si>
  <si>
    <t>B2 Felhalm célú támogatások áht-on belülről</t>
  </si>
  <si>
    <t>B36 Egyéb közhatalmi bevételek</t>
  </si>
  <si>
    <t>10.Szociális ágazati összevont pótlék</t>
  </si>
  <si>
    <t>Állami (állam- igazg) feladatok</t>
  </si>
  <si>
    <t>államháztart. belüli megelőlegezések (+)</t>
  </si>
  <si>
    <t>államházt. belüli megelőleg. visszafiz. (-)</t>
  </si>
  <si>
    <t>B34 Vagyoni típusú adók (msz.komm.adó)</t>
  </si>
  <si>
    <t>B351 Értékesítési és forgalmi adó  (iparűzési adó)</t>
  </si>
  <si>
    <t>forintban</t>
  </si>
  <si>
    <t xml:space="preserve">Pusztaradvány Önkormányzat </t>
  </si>
  <si>
    <t>Kötelező feladatok  kiadásai</t>
  </si>
  <si>
    <t>011130 Önk.és önk.hiv. jogalkotó és általános igazg. tev.</t>
  </si>
  <si>
    <t>018010 Önk. elszámolásai a központi költség-vetéssel</t>
  </si>
  <si>
    <t>041233 Hosszabb időtartamú közfoglal-koztatás</t>
  </si>
  <si>
    <t>082044 Könyvtári szolgáltatások</t>
  </si>
  <si>
    <t>066020  Város, község-gazdálkodási egyéb szolgált.</t>
  </si>
  <si>
    <t>104037 Intézményen kívüli gyermek-étkeztetés</t>
  </si>
  <si>
    <t xml:space="preserve">107055 Falugondnoki, tanyagondnoki szolgáltatás </t>
  </si>
  <si>
    <t>Személyi juttatások</t>
  </si>
  <si>
    <t>eredeti előir</t>
  </si>
  <si>
    <t>mód. előir</t>
  </si>
  <si>
    <t>Járulékok</t>
  </si>
  <si>
    <t>Egyéb működési célú kiadás</t>
  </si>
  <si>
    <t>013320 Köztemető fenntartás és működtetés</t>
  </si>
  <si>
    <t>Beruházás, felújítás</t>
  </si>
  <si>
    <t>Finanszí-rozási kiadás</t>
  </si>
  <si>
    <t xml:space="preserve"> forintban</t>
  </si>
  <si>
    <t>* * Magyarország gazdasági stabilitásáról szóló 2011. évi CXCIV. törvény 3. § (1) bekezdése alapján</t>
  </si>
  <si>
    <t xml:space="preserve">Közhatalmi bevételek </t>
  </si>
  <si>
    <t>MŰKÖDÉSI KÖLTSÉGVETÉSI BEVÉTELEK MINDÖSSZESEN</t>
  </si>
  <si>
    <t xml:space="preserve">MŰKÖDÉSI KÖLTSÉGVETÉSI KIADÁSOK ÖSSZESEN </t>
  </si>
  <si>
    <t xml:space="preserve">Felhalmozási célú támogatások államháztartáson belülről </t>
  </si>
  <si>
    <t xml:space="preserve">Felhalmozási bevételek 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</si>
  <si>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</si>
  <si>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</si>
  <si>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</si>
  <si>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</si>
  <si>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 xml:space="preserve">KÖLTSÉGVETÉSI KIADÁSOK MINDÖSSZESEN </t>
  </si>
  <si>
    <t xml:space="preserve">FINANSZÍROZÁSI BEVÉTELEK ÖSSZESEN </t>
  </si>
  <si>
    <t xml:space="preserve">FINANSZÍROZÁSI KIADÁSOK ÖSSZESEN </t>
  </si>
  <si>
    <t xml:space="preserve">Ebből: Maradvány igénybevétele </t>
  </si>
  <si>
    <t xml:space="preserve">BEVÉTELEK MINDÖSSZESEN </t>
  </si>
  <si>
    <t>KIADÁSOK MINDÖSSZESEN</t>
  </si>
  <si>
    <t>PUSZTARADVÁNY ÖNKORMÁNYZAT KÖLTSÉGVETÉSI MÉRLEGE</t>
  </si>
  <si>
    <t>Személyi juttatás</t>
  </si>
  <si>
    <t xml:space="preserve">Munkaadót terhelő járulékok és szociális hozzájárulási adó </t>
  </si>
  <si>
    <t xml:space="preserve">Dologi kiadások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</si>
  <si>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</si>
  <si>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</si>
  <si>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</si>
  <si>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</si>
  <si>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>Felhalmozási bevétel</t>
  </si>
  <si>
    <t>Felhalmozási (beruházás, felújítás) kiadás megnevezése</t>
  </si>
  <si>
    <t>Egyéb működési kiadások és támogatások</t>
  </si>
  <si>
    <t>Kiadás/támogatás megnevezése</t>
  </si>
  <si>
    <t>eredeti előirányzat</t>
  </si>
  <si>
    <t>módosított előirányzat</t>
  </si>
  <si>
    <t>Egyéb működési kiadások összesen:</t>
  </si>
  <si>
    <t>Települési támogatások</t>
  </si>
  <si>
    <t>Pusztaradvány Önkormányzata</t>
  </si>
  <si>
    <t>Pusztaradvány Önkormányzat</t>
  </si>
  <si>
    <t>Egyéb műk.célú támogatások államházt.b.</t>
  </si>
  <si>
    <t>Kéményseprő-ipari közszolg</t>
  </si>
  <si>
    <t>Önkormányzatok működési támogatásai</t>
  </si>
  <si>
    <t>Felhalmozási célú támogatások áht-n belülről</t>
  </si>
  <si>
    <t>Működési bevételek</t>
  </si>
  <si>
    <t xml:space="preserve">2. Település-üzemeltetéshez kapcs.feladatellátás tám </t>
  </si>
  <si>
    <t>útfelújítás VP</t>
  </si>
  <si>
    <t>2018-2020</t>
  </si>
  <si>
    <t>Szociális tűzifa</t>
  </si>
  <si>
    <t>Egyéb természetbeni támogatás</t>
  </si>
  <si>
    <t>működési célú visszatérítendő támogatások</t>
  </si>
  <si>
    <t>2020.</t>
  </si>
  <si>
    <t>4. Kiegészítő támogatás</t>
  </si>
  <si>
    <t>5. Polgármesteri illetmény támogatása</t>
  </si>
  <si>
    <t xml:space="preserve">     A 2020. évi MŰKÖDÉSI KÖLTSÉGVETÉS bevételi előirányzatai feladatonként</t>
  </si>
  <si>
    <t>2. EU-s programok tám.</t>
  </si>
  <si>
    <t>11.kiegészítő támogatások</t>
  </si>
  <si>
    <t>074040 Fertőző megbetegedések megelőzése, járványügyi ellátás</t>
  </si>
  <si>
    <t>PUSZTARADVÁNY ÖNKORMÁNYZAT 2020. ÉVI KIADÁSAI</t>
  </si>
  <si>
    <t>2020. év</t>
  </si>
  <si>
    <t xml:space="preserve">   </t>
  </si>
  <si>
    <t>Pénzkészlet 2020. január 1-jén</t>
  </si>
  <si>
    <t>Záró pénzkészlet 2020. december 31-én</t>
  </si>
  <si>
    <t>2020. év után fennálló tartozás</t>
  </si>
  <si>
    <t>2020 évi teljesített kiadás</t>
  </si>
  <si>
    <t>egyéb eszköz beszerzés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</si>
</sst>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7" formatCode="_-* #,##0\ _F_t_-;\-* #,##0\ _F_t_-;_-* &quot;-&quot;??\ _F_t_-;_-@_-"/>
    <numFmt numFmtId="189" formatCode="#,###"/>
    <numFmt numFmtId="190" formatCode="00"/>
    <numFmt numFmtId="191" formatCode="#,###__;\-#,###__"/>
    <numFmt numFmtId="192" formatCode="#,###\ _F_t;\-#,###\ _F_t"/>
    <numFmt numFmtId="193" formatCode="#,###__"/>
    <numFmt numFmtId="195" formatCode="#,##0\ _F_t"/>
  </numFmts>
  <fonts count="52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</font>
    <font>
      <sz val="9"/>
      <name val="Times New Roman"/>
      <family val="1"/>
      <charset val="238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Arial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4"/>
      <name val="Times New Roman"/>
      <family val="1"/>
      <charset val="238"/>
    </font>
    <font>
      <sz val="11"/>
      <name val="Times New Roman CE"/>
      <charset val="238"/>
    </font>
    <font>
      <b/>
      <sz val="1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6" fillId="0" borderId="0"/>
    <xf numFmtId="0" fontId="4" fillId="0" borderId="0"/>
    <xf numFmtId="9" fontId="2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167" fontId="2" fillId="0" borderId="0" xfId="1" applyNumberFormat="1" applyFont="1"/>
    <xf numFmtId="0" fontId="8" fillId="0" borderId="1" xfId="0" applyFont="1" applyBorder="1" applyAlignment="1">
      <alignment horizontal="center" vertical="center"/>
    </xf>
    <xf numFmtId="0" fontId="12" fillId="0" borderId="0" xfId="0" applyFont="1"/>
    <xf numFmtId="0" fontId="16" fillId="0" borderId="2" xfId="0" applyFont="1" applyBorder="1" applyAlignment="1">
      <alignment horizontal="center" vertical="center" wrapText="1"/>
    </xf>
    <xf numFmtId="167" fontId="16" fillId="0" borderId="1" xfId="1" applyNumberFormat="1" applyFont="1" applyFill="1" applyBorder="1" applyAlignment="1"/>
    <xf numFmtId="167" fontId="12" fillId="0" borderId="1" xfId="1" applyNumberFormat="1" applyFont="1" applyFill="1" applyBorder="1" applyAlignment="1"/>
    <xf numFmtId="167" fontId="17" fillId="0" borderId="1" xfId="1" applyNumberFormat="1" applyFont="1" applyFill="1" applyBorder="1" applyAlignment="1"/>
    <xf numFmtId="0" fontId="12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67" fontId="16" fillId="0" borderId="1" xfId="1" applyNumberFormat="1" applyFont="1" applyFill="1" applyBorder="1"/>
    <xf numFmtId="167" fontId="12" fillId="0" borderId="0" xfId="1" applyNumberFormat="1" applyFont="1" applyFill="1" applyBorder="1" applyAlignment="1"/>
    <xf numFmtId="167" fontId="19" fillId="0" borderId="1" xfId="1" applyNumberFormat="1" applyFont="1" applyBorder="1"/>
    <xf numFmtId="167" fontId="20" fillId="0" borderId="1" xfId="1" applyNumberFormat="1" applyFont="1" applyBorder="1"/>
    <xf numFmtId="0" fontId="5" fillId="0" borderId="0" xfId="0" applyFont="1" applyBorder="1" applyAlignment="1">
      <alignment horizontal="right"/>
    </xf>
    <xf numFmtId="167" fontId="5" fillId="0" borderId="0" xfId="1" applyNumberFormat="1" applyFont="1" applyBorder="1" applyAlignment="1">
      <alignment horizontal="center"/>
    </xf>
    <xf numFmtId="167" fontId="9" fillId="0" borderId="0" xfId="1" applyNumberFormat="1" applyFont="1" applyBorder="1" applyAlignment="1">
      <alignment horizontal="center"/>
    </xf>
    <xf numFmtId="0" fontId="2" fillId="0" borderId="0" xfId="0" applyFont="1" applyBorder="1"/>
    <xf numFmtId="167" fontId="5" fillId="0" borderId="0" xfId="1" applyNumberFormat="1" applyFont="1" applyFill="1" applyBorder="1" applyAlignment="1">
      <alignment horizontal="center"/>
    </xf>
    <xf numFmtId="0" fontId="6" fillId="0" borderId="0" xfId="0" applyFont="1" applyBorder="1"/>
    <xf numFmtId="167" fontId="8" fillId="0" borderId="0" xfId="1" applyNumberFormat="1" applyFont="1" applyBorder="1" applyAlignment="1">
      <alignment horizontal="center"/>
    </xf>
    <xf numFmtId="167" fontId="10" fillId="0" borderId="0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11" fillId="0" borderId="0" xfId="1" applyNumberFormat="1" applyFont="1" applyFill="1" applyBorder="1" applyAlignment="1">
      <alignment horizontal="center"/>
    </xf>
    <xf numFmtId="167" fontId="19" fillId="0" borderId="3" xfId="1" applyNumberFormat="1" applyFont="1" applyBorder="1"/>
    <xf numFmtId="167" fontId="20" fillId="0" borderId="3" xfId="1" applyNumberFormat="1" applyFont="1" applyBorder="1"/>
    <xf numFmtId="189" fontId="0" fillId="0" borderId="0" xfId="0" applyNumberFormat="1" applyFill="1" applyAlignment="1" applyProtection="1">
      <alignment horizontal="center" vertical="center" wrapText="1"/>
    </xf>
    <xf numFmtId="189" fontId="0" fillId="0" borderId="0" xfId="0" applyNumberFormat="1" applyFill="1" applyAlignment="1" applyProtection="1">
      <alignment vertical="center" wrapText="1"/>
    </xf>
    <xf numFmtId="189" fontId="24" fillId="0" borderId="4" xfId="0" applyNumberFormat="1" applyFont="1" applyFill="1" applyBorder="1" applyAlignment="1" applyProtection="1">
      <alignment horizontal="center" vertical="center" wrapText="1"/>
    </xf>
    <xf numFmtId="189" fontId="24" fillId="0" borderId="5" xfId="0" applyNumberFormat="1" applyFont="1" applyFill="1" applyBorder="1" applyAlignment="1" applyProtection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89" fontId="24" fillId="0" borderId="6" xfId="0" applyNumberFormat="1" applyFont="1" applyFill="1" applyBorder="1" applyAlignment="1" applyProtection="1">
      <alignment horizontal="center" vertical="center" wrapText="1"/>
    </xf>
    <xf numFmtId="189" fontId="25" fillId="0" borderId="7" xfId="0" applyNumberFormat="1" applyFont="1" applyFill="1" applyBorder="1" applyAlignment="1" applyProtection="1">
      <alignment horizontal="center" vertical="center" wrapText="1"/>
    </xf>
    <xf numFmtId="189" fontId="25" fillId="0" borderId="8" xfId="0" applyNumberFormat="1" applyFont="1" applyFill="1" applyBorder="1" applyAlignment="1" applyProtection="1">
      <alignment horizontal="center" vertical="center" wrapText="1"/>
    </xf>
    <xf numFmtId="189" fontId="25" fillId="0" borderId="9" xfId="0" applyNumberFormat="1" applyFont="1" applyFill="1" applyBorder="1" applyAlignment="1" applyProtection="1">
      <alignment horizontal="center" vertical="center" wrapText="1"/>
    </xf>
    <xf numFmtId="189" fontId="26" fillId="0" borderId="1" xfId="0" applyNumberFormat="1" applyFont="1" applyFill="1" applyBorder="1" applyAlignment="1" applyProtection="1">
      <alignment vertical="center" wrapText="1"/>
      <protection locked="0"/>
    </xf>
    <xf numFmtId="189" fontId="26" fillId="0" borderId="3" xfId="0" applyNumberFormat="1" applyFont="1" applyFill="1" applyBorder="1" applyAlignment="1" applyProtection="1">
      <alignment vertical="center" wrapText="1"/>
      <protection locked="0"/>
    </xf>
    <xf numFmtId="189" fontId="27" fillId="0" borderId="10" xfId="0" applyNumberFormat="1" applyFont="1" applyFill="1" applyBorder="1" applyAlignment="1" applyProtection="1">
      <alignment vertical="center" wrapText="1"/>
    </xf>
    <xf numFmtId="189" fontId="26" fillId="0" borderId="2" xfId="0" applyNumberFormat="1" applyFont="1" applyFill="1" applyBorder="1" applyAlignment="1" applyProtection="1">
      <alignment vertical="center" wrapText="1"/>
      <protection locked="0"/>
    </xf>
    <xf numFmtId="189" fontId="26" fillId="0" borderId="11" xfId="0" applyNumberFormat="1" applyFont="1" applyFill="1" applyBorder="1" applyAlignment="1" applyProtection="1">
      <alignment vertical="center" wrapText="1"/>
      <protection locked="0"/>
    </xf>
    <xf numFmtId="189" fontId="25" fillId="0" borderId="5" xfId="0" applyNumberFormat="1" applyFont="1" applyFill="1" applyBorder="1" applyAlignment="1" applyProtection="1">
      <alignment vertical="center" wrapText="1"/>
    </xf>
    <xf numFmtId="189" fontId="25" fillId="0" borderId="12" xfId="0" applyNumberFormat="1" applyFont="1" applyFill="1" applyBorder="1" applyAlignment="1" applyProtection="1">
      <alignment vertical="center" wrapText="1"/>
    </xf>
    <xf numFmtId="189" fontId="0" fillId="0" borderId="0" xfId="0" applyNumberFormat="1" applyFill="1" applyAlignment="1">
      <alignment horizontal="center" vertical="center" wrapText="1"/>
    </xf>
    <xf numFmtId="189" fontId="0" fillId="0" borderId="0" xfId="0" applyNumberFormat="1" applyFill="1" applyAlignment="1">
      <alignment vertical="center" wrapText="1"/>
    </xf>
    <xf numFmtId="189" fontId="28" fillId="0" borderId="0" xfId="0" applyNumberFormat="1" applyFont="1" applyFill="1" applyAlignment="1">
      <alignment vertical="center" wrapText="1"/>
    </xf>
    <xf numFmtId="189" fontId="25" fillId="0" borderId="13" xfId="0" applyNumberFormat="1" applyFont="1" applyFill="1" applyBorder="1" applyAlignment="1" applyProtection="1">
      <alignment horizontal="center" vertical="center" wrapText="1"/>
    </xf>
    <xf numFmtId="189" fontId="24" fillId="0" borderId="14" xfId="0" applyNumberFormat="1" applyFont="1" applyFill="1" applyBorder="1" applyAlignment="1" applyProtection="1">
      <alignment horizontal="center" vertical="center" wrapText="1"/>
    </xf>
    <xf numFmtId="189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24" fillId="0" borderId="5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center" wrapText="1"/>
    </xf>
    <xf numFmtId="189" fontId="31" fillId="0" borderId="1" xfId="0" applyNumberFormat="1" applyFont="1" applyFill="1" applyBorder="1" applyAlignment="1" applyProtection="1">
      <alignment vertical="center"/>
      <protection locked="0"/>
    </xf>
    <xf numFmtId="189" fontId="31" fillId="0" borderId="3" xfId="0" applyNumberFormat="1" applyFont="1" applyFill="1" applyBorder="1" applyAlignment="1" applyProtection="1">
      <alignment vertical="center"/>
      <protection locked="0"/>
    </xf>
    <xf numFmtId="189" fontId="27" fillId="0" borderId="3" xfId="0" applyNumberFormat="1" applyFont="1" applyFill="1" applyBorder="1" applyAlignment="1" applyProtection="1">
      <alignment vertical="center"/>
    </xf>
    <xf numFmtId="189" fontId="27" fillId="0" borderId="10" xfId="0" applyNumberFormat="1" applyFont="1" applyFill="1" applyBorder="1" applyAlignment="1" applyProtection="1">
      <alignment vertical="center"/>
    </xf>
    <xf numFmtId="0" fontId="4" fillId="0" borderId="0" xfId="5" applyFill="1" applyProtection="1"/>
    <xf numFmtId="0" fontId="33" fillId="0" borderId="0" xfId="5" applyFont="1" applyFill="1" applyProtection="1"/>
    <xf numFmtId="0" fontId="38" fillId="0" borderId="17" xfId="5" applyFont="1" applyFill="1" applyBorder="1" applyAlignment="1" applyProtection="1">
      <alignment horizontal="center" vertical="center" wrapText="1"/>
    </xf>
    <xf numFmtId="0" fontId="38" fillId="0" borderId="18" xfId="5" applyFont="1" applyFill="1" applyBorder="1" applyAlignment="1" applyProtection="1">
      <alignment horizontal="center" vertical="center" wrapText="1"/>
    </xf>
    <xf numFmtId="0" fontId="20" fillId="0" borderId="19" xfId="5" applyFont="1" applyFill="1" applyBorder="1" applyAlignment="1" applyProtection="1">
      <alignment vertical="center" wrapText="1"/>
    </xf>
    <xf numFmtId="190" fontId="26" fillId="0" borderId="20" xfId="4" applyNumberFormat="1" applyFont="1" applyFill="1" applyBorder="1" applyAlignment="1" applyProtection="1">
      <alignment horizontal="center" vertical="center"/>
    </xf>
    <xf numFmtId="191" fontId="39" fillId="0" borderId="20" xfId="5" applyNumberFormat="1" applyFont="1" applyFill="1" applyBorder="1" applyAlignment="1" applyProtection="1">
      <alignment horizontal="right" vertical="center" wrapText="1"/>
      <protection locked="0"/>
    </xf>
    <xf numFmtId="0" fontId="20" fillId="0" borderId="16" xfId="5" applyFont="1" applyFill="1" applyBorder="1" applyAlignment="1" applyProtection="1">
      <alignment vertical="center" wrapText="1"/>
    </xf>
    <xf numFmtId="191" fontId="19" fillId="0" borderId="1" xfId="5" applyNumberFormat="1" applyFont="1" applyFill="1" applyBorder="1" applyAlignment="1" applyProtection="1">
      <alignment horizontal="right" vertical="center" wrapText="1"/>
    </xf>
    <xf numFmtId="191" fontId="19" fillId="0" borderId="1" xfId="5" applyNumberFormat="1" applyFont="1" applyFill="1" applyBorder="1" applyAlignment="1" applyProtection="1">
      <alignment horizontal="right" vertical="center" wrapText="1"/>
      <protection locked="0"/>
    </xf>
    <xf numFmtId="191" fontId="20" fillId="0" borderId="1" xfId="5" applyNumberFormat="1" applyFont="1" applyFill="1" applyBorder="1" applyAlignment="1" applyProtection="1">
      <alignment horizontal="right" vertical="center" wrapText="1"/>
    </xf>
    <xf numFmtId="0" fontId="20" fillId="0" borderId="17" xfId="5" applyFont="1" applyFill="1" applyBorder="1" applyAlignment="1" applyProtection="1">
      <alignment vertical="center" wrapText="1"/>
    </xf>
    <xf numFmtId="191" fontId="39" fillId="0" borderId="18" xfId="5" applyNumberFormat="1" applyFont="1" applyFill="1" applyBorder="1" applyAlignment="1" applyProtection="1">
      <alignment horizontal="right" vertical="center" wrapText="1"/>
    </xf>
    <xf numFmtId="0" fontId="19" fillId="0" borderId="0" xfId="5" applyFont="1" applyFill="1" applyProtection="1"/>
    <xf numFmtId="3" fontId="4" fillId="0" borderId="0" xfId="5" applyNumberFormat="1" applyFont="1" applyFill="1" applyProtection="1"/>
    <xf numFmtId="0" fontId="4" fillId="0" borderId="0" xfId="5" applyFont="1" applyFill="1" applyProtection="1"/>
    <xf numFmtId="0" fontId="36" fillId="0" borderId="0" xfId="4" applyFill="1" applyAlignment="1" applyProtection="1">
      <alignment vertical="center" wrapText="1"/>
    </xf>
    <xf numFmtId="0" fontId="40" fillId="0" borderId="0" xfId="4" applyFont="1" applyFill="1" applyAlignment="1" applyProtection="1">
      <alignment horizontal="center" vertical="center"/>
    </xf>
    <xf numFmtId="0" fontId="36" fillId="0" borderId="0" xfId="4" applyFill="1" applyAlignment="1" applyProtection="1">
      <alignment vertical="center"/>
    </xf>
    <xf numFmtId="49" fontId="25" fillId="0" borderId="17" xfId="4" applyNumberFormat="1" applyFont="1" applyFill="1" applyBorder="1" applyAlignment="1" applyProtection="1">
      <alignment horizontal="center" vertical="center" wrapText="1"/>
    </xf>
    <xf numFmtId="49" fontId="25" fillId="0" borderId="18" xfId="4" applyNumberFormat="1" applyFont="1" applyFill="1" applyBorder="1" applyAlignment="1" applyProtection="1">
      <alignment horizontal="center" vertical="center"/>
    </xf>
    <xf numFmtId="49" fontId="25" fillId="0" borderId="21" xfId="4" applyNumberFormat="1" applyFont="1" applyFill="1" applyBorder="1" applyAlignment="1" applyProtection="1">
      <alignment horizontal="center" vertical="center"/>
    </xf>
    <xf numFmtId="190" fontId="26" fillId="0" borderId="22" xfId="4" applyNumberFormat="1" applyFont="1" applyFill="1" applyBorder="1" applyAlignment="1" applyProtection="1">
      <alignment horizontal="center" vertical="center"/>
    </xf>
    <xf numFmtId="192" fontId="26" fillId="0" borderId="23" xfId="4" applyNumberFormat="1" applyFont="1" applyFill="1" applyBorder="1" applyAlignment="1" applyProtection="1">
      <alignment vertical="center"/>
      <protection locked="0"/>
    </xf>
    <xf numFmtId="190" fontId="26" fillId="0" borderId="1" xfId="4" applyNumberFormat="1" applyFont="1" applyFill="1" applyBorder="1" applyAlignment="1" applyProtection="1">
      <alignment horizontal="center" vertical="center"/>
    </xf>
    <xf numFmtId="192" fontId="26" fillId="0" borderId="10" xfId="4" applyNumberFormat="1" applyFont="1" applyFill="1" applyBorder="1" applyAlignment="1" applyProtection="1">
      <alignment vertical="center"/>
      <protection locked="0"/>
    </xf>
    <xf numFmtId="192" fontId="25" fillId="0" borderId="10" xfId="4" applyNumberFormat="1" applyFont="1" applyFill="1" applyBorder="1" applyAlignment="1" applyProtection="1">
      <alignment vertical="center"/>
    </xf>
    <xf numFmtId="192" fontId="31" fillId="0" borderId="10" xfId="4" applyNumberFormat="1" applyFont="1" applyFill="1" applyBorder="1" applyAlignment="1" applyProtection="1">
      <alignment vertical="center"/>
      <protection locked="0"/>
    </xf>
    <xf numFmtId="0" fontId="25" fillId="0" borderId="17" xfId="4" applyFont="1" applyFill="1" applyBorder="1" applyAlignment="1" applyProtection="1">
      <alignment horizontal="left" vertical="center" wrapText="1"/>
    </xf>
    <xf numFmtId="190" fontId="26" fillId="0" borderId="18" xfId="4" applyNumberFormat="1" applyFont="1" applyFill="1" applyBorder="1" applyAlignment="1" applyProtection="1">
      <alignment horizontal="center" vertical="center"/>
    </xf>
    <xf numFmtId="192" fontId="25" fillId="0" borderId="21" xfId="4" applyNumberFormat="1" applyFont="1" applyFill="1" applyBorder="1" applyAlignment="1" applyProtection="1">
      <alignment vertical="center"/>
    </xf>
    <xf numFmtId="0" fontId="42" fillId="0" borderId="0" xfId="0" applyFont="1" applyFill="1" applyAlignment="1">
      <alignment horizontal="center"/>
    </xf>
    <xf numFmtId="0" fontId="43" fillId="0" borderId="0" xfId="0" applyFont="1" applyFill="1" applyAlignment="1">
      <alignment horizontal="right"/>
    </xf>
    <xf numFmtId="0" fontId="28" fillId="0" borderId="4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2" xfId="0" applyFill="1" applyBorder="1" applyAlignment="1" applyProtection="1">
      <alignment horizontal="left" vertical="center" wrapText="1" indent="1"/>
      <protection locked="0"/>
    </xf>
    <xf numFmtId="193" fontId="30" fillId="0" borderId="23" xfId="0" applyNumberFormat="1" applyFont="1" applyFill="1" applyBorder="1" applyAlignment="1" applyProtection="1">
      <alignment horizontal="right" vertical="center"/>
    </xf>
    <xf numFmtId="0" fontId="0" fillId="0" borderId="16" xfId="0" applyFill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 indent="5"/>
    </xf>
    <xf numFmtId="193" fontId="46" fillId="0" borderId="10" xfId="0" applyNumberFormat="1" applyFont="1" applyFill="1" applyBorder="1" applyAlignment="1" applyProtection="1">
      <alignment horizontal="right" vertical="center"/>
      <protection locked="0"/>
    </xf>
    <xf numFmtId="0" fontId="36" fillId="0" borderId="2" xfId="0" applyFont="1" applyFill="1" applyBorder="1" applyAlignment="1">
      <alignment horizontal="left" vertical="center" inden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 applyProtection="1">
      <alignment horizontal="left" vertical="center" wrapText="1" indent="1"/>
      <protection locked="0"/>
    </xf>
    <xf numFmtId="0" fontId="0" fillId="0" borderId="17" xfId="0" applyFill="1" applyBorder="1" applyAlignment="1">
      <alignment horizontal="center" vertical="center"/>
    </xf>
    <xf numFmtId="0" fontId="8" fillId="0" borderId="2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vertical="top" wrapText="1"/>
    </xf>
    <xf numFmtId="167" fontId="5" fillId="0" borderId="27" xfId="1" applyNumberFormat="1" applyFont="1" applyBorder="1" applyAlignment="1">
      <alignment horizontal="right" vertical="top" wrapText="1"/>
    </xf>
    <xf numFmtId="167" fontId="5" fillId="0" borderId="26" xfId="1" applyNumberFormat="1" applyFont="1" applyBorder="1" applyAlignment="1">
      <alignment horizontal="right" vertical="top" wrapText="1"/>
    </xf>
    <xf numFmtId="0" fontId="5" fillId="0" borderId="25" xfId="0" applyFont="1" applyBorder="1" applyAlignment="1">
      <alignment horizontal="right" vertical="top" wrapText="1"/>
    </xf>
    <xf numFmtId="0" fontId="5" fillId="0" borderId="27" xfId="0" applyFont="1" applyBorder="1" applyAlignment="1">
      <alignment horizontal="right" vertical="top" wrapText="1"/>
    </xf>
    <xf numFmtId="0" fontId="5" fillId="0" borderId="26" xfId="0" applyFont="1" applyBorder="1" applyAlignment="1">
      <alignment horizontal="right" vertical="top" wrapText="1"/>
    </xf>
    <xf numFmtId="0" fontId="8" fillId="0" borderId="26" xfId="0" applyFont="1" applyBorder="1" applyAlignment="1">
      <alignment vertical="top" wrapText="1"/>
    </xf>
    <xf numFmtId="167" fontId="8" fillId="0" borderId="27" xfId="0" applyNumberFormat="1" applyFont="1" applyBorder="1" applyAlignment="1">
      <alignment horizontal="right" vertical="top" wrapText="1"/>
    </xf>
    <xf numFmtId="0" fontId="8" fillId="0" borderId="25" xfId="0" applyFont="1" applyBorder="1" applyAlignment="1">
      <alignment horizontal="right" vertical="top" wrapText="1"/>
    </xf>
    <xf numFmtId="0" fontId="19" fillId="0" borderId="0" xfId="0" applyFont="1"/>
    <xf numFmtId="0" fontId="5" fillId="0" borderId="28" xfId="0" applyFont="1" applyFill="1" applyBorder="1" applyAlignment="1">
      <alignment horizontal="right" vertical="top" wrapText="1"/>
    </xf>
    <xf numFmtId="0" fontId="19" fillId="0" borderId="1" xfId="1" applyNumberFormat="1" applyFont="1" applyBorder="1"/>
    <xf numFmtId="0" fontId="20" fillId="0" borderId="1" xfId="1" applyNumberFormat="1" applyFont="1" applyBorder="1"/>
    <xf numFmtId="0" fontId="19" fillId="0" borderId="1" xfId="0" applyFont="1" applyFill="1" applyBorder="1" applyAlignment="1">
      <alignment horizontal="left"/>
    </xf>
    <xf numFmtId="195" fontId="20" fillId="0" borderId="1" xfId="1" applyNumberFormat="1" applyFont="1" applyBorder="1" applyAlignment="1">
      <alignment horizontal="center"/>
    </xf>
    <xf numFmtId="195" fontId="19" fillId="0" borderId="1" xfId="1" applyNumberFormat="1" applyFont="1" applyBorder="1"/>
    <xf numFmtId="167" fontId="20" fillId="0" borderId="1" xfId="1" applyNumberFormat="1" applyFont="1" applyBorder="1" applyAlignment="1">
      <alignment horizontal="center"/>
    </xf>
    <xf numFmtId="195" fontId="20" fillId="0" borderId="3" xfId="1" applyNumberFormat="1" applyFont="1" applyBorder="1"/>
    <xf numFmtId="195" fontId="12" fillId="0" borderId="1" xfId="1" applyNumberFormat="1" applyFont="1" applyFill="1" applyBorder="1" applyAlignment="1">
      <alignment horizontal="right"/>
    </xf>
    <xf numFmtId="167" fontId="17" fillId="0" borderId="1" xfId="1" applyNumberFormat="1" applyFont="1" applyFill="1" applyBorder="1" applyAlignment="1">
      <alignment horizontal="right"/>
    </xf>
    <xf numFmtId="167" fontId="12" fillId="0" borderId="1" xfId="1" applyNumberFormat="1" applyFont="1" applyFill="1" applyBorder="1" applyAlignment="1">
      <alignment horizontal="right"/>
    </xf>
    <xf numFmtId="195" fontId="16" fillId="0" borderId="1" xfId="1" applyNumberFormat="1" applyFont="1" applyFill="1" applyBorder="1" applyAlignment="1">
      <alignment horizontal="right"/>
    </xf>
    <xf numFmtId="0" fontId="12" fillId="0" borderId="0" xfId="0" applyFont="1" applyFill="1"/>
    <xf numFmtId="167" fontId="16" fillId="0" borderId="1" xfId="1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left"/>
    </xf>
    <xf numFmtId="0" fontId="21" fillId="0" borderId="3" xfId="0" applyFont="1" applyFill="1" applyBorder="1" applyAlignment="1">
      <alignment horizontal="left"/>
    </xf>
    <xf numFmtId="0" fontId="21" fillId="0" borderId="29" xfId="0" applyFont="1" applyFill="1" applyBorder="1" applyAlignment="1">
      <alignment horizontal="left"/>
    </xf>
    <xf numFmtId="0" fontId="21" fillId="0" borderId="30" xfId="0" applyFont="1" applyFill="1" applyBorder="1" applyAlignment="1">
      <alignment horizontal="left"/>
    </xf>
    <xf numFmtId="49" fontId="20" fillId="0" borderId="29" xfId="0" applyNumberFormat="1" applyFont="1" applyFill="1" applyBorder="1" applyAlignment="1">
      <alignment horizontal="left" vertical="center"/>
    </xf>
    <xf numFmtId="49" fontId="20" fillId="0" borderId="30" xfId="0" applyNumberFormat="1" applyFont="1" applyFill="1" applyBorder="1" applyAlignment="1">
      <alignment horizontal="left" vertical="center"/>
    </xf>
    <xf numFmtId="0" fontId="12" fillId="0" borderId="0" xfId="0" applyFont="1" applyFill="1" applyBorder="1"/>
    <xf numFmtId="167" fontId="34" fillId="0" borderId="1" xfId="1" applyNumberFormat="1" applyFont="1" applyFill="1" applyBorder="1" applyAlignment="1"/>
    <xf numFmtId="0" fontId="17" fillId="0" borderId="0" xfId="0" applyFont="1" applyFill="1"/>
    <xf numFmtId="0" fontId="5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left" vertical="center"/>
    </xf>
    <xf numFmtId="49" fontId="19" fillId="0" borderId="29" xfId="0" applyNumberFormat="1" applyFont="1" applyFill="1" applyBorder="1" applyAlignment="1">
      <alignment horizontal="left" vertical="center"/>
    </xf>
    <xf numFmtId="49" fontId="19" fillId="0" borderId="3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47" fillId="0" borderId="0" xfId="0" applyFont="1" applyBorder="1"/>
    <xf numFmtId="167" fontId="6" fillId="0" borderId="0" xfId="1" applyNumberFormat="1" applyFont="1" applyBorder="1"/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189" fontId="22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189" fontId="27" fillId="0" borderId="5" xfId="0" applyNumberFormat="1" applyFont="1" applyFill="1" applyBorder="1" applyAlignment="1" applyProtection="1">
      <alignment vertical="center"/>
    </xf>
    <xf numFmtId="189" fontId="27" fillId="0" borderId="15" xfId="0" applyNumberFormat="1" applyFont="1" applyFill="1" applyBorder="1" applyAlignment="1" applyProtection="1">
      <alignment vertical="center"/>
    </xf>
    <xf numFmtId="189" fontId="27" fillId="0" borderId="12" xfId="0" applyNumberFormat="1" applyFont="1" applyFill="1" applyBorder="1" applyAlignment="1" applyProtection="1">
      <alignment vertical="center"/>
    </xf>
    <xf numFmtId="189" fontId="30" fillId="0" borderId="5" xfId="0" applyNumberFormat="1" applyFont="1" applyFill="1" applyBorder="1" applyAlignment="1" applyProtection="1">
      <alignment vertical="center"/>
    </xf>
    <xf numFmtId="195" fontId="20" fillId="0" borderId="1" xfId="1" applyNumberFormat="1" applyFont="1" applyBorder="1"/>
    <xf numFmtId="0" fontId="5" fillId="0" borderId="1" xfId="0" applyFont="1" applyBorder="1"/>
    <xf numFmtId="195" fontId="20" fillId="0" borderId="1" xfId="1" applyNumberFormat="1" applyFont="1" applyBorder="1" applyAlignment="1">
      <alignment vertical="center"/>
    </xf>
    <xf numFmtId="167" fontId="20" fillId="0" borderId="1" xfId="1" applyNumberFormat="1" applyFont="1" applyBorder="1" applyAlignment="1">
      <alignment vertical="center"/>
    </xf>
    <xf numFmtId="0" fontId="5" fillId="0" borderId="1" xfId="0" applyFont="1" applyFill="1" applyBorder="1"/>
    <xf numFmtId="1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189" fontId="4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89" fontId="2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" fontId="26" fillId="0" borderId="1" xfId="0" applyNumberFormat="1" applyFont="1" applyFill="1" applyBorder="1" applyAlignment="1" applyProtection="1">
      <alignment vertical="center" wrapText="1"/>
      <protection locked="0"/>
    </xf>
    <xf numFmtId="189" fontId="26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" fontId="26" fillId="0" borderId="2" xfId="0" applyNumberFormat="1" applyFont="1" applyFill="1" applyBorder="1" applyAlignment="1" applyProtection="1">
      <alignment vertical="center" wrapText="1"/>
      <protection locked="0"/>
    </xf>
    <xf numFmtId="189" fontId="24" fillId="0" borderId="4" xfId="0" applyNumberFormat="1" applyFont="1" applyFill="1" applyBorder="1" applyAlignment="1" applyProtection="1">
      <alignment horizontal="left" vertical="center" wrapText="1"/>
    </xf>
    <xf numFmtId="0" fontId="12" fillId="0" borderId="0" xfId="5" applyFont="1" applyFill="1" applyBorder="1" applyAlignment="1" applyProtection="1">
      <alignment horizontal="right"/>
    </xf>
    <xf numFmtId="0" fontId="50" fillId="0" borderId="0" xfId="0" applyFont="1" applyFill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4" fillId="0" borderId="1" xfId="0" applyFont="1" applyBorder="1"/>
    <xf numFmtId="167" fontId="14" fillId="0" borderId="1" xfId="1" applyNumberFormat="1" applyFont="1" applyFill="1" applyBorder="1"/>
    <xf numFmtId="167" fontId="14" fillId="0" borderId="1" xfId="1" applyNumberFormat="1" applyFont="1" applyBorder="1"/>
    <xf numFmtId="195" fontId="14" fillId="0" borderId="1" xfId="1" applyNumberFormat="1" applyFont="1" applyBorder="1" applyAlignment="1">
      <alignment horizontal="right"/>
    </xf>
    <xf numFmtId="0" fontId="8" fillId="0" borderId="1" xfId="0" applyFont="1" applyBorder="1"/>
    <xf numFmtId="167" fontId="8" fillId="0" borderId="1" xfId="1" applyNumberFormat="1" applyFont="1" applyBorder="1"/>
    <xf numFmtId="167" fontId="15" fillId="0" borderId="1" xfId="2" applyNumberFormat="1" applyFont="1" applyBorder="1"/>
    <xf numFmtId="167" fontId="14" fillId="0" borderId="1" xfId="2" applyNumberFormat="1" applyFont="1" applyBorder="1"/>
    <xf numFmtId="195" fontId="14" fillId="0" borderId="1" xfId="0" applyNumberFormat="1" applyFont="1" applyBorder="1"/>
    <xf numFmtId="167" fontId="8" fillId="0" borderId="1" xfId="2" applyNumberFormat="1" applyFont="1" applyBorder="1" applyAlignment="1">
      <alignment horizontal="center"/>
    </xf>
    <xf numFmtId="195" fontId="15" fillId="0" borderId="1" xfId="0" applyNumberFormat="1" applyFont="1" applyBorder="1"/>
    <xf numFmtId="195" fontId="8" fillId="0" borderId="1" xfId="0" applyNumberFormat="1" applyFont="1" applyBorder="1" applyAlignment="1">
      <alignment horizontal="right"/>
    </xf>
    <xf numFmtId="0" fontId="0" fillId="0" borderId="1" xfId="0" applyBorder="1"/>
    <xf numFmtId="0" fontId="44" fillId="0" borderId="18" xfId="0" applyFont="1" applyFill="1" applyBorder="1" applyAlignment="1">
      <alignment horizontal="left" vertical="center" wrapText="1" indent="5"/>
    </xf>
    <xf numFmtId="0" fontId="5" fillId="0" borderId="16" xfId="0" applyFont="1" applyFill="1" applyBorder="1"/>
    <xf numFmtId="0" fontId="16" fillId="0" borderId="0" xfId="0" applyFont="1" applyFill="1"/>
    <xf numFmtId="195" fontId="5" fillId="0" borderId="1" xfId="0" applyNumberFormat="1" applyFont="1" applyFill="1" applyBorder="1"/>
    <xf numFmtId="0" fontId="5" fillId="0" borderId="0" xfId="0" applyFont="1" applyFill="1"/>
    <xf numFmtId="0" fontId="44" fillId="0" borderId="1" xfId="0" applyFont="1" applyFill="1" applyBorder="1" applyAlignment="1">
      <alignment horizontal="left" vertical="center" wrapText="1" indent="5"/>
    </xf>
    <xf numFmtId="0" fontId="19" fillId="0" borderId="3" xfId="0" applyFont="1" applyBorder="1" applyAlignment="1"/>
    <xf numFmtId="0" fontId="19" fillId="0" borderId="29" xfId="0" applyFont="1" applyBorder="1" applyAlignment="1"/>
    <xf numFmtId="0" fontId="19" fillId="0" borderId="30" xfId="0" applyFont="1" applyBorder="1" applyAlignment="1"/>
    <xf numFmtId="167" fontId="17" fillId="0" borderId="1" xfId="1" applyNumberFormat="1" applyFont="1" applyBorder="1"/>
    <xf numFmtId="167" fontId="12" fillId="3" borderId="1" xfId="1" applyNumberFormat="1" applyFont="1" applyFill="1" applyBorder="1"/>
    <xf numFmtId="193" fontId="46" fillId="0" borderId="21" xfId="0" applyNumberFormat="1" applyFont="1" applyFill="1" applyBorder="1" applyAlignment="1" applyProtection="1">
      <alignment horizontal="right" vertical="center"/>
      <protection locked="0"/>
    </xf>
    <xf numFmtId="193" fontId="30" fillId="0" borderId="10" xfId="0" applyNumberFormat="1" applyFont="1" applyFill="1" applyBorder="1" applyAlignment="1" applyProtection="1">
      <alignment horizontal="right" vertical="center"/>
      <protection locked="0"/>
    </xf>
    <xf numFmtId="193" fontId="30" fillId="0" borderId="32" xfId="0" applyNumberFormat="1" applyFont="1" applyFill="1" applyBorder="1" applyAlignment="1" applyProtection="1">
      <alignment horizontal="right" vertical="center"/>
      <protection locked="0"/>
    </xf>
    <xf numFmtId="167" fontId="12" fillId="0" borderId="1" xfId="1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wrapText="1"/>
    </xf>
    <xf numFmtId="195" fontId="5" fillId="0" borderId="1" xfId="0" applyNumberFormat="1" applyFont="1" applyFill="1" applyBorder="1" applyAlignment="1">
      <alignment vertical="center"/>
    </xf>
    <xf numFmtId="167" fontId="19" fillId="0" borderId="3" xfId="1" applyNumberFormat="1" applyFont="1" applyFill="1" applyBorder="1"/>
    <xf numFmtId="167" fontId="19" fillId="0" borderId="1" xfId="1" applyNumberFormat="1" applyFont="1" applyFill="1" applyBorder="1"/>
    <xf numFmtId="0" fontId="31" fillId="0" borderId="31" xfId="0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 applyProtection="1">
      <alignment vertical="center" wrapText="1"/>
    </xf>
    <xf numFmtId="189" fontId="31" fillId="0" borderId="2" xfId="0" applyNumberFormat="1" applyFont="1" applyFill="1" applyBorder="1" applyAlignment="1" applyProtection="1">
      <alignment vertical="center"/>
      <protection locked="0"/>
    </xf>
    <xf numFmtId="189" fontId="31" fillId="0" borderId="11" xfId="0" applyNumberFormat="1" applyFont="1" applyFill="1" applyBorder="1" applyAlignment="1" applyProtection="1">
      <alignment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vertical="center" wrapText="1"/>
    </xf>
    <xf numFmtId="189" fontId="31" fillId="0" borderId="18" xfId="0" applyNumberFormat="1" applyFont="1" applyFill="1" applyBorder="1" applyAlignment="1" applyProtection="1">
      <alignment vertical="center"/>
      <protection locked="0"/>
    </xf>
    <xf numFmtId="189" fontId="31" fillId="0" borderId="33" xfId="0" applyNumberFormat="1" applyFont="1" applyFill="1" applyBorder="1" applyAlignment="1" applyProtection="1">
      <alignment vertical="center"/>
      <protection locked="0"/>
    </xf>
    <xf numFmtId="189" fontId="27" fillId="0" borderId="21" xfId="0" applyNumberFormat="1" applyFont="1" applyFill="1" applyBorder="1" applyAlignment="1" applyProtection="1">
      <alignment vertical="center"/>
    </xf>
    <xf numFmtId="195" fontId="14" fillId="0" borderId="1" xfId="0" applyNumberFormat="1" applyFont="1" applyFill="1" applyBorder="1" applyAlignment="1">
      <alignment horizontal="right"/>
    </xf>
    <xf numFmtId="195" fontId="5" fillId="0" borderId="1" xfId="0" applyNumberFormat="1" applyFont="1" applyFill="1" applyBorder="1" applyAlignment="1">
      <alignment horizontal="right"/>
    </xf>
    <xf numFmtId="195" fontId="8" fillId="0" borderId="1" xfId="1" applyNumberFormat="1" applyFont="1" applyFill="1" applyBorder="1" applyAlignment="1">
      <alignment horizontal="right"/>
    </xf>
    <xf numFmtId="195" fontId="14" fillId="0" borderId="1" xfId="1" applyNumberFormat="1" applyFont="1" applyFill="1" applyBorder="1" applyAlignment="1">
      <alignment horizontal="right"/>
    </xf>
    <xf numFmtId="167" fontId="8" fillId="0" borderId="1" xfId="1" applyNumberFormat="1" applyFont="1" applyFill="1" applyBorder="1"/>
    <xf numFmtId="167" fontId="5" fillId="0" borderId="1" xfId="1" applyNumberFormat="1" applyFont="1" applyBorder="1"/>
    <xf numFmtId="195" fontId="5" fillId="0" borderId="1" xfId="0" applyNumberFormat="1" applyFont="1" applyBorder="1"/>
    <xf numFmtId="0" fontId="0" fillId="0" borderId="0" xfId="0" applyFont="1"/>
    <xf numFmtId="195" fontId="5" fillId="0" borderId="1" xfId="0" applyNumberFormat="1" applyFont="1" applyBorder="1" applyAlignment="1">
      <alignment horizontal="right"/>
    </xf>
    <xf numFmtId="0" fontId="5" fillId="0" borderId="16" xfId="0" applyFont="1" applyFill="1" applyBorder="1" applyAlignment="1">
      <alignment vertical="center" wrapText="1"/>
    </xf>
    <xf numFmtId="167" fontId="12" fillId="3" borderId="1" xfId="1" applyNumberFormat="1" applyFont="1" applyFill="1" applyBorder="1" applyAlignment="1">
      <alignment horizontal="right"/>
    </xf>
    <xf numFmtId="195" fontId="16" fillId="3" borderId="1" xfId="1" applyNumberFormat="1" applyFont="1" applyFill="1" applyBorder="1" applyAlignment="1">
      <alignment horizontal="right"/>
    </xf>
    <xf numFmtId="0" fontId="0" fillId="3" borderId="0" xfId="0" applyFill="1"/>
    <xf numFmtId="0" fontId="5" fillId="3" borderId="34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49" fillId="3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93" fontId="30" fillId="3" borderId="36" xfId="0" applyNumberFormat="1" applyFont="1" applyFill="1" applyBorder="1" applyAlignment="1" applyProtection="1">
      <alignment horizontal="right" vertical="center"/>
    </xf>
    <xf numFmtId="167" fontId="16" fillId="3" borderId="1" xfId="1" applyNumberFormat="1" applyFont="1" applyFill="1" applyBorder="1" applyAlignment="1">
      <alignment horizontal="right"/>
    </xf>
    <xf numFmtId="167" fontId="17" fillId="3" borderId="1" xfId="1" applyNumberFormat="1" applyFont="1" applyFill="1" applyBorder="1" applyAlignment="1">
      <alignment horizontal="right"/>
    </xf>
    <xf numFmtId="195" fontId="12" fillId="3" borderId="1" xfId="1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9" fillId="0" borderId="30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0" fontId="19" fillId="0" borderId="3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20" fillId="0" borderId="3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0" fillId="0" borderId="29" xfId="0" applyFont="1" applyBorder="1" applyAlignment="1">
      <alignment horizontal="left" wrapText="1"/>
    </xf>
    <xf numFmtId="0" fontId="20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0" fontId="19" fillId="0" borderId="3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0" fontId="20" fillId="0" borderId="30" xfId="0" applyFont="1" applyBorder="1" applyAlignment="1">
      <alignment horizontal="center" wrapText="1"/>
    </xf>
    <xf numFmtId="0" fontId="19" fillId="0" borderId="29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30" xfId="0" applyFont="1" applyBorder="1" applyAlignment="1">
      <alignment horizontal="left"/>
    </xf>
    <xf numFmtId="0" fontId="20" fillId="0" borderId="29" xfId="0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3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9" fillId="0" borderId="3" xfId="0" applyFont="1" applyFill="1" applyBorder="1" applyAlignment="1">
      <alignment horizontal="left"/>
    </xf>
    <xf numFmtId="0" fontId="19" fillId="0" borderId="29" xfId="0" applyFont="1" applyFill="1" applyBorder="1" applyAlignment="1">
      <alignment horizontal="left"/>
    </xf>
    <xf numFmtId="0" fontId="19" fillId="0" borderId="30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wrapText="1"/>
    </xf>
    <xf numFmtId="0" fontId="3" fillId="0" borderId="29" xfId="0" applyFont="1" applyFill="1" applyBorder="1" applyAlignment="1">
      <alignment wrapText="1"/>
    </xf>
    <xf numFmtId="0" fontId="3" fillId="0" borderId="30" xfId="0" applyFont="1" applyFill="1" applyBorder="1" applyAlignment="1">
      <alignment wrapText="1"/>
    </xf>
    <xf numFmtId="0" fontId="19" fillId="0" borderId="1" xfId="0" applyFont="1" applyFill="1" applyBorder="1" applyAlignment="1">
      <alignment horizontal="left"/>
    </xf>
    <xf numFmtId="16" fontId="16" fillId="0" borderId="3" xfId="0" applyNumberFormat="1" applyFont="1" applyFill="1" applyBorder="1" applyAlignment="1">
      <alignment horizontal="left"/>
    </xf>
    <xf numFmtId="16" fontId="16" fillId="0" borderId="29" xfId="0" applyNumberFormat="1" applyFont="1" applyFill="1" applyBorder="1" applyAlignment="1">
      <alignment horizontal="left"/>
    </xf>
    <xf numFmtId="16" fontId="16" fillId="0" borderId="30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16" fontId="12" fillId="0" borderId="3" xfId="0" applyNumberFormat="1" applyFont="1" applyFill="1" applyBorder="1" applyAlignment="1">
      <alignment horizontal="left"/>
    </xf>
    <xf numFmtId="16" fontId="12" fillId="0" borderId="29" xfId="0" applyNumberFormat="1" applyFont="1" applyFill="1" applyBorder="1" applyAlignment="1">
      <alignment horizontal="left"/>
    </xf>
    <xf numFmtId="16" fontId="12" fillId="0" borderId="30" xfId="0" applyNumberFormat="1" applyFont="1" applyFill="1" applyBorder="1" applyAlignment="1">
      <alignment horizontal="left"/>
    </xf>
    <xf numFmtId="0" fontId="19" fillId="0" borderId="3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49" fontId="20" fillId="0" borderId="3" xfId="0" applyNumberFormat="1" applyFont="1" applyFill="1" applyBorder="1" applyAlignment="1">
      <alignment horizontal="left" vertical="center"/>
    </xf>
    <xf numFmtId="49" fontId="20" fillId="0" borderId="29" xfId="0" applyNumberFormat="1" applyFont="1" applyFill="1" applyBorder="1" applyAlignment="1">
      <alignment horizontal="left" vertical="center"/>
    </xf>
    <xf numFmtId="49" fontId="20" fillId="0" borderId="30" xfId="0" applyNumberFormat="1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wrapText="1"/>
    </xf>
    <xf numFmtId="0" fontId="16" fillId="0" borderId="29" xfId="0" applyFont="1" applyFill="1" applyBorder="1" applyAlignment="1">
      <alignment horizontal="left" wrapText="1"/>
    </xf>
    <xf numFmtId="0" fontId="16" fillId="0" borderId="30" xfId="0" applyFont="1" applyFill="1" applyBorder="1" applyAlignment="1">
      <alignment horizontal="left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/>
    </xf>
    <xf numFmtId="0" fontId="20" fillId="0" borderId="29" xfId="0" applyFont="1" applyFill="1" applyBorder="1" applyAlignment="1">
      <alignment horizontal="left"/>
    </xf>
    <xf numFmtId="0" fontId="20" fillId="0" borderId="30" xfId="0" applyFont="1" applyFill="1" applyBorder="1" applyAlignment="1">
      <alignment horizontal="left"/>
    </xf>
    <xf numFmtId="0" fontId="21" fillId="0" borderId="3" xfId="0" applyFont="1" applyFill="1" applyBorder="1" applyAlignment="1">
      <alignment horizontal="left"/>
    </xf>
    <xf numFmtId="0" fontId="21" fillId="0" borderId="29" xfId="0" applyFont="1" applyFill="1" applyBorder="1" applyAlignment="1">
      <alignment horizontal="left"/>
    </xf>
    <xf numFmtId="0" fontId="21" fillId="0" borderId="30" xfId="0" applyFont="1" applyFill="1" applyBorder="1" applyAlignment="1">
      <alignment horizontal="left"/>
    </xf>
    <xf numFmtId="0" fontId="12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0" borderId="3" xfId="0" applyFont="1" applyFill="1" applyBorder="1" applyAlignment="1">
      <alignment horizontal="left" wrapText="1"/>
    </xf>
    <xf numFmtId="0" fontId="21" fillId="0" borderId="29" xfId="0" applyFont="1" applyFill="1" applyBorder="1" applyAlignment="1">
      <alignment horizontal="left" wrapText="1"/>
    </xf>
    <xf numFmtId="0" fontId="21" fillId="0" borderId="30" xfId="0" applyFont="1" applyFill="1" applyBorder="1" applyAlignment="1">
      <alignment horizontal="left" wrapText="1"/>
    </xf>
    <xf numFmtId="0" fontId="12" fillId="0" borderId="37" xfId="0" applyFon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195" fontId="4" fillId="0" borderId="1" xfId="1" applyNumberFormat="1" applyFont="1" applyFill="1" applyBorder="1" applyAlignment="1">
      <alignment horizontal="right" vertical="center"/>
    </xf>
    <xf numFmtId="195" fontId="4" fillId="0" borderId="1" xfId="1" applyNumberFormat="1" applyFont="1" applyBorder="1" applyAlignment="1">
      <alignment horizontal="right" vertical="center"/>
    </xf>
    <xf numFmtId="195" fontId="6" fillId="0" borderId="1" xfId="1" applyNumberFormat="1" applyFont="1" applyBorder="1" applyAlignment="1">
      <alignment horizontal="right" vertical="center"/>
    </xf>
    <xf numFmtId="195" fontId="4" fillId="0" borderId="1" xfId="1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95" fontId="6" fillId="0" borderId="1" xfId="1" applyNumberFormat="1" applyFont="1" applyFill="1" applyBorder="1" applyAlignment="1">
      <alignment horizontal="right" vertical="center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195" fontId="7" fillId="0" borderId="1" xfId="0" applyNumberFormat="1" applyFont="1" applyBorder="1" applyAlignment="1">
      <alignment horizontal="right"/>
    </xf>
    <xf numFmtId="0" fontId="20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95" fontId="4" fillId="0" borderId="1" xfId="1" applyNumberFormat="1" applyFont="1" applyFill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89" fontId="22" fillId="0" borderId="0" xfId="0" applyNumberFormat="1" applyFont="1" applyFill="1" applyAlignment="1">
      <alignment horizontal="center" vertical="center" wrapText="1"/>
    </xf>
    <xf numFmtId="189" fontId="36" fillId="0" borderId="44" xfId="0" applyNumberFormat="1" applyFont="1" applyFill="1" applyBorder="1" applyAlignment="1" applyProtection="1">
      <alignment horizontal="right" wrapText="1"/>
    </xf>
    <xf numFmtId="0" fontId="24" fillId="0" borderId="47" xfId="0" applyFont="1" applyFill="1" applyBorder="1" applyAlignment="1" applyProtection="1">
      <alignment horizontal="left" vertical="center" wrapText="1"/>
    </xf>
    <xf numFmtId="0" fontId="24" fillId="0" borderId="28" xfId="0" applyFont="1" applyFill="1" applyBorder="1" applyAlignment="1" applyProtection="1">
      <alignment horizontal="left" vertical="center" wrapText="1"/>
    </xf>
    <xf numFmtId="0" fontId="24" fillId="0" borderId="50" xfId="0" applyFont="1" applyFill="1" applyBorder="1" applyAlignment="1" applyProtection="1">
      <alignment horizontal="left" vertical="center" wrapText="1"/>
    </xf>
    <xf numFmtId="0" fontId="27" fillId="0" borderId="45" xfId="0" applyFont="1" applyFill="1" applyBorder="1" applyAlignment="1" applyProtection="1">
      <alignment horizontal="left" vertical="center"/>
    </xf>
    <xf numFmtId="0" fontId="27" fillId="0" borderId="46" xfId="0" applyFont="1" applyFill="1" applyBorder="1" applyAlignment="1" applyProtection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32" fillId="0" borderId="45" xfId="0" applyFont="1" applyFill="1" applyBorder="1" applyAlignment="1" applyProtection="1">
      <alignment horizontal="left" vertical="center"/>
    </xf>
    <xf numFmtId="0" fontId="32" fillId="0" borderId="46" xfId="0" applyFont="1" applyFill="1" applyBorder="1" applyAlignment="1" applyProtection="1">
      <alignment horizontal="left" vertical="center"/>
    </xf>
    <xf numFmtId="0" fontId="22" fillId="0" borderId="0" xfId="0" applyFont="1" applyFill="1" applyAlignment="1">
      <alignment horizontal="center" vertical="center" wrapText="1"/>
    </xf>
    <xf numFmtId="0" fontId="29" fillId="0" borderId="44" xfId="0" applyFont="1" applyFill="1" applyBorder="1" applyAlignment="1">
      <alignment horizontal="right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/>
    </xf>
    <xf numFmtId="0" fontId="30" fillId="0" borderId="49" xfId="0" applyFont="1" applyFill="1" applyBorder="1" applyAlignment="1">
      <alignment horizontal="center"/>
    </xf>
    <xf numFmtId="0" fontId="24" fillId="0" borderId="35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left" vertical="center" wrapText="1"/>
    </xf>
    <xf numFmtId="0" fontId="24" fillId="0" borderId="28" xfId="0" applyFont="1" applyFill="1" applyBorder="1" applyAlignment="1">
      <alignment horizontal="left" vertical="center" wrapText="1"/>
    </xf>
    <xf numFmtId="0" fontId="24" fillId="0" borderId="50" xfId="0" applyFont="1" applyFill="1" applyBorder="1" applyAlignment="1">
      <alignment horizontal="left" vertical="center" wrapText="1"/>
    </xf>
    <xf numFmtId="0" fontId="4" fillId="0" borderId="0" xfId="5" applyFont="1" applyFill="1" applyAlignment="1" applyProtection="1">
      <alignment horizontal="left"/>
    </xf>
    <xf numFmtId="0" fontId="6" fillId="0" borderId="0" xfId="5" applyFont="1" applyFill="1" applyAlignment="1" applyProtection="1">
      <alignment horizontal="center" vertical="center" wrapText="1"/>
    </xf>
    <xf numFmtId="0" fontId="35" fillId="0" borderId="51" xfId="5" applyFont="1" applyFill="1" applyBorder="1" applyAlignment="1" applyProtection="1">
      <alignment horizontal="center" vertical="center" wrapText="1"/>
    </xf>
    <xf numFmtId="0" fontId="35" fillId="0" borderId="13" xfId="5" applyFont="1" applyFill="1" applyBorder="1" applyAlignment="1" applyProtection="1">
      <alignment horizontal="center" vertical="center" wrapText="1"/>
    </xf>
    <xf numFmtId="0" fontId="35" fillId="0" borderId="24" xfId="5" applyFont="1" applyFill="1" applyBorder="1" applyAlignment="1" applyProtection="1">
      <alignment horizontal="center" vertical="center" wrapText="1"/>
    </xf>
    <xf numFmtId="0" fontId="37" fillId="0" borderId="14" xfId="4" applyFont="1" applyFill="1" applyBorder="1" applyAlignment="1" applyProtection="1">
      <alignment horizontal="center" vertical="center" textRotation="90"/>
    </xf>
    <xf numFmtId="0" fontId="37" fillId="0" borderId="52" xfId="4" applyFont="1" applyFill="1" applyBorder="1" applyAlignment="1" applyProtection="1">
      <alignment horizontal="center" vertical="center" textRotation="90"/>
    </xf>
    <xf numFmtId="0" fontId="37" fillId="0" borderId="22" xfId="4" applyFont="1" applyFill="1" applyBorder="1" applyAlignment="1" applyProtection="1">
      <alignment horizontal="center" vertical="center" textRotation="90"/>
    </xf>
    <xf numFmtId="0" fontId="34" fillId="0" borderId="14" xfId="5" applyFont="1" applyFill="1" applyBorder="1" applyAlignment="1" applyProtection="1">
      <alignment horizontal="center" vertical="center" wrapText="1"/>
    </xf>
    <xf numFmtId="0" fontId="34" fillId="0" borderId="52" xfId="5" applyFont="1" applyFill="1" applyBorder="1" applyAlignment="1" applyProtection="1">
      <alignment horizontal="center" vertical="center" wrapText="1"/>
    </xf>
    <xf numFmtId="0" fontId="34" fillId="0" borderId="22" xfId="5" applyFont="1" applyFill="1" applyBorder="1" applyAlignment="1" applyProtection="1">
      <alignment horizontal="center" vertical="center" wrapText="1"/>
    </xf>
    <xf numFmtId="0" fontId="4" fillId="0" borderId="0" xfId="5" applyFont="1" applyFill="1" applyAlignment="1" applyProtection="1">
      <alignment horizontal="center" vertical="center" wrapText="1"/>
    </xf>
    <xf numFmtId="0" fontId="22" fillId="0" borderId="0" xfId="4" applyFont="1" applyFill="1" applyAlignment="1" applyProtection="1">
      <alignment horizontal="center" vertical="center" wrapText="1"/>
    </xf>
    <xf numFmtId="0" fontId="41" fillId="0" borderId="0" xfId="4" applyFont="1" applyFill="1" applyBorder="1" applyAlignment="1" applyProtection="1">
      <alignment horizontal="right" vertical="center"/>
    </xf>
    <xf numFmtId="0" fontId="22" fillId="0" borderId="19" xfId="4" applyFont="1" applyFill="1" applyBorder="1" applyAlignment="1" applyProtection="1">
      <alignment horizontal="center" vertical="center" wrapText="1"/>
    </xf>
    <xf numFmtId="0" fontId="22" fillId="0" borderId="16" xfId="4" applyFont="1" applyFill="1" applyBorder="1" applyAlignment="1" applyProtection="1">
      <alignment horizontal="center" vertical="center" wrapText="1"/>
    </xf>
    <xf numFmtId="0" fontId="37" fillId="0" borderId="20" xfId="4" applyFont="1" applyFill="1" applyBorder="1" applyAlignment="1" applyProtection="1">
      <alignment horizontal="center" vertical="center" textRotation="90"/>
    </xf>
    <xf numFmtId="0" fontId="37" fillId="0" borderId="1" xfId="4" applyFont="1" applyFill="1" applyBorder="1" applyAlignment="1" applyProtection="1">
      <alignment horizontal="center" vertical="center" textRotation="90"/>
    </xf>
    <xf numFmtId="0" fontId="23" fillId="0" borderId="36" xfId="4" applyFont="1" applyFill="1" applyBorder="1" applyAlignment="1" applyProtection="1">
      <alignment horizontal="center" vertical="center" wrapText="1"/>
    </xf>
    <xf numFmtId="0" fontId="23" fillId="0" borderId="10" xfId="4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42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4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7">
    <cellStyle name="Ezres" xfId="1" builtinId="3"/>
    <cellStyle name="Ezres 2" xfId="2"/>
    <cellStyle name="Normál" xfId="0" builtinId="0"/>
    <cellStyle name="Normál 4" xfId="3"/>
    <cellStyle name="Normál_VAGYONK" xfId="4"/>
    <cellStyle name="Normál_VAGYONKIM" xfId="5"/>
    <cellStyle name="Százalék 2" xfId="6"/>
  </cellStyles>
  <dxfs count="1"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M43" sqref="M43"/>
    </sheetView>
  </sheetViews>
  <sheetFormatPr defaultRowHeight="12.75"/>
  <cols>
    <col min="1" max="2" width="9.140625" style="4"/>
    <col min="3" max="3" width="12.42578125" style="4" customWidth="1"/>
    <col min="4" max="6" width="12.5703125" style="4" bestFit="1" customWidth="1"/>
    <col min="7" max="7" width="6.5703125" style="4" customWidth="1"/>
    <col min="8" max="8" width="19.85546875" style="4" customWidth="1"/>
    <col min="9" max="9" width="11.7109375" style="4" bestFit="1" customWidth="1"/>
    <col min="10" max="11" width="12.5703125" style="4" bestFit="1" customWidth="1"/>
  </cols>
  <sheetData>
    <row r="1" spans="1:11" ht="12" customHeight="1">
      <c r="K1" s="5" t="s">
        <v>206</v>
      </c>
    </row>
    <row r="2" spans="1:11" ht="13.5">
      <c r="A2" s="295" t="s">
        <v>257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ht="13.5">
      <c r="A3" s="295" t="s">
        <v>286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ht="12" customHeight="1">
      <c r="A4" s="296"/>
      <c r="B4" s="296"/>
      <c r="C4" s="296"/>
      <c r="G4" s="296"/>
      <c r="H4" s="296"/>
      <c r="I4" s="20"/>
      <c r="J4" s="20"/>
      <c r="K4" s="5" t="s">
        <v>222</v>
      </c>
    </row>
    <row r="5" spans="1:11" ht="14.25" customHeight="1">
      <c r="A5" s="291" t="s">
        <v>4</v>
      </c>
      <c r="B5" s="292"/>
      <c r="C5" s="292"/>
      <c r="D5" s="292"/>
      <c r="E5" s="292"/>
      <c r="F5" s="293"/>
      <c r="G5" s="297" t="s">
        <v>5</v>
      </c>
      <c r="H5" s="297"/>
      <c r="I5" s="297"/>
      <c r="J5" s="297"/>
      <c r="K5" s="297"/>
    </row>
    <row r="6" spans="1:11" ht="14.25" customHeight="1">
      <c r="A6" s="291"/>
      <c r="B6" s="292"/>
      <c r="C6" s="293"/>
      <c r="D6" s="291" t="s">
        <v>3</v>
      </c>
      <c r="E6" s="292"/>
      <c r="F6" s="293"/>
      <c r="G6" s="291"/>
      <c r="H6" s="293"/>
      <c r="I6" s="291" t="s">
        <v>3</v>
      </c>
      <c r="J6" s="292"/>
      <c r="K6" s="293"/>
    </row>
    <row r="7" spans="1:11">
      <c r="A7" s="294" t="s">
        <v>2</v>
      </c>
      <c r="B7" s="294"/>
      <c r="C7" s="294"/>
      <c r="D7" s="11" t="s">
        <v>52</v>
      </c>
      <c r="E7" s="11" t="s">
        <v>51</v>
      </c>
      <c r="F7" s="11" t="s">
        <v>190</v>
      </c>
      <c r="G7" s="294" t="s">
        <v>2</v>
      </c>
      <c r="H7" s="294"/>
      <c r="I7" s="11" t="s">
        <v>52</v>
      </c>
      <c r="J7" s="11" t="s">
        <v>51</v>
      </c>
      <c r="K7" s="11" t="s">
        <v>190</v>
      </c>
    </row>
    <row r="8" spans="1:11" ht="12" customHeight="1">
      <c r="A8" s="258" t="s">
        <v>277</v>
      </c>
      <c r="B8" s="258"/>
      <c r="C8" s="258"/>
      <c r="D8" s="23">
        <v>32177279</v>
      </c>
      <c r="E8" s="23">
        <v>33375735</v>
      </c>
      <c r="F8" s="23">
        <v>33375735</v>
      </c>
      <c r="G8" s="258" t="s">
        <v>258</v>
      </c>
      <c r="H8" s="258"/>
      <c r="I8" s="23">
        <v>34510096</v>
      </c>
      <c r="J8" s="23">
        <v>78141420</v>
      </c>
      <c r="K8" s="23">
        <v>71124709</v>
      </c>
    </row>
    <row r="9" spans="1:11" ht="12" customHeight="1">
      <c r="A9" s="210" t="s">
        <v>275</v>
      </c>
      <c r="B9" s="211"/>
      <c r="C9" s="212"/>
      <c r="D9" s="23">
        <v>38754297</v>
      </c>
      <c r="E9" s="23">
        <v>99109750</v>
      </c>
      <c r="F9" s="23">
        <v>88392953</v>
      </c>
      <c r="G9" s="290" t="s">
        <v>259</v>
      </c>
      <c r="H9" s="290"/>
      <c r="I9" s="23">
        <v>3954135</v>
      </c>
      <c r="J9" s="23">
        <v>8965942</v>
      </c>
      <c r="K9" s="23">
        <v>6167528</v>
      </c>
    </row>
    <row r="10" spans="1:11" ht="12" customHeight="1">
      <c r="A10" s="280" t="s">
        <v>278</v>
      </c>
      <c r="B10" s="255"/>
      <c r="C10" s="256"/>
      <c r="D10" s="23"/>
      <c r="E10" s="23"/>
      <c r="F10" s="23">
        <v>11870455</v>
      </c>
      <c r="G10" s="258" t="s">
        <v>260</v>
      </c>
      <c r="H10" s="258"/>
      <c r="I10" s="23">
        <v>23800425</v>
      </c>
      <c r="J10" s="23">
        <v>31018398</v>
      </c>
      <c r="K10" s="23">
        <v>23086748</v>
      </c>
    </row>
    <row r="11" spans="1:11" ht="12" customHeight="1">
      <c r="A11" s="277" t="s">
        <v>242</v>
      </c>
      <c r="B11" s="278"/>
      <c r="C11" s="279"/>
      <c r="D11" s="23">
        <v>235000</v>
      </c>
      <c r="E11" s="23">
        <v>235000</v>
      </c>
      <c r="F11" s="23">
        <v>447166</v>
      </c>
      <c r="G11" s="258" t="s">
        <v>29</v>
      </c>
      <c r="H11" s="258"/>
      <c r="I11" s="23">
        <v>9726920</v>
      </c>
      <c r="J11" s="23">
        <v>9726920</v>
      </c>
      <c r="K11" s="23">
        <v>5151700</v>
      </c>
    </row>
    <row r="12" spans="1:11" ht="12" customHeight="1">
      <c r="A12" s="255" t="s">
        <v>279</v>
      </c>
      <c r="B12" s="255"/>
      <c r="C12" s="256"/>
      <c r="D12" s="23">
        <v>825000</v>
      </c>
      <c r="E12" s="23">
        <v>825000</v>
      </c>
      <c r="F12" s="23">
        <v>2093451</v>
      </c>
      <c r="G12" s="258" t="s">
        <v>261</v>
      </c>
      <c r="H12" s="258"/>
      <c r="I12" s="23"/>
      <c r="J12" s="23">
        <v>705647</v>
      </c>
      <c r="K12" s="23">
        <v>705647</v>
      </c>
    </row>
    <row r="13" spans="1:11" ht="12" customHeight="1">
      <c r="A13" s="280" t="s">
        <v>285</v>
      </c>
      <c r="B13" s="275"/>
      <c r="C13" s="276"/>
      <c r="D13" s="23"/>
      <c r="E13" s="35">
        <v>38754297</v>
      </c>
      <c r="F13" s="35"/>
      <c r="G13" s="287" t="s">
        <v>26</v>
      </c>
      <c r="H13" s="288"/>
      <c r="I13" s="23"/>
      <c r="J13" s="23"/>
      <c r="K13" s="23"/>
    </row>
    <row r="14" spans="1:11" ht="12" customHeight="1">
      <c r="A14" s="259"/>
      <c r="B14" s="289"/>
      <c r="C14" s="260"/>
      <c r="D14" s="23"/>
      <c r="E14" s="35"/>
      <c r="F14" s="35"/>
      <c r="G14" s="280" t="s">
        <v>27</v>
      </c>
      <c r="H14" s="256"/>
      <c r="I14" s="23"/>
      <c r="J14" s="23"/>
      <c r="K14" s="23"/>
    </row>
    <row r="15" spans="1:11" ht="30" customHeight="1">
      <c r="A15" s="273" t="s">
        <v>243</v>
      </c>
      <c r="B15" s="273"/>
      <c r="C15" s="273"/>
      <c r="D15" s="24">
        <f>SUM(D8:D13)</f>
        <v>71991576</v>
      </c>
      <c r="E15" s="36">
        <f>SUM(E8:E13)</f>
        <v>172299782</v>
      </c>
      <c r="F15" s="137">
        <f>SUM(F8:F13)</f>
        <v>136179760</v>
      </c>
      <c r="G15" s="266" t="s">
        <v>244</v>
      </c>
      <c r="H15" s="268"/>
      <c r="I15" s="24">
        <f>SUM(I8:I14)</f>
        <v>71991576</v>
      </c>
      <c r="J15" s="134">
        <f>SUM(J8:J14)</f>
        <v>128558327</v>
      </c>
      <c r="K15" s="24">
        <f>SUM(K8:K14)</f>
        <v>106236332</v>
      </c>
    </row>
    <row r="16" spans="1:11" ht="12" customHeight="1">
      <c r="A16" s="264"/>
      <c r="B16" s="286"/>
      <c r="C16" s="265"/>
      <c r="D16" s="23"/>
      <c r="E16" s="35"/>
      <c r="F16" s="35"/>
      <c r="G16" s="264"/>
      <c r="H16" s="265"/>
      <c r="I16" s="23"/>
      <c r="J16" s="23"/>
      <c r="K16" s="23"/>
    </row>
    <row r="17" spans="1:11" ht="26.25" customHeight="1">
      <c r="A17" s="277" t="s">
        <v>245</v>
      </c>
      <c r="B17" s="278"/>
      <c r="C17" s="279"/>
      <c r="D17" s="131"/>
      <c r="E17" s="35"/>
      <c r="F17" s="35"/>
      <c r="G17" s="280" t="s">
        <v>262</v>
      </c>
      <c r="H17" s="256"/>
      <c r="I17" s="23"/>
      <c r="J17" s="23">
        <v>16219923</v>
      </c>
      <c r="K17" s="23">
        <v>15575490</v>
      </c>
    </row>
    <row r="18" spans="1:11" ht="12" customHeight="1">
      <c r="A18" s="277" t="s">
        <v>246</v>
      </c>
      <c r="B18" s="278"/>
      <c r="C18" s="279"/>
      <c r="D18" s="131"/>
      <c r="E18" s="35"/>
      <c r="F18" s="35"/>
      <c r="G18" s="280" t="s">
        <v>263</v>
      </c>
      <c r="H18" s="256"/>
      <c r="I18" s="23"/>
      <c r="J18" s="23">
        <v>27639982</v>
      </c>
      <c r="K18" s="23">
        <v>27639982</v>
      </c>
    </row>
    <row r="19" spans="1:11" ht="12" customHeight="1">
      <c r="A19" s="258" t="s">
        <v>247</v>
      </c>
      <c r="B19" s="258"/>
      <c r="C19" s="258"/>
      <c r="D19" s="131"/>
      <c r="E19" s="35"/>
      <c r="F19" s="35"/>
      <c r="G19" s="280" t="s">
        <v>264</v>
      </c>
      <c r="H19" s="256"/>
      <c r="I19" s="23"/>
      <c r="J19" s="23"/>
      <c r="K19" s="23"/>
    </row>
    <row r="20" spans="1:11" ht="12" customHeight="1">
      <c r="A20" s="255" t="s">
        <v>265</v>
      </c>
      <c r="B20" s="255"/>
      <c r="C20" s="256"/>
      <c r="D20" s="132"/>
      <c r="E20" s="35"/>
      <c r="F20" s="35"/>
      <c r="I20" s="24"/>
      <c r="J20" s="24"/>
      <c r="K20" s="24"/>
    </row>
    <row r="21" spans="1:11" ht="28.5" customHeight="1">
      <c r="A21" s="273" t="s">
        <v>248</v>
      </c>
      <c r="B21" s="273"/>
      <c r="C21" s="273"/>
      <c r="D21" s="23"/>
      <c r="E21" s="36"/>
      <c r="F21" s="36"/>
      <c r="G21" s="266" t="s">
        <v>249</v>
      </c>
      <c r="H21" s="268"/>
      <c r="I21" s="175">
        <f>SUM(I17:I20)</f>
        <v>0</v>
      </c>
      <c r="J21" s="174">
        <f>SUM(J17:J20)</f>
        <v>43859905</v>
      </c>
      <c r="K21" s="175">
        <f>SUM(K17:K20)</f>
        <v>43215472</v>
      </c>
    </row>
    <row r="22" spans="1:11" ht="12" customHeight="1">
      <c r="A22" s="274"/>
      <c r="B22" s="275"/>
      <c r="C22" s="276"/>
      <c r="D22" s="24"/>
      <c r="E22" s="36"/>
      <c r="F22" s="36"/>
      <c r="G22" s="274"/>
      <c r="H22" s="276"/>
      <c r="I22" s="23"/>
      <c r="J22" s="135"/>
      <c r="K22" s="23"/>
    </row>
    <row r="23" spans="1:11" ht="31.5" customHeight="1">
      <c r="A23" s="266" t="s">
        <v>250</v>
      </c>
      <c r="B23" s="267"/>
      <c r="C23" s="268"/>
      <c r="D23" s="24">
        <f>SUM(D15:D22)</f>
        <v>71991576</v>
      </c>
      <c r="E23" s="36">
        <f>E15+E21</f>
        <v>172299782</v>
      </c>
      <c r="F23" s="36">
        <f>F15+F21</f>
        <v>136179760</v>
      </c>
      <c r="G23" s="269" t="s">
        <v>251</v>
      </c>
      <c r="H23" s="271"/>
      <c r="I23" s="24">
        <f>I15+I21</f>
        <v>71991576</v>
      </c>
      <c r="J23" s="172">
        <f>J15+J21</f>
        <v>172418232</v>
      </c>
      <c r="K23" s="24">
        <f>K15+K21</f>
        <v>149451804</v>
      </c>
    </row>
    <row r="24" spans="1:11" ht="15.75" customHeight="1">
      <c r="A24" s="281"/>
      <c r="B24" s="282"/>
      <c r="C24" s="283"/>
      <c r="D24" s="24"/>
      <c r="E24" s="36"/>
      <c r="F24" s="36"/>
      <c r="G24" s="284"/>
      <c r="H24" s="285"/>
      <c r="I24" s="24"/>
      <c r="J24" s="172"/>
      <c r="K24" s="24"/>
    </row>
    <row r="25" spans="1:11" ht="21.75" customHeight="1">
      <c r="A25" s="269" t="s">
        <v>252</v>
      </c>
      <c r="B25" s="270"/>
      <c r="C25" s="271"/>
      <c r="D25" s="131"/>
      <c r="E25" s="36">
        <v>1259753</v>
      </c>
      <c r="F25" s="36">
        <v>28076256</v>
      </c>
      <c r="G25" s="269" t="s">
        <v>253</v>
      </c>
      <c r="H25" s="272"/>
      <c r="I25" s="23"/>
      <c r="J25" s="24">
        <v>1141303</v>
      </c>
      <c r="K25" s="24">
        <v>1141303</v>
      </c>
    </row>
    <row r="26" spans="1:11">
      <c r="A26" s="257" t="s">
        <v>254</v>
      </c>
      <c r="B26" s="258"/>
      <c r="C26" s="258"/>
      <c r="D26" s="131"/>
      <c r="E26" s="35"/>
      <c r="F26" s="35">
        <v>26816503</v>
      </c>
      <c r="G26" s="259"/>
      <c r="H26" s="260"/>
      <c r="I26" s="23"/>
      <c r="J26" s="23"/>
      <c r="K26" s="23"/>
    </row>
    <row r="27" spans="1:11">
      <c r="A27" s="258" t="s">
        <v>203</v>
      </c>
      <c r="B27" s="258"/>
      <c r="C27" s="258"/>
      <c r="D27" s="23"/>
      <c r="E27" s="35">
        <v>1259753</v>
      </c>
      <c r="F27" s="35">
        <v>1259753</v>
      </c>
      <c r="G27" s="261"/>
      <c r="H27" s="262"/>
      <c r="I27" s="23"/>
      <c r="J27" s="173"/>
      <c r="K27" s="173"/>
    </row>
    <row r="28" spans="1:11" ht="12" customHeight="1">
      <c r="A28" s="263"/>
      <c r="B28" s="263"/>
      <c r="C28" s="263"/>
      <c r="D28" s="23"/>
      <c r="E28" s="35"/>
      <c r="F28" s="35"/>
      <c r="G28" s="264"/>
      <c r="H28" s="265"/>
      <c r="I28" s="23"/>
      <c r="J28" s="24"/>
      <c r="K28" s="24"/>
    </row>
    <row r="29" spans="1:11" ht="18" customHeight="1">
      <c r="A29" s="254" t="s">
        <v>255</v>
      </c>
      <c r="B29" s="254"/>
      <c r="C29" s="254"/>
      <c r="D29" s="24">
        <f>SUM(D23:D28)</f>
        <v>71991576</v>
      </c>
      <c r="E29" s="24">
        <f>E23+E25</f>
        <v>173559535</v>
      </c>
      <c r="F29" s="24">
        <f>F23+F25</f>
        <v>164256016</v>
      </c>
      <c r="G29" s="254" t="s">
        <v>256</v>
      </c>
      <c r="H29" s="254"/>
      <c r="I29" s="24">
        <f>SUM(I23:I28)</f>
        <v>71991576</v>
      </c>
      <c r="J29" s="136">
        <f>SUM(J23:J28)</f>
        <v>173559535</v>
      </c>
      <c r="K29" s="136">
        <f>SUM(K23:K28)</f>
        <v>150593107</v>
      </c>
    </row>
    <row r="32" spans="1:11" s="59" customForma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</row>
    <row r="33" spans="10:10">
      <c r="J33"/>
    </row>
  </sheetData>
  <mergeCells count="54">
    <mergeCell ref="A2:K2"/>
    <mergeCell ref="A3:K3"/>
    <mergeCell ref="A4:C4"/>
    <mergeCell ref="G4:H4"/>
    <mergeCell ref="A5:F5"/>
    <mergeCell ref="G5:K5"/>
    <mergeCell ref="A6:C6"/>
    <mergeCell ref="D6:F6"/>
    <mergeCell ref="G6:H6"/>
    <mergeCell ref="I6:K6"/>
    <mergeCell ref="A7:C7"/>
    <mergeCell ref="G7:H7"/>
    <mergeCell ref="A8:C8"/>
    <mergeCell ref="G8:H8"/>
    <mergeCell ref="A11:C11"/>
    <mergeCell ref="G9:H9"/>
    <mergeCell ref="A10:C10"/>
    <mergeCell ref="G10:H10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G23:H23"/>
    <mergeCell ref="A24:C24"/>
    <mergeCell ref="G24:H24"/>
    <mergeCell ref="A25:C25"/>
    <mergeCell ref="G25:H25"/>
    <mergeCell ref="A21:C21"/>
    <mergeCell ref="G21:H21"/>
    <mergeCell ref="A22:C22"/>
    <mergeCell ref="G22:H22"/>
    <mergeCell ref="A29:C29"/>
    <mergeCell ref="G29:H29"/>
    <mergeCell ref="A20:C20"/>
    <mergeCell ref="A26:C26"/>
    <mergeCell ref="G26:H26"/>
    <mergeCell ref="A27:C27"/>
    <mergeCell ref="G27:H27"/>
    <mergeCell ref="A28:C28"/>
    <mergeCell ref="G28:H28"/>
    <mergeCell ref="A23:C23"/>
  </mergeCells>
  <pageMargins left="0.59055118110236227" right="0.43307086614173229" top="0.26" bottom="0.27559055118110237" header="0.28999999999999998" footer="0.28999999999999998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1"/>
  <sheetViews>
    <sheetView tabSelected="1" workbookViewId="0">
      <selection activeCell="L41" sqref="L41"/>
    </sheetView>
  </sheetViews>
  <sheetFormatPr defaultRowHeight="12.75"/>
  <cols>
    <col min="1" max="1" width="33.28515625" bestFit="1" customWidth="1"/>
    <col min="2" max="2" width="15.42578125" customWidth="1"/>
    <col min="3" max="3" width="16.85546875" customWidth="1"/>
    <col min="4" max="4" width="17.28515625" customWidth="1"/>
    <col min="5" max="5" width="10.85546875" bestFit="1" customWidth="1"/>
  </cols>
  <sheetData>
    <row r="1" spans="1:6">
      <c r="C1" s="10"/>
      <c r="D1" s="5" t="s">
        <v>210</v>
      </c>
    </row>
    <row r="2" spans="1:6">
      <c r="A2" s="432"/>
      <c r="B2" s="432"/>
      <c r="C2" s="432"/>
      <c r="D2" s="432"/>
    </row>
    <row r="3" spans="1:6" ht="20.25">
      <c r="A3" s="437" t="s">
        <v>267</v>
      </c>
      <c r="B3" s="437"/>
      <c r="C3" s="437"/>
      <c r="D3" s="437"/>
    </row>
    <row r="4" spans="1:6" ht="15">
      <c r="A4" s="438" t="s">
        <v>273</v>
      </c>
      <c r="B4" s="438"/>
      <c r="C4" s="438"/>
      <c r="D4" s="438"/>
    </row>
    <row r="5" spans="1:6" ht="15.75">
      <c r="A5" s="8"/>
      <c r="B5" s="8"/>
      <c r="C5" s="8"/>
      <c r="D5" s="9" t="s">
        <v>222</v>
      </c>
    </row>
    <row r="6" spans="1:6" s="2" customFormat="1" ht="31.5">
      <c r="A6" s="186" t="s">
        <v>268</v>
      </c>
      <c r="B6" s="187" t="s">
        <v>269</v>
      </c>
      <c r="C6" s="187" t="s">
        <v>270</v>
      </c>
      <c r="D6" s="164" t="s">
        <v>190</v>
      </c>
    </row>
    <row r="7" spans="1:6" ht="15.75">
      <c r="A7" s="188"/>
      <c r="B7" s="189"/>
      <c r="C7" s="188"/>
      <c r="D7" s="190"/>
    </row>
    <row r="8" spans="1:6">
      <c r="A8" s="191"/>
      <c r="B8" s="192"/>
      <c r="C8" s="192"/>
      <c r="D8" s="232"/>
    </row>
    <row r="9" spans="1:6">
      <c r="A9" s="191"/>
      <c r="B9" s="192"/>
      <c r="C9" s="192"/>
      <c r="D9" s="233"/>
    </row>
    <row r="10" spans="1:6">
      <c r="A10" s="191" t="s">
        <v>276</v>
      </c>
      <c r="B10" s="192"/>
      <c r="C10" s="192">
        <v>197840</v>
      </c>
      <c r="D10" s="233">
        <v>197840</v>
      </c>
    </row>
    <row r="11" spans="1:6">
      <c r="A11" s="191"/>
      <c r="B11" s="192"/>
      <c r="C11" s="192"/>
      <c r="D11" s="234"/>
    </row>
    <row r="12" spans="1:6">
      <c r="A12" s="191"/>
      <c r="B12" s="193"/>
      <c r="C12" s="192"/>
      <c r="D12" s="235"/>
    </row>
    <row r="13" spans="1:6" s="2" customFormat="1">
      <c r="A13" s="195" t="s">
        <v>271</v>
      </c>
      <c r="B13" s="196"/>
      <c r="C13" s="236">
        <f>C10</f>
        <v>197840</v>
      </c>
      <c r="D13" s="234">
        <f>SUM(D8:D12)</f>
        <v>197840</v>
      </c>
      <c r="F13"/>
    </row>
    <row r="14" spans="1:6">
      <c r="A14" s="173"/>
      <c r="B14" s="197"/>
      <c r="C14" s="191"/>
      <c r="D14" s="194"/>
    </row>
    <row r="15" spans="1:6">
      <c r="A15" s="173"/>
      <c r="B15" s="197"/>
      <c r="C15" s="191"/>
      <c r="D15" s="194"/>
    </row>
    <row r="16" spans="1:6">
      <c r="A16" s="191" t="s">
        <v>272</v>
      </c>
      <c r="B16" s="23">
        <v>9726920</v>
      </c>
      <c r="C16" s="23">
        <v>9726920</v>
      </c>
      <c r="D16" s="23">
        <v>5151700</v>
      </c>
    </row>
    <row r="17" spans="1:4">
      <c r="A17" s="191"/>
      <c r="B17" s="198"/>
      <c r="C17" s="199"/>
      <c r="D17" s="194"/>
    </row>
    <row r="18" spans="1:4">
      <c r="A18" s="173" t="s">
        <v>283</v>
      </c>
      <c r="B18" s="200"/>
      <c r="C18" s="238">
        <v>2381250</v>
      </c>
      <c r="D18" s="240">
        <v>2381250</v>
      </c>
    </row>
    <row r="19" spans="1:4">
      <c r="A19" s="173"/>
      <c r="B19" s="200"/>
      <c r="C19" s="201"/>
      <c r="D19" s="202"/>
    </row>
    <row r="20" spans="1:4" s="239" customFormat="1">
      <c r="A20" s="173" t="s">
        <v>284</v>
      </c>
      <c r="B20" s="237"/>
      <c r="C20" s="238"/>
      <c r="D20" s="237">
        <v>2883158</v>
      </c>
    </row>
    <row r="21" spans="1:4">
      <c r="A21" s="203"/>
      <c r="B21" s="203"/>
      <c r="C21" s="203"/>
      <c r="D21" s="203"/>
    </row>
  </sheetData>
  <mergeCells count="3">
    <mergeCell ref="A2:D2"/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1"/>
  <sheetViews>
    <sheetView topLeftCell="A16" workbookViewId="0">
      <selection activeCell="V46" sqref="V46"/>
    </sheetView>
  </sheetViews>
  <sheetFormatPr defaultRowHeight="12"/>
  <cols>
    <col min="1" max="2" width="9.28515625" style="17" customWidth="1"/>
    <col min="3" max="3" width="9.140625" style="17"/>
    <col min="4" max="4" width="14.140625" style="17" customWidth="1"/>
    <col min="5" max="5" width="13.5703125" style="17" customWidth="1"/>
    <col min="6" max="6" width="13.42578125" style="17" customWidth="1"/>
    <col min="7" max="7" width="15.140625" style="17" customWidth="1"/>
    <col min="8" max="8" width="8.5703125" style="17" customWidth="1"/>
    <col min="9" max="9" width="8.140625" style="17" customWidth="1"/>
    <col min="10" max="16384" width="9.140625" style="12"/>
  </cols>
  <sheetData>
    <row r="1" spans="1:9">
      <c r="A1" s="336" t="s">
        <v>207</v>
      </c>
      <c r="B1" s="336"/>
      <c r="C1" s="336"/>
      <c r="D1" s="336"/>
      <c r="E1" s="336"/>
      <c r="F1" s="336"/>
      <c r="G1" s="336"/>
      <c r="H1" s="336"/>
      <c r="I1" s="336"/>
    </row>
    <row r="2" spans="1:9" ht="9" customHeight="1">
      <c r="A2" s="338"/>
      <c r="B2" s="338"/>
      <c r="C2" s="338"/>
      <c r="D2" s="338"/>
      <c r="E2" s="338"/>
      <c r="F2" s="338"/>
      <c r="G2" s="338"/>
      <c r="H2" s="338"/>
      <c r="I2" s="338"/>
    </row>
    <row r="3" spans="1:9">
      <c r="A3" s="337" t="s">
        <v>289</v>
      </c>
      <c r="B3" s="337"/>
      <c r="C3" s="337"/>
      <c r="D3" s="337"/>
      <c r="E3" s="337"/>
      <c r="F3" s="337"/>
      <c r="G3" s="337"/>
      <c r="H3" s="337"/>
      <c r="I3" s="337"/>
    </row>
    <row r="4" spans="1:9" ht="12.75" customHeight="1">
      <c r="A4" s="337" t="s">
        <v>223</v>
      </c>
      <c r="B4" s="337"/>
      <c r="C4" s="337"/>
      <c r="D4" s="337"/>
      <c r="E4" s="337"/>
      <c r="F4" s="337"/>
      <c r="G4" s="337"/>
      <c r="H4" s="337"/>
      <c r="I4" s="337"/>
    </row>
    <row r="5" spans="1:9">
      <c r="A5" s="342" t="s">
        <v>222</v>
      </c>
      <c r="B5" s="342"/>
      <c r="C5" s="342"/>
      <c r="D5" s="342"/>
      <c r="E5" s="342"/>
      <c r="F5" s="342"/>
      <c r="G5" s="342"/>
      <c r="H5" s="342"/>
      <c r="I5" s="342"/>
    </row>
    <row r="6" spans="1:9" ht="47.25" customHeight="1">
      <c r="A6" s="346" t="s">
        <v>0</v>
      </c>
      <c r="B6" s="347"/>
      <c r="C6" s="347"/>
      <c r="D6" s="348"/>
      <c r="E6" s="343" t="s">
        <v>6</v>
      </c>
      <c r="F6" s="344"/>
      <c r="G6" s="345"/>
      <c r="H6" s="18" t="s">
        <v>7</v>
      </c>
      <c r="I6" s="18" t="s">
        <v>217</v>
      </c>
    </row>
    <row r="7" spans="1:9" ht="16.5" customHeight="1">
      <c r="A7" s="346"/>
      <c r="B7" s="349"/>
      <c r="C7" s="349"/>
      <c r="D7" s="350"/>
      <c r="E7" s="13" t="s">
        <v>55</v>
      </c>
      <c r="F7" s="13" t="s">
        <v>213</v>
      </c>
      <c r="G7" s="13" t="s">
        <v>190</v>
      </c>
      <c r="H7" s="18"/>
      <c r="I7" s="18"/>
    </row>
    <row r="8" spans="1:9" s="142" customFormat="1" ht="18.75" customHeight="1">
      <c r="A8" s="312" t="s">
        <v>53</v>
      </c>
      <c r="B8" s="312"/>
      <c r="C8" s="312"/>
      <c r="D8" s="312"/>
      <c r="E8" s="143">
        <v>12755648</v>
      </c>
      <c r="F8" s="143">
        <v>12755648</v>
      </c>
      <c r="G8" s="143">
        <v>12755648</v>
      </c>
      <c r="H8" s="14"/>
      <c r="I8" s="14"/>
    </row>
    <row r="9" spans="1:9" s="152" customFormat="1">
      <c r="A9" s="144" t="s">
        <v>34</v>
      </c>
      <c r="B9" s="144"/>
      <c r="C9" s="144"/>
      <c r="D9" s="144"/>
      <c r="E9" s="139"/>
      <c r="F9" s="139"/>
      <c r="G9" s="139"/>
      <c r="H9" s="151"/>
      <c r="I9" s="151"/>
    </row>
    <row r="10" spans="1:9" s="152" customFormat="1">
      <c r="A10" s="339" t="s">
        <v>280</v>
      </c>
      <c r="B10" s="340"/>
      <c r="C10" s="340"/>
      <c r="D10" s="341"/>
      <c r="E10" s="139">
        <v>2896888</v>
      </c>
      <c r="F10" s="139">
        <v>2896888</v>
      </c>
      <c r="G10" s="139">
        <v>2896888</v>
      </c>
      <c r="H10" s="151"/>
      <c r="I10" s="151"/>
    </row>
    <row r="11" spans="1:9" s="142" customFormat="1">
      <c r="A11" s="133" t="s">
        <v>40</v>
      </c>
      <c r="B11" s="133"/>
      <c r="C11" s="133"/>
      <c r="D11" s="133"/>
      <c r="E11" s="140">
        <v>884520</v>
      </c>
      <c r="F11" s="140">
        <v>884520</v>
      </c>
      <c r="G11" s="140">
        <v>884520</v>
      </c>
      <c r="H11" s="14"/>
      <c r="I11" s="14"/>
    </row>
    <row r="12" spans="1:9" s="142" customFormat="1">
      <c r="A12" s="299" t="s">
        <v>41</v>
      </c>
      <c r="B12" s="300"/>
      <c r="C12" s="300"/>
      <c r="D12" s="301"/>
      <c r="E12" s="140">
        <v>736000</v>
      </c>
      <c r="F12" s="140">
        <v>736000</v>
      </c>
      <c r="G12" s="140">
        <v>736000</v>
      </c>
      <c r="H12" s="14"/>
      <c r="I12" s="14"/>
    </row>
    <row r="13" spans="1:9" s="142" customFormat="1">
      <c r="A13" s="299" t="s">
        <v>42</v>
      </c>
      <c r="B13" s="300"/>
      <c r="C13" s="300"/>
      <c r="D13" s="301"/>
      <c r="E13" s="140">
        <v>629418</v>
      </c>
      <c r="F13" s="140">
        <v>629418</v>
      </c>
      <c r="G13" s="140">
        <v>629418</v>
      </c>
      <c r="H13" s="14"/>
      <c r="I13" s="14"/>
    </row>
    <row r="14" spans="1:9" s="142" customFormat="1">
      <c r="A14" s="299" t="s">
        <v>43</v>
      </c>
      <c r="B14" s="300"/>
      <c r="C14" s="300"/>
      <c r="D14" s="301"/>
      <c r="E14" s="140">
        <v>646950</v>
      </c>
      <c r="F14" s="140">
        <v>646950</v>
      </c>
      <c r="G14" s="140">
        <v>646950</v>
      </c>
      <c r="H14" s="14"/>
      <c r="I14" s="14"/>
    </row>
    <row r="15" spans="1:9" s="142" customFormat="1">
      <c r="A15" s="145" t="s">
        <v>39</v>
      </c>
      <c r="B15" s="146"/>
      <c r="C15" s="146"/>
      <c r="D15" s="147"/>
      <c r="E15" s="139">
        <v>5000000</v>
      </c>
      <c r="F15" s="139">
        <v>5000000</v>
      </c>
      <c r="G15" s="139">
        <v>5000000</v>
      </c>
      <c r="H15" s="14"/>
      <c r="I15" s="14"/>
    </row>
    <row r="16" spans="1:9" s="142" customFormat="1">
      <c r="A16" s="333" t="s">
        <v>287</v>
      </c>
      <c r="B16" s="334"/>
      <c r="C16" s="334"/>
      <c r="D16" s="335"/>
      <c r="E16" s="139">
        <v>3904260</v>
      </c>
      <c r="F16" s="139">
        <v>3904260</v>
      </c>
      <c r="G16" s="139">
        <v>3904260</v>
      </c>
      <c r="H16" s="14"/>
      <c r="I16" s="14"/>
    </row>
    <row r="17" spans="1:9" s="152" customFormat="1">
      <c r="A17" s="333" t="s">
        <v>288</v>
      </c>
      <c r="B17" s="334"/>
      <c r="C17" s="334"/>
      <c r="D17" s="335"/>
      <c r="E17" s="213">
        <v>954500</v>
      </c>
      <c r="F17" s="213">
        <v>954500</v>
      </c>
      <c r="G17" s="213">
        <v>954500</v>
      </c>
      <c r="H17" s="151"/>
      <c r="I17" s="151"/>
    </row>
    <row r="18" spans="1:9" s="142" customFormat="1" ht="25.5" customHeight="1">
      <c r="A18" s="319" t="s">
        <v>8</v>
      </c>
      <c r="B18" s="320"/>
      <c r="C18" s="320"/>
      <c r="D18" s="321"/>
      <c r="E18" s="141">
        <v>13976920</v>
      </c>
      <c r="F18" s="141">
        <v>14541170</v>
      </c>
      <c r="G18" s="141">
        <v>14541170</v>
      </c>
      <c r="H18" s="14"/>
      <c r="I18" s="14"/>
    </row>
    <row r="19" spans="1:9" s="142" customFormat="1" ht="12" customHeight="1">
      <c r="A19" s="316" t="s">
        <v>22</v>
      </c>
      <c r="B19" s="317"/>
      <c r="C19" s="317"/>
      <c r="D19" s="318"/>
      <c r="E19" s="140">
        <v>7301000</v>
      </c>
      <c r="F19" s="140">
        <v>7301000</v>
      </c>
      <c r="G19" s="218">
        <v>7301000</v>
      </c>
      <c r="H19" s="15"/>
      <c r="I19" s="15"/>
    </row>
    <row r="20" spans="1:9" s="142" customFormat="1" ht="12" customHeight="1">
      <c r="A20" s="316" t="s">
        <v>23</v>
      </c>
      <c r="B20" s="317"/>
      <c r="C20" s="317"/>
      <c r="D20" s="318"/>
      <c r="E20" s="140"/>
      <c r="F20" s="140"/>
      <c r="G20" s="140"/>
      <c r="H20" s="15"/>
      <c r="I20" s="15"/>
    </row>
    <row r="21" spans="1:9" s="142" customFormat="1" ht="10.5" customHeight="1">
      <c r="A21" s="316" t="s">
        <v>24</v>
      </c>
      <c r="B21" s="317"/>
      <c r="C21" s="317"/>
      <c r="D21" s="318"/>
      <c r="E21" s="140"/>
      <c r="F21" s="140"/>
      <c r="G21" s="140"/>
      <c r="H21" s="15"/>
      <c r="I21" s="15"/>
    </row>
    <row r="22" spans="1:9" s="142" customFormat="1" ht="12" customHeight="1">
      <c r="A22" s="316" t="s">
        <v>35</v>
      </c>
      <c r="B22" s="317"/>
      <c r="C22" s="317"/>
      <c r="D22" s="318"/>
      <c r="E22" s="140"/>
      <c r="F22" s="140"/>
      <c r="G22" s="140"/>
      <c r="H22" s="15"/>
      <c r="I22" s="15"/>
    </row>
    <row r="23" spans="1:9" s="142" customFormat="1" ht="9" customHeight="1">
      <c r="A23" s="316" t="s">
        <v>36</v>
      </c>
      <c r="B23" s="317"/>
      <c r="C23" s="317"/>
      <c r="D23" s="318"/>
      <c r="E23" s="140"/>
      <c r="F23" s="140"/>
      <c r="G23" s="140"/>
      <c r="H23" s="15"/>
      <c r="I23" s="15"/>
    </row>
    <row r="24" spans="1:9" s="142" customFormat="1" ht="9" customHeight="1">
      <c r="A24" s="316" t="s">
        <v>37</v>
      </c>
      <c r="B24" s="317"/>
      <c r="C24" s="317"/>
      <c r="D24" s="318"/>
      <c r="E24" s="140"/>
      <c r="F24" s="140"/>
      <c r="G24" s="140"/>
      <c r="H24" s="15"/>
      <c r="I24" s="15"/>
    </row>
    <row r="25" spans="1:9" s="142" customFormat="1" ht="12" customHeight="1">
      <c r="A25" s="316" t="s">
        <v>38</v>
      </c>
      <c r="B25" s="317"/>
      <c r="C25" s="317"/>
      <c r="D25" s="318"/>
      <c r="E25" s="140"/>
      <c r="F25" s="140"/>
      <c r="G25" s="140"/>
      <c r="H25" s="15"/>
      <c r="I25" s="15"/>
    </row>
    <row r="26" spans="1:9" s="142" customFormat="1" ht="12" customHeight="1">
      <c r="A26" s="316" t="s">
        <v>48</v>
      </c>
      <c r="B26" s="317"/>
      <c r="C26" s="317"/>
      <c r="D26" s="318"/>
      <c r="E26" s="140">
        <v>4250000</v>
      </c>
      <c r="F26" s="140">
        <v>4250000</v>
      </c>
      <c r="G26" s="140">
        <v>4250000</v>
      </c>
      <c r="H26" s="15"/>
      <c r="I26" s="15"/>
    </row>
    <row r="27" spans="1:9" s="142" customFormat="1" ht="12" customHeight="1">
      <c r="A27" s="316" t="s">
        <v>50</v>
      </c>
      <c r="B27" s="317"/>
      <c r="C27" s="317"/>
      <c r="D27" s="318"/>
      <c r="E27" s="214">
        <v>2425920</v>
      </c>
      <c r="F27" s="140">
        <v>2469240</v>
      </c>
      <c r="G27" s="140">
        <v>2469240</v>
      </c>
      <c r="H27" s="15"/>
      <c r="I27" s="15"/>
    </row>
    <row r="28" spans="1:9" s="142" customFormat="1" ht="12" customHeight="1">
      <c r="A28" s="316" t="s">
        <v>216</v>
      </c>
      <c r="B28" s="328"/>
      <c r="C28" s="328"/>
      <c r="D28" s="329"/>
      <c r="E28" s="140"/>
      <c r="F28" s="242">
        <v>291930</v>
      </c>
      <c r="G28" s="242">
        <v>291930</v>
      </c>
      <c r="H28" s="15"/>
      <c r="I28" s="15"/>
    </row>
    <row r="29" spans="1:9" s="142" customFormat="1" ht="12" customHeight="1">
      <c r="A29" s="316" t="s">
        <v>291</v>
      </c>
      <c r="B29" s="328"/>
      <c r="C29" s="328"/>
      <c r="D29" s="329"/>
      <c r="E29" s="140"/>
      <c r="F29" s="140">
        <v>229000</v>
      </c>
      <c r="G29" s="140">
        <v>229000</v>
      </c>
      <c r="H29" s="15"/>
      <c r="I29" s="15"/>
    </row>
    <row r="30" spans="1:9" s="142" customFormat="1" ht="12" customHeight="1">
      <c r="A30" s="330" t="s">
        <v>54</v>
      </c>
      <c r="B30" s="331"/>
      <c r="C30" s="331"/>
      <c r="D30" s="332"/>
      <c r="E30" s="143">
        <v>1800000</v>
      </c>
      <c r="F30" s="143">
        <v>2000000</v>
      </c>
      <c r="G30" s="143">
        <v>2000000</v>
      </c>
      <c r="H30" s="15"/>
      <c r="I30" s="15"/>
    </row>
    <row r="31" spans="1:9" s="142" customFormat="1" ht="12.75" customHeight="1">
      <c r="A31" s="330" t="s">
        <v>47</v>
      </c>
      <c r="B31" s="331"/>
      <c r="C31" s="331"/>
      <c r="D31" s="332"/>
      <c r="E31" s="143">
        <v>3644711</v>
      </c>
      <c r="F31" s="143">
        <v>4078917</v>
      </c>
      <c r="G31" s="143">
        <v>4078917</v>
      </c>
      <c r="H31" s="15"/>
      <c r="I31" s="15"/>
    </row>
    <row r="32" spans="1:9" s="206" customFormat="1" ht="22.5" customHeight="1">
      <c r="A32" s="319" t="s">
        <v>9</v>
      </c>
      <c r="B32" s="320"/>
      <c r="C32" s="320"/>
      <c r="D32" s="321"/>
      <c r="E32" s="141">
        <v>38754297</v>
      </c>
      <c r="F32" s="141">
        <v>137864047</v>
      </c>
      <c r="G32" s="141">
        <v>88392953</v>
      </c>
      <c r="H32" s="151"/>
      <c r="I32" s="151"/>
    </row>
    <row r="33" spans="1:9" s="142" customFormat="1" ht="12" customHeight="1">
      <c r="A33" s="316" t="s">
        <v>46</v>
      </c>
      <c r="B33" s="317"/>
      <c r="C33" s="317"/>
      <c r="D33" s="318"/>
      <c r="E33" s="138"/>
      <c r="F33" s="138">
        <v>137864047</v>
      </c>
      <c r="G33" s="138">
        <v>59798764</v>
      </c>
      <c r="H33" s="16"/>
      <c r="I33" s="16"/>
    </row>
    <row r="34" spans="1:9" s="142" customFormat="1" ht="12" customHeight="1">
      <c r="A34" s="316" t="s">
        <v>290</v>
      </c>
      <c r="B34" s="328"/>
      <c r="C34" s="328"/>
      <c r="D34" s="329"/>
      <c r="E34" s="138"/>
      <c r="F34" s="138"/>
      <c r="G34" s="138">
        <v>28594189</v>
      </c>
      <c r="H34" s="16"/>
      <c r="I34" s="16"/>
    </row>
    <row r="35" spans="1:9" s="142" customFormat="1" ht="21.75" customHeight="1">
      <c r="A35" s="319" t="s">
        <v>10</v>
      </c>
      <c r="B35" s="320"/>
      <c r="C35" s="320"/>
      <c r="D35" s="321"/>
      <c r="E35" s="141">
        <f>E8+E18+E31+E32+E30</f>
        <v>70931576</v>
      </c>
      <c r="F35" s="141">
        <f>F8+F18+F31+F32+F30</f>
        <v>171239782</v>
      </c>
      <c r="G35" s="141">
        <f>G8+G18+G31+G32+G30</f>
        <v>121768688</v>
      </c>
      <c r="H35" s="14"/>
      <c r="I35" s="14"/>
    </row>
    <row r="36" spans="1:9" s="142" customFormat="1" ht="15.75" customHeight="1">
      <c r="A36" s="325" t="s">
        <v>214</v>
      </c>
      <c r="B36" s="326"/>
      <c r="C36" s="326"/>
      <c r="D36" s="327"/>
      <c r="E36" s="143"/>
      <c r="F36" s="251"/>
      <c r="G36" s="143">
        <v>11870455</v>
      </c>
      <c r="H36" s="16"/>
      <c r="I36" s="16"/>
    </row>
    <row r="37" spans="1:9" s="142" customFormat="1">
      <c r="A37" s="157" t="s">
        <v>220</v>
      </c>
      <c r="B37" s="148"/>
      <c r="C37" s="148"/>
      <c r="D37" s="149"/>
      <c r="E37" s="140"/>
      <c r="F37" s="242"/>
      <c r="G37" s="140"/>
      <c r="H37" s="16"/>
      <c r="I37" s="16"/>
    </row>
    <row r="38" spans="1:9" s="142" customFormat="1">
      <c r="A38" s="157" t="s">
        <v>221</v>
      </c>
      <c r="B38" s="158"/>
      <c r="C38" s="158"/>
      <c r="D38" s="159"/>
      <c r="E38" s="140">
        <v>185000</v>
      </c>
      <c r="F38" s="242">
        <v>185000</v>
      </c>
      <c r="G38" s="140">
        <v>447166</v>
      </c>
      <c r="H38" s="16"/>
      <c r="I38" s="16"/>
    </row>
    <row r="39" spans="1:9" s="142" customFormat="1">
      <c r="A39" s="307" t="s">
        <v>25</v>
      </c>
      <c r="B39" s="307"/>
      <c r="C39" s="307"/>
      <c r="D39" s="307"/>
      <c r="E39" s="140">
        <v>50000</v>
      </c>
      <c r="F39" s="242">
        <v>50000</v>
      </c>
      <c r="G39" s="140"/>
      <c r="H39" s="15"/>
      <c r="I39" s="15"/>
    </row>
    <row r="40" spans="1:9" s="142" customFormat="1" ht="14.25" customHeight="1">
      <c r="A40" s="304" t="s">
        <v>215</v>
      </c>
      <c r="B40" s="305"/>
      <c r="C40" s="305"/>
      <c r="D40" s="306"/>
      <c r="E40" s="139"/>
      <c r="F40" s="252"/>
      <c r="G40" s="139"/>
      <c r="H40" s="16"/>
      <c r="I40" s="16"/>
    </row>
    <row r="41" spans="1:9" s="142" customFormat="1">
      <c r="A41" s="322" t="s">
        <v>11</v>
      </c>
      <c r="B41" s="323"/>
      <c r="C41" s="323"/>
      <c r="D41" s="324"/>
      <c r="E41" s="143">
        <f>E37+E38+E39+E40</f>
        <v>235000</v>
      </c>
      <c r="F41" s="251">
        <f>F38+F39</f>
        <v>235000</v>
      </c>
      <c r="G41" s="143">
        <f>G37+G38+G39</f>
        <v>447166</v>
      </c>
      <c r="H41" s="14"/>
      <c r="I41" s="14"/>
    </row>
    <row r="42" spans="1:9" s="142" customFormat="1">
      <c r="A42" s="307" t="s">
        <v>45</v>
      </c>
      <c r="B42" s="307"/>
      <c r="C42" s="307"/>
      <c r="D42" s="307"/>
      <c r="E42" s="139"/>
      <c r="F42" s="252"/>
      <c r="G42" s="139"/>
      <c r="H42" s="16"/>
      <c r="I42" s="16"/>
    </row>
    <row r="43" spans="1:9" s="142" customFormat="1">
      <c r="A43" s="299" t="s">
        <v>211</v>
      </c>
      <c r="B43" s="300"/>
      <c r="C43" s="300"/>
      <c r="D43" s="301"/>
      <c r="E43" s="140"/>
      <c r="F43" s="242"/>
      <c r="G43" s="140">
        <v>1711854</v>
      </c>
      <c r="H43" s="16"/>
      <c r="I43" s="16"/>
    </row>
    <row r="44" spans="1:9" s="142" customFormat="1">
      <c r="A44" s="303" t="s">
        <v>49</v>
      </c>
      <c r="B44" s="303"/>
      <c r="C44" s="303"/>
      <c r="D44" s="303"/>
      <c r="E44" s="140">
        <v>820000</v>
      </c>
      <c r="F44" s="242">
        <v>820000</v>
      </c>
      <c r="G44" s="140">
        <v>381580</v>
      </c>
      <c r="H44" s="16"/>
      <c r="I44" s="16"/>
    </row>
    <row r="45" spans="1:9" s="142" customFormat="1">
      <c r="A45" s="307" t="s">
        <v>12</v>
      </c>
      <c r="B45" s="307"/>
      <c r="C45" s="307"/>
      <c r="D45" s="307"/>
      <c r="E45" s="140"/>
      <c r="F45" s="242"/>
      <c r="G45" s="140"/>
      <c r="H45" s="15"/>
      <c r="I45" s="15"/>
    </row>
    <row r="46" spans="1:9" s="142" customFormat="1" ht="12" customHeight="1">
      <c r="A46" s="299" t="s">
        <v>13</v>
      </c>
      <c r="B46" s="300"/>
      <c r="C46" s="300"/>
      <c r="D46" s="301"/>
      <c r="E46" s="140">
        <v>0</v>
      </c>
      <c r="F46" s="242"/>
      <c r="G46" s="140"/>
      <c r="H46" s="15"/>
      <c r="I46" s="15"/>
    </row>
    <row r="47" spans="1:9" s="142" customFormat="1" ht="12" customHeight="1">
      <c r="A47" s="307" t="s">
        <v>14</v>
      </c>
      <c r="B47" s="307"/>
      <c r="C47" s="307"/>
      <c r="D47" s="307"/>
      <c r="E47" s="140">
        <v>5000</v>
      </c>
      <c r="F47" s="242">
        <v>5000</v>
      </c>
      <c r="G47" s="140">
        <v>17</v>
      </c>
      <c r="H47" s="16"/>
      <c r="I47" s="16"/>
    </row>
    <row r="48" spans="1:9" s="142" customFormat="1" ht="12" customHeight="1">
      <c r="A48" s="299" t="s">
        <v>15</v>
      </c>
      <c r="B48" s="300"/>
      <c r="C48" s="300"/>
      <c r="D48" s="301"/>
      <c r="E48" s="140"/>
      <c r="F48" s="242"/>
      <c r="G48" s="140"/>
      <c r="H48" s="16"/>
      <c r="I48" s="16"/>
    </row>
    <row r="49" spans="1:9" s="142" customFormat="1" ht="12" customHeight="1">
      <c r="A49" s="312" t="s">
        <v>16</v>
      </c>
      <c r="B49" s="312"/>
      <c r="C49" s="312"/>
      <c r="D49" s="312"/>
      <c r="E49" s="143">
        <f>E42+E44+E45+E46+E47+E48</f>
        <v>825000</v>
      </c>
      <c r="F49" s="251">
        <f>F43+F44+F47</f>
        <v>825000</v>
      </c>
      <c r="G49" s="143">
        <f>SUM(G43:G48)</f>
        <v>2093451</v>
      </c>
      <c r="H49" s="14"/>
      <c r="I49" s="14"/>
    </row>
    <row r="50" spans="1:9" s="142" customFormat="1" ht="7.5" customHeight="1">
      <c r="A50" s="313"/>
      <c r="B50" s="314"/>
      <c r="C50" s="314"/>
      <c r="D50" s="315"/>
      <c r="E50" s="140"/>
      <c r="F50" s="242"/>
      <c r="G50" s="140"/>
      <c r="H50" s="15"/>
      <c r="I50" s="15"/>
    </row>
    <row r="51" spans="1:9" s="206" customFormat="1" ht="12" customHeight="1">
      <c r="A51" s="308" t="s">
        <v>212</v>
      </c>
      <c r="B51" s="309"/>
      <c r="C51" s="309"/>
      <c r="D51" s="310"/>
      <c r="E51" s="143"/>
      <c r="F51" s="251"/>
      <c r="G51" s="143"/>
      <c r="H51" s="14"/>
      <c r="I51" s="14"/>
    </row>
    <row r="52" spans="1:9" s="142" customFormat="1">
      <c r="A52" s="307" t="s">
        <v>17</v>
      </c>
      <c r="B52" s="307"/>
      <c r="C52" s="307"/>
      <c r="D52" s="307"/>
      <c r="E52" s="140">
        <f>E53</f>
        <v>0</v>
      </c>
      <c r="F52" s="242"/>
      <c r="G52" s="140"/>
      <c r="H52" s="15"/>
      <c r="I52" s="15"/>
    </row>
    <row r="53" spans="1:9" s="142" customFormat="1">
      <c r="A53" s="299"/>
      <c r="B53" s="300"/>
      <c r="C53" s="300"/>
      <c r="D53" s="301"/>
      <c r="E53" s="140"/>
      <c r="F53" s="242"/>
      <c r="G53" s="140"/>
      <c r="H53" s="15"/>
      <c r="I53" s="15"/>
    </row>
    <row r="54" spans="1:9" s="142" customFormat="1">
      <c r="A54" s="302" t="s">
        <v>18</v>
      </c>
      <c r="B54" s="302"/>
      <c r="C54" s="302"/>
      <c r="D54" s="302"/>
      <c r="E54" s="143"/>
      <c r="F54" s="251"/>
      <c r="G54" s="143"/>
      <c r="H54" s="16"/>
      <c r="I54" s="16"/>
    </row>
    <row r="55" spans="1:9" s="142" customFormat="1" ht="8.25" customHeight="1">
      <c r="A55" s="311"/>
      <c r="B55" s="311"/>
      <c r="C55" s="311"/>
      <c r="D55" s="311"/>
      <c r="E55" s="139"/>
      <c r="F55" s="252"/>
      <c r="G55" s="139"/>
      <c r="H55" s="16"/>
      <c r="I55" s="16"/>
    </row>
    <row r="56" spans="1:9" s="142" customFormat="1">
      <c r="A56" s="302" t="s">
        <v>19</v>
      </c>
      <c r="B56" s="302"/>
      <c r="C56" s="302"/>
      <c r="D56" s="302"/>
      <c r="E56" s="141">
        <f>E35+E41+E49+E54</f>
        <v>71991576</v>
      </c>
      <c r="F56" s="251">
        <f>F35+F36+F41+F49+F51</f>
        <v>172299782</v>
      </c>
      <c r="G56" s="143">
        <f>G35+G36+G41+G49+G51</f>
        <v>136179760</v>
      </c>
      <c r="H56" s="14"/>
      <c r="I56" s="14"/>
    </row>
    <row r="57" spans="1:9" s="142" customFormat="1">
      <c r="A57" s="311" t="s">
        <v>44</v>
      </c>
      <c r="B57" s="311"/>
      <c r="C57" s="311"/>
      <c r="D57" s="311"/>
      <c r="E57" s="138"/>
      <c r="F57" s="253"/>
      <c r="G57" s="138">
        <v>26816503</v>
      </c>
      <c r="H57" s="15"/>
      <c r="I57" s="15"/>
    </row>
    <row r="58" spans="1:9" s="142" customFormat="1">
      <c r="A58" s="311" t="s">
        <v>204</v>
      </c>
      <c r="B58" s="311"/>
      <c r="C58" s="311"/>
      <c r="D58" s="311"/>
      <c r="E58" s="138"/>
      <c r="F58" s="253">
        <v>1259753</v>
      </c>
      <c r="G58" s="138">
        <v>1259753</v>
      </c>
      <c r="H58" s="21"/>
      <c r="I58" s="21"/>
    </row>
    <row r="59" spans="1:9" s="142" customFormat="1">
      <c r="A59" s="302" t="s">
        <v>20</v>
      </c>
      <c r="B59" s="302"/>
      <c r="C59" s="302"/>
      <c r="D59" s="302"/>
      <c r="E59" s="141">
        <f>SUM(E57:E58)</f>
        <v>0</v>
      </c>
      <c r="F59" s="243">
        <f>SUM(F57:F58)</f>
        <v>1259753</v>
      </c>
      <c r="G59" s="141">
        <f>SUM(G57:G58)</f>
        <v>28076256</v>
      </c>
      <c r="H59" s="14"/>
      <c r="I59" s="14"/>
    </row>
    <row r="60" spans="1:9" s="142" customFormat="1">
      <c r="A60" s="302" t="s">
        <v>21</v>
      </c>
      <c r="B60" s="302"/>
      <c r="C60" s="302"/>
      <c r="D60" s="302"/>
      <c r="E60" s="243">
        <f>E56+E59</f>
        <v>71991576</v>
      </c>
      <c r="F60" s="243">
        <f>F56+F59</f>
        <v>173559535</v>
      </c>
      <c r="G60" s="141">
        <f>G56+G59</f>
        <v>164256016</v>
      </c>
      <c r="H60" s="14"/>
      <c r="I60" s="14"/>
    </row>
    <row r="61" spans="1:9" s="150" customFormat="1">
      <c r="A61" s="298"/>
      <c r="B61" s="298"/>
      <c r="C61" s="298"/>
      <c r="D61" s="298"/>
      <c r="E61" s="22"/>
      <c r="F61" s="22"/>
      <c r="G61" s="22"/>
      <c r="H61" s="22"/>
      <c r="I61" s="22"/>
    </row>
  </sheetData>
  <mergeCells count="57">
    <mergeCell ref="A1:I1"/>
    <mergeCell ref="A3:I3"/>
    <mergeCell ref="A4:I4"/>
    <mergeCell ref="A2:I2"/>
    <mergeCell ref="A10:D10"/>
    <mergeCell ref="A5:I5"/>
    <mergeCell ref="E6:G6"/>
    <mergeCell ref="A6:D6"/>
    <mergeCell ref="A8:D8"/>
    <mergeCell ref="A7:D7"/>
    <mergeCell ref="A12:D12"/>
    <mergeCell ref="A13:D13"/>
    <mergeCell ref="A14:D14"/>
    <mergeCell ref="A21:D21"/>
    <mergeCell ref="A17:D17"/>
    <mergeCell ref="A25:D25"/>
    <mergeCell ref="A16:D16"/>
    <mergeCell ref="A22:D22"/>
    <mergeCell ref="A23:D23"/>
    <mergeCell ref="A18:D18"/>
    <mergeCell ref="A24:D24"/>
    <mergeCell ref="A19:D19"/>
    <mergeCell ref="A20:D20"/>
    <mergeCell ref="A29:D29"/>
    <mergeCell ref="A26:D26"/>
    <mergeCell ref="A32:D32"/>
    <mergeCell ref="A27:D27"/>
    <mergeCell ref="A31:D31"/>
    <mergeCell ref="A28:D28"/>
    <mergeCell ref="A30:D30"/>
    <mergeCell ref="A33:D33"/>
    <mergeCell ref="A35:D35"/>
    <mergeCell ref="A41:D41"/>
    <mergeCell ref="A39:D39"/>
    <mergeCell ref="A57:D57"/>
    <mergeCell ref="A55:D55"/>
    <mergeCell ref="A36:D36"/>
    <mergeCell ref="A34:D34"/>
    <mergeCell ref="A58:D58"/>
    <mergeCell ref="A56:D56"/>
    <mergeCell ref="A49:D49"/>
    <mergeCell ref="A47:D47"/>
    <mergeCell ref="A50:D50"/>
    <mergeCell ref="A42:D42"/>
    <mergeCell ref="A45:D45"/>
    <mergeCell ref="A46:D46"/>
    <mergeCell ref="A48:D48"/>
    <mergeCell ref="A61:D61"/>
    <mergeCell ref="A43:D43"/>
    <mergeCell ref="A54:D54"/>
    <mergeCell ref="A44:D44"/>
    <mergeCell ref="A40:D40"/>
    <mergeCell ref="A52:D52"/>
    <mergeCell ref="A51:D51"/>
    <mergeCell ref="A60:D60"/>
    <mergeCell ref="A53:D53"/>
    <mergeCell ref="A59:D59"/>
  </mergeCells>
  <phoneticPr fontId="3" type="noConversion"/>
  <pageMargins left="0" right="0" top="0.39370078740157483" bottom="0.39370078740157483" header="0.27559055118110237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96"/>
  <sheetViews>
    <sheetView workbookViewId="0">
      <pane xSplit="3" ySplit="2" topLeftCell="D12" activePane="bottomRight" state="frozen"/>
      <selection activeCell="G27" sqref="G27:G29"/>
      <selection pane="topRight" activeCell="G27" sqref="G27:G29"/>
      <selection pane="bottomLeft" activeCell="G27" sqref="G27:G29"/>
      <selection pane="bottomRight" activeCell="V36" sqref="V36"/>
    </sheetView>
  </sheetViews>
  <sheetFormatPr defaultRowHeight="15.75"/>
  <cols>
    <col min="1" max="1" width="7.140625" style="161" customWidth="1"/>
    <col min="2" max="2" width="4" style="161" customWidth="1"/>
    <col min="3" max="3" width="9.7109375" style="1" customWidth="1"/>
    <col min="4" max="4" width="14.140625" style="1" bestFit="1" customWidth="1"/>
    <col min="5" max="5" width="14" style="1" customWidth="1"/>
    <col min="6" max="6" width="13.85546875" style="1" bestFit="1" customWidth="1"/>
    <col min="7" max="7" width="13.85546875" style="1" customWidth="1"/>
    <col min="8" max="8" width="14" style="1" bestFit="1" customWidth="1"/>
    <col min="9" max="9" width="14.140625" style="1" bestFit="1" customWidth="1"/>
    <col min="10" max="10" width="12.7109375" style="1" bestFit="1" customWidth="1"/>
    <col min="11" max="15" width="12.85546875" style="1" bestFit="1" customWidth="1"/>
    <col min="16" max="16" width="14" style="1" bestFit="1" customWidth="1"/>
    <col min="17" max="17" width="15.28515625" style="1" bestFit="1" customWidth="1"/>
    <col min="18" max="16384" width="9.140625" style="1"/>
  </cols>
  <sheetData>
    <row r="1" spans="1:17" s="7" customFormat="1" ht="16.5" thickBot="1">
      <c r="A1" s="160"/>
      <c r="B1" s="377" t="s">
        <v>293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7" t="s">
        <v>222</v>
      </c>
    </row>
    <row r="2" spans="1:17" s="244" customFormat="1" ht="90.75" customHeight="1" thickBot="1">
      <c r="A2" s="379" t="s">
        <v>224</v>
      </c>
      <c r="B2" s="380"/>
      <c r="C2" s="381"/>
      <c r="D2" s="245" t="s">
        <v>225</v>
      </c>
      <c r="E2" s="245" t="s">
        <v>237</v>
      </c>
      <c r="F2" s="246" t="s">
        <v>226</v>
      </c>
      <c r="G2" s="246" t="s">
        <v>292</v>
      </c>
      <c r="H2" s="246" t="s">
        <v>30</v>
      </c>
      <c r="I2" s="246" t="s">
        <v>227</v>
      </c>
      <c r="J2" s="246" t="s">
        <v>31</v>
      </c>
      <c r="K2" s="246" t="s">
        <v>32</v>
      </c>
      <c r="L2" s="246" t="s">
        <v>228</v>
      </c>
      <c r="M2" s="246" t="s">
        <v>229</v>
      </c>
      <c r="N2" s="246" t="s">
        <v>230</v>
      </c>
      <c r="O2" s="246" t="s">
        <v>231</v>
      </c>
      <c r="P2" s="246" t="s">
        <v>33</v>
      </c>
      <c r="Q2" s="247" t="s">
        <v>1</v>
      </c>
    </row>
    <row r="3" spans="1:17" customFormat="1" ht="17.25" customHeight="1">
      <c r="A3" s="382" t="s">
        <v>232</v>
      </c>
      <c r="B3" s="383"/>
      <c r="C3" s="386" t="s">
        <v>233</v>
      </c>
      <c r="D3" s="372">
        <v>7741420</v>
      </c>
      <c r="E3" s="352"/>
      <c r="F3" s="352"/>
      <c r="G3" s="352"/>
      <c r="H3" s="372">
        <v>24295940</v>
      </c>
      <c r="I3" s="351"/>
      <c r="J3" s="351"/>
      <c r="K3" s="351"/>
      <c r="L3" s="351"/>
      <c r="M3" s="351"/>
      <c r="N3" s="351"/>
      <c r="O3" s="372">
        <v>2472736</v>
      </c>
      <c r="P3" s="357"/>
      <c r="Q3" s="357">
        <f>SUM(D3:P3)</f>
        <v>34510096</v>
      </c>
    </row>
    <row r="4" spans="1:17" customFormat="1" ht="17.25" customHeight="1">
      <c r="A4" s="384"/>
      <c r="B4" s="385"/>
      <c r="C4" s="356"/>
      <c r="D4" s="372"/>
      <c r="E4" s="352"/>
      <c r="F4" s="352"/>
      <c r="G4" s="352"/>
      <c r="H4" s="372"/>
      <c r="I4" s="351"/>
      <c r="J4" s="351"/>
      <c r="K4" s="351"/>
      <c r="L4" s="351"/>
      <c r="M4" s="351"/>
      <c r="N4" s="351"/>
      <c r="O4" s="372"/>
      <c r="P4" s="357"/>
      <c r="Q4" s="357"/>
    </row>
    <row r="5" spans="1:17" s="3" customFormat="1" ht="17.25" customHeight="1">
      <c r="A5" s="384"/>
      <c r="B5" s="385"/>
      <c r="C5" s="355" t="s">
        <v>234</v>
      </c>
      <c r="D5" s="374">
        <v>7741420</v>
      </c>
      <c r="E5" s="354"/>
      <c r="F5" s="354"/>
      <c r="G5" s="354"/>
      <c r="H5" s="374">
        <v>45293350</v>
      </c>
      <c r="I5" s="374">
        <v>22493370</v>
      </c>
      <c r="J5" s="374"/>
      <c r="K5" s="374"/>
      <c r="L5" s="374"/>
      <c r="M5" s="374"/>
      <c r="N5" s="374"/>
      <c r="O5" s="374">
        <v>2613280</v>
      </c>
      <c r="P5" s="351"/>
      <c r="Q5" s="357">
        <f>SUM(D5:P5)</f>
        <v>78141420</v>
      </c>
    </row>
    <row r="6" spans="1:17" s="3" customFormat="1" ht="17.25" customHeight="1">
      <c r="A6" s="384"/>
      <c r="B6" s="385"/>
      <c r="C6" s="356"/>
      <c r="D6" s="374"/>
      <c r="E6" s="354"/>
      <c r="F6" s="354"/>
      <c r="G6" s="354"/>
      <c r="H6" s="374"/>
      <c r="I6" s="374"/>
      <c r="J6" s="374"/>
      <c r="K6" s="374"/>
      <c r="L6" s="374"/>
      <c r="M6" s="374"/>
      <c r="N6" s="374"/>
      <c r="O6" s="374"/>
      <c r="P6" s="351"/>
      <c r="Q6" s="357"/>
    </row>
    <row r="7" spans="1:17" s="3" customFormat="1" ht="17.25" customHeight="1">
      <c r="A7" s="384"/>
      <c r="B7" s="385"/>
      <c r="C7" s="355" t="s">
        <v>205</v>
      </c>
      <c r="D7" s="354">
        <v>7573185</v>
      </c>
      <c r="E7" s="354"/>
      <c r="F7" s="354"/>
      <c r="G7" s="354"/>
      <c r="H7" s="374">
        <v>40424630</v>
      </c>
      <c r="I7" s="374">
        <v>20513614</v>
      </c>
      <c r="J7" s="374"/>
      <c r="K7" s="374"/>
      <c r="L7" s="374"/>
      <c r="M7" s="374"/>
      <c r="N7" s="374"/>
      <c r="O7" s="374">
        <v>2613280</v>
      </c>
      <c r="P7" s="351"/>
      <c r="Q7" s="357">
        <f>SUM(D7:P7)</f>
        <v>71124709</v>
      </c>
    </row>
    <row r="8" spans="1:17" s="3" customFormat="1" ht="17.25" customHeight="1">
      <c r="A8" s="384"/>
      <c r="B8" s="385"/>
      <c r="C8" s="356"/>
      <c r="D8" s="354"/>
      <c r="E8" s="354"/>
      <c r="F8" s="354"/>
      <c r="G8" s="354"/>
      <c r="H8" s="374"/>
      <c r="I8" s="374"/>
      <c r="J8" s="374"/>
      <c r="K8" s="374"/>
      <c r="L8" s="374"/>
      <c r="M8" s="374"/>
      <c r="N8" s="374"/>
      <c r="O8" s="374"/>
      <c r="P8" s="351"/>
      <c r="Q8" s="357"/>
    </row>
    <row r="9" spans="1:17" s="249" customFormat="1" ht="17.25" customHeight="1">
      <c r="A9" s="375" t="s">
        <v>235</v>
      </c>
      <c r="B9" s="376"/>
      <c r="C9" s="355" t="s">
        <v>233</v>
      </c>
      <c r="D9" s="372">
        <v>1379674</v>
      </c>
      <c r="E9" s="352"/>
      <c r="F9" s="352"/>
      <c r="G9" s="352"/>
      <c r="H9" s="372">
        <v>2125932</v>
      </c>
      <c r="I9" s="351"/>
      <c r="J9" s="351"/>
      <c r="K9" s="351"/>
      <c r="L9" s="351"/>
      <c r="M9" s="351"/>
      <c r="N9" s="351"/>
      <c r="O9" s="372">
        <v>448529</v>
      </c>
      <c r="P9" s="351"/>
      <c r="Q9" s="357">
        <f>SUM(D9:P9)</f>
        <v>3954135</v>
      </c>
    </row>
    <row r="10" spans="1:17" s="248" customFormat="1" ht="17.25" customHeight="1">
      <c r="A10" s="375"/>
      <c r="B10" s="376"/>
      <c r="C10" s="356"/>
      <c r="D10" s="372"/>
      <c r="E10" s="352"/>
      <c r="F10" s="352"/>
      <c r="G10" s="352"/>
      <c r="H10" s="372"/>
      <c r="I10" s="351"/>
      <c r="J10" s="351"/>
      <c r="K10" s="351"/>
      <c r="L10" s="351"/>
      <c r="M10" s="351"/>
      <c r="N10" s="351"/>
      <c r="O10" s="372"/>
      <c r="P10" s="351"/>
      <c r="Q10" s="357"/>
    </row>
    <row r="11" spans="1:17" s="3" customFormat="1" ht="17.25" customHeight="1">
      <c r="A11" s="375"/>
      <c r="B11" s="376"/>
      <c r="C11" s="355" t="s">
        <v>234</v>
      </c>
      <c r="D11" s="352">
        <v>1379674</v>
      </c>
      <c r="E11" s="352"/>
      <c r="F11" s="352"/>
      <c r="G11" s="352"/>
      <c r="H11" s="352">
        <v>4285593</v>
      </c>
      <c r="I11" s="352">
        <v>2822446</v>
      </c>
      <c r="J11" s="352"/>
      <c r="K11" s="352"/>
      <c r="L11" s="352"/>
      <c r="M11" s="352">
        <v>29700</v>
      </c>
      <c r="N11" s="352"/>
      <c r="O11" s="352">
        <v>448529</v>
      </c>
      <c r="P11" s="352"/>
      <c r="Q11" s="353">
        <f>SUM(D11:P11)</f>
        <v>8965942</v>
      </c>
    </row>
    <row r="12" spans="1:17" s="3" customFormat="1" ht="17.25" customHeight="1">
      <c r="A12" s="375"/>
      <c r="B12" s="376"/>
      <c r="C12" s="356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3"/>
    </row>
    <row r="13" spans="1:17" s="3" customFormat="1" ht="17.25" customHeight="1">
      <c r="A13" s="375"/>
      <c r="B13" s="376"/>
      <c r="C13" s="355" t="s">
        <v>205</v>
      </c>
      <c r="D13" s="352">
        <v>947614</v>
      </c>
      <c r="E13" s="352"/>
      <c r="F13" s="352"/>
      <c r="G13" s="352"/>
      <c r="H13" s="351">
        <v>2919425</v>
      </c>
      <c r="I13" s="352">
        <v>1844437</v>
      </c>
      <c r="J13" s="352"/>
      <c r="K13" s="352"/>
      <c r="L13" s="352"/>
      <c r="M13" s="352">
        <v>29700</v>
      </c>
      <c r="N13" s="352"/>
      <c r="O13" s="352">
        <v>426352</v>
      </c>
      <c r="P13" s="352"/>
      <c r="Q13" s="353">
        <f>SUM(D13:P13)</f>
        <v>6167528</v>
      </c>
    </row>
    <row r="14" spans="1:17" s="3" customFormat="1" ht="17.25" customHeight="1">
      <c r="A14" s="375"/>
      <c r="B14" s="376"/>
      <c r="C14" s="356"/>
      <c r="D14" s="352"/>
      <c r="E14" s="352"/>
      <c r="F14" s="352"/>
      <c r="G14" s="352"/>
      <c r="H14" s="351"/>
      <c r="I14" s="352"/>
      <c r="J14" s="352"/>
      <c r="K14" s="352"/>
      <c r="L14" s="352"/>
      <c r="M14" s="352"/>
      <c r="N14" s="352"/>
      <c r="O14" s="352"/>
      <c r="P14" s="352"/>
      <c r="Q14" s="353"/>
    </row>
    <row r="15" spans="1:17" s="3" customFormat="1" ht="17.25" customHeight="1">
      <c r="A15" s="370" t="s">
        <v>28</v>
      </c>
      <c r="B15" s="373"/>
      <c r="C15" s="355" t="s">
        <v>233</v>
      </c>
      <c r="D15" s="372">
        <v>4140000</v>
      </c>
      <c r="E15" s="352"/>
      <c r="F15" s="352"/>
      <c r="G15" s="352"/>
      <c r="H15" s="372">
        <v>12432425</v>
      </c>
      <c r="I15" s="352"/>
      <c r="J15" s="352">
        <v>1524000</v>
      </c>
      <c r="K15" s="352">
        <v>950000</v>
      </c>
      <c r="L15" s="352">
        <v>1800000</v>
      </c>
      <c r="M15" s="372">
        <v>940000</v>
      </c>
      <c r="N15" s="352"/>
      <c r="O15" s="372">
        <v>2014000</v>
      </c>
      <c r="P15" s="352"/>
      <c r="Q15" s="357">
        <f>SUM(D15:P15)</f>
        <v>23800425</v>
      </c>
    </row>
    <row r="16" spans="1:17" s="3" customFormat="1" ht="17.25" customHeight="1">
      <c r="A16" s="370"/>
      <c r="B16" s="373"/>
      <c r="C16" s="356"/>
      <c r="D16" s="372"/>
      <c r="E16" s="352"/>
      <c r="F16" s="352"/>
      <c r="G16" s="352"/>
      <c r="H16" s="372"/>
      <c r="I16" s="352"/>
      <c r="J16" s="352"/>
      <c r="K16" s="352"/>
      <c r="L16" s="352"/>
      <c r="M16" s="372"/>
      <c r="N16" s="352"/>
      <c r="O16" s="372"/>
      <c r="P16" s="352"/>
      <c r="Q16" s="357"/>
    </row>
    <row r="17" spans="1:25" s="3" customFormat="1" ht="17.25" customHeight="1">
      <c r="A17" s="370"/>
      <c r="B17" s="373"/>
      <c r="C17" s="355" t="s">
        <v>234</v>
      </c>
      <c r="D17" s="352">
        <v>4140000</v>
      </c>
      <c r="E17" s="352">
        <v>100000</v>
      </c>
      <c r="F17" s="352"/>
      <c r="G17" s="352">
        <v>200000</v>
      </c>
      <c r="H17" s="351">
        <v>6678210</v>
      </c>
      <c r="I17" s="352">
        <v>2000000</v>
      </c>
      <c r="J17" s="352">
        <v>1524000</v>
      </c>
      <c r="K17" s="352">
        <v>950000</v>
      </c>
      <c r="L17" s="352">
        <v>2100000</v>
      </c>
      <c r="M17" s="352">
        <v>940000</v>
      </c>
      <c r="N17" s="352">
        <v>2597490</v>
      </c>
      <c r="O17" s="352">
        <v>3200000</v>
      </c>
      <c r="P17" s="352">
        <v>6588698</v>
      </c>
      <c r="Q17" s="357">
        <f>SUM(D17:P17)</f>
        <v>31018398</v>
      </c>
    </row>
    <row r="18" spans="1:25" s="3" customFormat="1" ht="17.25" customHeight="1">
      <c r="A18" s="370"/>
      <c r="B18" s="373"/>
      <c r="C18" s="356"/>
      <c r="D18" s="352"/>
      <c r="E18" s="352"/>
      <c r="F18" s="352"/>
      <c r="G18" s="352"/>
      <c r="H18" s="351"/>
      <c r="I18" s="352"/>
      <c r="J18" s="352"/>
      <c r="K18" s="352"/>
      <c r="L18" s="352"/>
      <c r="M18" s="352"/>
      <c r="N18" s="352"/>
      <c r="O18" s="352"/>
      <c r="P18" s="352"/>
      <c r="Q18" s="357"/>
    </row>
    <row r="19" spans="1:25" s="3" customFormat="1" ht="17.25" customHeight="1">
      <c r="A19" s="370"/>
      <c r="B19" s="373"/>
      <c r="C19" s="355" t="s">
        <v>205</v>
      </c>
      <c r="D19" s="352">
        <v>1248799</v>
      </c>
      <c r="E19" s="352">
        <v>54180</v>
      </c>
      <c r="F19" s="352"/>
      <c r="G19" s="352">
        <v>105300</v>
      </c>
      <c r="H19" s="351">
        <v>4973950</v>
      </c>
      <c r="I19" s="352">
        <v>1846070</v>
      </c>
      <c r="J19" s="352"/>
      <c r="K19" s="352">
        <v>604530</v>
      </c>
      <c r="L19" s="352">
        <v>2055188</v>
      </c>
      <c r="M19" s="352">
        <v>96449</v>
      </c>
      <c r="N19" s="352">
        <v>2597490</v>
      </c>
      <c r="O19" s="352">
        <v>2916094</v>
      </c>
      <c r="P19" s="352">
        <v>6588698</v>
      </c>
      <c r="Q19" s="357">
        <f>SUM(D19:P19)</f>
        <v>23086748</v>
      </c>
    </row>
    <row r="20" spans="1:25" s="3" customFormat="1" ht="17.25" customHeight="1">
      <c r="A20" s="370"/>
      <c r="B20" s="373"/>
      <c r="C20" s="356"/>
      <c r="D20" s="352"/>
      <c r="E20" s="352"/>
      <c r="F20" s="352"/>
      <c r="G20" s="352"/>
      <c r="H20" s="351"/>
      <c r="I20" s="352"/>
      <c r="J20" s="352"/>
      <c r="K20" s="352"/>
      <c r="L20" s="352"/>
      <c r="M20" s="352"/>
      <c r="N20" s="352"/>
      <c r="O20" s="352"/>
      <c r="P20" s="352"/>
      <c r="Q20" s="357"/>
    </row>
    <row r="21" spans="1:25" customFormat="1" ht="17.25" customHeight="1">
      <c r="A21" s="370" t="s">
        <v>29</v>
      </c>
      <c r="B21" s="373"/>
      <c r="C21" s="355" t="s">
        <v>233</v>
      </c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72">
        <v>9726920</v>
      </c>
      <c r="Q21" s="357">
        <f>SUM(P21)</f>
        <v>9726920</v>
      </c>
      <c r="R21" s="3"/>
      <c r="S21" s="3"/>
      <c r="T21" s="3"/>
      <c r="U21" s="3"/>
      <c r="V21" s="3"/>
      <c r="W21" s="3"/>
      <c r="X21" s="3"/>
      <c r="Y21" s="3"/>
    </row>
    <row r="22" spans="1:25" customFormat="1" ht="17.25" customHeight="1">
      <c r="A22" s="370"/>
      <c r="B22" s="373"/>
      <c r="C22" s="356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72"/>
      <c r="Q22" s="357"/>
    </row>
    <row r="23" spans="1:25" customFormat="1" ht="17.25" customHeight="1">
      <c r="A23" s="370"/>
      <c r="B23" s="373"/>
      <c r="C23" s="355" t="s">
        <v>234</v>
      </c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>
        <v>9726920</v>
      </c>
      <c r="Q23" s="357">
        <f>SUM(P23)</f>
        <v>9726920</v>
      </c>
    </row>
    <row r="24" spans="1:25" customFormat="1" ht="17.25" customHeight="1">
      <c r="A24" s="370"/>
      <c r="B24" s="373"/>
      <c r="C24" s="356"/>
      <c r="D24" s="352"/>
      <c r="E24" s="352"/>
      <c r="F24" s="352"/>
      <c r="G24" s="352"/>
      <c r="H24" s="352"/>
      <c r="I24" s="352"/>
      <c r="J24" s="352"/>
      <c r="K24" s="352"/>
      <c r="L24" s="352"/>
      <c r="M24" s="352"/>
      <c r="N24" s="352"/>
      <c r="O24" s="352"/>
      <c r="P24" s="352"/>
      <c r="Q24" s="357"/>
    </row>
    <row r="25" spans="1:25" customFormat="1" ht="17.25" customHeight="1">
      <c r="A25" s="370"/>
      <c r="B25" s="373"/>
      <c r="C25" s="355" t="s">
        <v>205</v>
      </c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>
        <v>5151700</v>
      </c>
      <c r="Q25" s="357">
        <f>SUM(P25)</f>
        <v>5151700</v>
      </c>
    </row>
    <row r="26" spans="1:25" customFormat="1" ht="17.25" customHeight="1">
      <c r="A26" s="370"/>
      <c r="B26" s="373"/>
      <c r="C26" s="356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7"/>
    </row>
    <row r="27" spans="1:25" customFormat="1" ht="17.25" customHeight="1">
      <c r="A27" s="370" t="s">
        <v>236</v>
      </c>
      <c r="B27" s="371"/>
      <c r="C27" s="355" t="s">
        <v>233</v>
      </c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7">
        <f>SUM(D27:P27)</f>
        <v>0</v>
      </c>
    </row>
    <row r="28" spans="1:25" customFormat="1" ht="17.25" customHeight="1">
      <c r="A28" s="370"/>
      <c r="B28" s="371"/>
      <c r="C28" s="356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7"/>
    </row>
    <row r="29" spans="1:25" customFormat="1" ht="17.25" customHeight="1">
      <c r="A29" s="370"/>
      <c r="B29" s="371"/>
      <c r="C29" s="355" t="s">
        <v>234</v>
      </c>
      <c r="D29" s="352">
        <v>197840</v>
      </c>
      <c r="E29" s="352"/>
      <c r="F29" s="352">
        <v>507807</v>
      </c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3">
        <f>SUM(D29:P29)</f>
        <v>705647</v>
      </c>
    </row>
    <row r="30" spans="1:25" customFormat="1" ht="17.25" customHeight="1">
      <c r="A30" s="370"/>
      <c r="B30" s="371"/>
      <c r="C30" s="356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3"/>
    </row>
    <row r="31" spans="1:25" customFormat="1" ht="17.25" customHeight="1">
      <c r="A31" s="370"/>
      <c r="B31" s="371"/>
      <c r="C31" s="355" t="s">
        <v>205</v>
      </c>
      <c r="D31" s="352">
        <v>197840</v>
      </c>
      <c r="E31" s="352"/>
      <c r="F31" s="352">
        <v>507807</v>
      </c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3">
        <f>SUM(D31:P31)</f>
        <v>705647</v>
      </c>
    </row>
    <row r="32" spans="1:25" customFormat="1" ht="17.25" customHeight="1">
      <c r="A32" s="370"/>
      <c r="B32" s="371"/>
      <c r="C32" s="356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3"/>
    </row>
    <row r="33" spans="1:17" customFormat="1" ht="17.25" customHeight="1">
      <c r="A33" s="366" t="s">
        <v>239</v>
      </c>
      <c r="B33" s="367"/>
      <c r="C33" s="355" t="s">
        <v>234</v>
      </c>
      <c r="D33" s="352"/>
      <c r="E33" s="352"/>
      <c r="F33" s="352">
        <v>1141303</v>
      </c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3">
        <f>SUM(F33:P33)</f>
        <v>1141303</v>
      </c>
    </row>
    <row r="34" spans="1:17" customFormat="1" ht="17.25" customHeight="1">
      <c r="A34" s="368"/>
      <c r="B34" s="369"/>
      <c r="C34" s="356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3"/>
    </row>
    <row r="35" spans="1:17" customFormat="1" ht="17.25" customHeight="1">
      <c r="A35" s="368"/>
      <c r="B35" s="369"/>
      <c r="C35" s="355" t="s">
        <v>205</v>
      </c>
      <c r="D35" s="352"/>
      <c r="E35" s="352"/>
      <c r="F35" s="352">
        <v>1141303</v>
      </c>
      <c r="G35" s="352"/>
      <c r="H35" s="365"/>
      <c r="I35" s="352"/>
      <c r="J35" s="352"/>
      <c r="K35" s="352"/>
      <c r="L35" s="352"/>
      <c r="M35" s="352"/>
      <c r="N35" s="352"/>
      <c r="O35" s="352"/>
      <c r="P35" s="352"/>
      <c r="Q35" s="353">
        <f>SUM(F35:P35)</f>
        <v>1141303</v>
      </c>
    </row>
    <row r="36" spans="1:17" customFormat="1" ht="17.25" customHeight="1">
      <c r="A36" s="368"/>
      <c r="B36" s="369"/>
      <c r="C36" s="356"/>
      <c r="D36" s="352"/>
      <c r="E36" s="352"/>
      <c r="F36" s="352"/>
      <c r="G36" s="352"/>
      <c r="H36" s="365"/>
      <c r="I36" s="352"/>
      <c r="J36" s="352"/>
      <c r="K36" s="352"/>
      <c r="L36" s="352"/>
      <c r="M36" s="352"/>
      <c r="N36" s="352"/>
      <c r="O36" s="352"/>
      <c r="P36" s="352"/>
      <c r="Q36" s="353"/>
    </row>
    <row r="37" spans="1:17" customFormat="1" ht="17.25" customHeight="1">
      <c r="A37" s="363" t="s">
        <v>238</v>
      </c>
      <c r="B37" s="364"/>
      <c r="C37" s="355" t="s">
        <v>233</v>
      </c>
      <c r="D37" s="352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7">
        <f>SUM(D37:P38)</f>
        <v>0</v>
      </c>
    </row>
    <row r="38" spans="1:17" customFormat="1" ht="17.25" customHeight="1">
      <c r="A38" s="363"/>
      <c r="B38" s="364"/>
      <c r="C38" s="356"/>
      <c r="D38" s="352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7"/>
    </row>
    <row r="39" spans="1:17" customFormat="1" ht="17.25" customHeight="1">
      <c r="A39" s="363"/>
      <c r="B39" s="364"/>
      <c r="C39" s="355" t="s">
        <v>234</v>
      </c>
      <c r="D39" s="352">
        <v>38163745</v>
      </c>
      <c r="E39" s="352"/>
      <c r="F39" s="352"/>
      <c r="G39" s="352"/>
      <c r="H39" s="352">
        <v>4091305</v>
      </c>
      <c r="I39" s="352"/>
      <c r="J39" s="352"/>
      <c r="K39" s="352"/>
      <c r="L39" s="352">
        <v>56985</v>
      </c>
      <c r="M39" s="352">
        <v>1408170</v>
      </c>
      <c r="N39" s="352"/>
      <c r="O39" s="352">
        <v>139700</v>
      </c>
      <c r="P39" s="352"/>
      <c r="Q39" s="353">
        <f>SUM(D39:P39)</f>
        <v>43859905</v>
      </c>
    </row>
    <row r="40" spans="1:17" customFormat="1" ht="17.25" customHeight="1">
      <c r="A40" s="363"/>
      <c r="B40" s="364"/>
      <c r="C40" s="356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3"/>
    </row>
    <row r="41" spans="1:17" customFormat="1" ht="17.25" customHeight="1">
      <c r="A41" s="363"/>
      <c r="B41" s="364"/>
      <c r="C41" s="355" t="s">
        <v>205</v>
      </c>
      <c r="D41" s="352">
        <v>37519312</v>
      </c>
      <c r="E41" s="352"/>
      <c r="F41" s="352"/>
      <c r="G41" s="352"/>
      <c r="H41" s="352">
        <v>4091305</v>
      </c>
      <c r="I41" s="352"/>
      <c r="J41" s="352"/>
      <c r="K41" s="352"/>
      <c r="L41" s="352">
        <v>56985</v>
      </c>
      <c r="M41" s="352">
        <v>1408170</v>
      </c>
      <c r="N41" s="352"/>
      <c r="O41" s="352">
        <v>139700</v>
      </c>
      <c r="P41" s="352"/>
      <c r="Q41" s="353">
        <f>SUM(D41:P41)</f>
        <v>43215472</v>
      </c>
    </row>
    <row r="42" spans="1:17" customFormat="1" ht="17.25" customHeight="1" thickBot="1">
      <c r="A42" s="363"/>
      <c r="B42" s="364"/>
      <c r="C42" s="356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3"/>
    </row>
    <row r="43" spans="1:17" customFormat="1" ht="17.25" customHeight="1">
      <c r="A43" s="358" t="s">
        <v>1</v>
      </c>
      <c r="B43" s="359"/>
      <c r="C43" s="362" t="s">
        <v>233</v>
      </c>
      <c r="D43" s="351">
        <f>D3+D9+D15+D21+D27+D37</f>
        <v>13261094</v>
      </c>
      <c r="E43" s="351"/>
      <c r="F43" s="351"/>
      <c r="G43" s="351"/>
      <c r="H43" s="351">
        <f>H3+H9+H15</f>
        <v>38854297</v>
      </c>
      <c r="I43" s="351"/>
      <c r="J43" s="351">
        <v>1524000</v>
      </c>
      <c r="K43" s="351">
        <v>950000</v>
      </c>
      <c r="L43" s="351">
        <v>1800000</v>
      </c>
      <c r="M43" s="351">
        <v>940000</v>
      </c>
      <c r="N43" s="351"/>
      <c r="O43" s="351">
        <f>O3+O9+O15</f>
        <v>4935265</v>
      </c>
      <c r="P43" s="351">
        <v>9726920</v>
      </c>
      <c r="Q43" s="357">
        <f>SUM(D43:P43)</f>
        <v>71991576</v>
      </c>
    </row>
    <row r="44" spans="1:17" customFormat="1" ht="17.25" customHeight="1">
      <c r="A44" s="360"/>
      <c r="B44" s="361"/>
      <c r="C44" s="356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7"/>
    </row>
    <row r="45" spans="1:17" customFormat="1" ht="17.25" customHeight="1">
      <c r="A45" s="360"/>
      <c r="B45" s="361"/>
      <c r="C45" s="355" t="s">
        <v>234</v>
      </c>
      <c r="D45" s="352">
        <f>D5+D11+D17+D23+D29+D33+D39</f>
        <v>51622679</v>
      </c>
      <c r="E45" s="352">
        <f>E5+E11+E17+E23+E29+E33+E39</f>
        <v>100000</v>
      </c>
      <c r="F45" s="352">
        <f>F5+F11+F17+F23+F29+F33+F39</f>
        <v>1649110</v>
      </c>
      <c r="G45" s="352">
        <f>G17</f>
        <v>200000</v>
      </c>
      <c r="H45" s="352">
        <f>H5+H11+H17+H39</f>
        <v>60348458</v>
      </c>
      <c r="I45" s="351">
        <f t="shared" ref="I45:O45" si="0">I5+I11+I17+I23+I29+I33+I39</f>
        <v>27315816</v>
      </c>
      <c r="J45" s="352">
        <f t="shared" si="0"/>
        <v>1524000</v>
      </c>
      <c r="K45" s="352">
        <f t="shared" si="0"/>
        <v>950000</v>
      </c>
      <c r="L45" s="352">
        <f t="shared" si="0"/>
        <v>2156985</v>
      </c>
      <c r="M45" s="352">
        <f t="shared" si="0"/>
        <v>2377870</v>
      </c>
      <c r="N45" s="352">
        <f t="shared" si="0"/>
        <v>2597490</v>
      </c>
      <c r="O45" s="352">
        <f t="shared" si="0"/>
        <v>6401509</v>
      </c>
      <c r="P45" s="352">
        <f>P17+P23</f>
        <v>16315618</v>
      </c>
      <c r="Q45" s="353">
        <f>Q5+Q11+Q17+Q23+Q29+Q33+Q39</f>
        <v>173559535</v>
      </c>
    </row>
    <row r="46" spans="1:17" customFormat="1" ht="17.25" customHeight="1">
      <c r="A46" s="360"/>
      <c r="B46" s="361"/>
      <c r="C46" s="356"/>
      <c r="D46" s="352"/>
      <c r="E46" s="352"/>
      <c r="F46" s="352"/>
      <c r="G46" s="352"/>
      <c r="H46" s="352"/>
      <c r="I46" s="351"/>
      <c r="J46" s="352"/>
      <c r="K46" s="352"/>
      <c r="L46" s="352"/>
      <c r="M46" s="352"/>
      <c r="N46" s="352"/>
      <c r="O46" s="352"/>
      <c r="P46" s="352"/>
      <c r="Q46" s="353"/>
    </row>
    <row r="47" spans="1:17" customFormat="1" ht="17.25" customHeight="1">
      <c r="A47" s="360"/>
      <c r="B47" s="361"/>
      <c r="C47" s="355" t="s">
        <v>205</v>
      </c>
      <c r="D47" s="353">
        <f>D7+D13+D19+D25+D31+D35+D41</f>
        <v>47486750</v>
      </c>
      <c r="E47" s="353">
        <v>54180</v>
      </c>
      <c r="F47" s="353">
        <f>F31+F35</f>
        <v>1649110</v>
      </c>
      <c r="G47" s="353">
        <f>G19</f>
        <v>105300</v>
      </c>
      <c r="H47" s="353">
        <f>H7+H13+H19+H41</f>
        <v>52409310</v>
      </c>
      <c r="I47" s="353">
        <f>I7+I13+I19+I41</f>
        <v>24204121</v>
      </c>
      <c r="J47" s="353">
        <v>0</v>
      </c>
      <c r="K47" s="353">
        <v>604530</v>
      </c>
      <c r="L47" s="353">
        <f>L41+L19</f>
        <v>2112173</v>
      </c>
      <c r="M47" s="353">
        <v>1534319</v>
      </c>
      <c r="N47" s="353">
        <f>N19</f>
        <v>2597490</v>
      </c>
      <c r="O47" s="353">
        <f>O7+O13+O19+O41</f>
        <v>6095426</v>
      </c>
      <c r="P47" s="353">
        <f>P19+P25</f>
        <v>11740398</v>
      </c>
      <c r="Q47" s="353">
        <f>SUM(D47:P47)</f>
        <v>150593107</v>
      </c>
    </row>
    <row r="48" spans="1:17" customFormat="1" ht="17.25" customHeight="1">
      <c r="A48" s="360"/>
      <c r="B48" s="361"/>
      <c r="C48" s="356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</row>
    <row r="49" spans="1:16">
      <c r="P49" s="25"/>
    </row>
    <row r="50" spans="1:16" s="28" customFormat="1" ht="18.600000000000001" customHeight="1">
      <c r="A50" s="30"/>
      <c r="B50" s="162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</row>
    <row r="51" spans="1:16" s="28" customFormat="1" ht="18.600000000000001" customHeight="1">
      <c r="A51" s="30"/>
      <c r="B51" s="162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7"/>
    </row>
    <row r="52" spans="1:16" s="28" customFormat="1" ht="18.600000000000001" customHeight="1">
      <c r="A52" s="30"/>
      <c r="B52" s="162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7"/>
    </row>
    <row r="53" spans="1:16" s="28" customFormat="1" ht="18.600000000000001" customHeight="1">
      <c r="A53" s="30"/>
      <c r="B53" s="162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7"/>
    </row>
    <row r="54" spans="1:16" s="28" customFormat="1" ht="18.600000000000001" customHeight="1">
      <c r="A54" s="30"/>
      <c r="B54" s="162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7"/>
    </row>
    <row r="55" spans="1:16" s="28" customFormat="1" ht="18.600000000000001" customHeight="1">
      <c r="A55" s="30"/>
      <c r="B55" s="162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7"/>
    </row>
    <row r="56" spans="1:16" s="28" customFormat="1" ht="18.600000000000001" customHeight="1">
      <c r="A56" s="30"/>
      <c r="B56" s="162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7"/>
    </row>
    <row r="57" spans="1:16" s="28" customFormat="1" ht="18.600000000000001" customHeight="1">
      <c r="A57" s="30"/>
      <c r="B57" s="162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9"/>
      <c r="P57" s="27"/>
    </row>
    <row r="58" spans="1:16" s="28" customFormat="1" ht="18.600000000000001" customHeight="1">
      <c r="A58" s="30"/>
      <c r="B58" s="162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7"/>
    </row>
    <row r="59" spans="1:16" s="28" customFormat="1" ht="18.600000000000001" customHeight="1">
      <c r="A59" s="30"/>
      <c r="B59" s="162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7"/>
    </row>
    <row r="60" spans="1:16" s="28" customFormat="1" ht="18.600000000000001" customHeight="1">
      <c r="A60" s="30"/>
      <c r="B60" s="16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7"/>
    </row>
    <row r="61" spans="1:16" s="28" customFormat="1" ht="18.600000000000001" customHeight="1">
      <c r="A61" s="30"/>
      <c r="B61" s="162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7"/>
    </row>
    <row r="62" spans="1:16" s="28" customFormat="1" ht="18.600000000000001" customHeight="1">
      <c r="A62" s="30"/>
      <c r="B62" s="162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7"/>
    </row>
    <row r="63" spans="1:16" s="28" customFormat="1" ht="18.600000000000001" customHeight="1">
      <c r="A63" s="30"/>
      <c r="B63" s="162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7"/>
    </row>
    <row r="64" spans="1:16" s="28" customFormat="1" ht="18.600000000000001" customHeight="1">
      <c r="A64" s="30"/>
      <c r="B64" s="162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9"/>
      <c r="P64" s="27"/>
    </row>
    <row r="65" spans="1:19" s="28" customFormat="1" ht="18.600000000000001" customHeight="1">
      <c r="A65" s="163"/>
      <c r="B65" s="162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9"/>
      <c r="P65" s="27"/>
    </row>
    <row r="66" spans="1:19" s="28" customFormat="1" ht="18.600000000000001" customHeight="1">
      <c r="A66" s="30"/>
      <c r="B66" s="162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9"/>
      <c r="P66" s="27"/>
    </row>
    <row r="67" spans="1:19" s="28" customFormat="1" ht="18.600000000000001" customHeight="1">
      <c r="A67" s="30"/>
      <c r="B67" s="162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9"/>
      <c r="P67" s="27"/>
    </row>
    <row r="68" spans="1:19" s="28" customFormat="1" ht="18.600000000000001" customHeight="1">
      <c r="A68" s="30"/>
      <c r="B68" s="162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9"/>
      <c r="P68" s="27"/>
    </row>
    <row r="69" spans="1:19" s="28" customFormat="1" ht="18.600000000000001" customHeight="1">
      <c r="A69" s="30"/>
      <c r="B69" s="162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7"/>
    </row>
    <row r="70" spans="1:19" ht="21.95" customHeight="1">
      <c r="B70" s="162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27"/>
      <c r="Q70" s="28"/>
      <c r="R70" s="28"/>
      <c r="S70" s="28"/>
    </row>
    <row r="71" spans="1:19" ht="17.25" customHeight="1">
      <c r="B71" s="162"/>
      <c r="C71" s="32"/>
      <c r="D71" s="32"/>
      <c r="E71" s="32"/>
      <c r="F71" s="32"/>
      <c r="G71" s="32"/>
      <c r="H71" s="32"/>
      <c r="I71" s="32"/>
      <c r="J71" s="26"/>
      <c r="K71" s="26"/>
      <c r="L71" s="26"/>
      <c r="M71" s="32"/>
      <c r="N71" s="32"/>
      <c r="O71" s="32"/>
      <c r="P71" s="27"/>
    </row>
    <row r="72" spans="1:19" ht="18" customHeight="1">
      <c r="B72" s="16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27"/>
    </row>
    <row r="73" spans="1:19" ht="21.95" customHeight="1">
      <c r="B73" s="162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4"/>
    </row>
    <row r="74" spans="1:19" ht="21.95" customHeight="1">
      <c r="B74" s="162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27"/>
    </row>
    <row r="75" spans="1:19" ht="15" customHeight="1">
      <c r="A75" s="30"/>
      <c r="B75" s="162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9" ht="15" customHeight="1">
      <c r="A76" s="30"/>
      <c r="B76" s="162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9" ht="15" customHeight="1">
      <c r="A77" s="30"/>
      <c r="B77" s="162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9" ht="15" customHeight="1">
      <c r="A78" s="30"/>
      <c r="B78" s="162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9" ht="15" customHeight="1">
      <c r="A79" s="30"/>
      <c r="B79" s="162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9" ht="15" customHeight="1">
      <c r="A80" s="30"/>
      <c r="B80" s="162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 ht="15" customHeight="1">
      <c r="A81" s="30"/>
      <c r="B81" s="162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 ht="15" customHeight="1">
      <c r="A82" s="30"/>
      <c r="B82" s="162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 ht="15" customHeight="1">
      <c r="A83" s="30"/>
      <c r="B83" s="162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 ht="15" customHeight="1">
      <c r="A84" s="30"/>
      <c r="B84" s="162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>
      <c r="A85" s="30"/>
      <c r="B85" s="162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>
      <c r="B86" s="16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>
      <c r="B87" s="162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B88" s="162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</row>
    <row r="89" spans="1:16">
      <c r="B89" s="16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 spans="1:16">
      <c r="B90" s="16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 spans="1:16">
      <c r="A91" s="30"/>
      <c r="B91" s="16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</row>
    <row r="92" spans="1:16">
      <c r="A92" s="30"/>
      <c r="B92" s="30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>
      <c r="A93" s="30"/>
      <c r="B93" s="30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>
      <c r="A94" s="30"/>
      <c r="B94" s="30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>
      <c r="A95" s="30"/>
      <c r="B95" s="30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>
      <c r="A96" s="30"/>
      <c r="B96" s="30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</sheetData>
  <mergeCells count="355">
    <mergeCell ref="F3:F4"/>
    <mergeCell ref="H3:H4"/>
    <mergeCell ref="I3:I4"/>
    <mergeCell ref="J3:J4"/>
    <mergeCell ref="L3:L4"/>
    <mergeCell ref="M3:M4"/>
    <mergeCell ref="N3:N4"/>
    <mergeCell ref="O3:O4"/>
    <mergeCell ref="P3:P4"/>
    <mergeCell ref="B1:P1"/>
    <mergeCell ref="A2:C2"/>
    <mergeCell ref="A3:B8"/>
    <mergeCell ref="C3:C4"/>
    <mergeCell ref="D3:D4"/>
    <mergeCell ref="O5:O6"/>
    <mergeCell ref="P5:P6"/>
    <mergeCell ref="Q3:Q4"/>
    <mergeCell ref="C5:C6"/>
    <mergeCell ref="D5:D6"/>
    <mergeCell ref="F5:F6"/>
    <mergeCell ref="H5:H6"/>
    <mergeCell ref="I5:I6"/>
    <mergeCell ref="J5:J6"/>
    <mergeCell ref="K5:K6"/>
    <mergeCell ref="L5:L6"/>
    <mergeCell ref="K3:K4"/>
    <mergeCell ref="Q5:Q6"/>
    <mergeCell ref="C7:C8"/>
    <mergeCell ref="D7:D8"/>
    <mergeCell ref="F7:F8"/>
    <mergeCell ref="H7:H8"/>
    <mergeCell ref="I7:I8"/>
    <mergeCell ref="K7:K8"/>
    <mergeCell ref="L7:L8"/>
    <mergeCell ref="M7:M8"/>
    <mergeCell ref="N7:N8"/>
    <mergeCell ref="M5:M6"/>
    <mergeCell ref="N5:N6"/>
    <mergeCell ref="O7:O8"/>
    <mergeCell ref="P7:P8"/>
    <mergeCell ref="Q7:Q8"/>
    <mergeCell ref="A9:B14"/>
    <mergeCell ref="C9:C10"/>
    <mergeCell ref="D9:D10"/>
    <mergeCell ref="F9:F10"/>
    <mergeCell ref="H9:H10"/>
    <mergeCell ref="I9:I10"/>
    <mergeCell ref="J7:J8"/>
    <mergeCell ref="I11:I12"/>
    <mergeCell ref="J11:J12"/>
    <mergeCell ref="K11:K12"/>
    <mergeCell ref="J9:J10"/>
    <mergeCell ref="K9:K10"/>
    <mergeCell ref="L9:L10"/>
    <mergeCell ref="M11:M12"/>
    <mergeCell ref="N11:N12"/>
    <mergeCell ref="O11:O12"/>
    <mergeCell ref="P11:P12"/>
    <mergeCell ref="Q11:Q12"/>
    <mergeCell ref="P9:P10"/>
    <mergeCell ref="Q9:Q10"/>
    <mergeCell ref="M9:M10"/>
    <mergeCell ref="N9:N10"/>
    <mergeCell ref="O9:O10"/>
    <mergeCell ref="C13:C14"/>
    <mergeCell ref="D13:D14"/>
    <mergeCell ref="F13:F14"/>
    <mergeCell ref="H13:H14"/>
    <mergeCell ref="I13:I14"/>
    <mergeCell ref="L11:L12"/>
    <mergeCell ref="C11:C12"/>
    <mergeCell ref="D11:D12"/>
    <mergeCell ref="F11:F12"/>
    <mergeCell ref="H11:H12"/>
    <mergeCell ref="Q13:Q14"/>
    <mergeCell ref="A15:B20"/>
    <mergeCell ref="C15:C16"/>
    <mergeCell ref="D15:D16"/>
    <mergeCell ref="F15:F16"/>
    <mergeCell ref="H15:H16"/>
    <mergeCell ref="I15:I16"/>
    <mergeCell ref="J15:J16"/>
    <mergeCell ref="J13:J14"/>
    <mergeCell ref="K13:K14"/>
    <mergeCell ref="L15:L16"/>
    <mergeCell ref="M15:M16"/>
    <mergeCell ref="N15:N16"/>
    <mergeCell ref="O15:O16"/>
    <mergeCell ref="P15:P16"/>
    <mergeCell ref="P13:P14"/>
    <mergeCell ref="L13:L14"/>
    <mergeCell ref="M13:M14"/>
    <mergeCell ref="N13:N14"/>
    <mergeCell ref="O13:O14"/>
    <mergeCell ref="Q15:Q16"/>
    <mergeCell ref="C17:C18"/>
    <mergeCell ref="D17:D18"/>
    <mergeCell ref="F17:F18"/>
    <mergeCell ref="H17:H18"/>
    <mergeCell ref="I17:I18"/>
    <mergeCell ref="J17:J18"/>
    <mergeCell ref="K17:K18"/>
    <mergeCell ref="L17:L18"/>
    <mergeCell ref="K15:K16"/>
    <mergeCell ref="O17:O18"/>
    <mergeCell ref="P17:P18"/>
    <mergeCell ref="Q17:Q18"/>
    <mergeCell ref="C19:C20"/>
    <mergeCell ref="D19:D20"/>
    <mergeCell ref="F19:F20"/>
    <mergeCell ref="H19:H20"/>
    <mergeCell ref="I19:I20"/>
    <mergeCell ref="K19:K20"/>
    <mergeCell ref="L19:L20"/>
    <mergeCell ref="M19:M20"/>
    <mergeCell ref="N19:N20"/>
    <mergeCell ref="M17:M18"/>
    <mergeCell ref="N17:N18"/>
    <mergeCell ref="O19:O20"/>
    <mergeCell ref="P19:P20"/>
    <mergeCell ref="Q19:Q20"/>
    <mergeCell ref="A21:B26"/>
    <mergeCell ref="C21:C22"/>
    <mergeCell ref="D21:D22"/>
    <mergeCell ref="F21:F22"/>
    <mergeCell ref="H21:H22"/>
    <mergeCell ref="I21:I22"/>
    <mergeCell ref="J19:J20"/>
    <mergeCell ref="I23:I24"/>
    <mergeCell ref="J23:J24"/>
    <mergeCell ref="K23:K24"/>
    <mergeCell ref="J21:J22"/>
    <mergeCell ref="K21:K22"/>
    <mergeCell ref="L21:L22"/>
    <mergeCell ref="M23:M24"/>
    <mergeCell ref="M21:M22"/>
    <mergeCell ref="N23:N24"/>
    <mergeCell ref="O23:O24"/>
    <mergeCell ref="P23:P24"/>
    <mergeCell ref="Q23:Q24"/>
    <mergeCell ref="P21:P22"/>
    <mergeCell ref="Q21:Q22"/>
    <mergeCell ref="N21:N22"/>
    <mergeCell ref="O21:O22"/>
    <mergeCell ref="C25:C26"/>
    <mergeCell ref="D25:D26"/>
    <mergeCell ref="F25:F26"/>
    <mergeCell ref="H25:H26"/>
    <mergeCell ref="I25:I26"/>
    <mergeCell ref="L23:L24"/>
    <mergeCell ref="C23:C24"/>
    <mergeCell ref="D23:D24"/>
    <mergeCell ref="F23:F24"/>
    <mergeCell ref="H23:H24"/>
    <mergeCell ref="Q25:Q26"/>
    <mergeCell ref="A27:B32"/>
    <mergeCell ref="C27:C28"/>
    <mergeCell ref="D27:D28"/>
    <mergeCell ref="F27:F28"/>
    <mergeCell ref="H27:H28"/>
    <mergeCell ref="I27:I28"/>
    <mergeCell ref="J27:J28"/>
    <mergeCell ref="J25:J26"/>
    <mergeCell ref="K25:K26"/>
    <mergeCell ref="L27:L28"/>
    <mergeCell ref="M27:M28"/>
    <mergeCell ref="N27:N28"/>
    <mergeCell ref="O27:O28"/>
    <mergeCell ref="P27:P28"/>
    <mergeCell ref="P25:P26"/>
    <mergeCell ref="L25:L26"/>
    <mergeCell ref="M25:M26"/>
    <mergeCell ref="N25:N26"/>
    <mergeCell ref="O25:O26"/>
    <mergeCell ref="Q27:Q28"/>
    <mergeCell ref="C29:C30"/>
    <mergeCell ref="D29:D30"/>
    <mergeCell ref="F29:F30"/>
    <mergeCell ref="H29:H30"/>
    <mergeCell ref="I29:I30"/>
    <mergeCell ref="J29:J30"/>
    <mergeCell ref="K29:K30"/>
    <mergeCell ref="L29:L30"/>
    <mergeCell ref="K27:K28"/>
    <mergeCell ref="M29:M30"/>
    <mergeCell ref="N29:N30"/>
    <mergeCell ref="O29:O30"/>
    <mergeCell ref="P29:P30"/>
    <mergeCell ref="Q29:Q30"/>
    <mergeCell ref="C31:C32"/>
    <mergeCell ref="D31:D32"/>
    <mergeCell ref="F31:F32"/>
    <mergeCell ref="H31:H32"/>
    <mergeCell ref="I31:I32"/>
    <mergeCell ref="P31:P32"/>
    <mergeCell ref="Q31:Q32"/>
    <mergeCell ref="A33:B36"/>
    <mergeCell ref="C33:C34"/>
    <mergeCell ref="D33:D34"/>
    <mergeCell ref="F33:F34"/>
    <mergeCell ref="H33:H34"/>
    <mergeCell ref="I33:I34"/>
    <mergeCell ref="J31:J32"/>
    <mergeCell ref="K31:K32"/>
    <mergeCell ref="K33:K34"/>
    <mergeCell ref="L33:L34"/>
    <mergeCell ref="M33:M34"/>
    <mergeCell ref="N33:N34"/>
    <mergeCell ref="O33:O34"/>
    <mergeCell ref="O31:O32"/>
    <mergeCell ref="L31:L32"/>
    <mergeCell ref="M31:M32"/>
    <mergeCell ref="N31:N32"/>
    <mergeCell ref="P33:P34"/>
    <mergeCell ref="Q33:Q34"/>
    <mergeCell ref="C35:C36"/>
    <mergeCell ref="D35:D36"/>
    <mergeCell ref="F35:F36"/>
    <mergeCell ref="H35:H36"/>
    <mergeCell ref="I35:I36"/>
    <mergeCell ref="J35:J36"/>
    <mergeCell ref="K35:K36"/>
    <mergeCell ref="J33:J34"/>
    <mergeCell ref="L35:L36"/>
    <mergeCell ref="M35:M36"/>
    <mergeCell ref="N35:N36"/>
    <mergeCell ref="O35:O36"/>
    <mergeCell ref="P35:P36"/>
    <mergeCell ref="Q35:Q36"/>
    <mergeCell ref="A37:B42"/>
    <mergeCell ref="C37:C38"/>
    <mergeCell ref="D37:D38"/>
    <mergeCell ref="F37:F38"/>
    <mergeCell ref="H37:H38"/>
    <mergeCell ref="I37:I38"/>
    <mergeCell ref="Q37:Q38"/>
    <mergeCell ref="C39:C40"/>
    <mergeCell ref="D39:D40"/>
    <mergeCell ref="F39:F40"/>
    <mergeCell ref="H39:H40"/>
    <mergeCell ref="I39:I40"/>
    <mergeCell ref="J39:J40"/>
    <mergeCell ref="J37:J38"/>
    <mergeCell ref="K37:K38"/>
    <mergeCell ref="L37:L38"/>
    <mergeCell ref="L39:L40"/>
    <mergeCell ref="M39:M40"/>
    <mergeCell ref="N39:N40"/>
    <mergeCell ref="O39:O40"/>
    <mergeCell ref="P39:P40"/>
    <mergeCell ref="O37:O38"/>
    <mergeCell ref="P37:P38"/>
    <mergeCell ref="M37:M38"/>
    <mergeCell ref="N37:N38"/>
    <mergeCell ref="Q39:Q40"/>
    <mergeCell ref="C41:C42"/>
    <mergeCell ref="D41:D42"/>
    <mergeCell ref="F41:F42"/>
    <mergeCell ref="H41:H42"/>
    <mergeCell ref="I41:I42"/>
    <mergeCell ref="J41:J42"/>
    <mergeCell ref="K41:K42"/>
    <mergeCell ref="L41:L42"/>
    <mergeCell ref="K39:K40"/>
    <mergeCell ref="M41:M42"/>
    <mergeCell ref="N41:N42"/>
    <mergeCell ref="O41:O42"/>
    <mergeCell ref="P41:P42"/>
    <mergeCell ref="Q41:Q42"/>
    <mergeCell ref="A43:B48"/>
    <mergeCell ref="C43:C44"/>
    <mergeCell ref="D43:D44"/>
    <mergeCell ref="F43:F44"/>
    <mergeCell ref="H43:H44"/>
    <mergeCell ref="P43:P44"/>
    <mergeCell ref="Q43:Q44"/>
    <mergeCell ref="C45:C46"/>
    <mergeCell ref="D45:D46"/>
    <mergeCell ref="F45:F46"/>
    <mergeCell ref="H45:H46"/>
    <mergeCell ref="I45:I46"/>
    <mergeCell ref="I43:I44"/>
    <mergeCell ref="J43:J44"/>
    <mergeCell ref="K43:K44"/>
    <mergeCell ref="K45:K46"/>
    <mergeCell ref="L45:L46"/>
    <mergeCell ref="M45:M46"/>
    <mergeCell ref="N45:N46"/>
    <mergeCell ref="O45:O46"/>
    <mergeCell ref="N43:N44"/>
    <mergeCell ref="O43:O44"/>
    <mergeCell ref="L43:L44"/>
    <mergeCell ref="M43:M44"/>
    <mergeCell ref="P45:P46"/>
    <mergeCell ref="Q45:Q46"/>
    <mergeCell ref="C47:C48"/>
    <mergeCell ref="D47:D48"/>
    <mergeCell ref="F47:F48"/>
    <mergeCell ref="H47:H48"/>
    <mergeCell ref="I47:I48"/>
    <mergeCell ref="J47:J48"/>
    <mergeCell ref="K47:K48"/>
    <mergeCell ref="J45:J46"/>
    <mergeCell ref="L47:L48"/>
    <mergeCell ref="M47:M48"/>
    <mergeCell ref="N47:N48"/>
    <mergeCell ref="O47:O48"/>
    <mergeCell ref="P47:P48"/>
    <mergeCell ref="Q47:Q48"/>
    <mergeCell ref="E7:E8"/>
    <mergeCell ref="E19:E20"/>
    <mergeCell ref="E3:E4"/>
    <mergeCell ref="E5:E6"/>
    <mergeCell ref="E9:E10"/>
    <mergeCell ref="E11:E12"/>
    <mergeCell ref="E13:E14"/>
    <mergeCell ref="E15:E16"/>
    <mergeCell ref="E17:E18"/>
    <mergeCell ref="E21:E22"/>
    <mergeCell ref="E23:E24"/>
    <mergeCell ref="E25:E26"/>
    <mergeCell ref="E27:E28"/>
    <mergeCell ref="E29:E30"/>
    <mergeCell ref="E31:E32"/>
    <mergeCell ref="E45:E46"/>
    <mergeCell ref="E47:E48"/>
    <mergeCell ref="E33:E34"/>
    <mergeCell ref="E35:E36"/>
    <mergeCell ref="E37:E38"/>
    <mergeCell ref="E39:E40"/>
    <mergeCell ref="E41:E42"/>
    <mergeCell ref="E43:E44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9:G40"/>
    <mergeCell ref="G41:G42"/>
    <mergeCell ref="G37:G38"/>
    <mergeCell ref="G43:G44"/>
    <mergeCell ref="G45:G46"/>
    <mergeCell ref="G47:G48"/>
    <mergeCell ref="G3:G4"/>
    <mergeCell ref="G5:G6"/>
    <mergeCell ref="G7:G8"/>
    <mergeCell ref="G9:G10"/>
    <mergeCell ref="G11:G12"/>
    <mergeCell ref="G13:G14"/>
    <mergeCell ref="G15:G16"/>
  </mergeCells>
  <printOptions horizontalCentered="1"/>
  <pageMargins left="0" right="0" top="0.19685039370078741" bottom="0.19685039370078741" header="0.51181102362204722" footer="0.51181102362204722"/>
  <pageSetup paperSize="8" scale="93" orientation="landscape" horizontalDpi="200" verticalDpi="200" r:id="rId1"/>
  <headerFooter alignWithMargins="0">
    <oddHeader>&amp;R&amp;"Times New Roman,Normál"
3. melléklet</oddHeader>
  </headerFooter>
  <ignoredErrors>
    <ignoredError sqref="P45:Q45 O4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G30"/>
  <sheetViews>
    <sheetView view="pageLayout" workbookViewId="0">
      <selection activeCell="B8" sqref="B8"/>
    </sheetView>
  </sheetViews>
  <sheetFormatPr defaultRowHeight="12.75"/>
  <cols>
    <col min="1" max="1" width="19.85546875" customWidth="1"/>
    <col min="2" max="2" width="18" customWidth="1"/>
    <col min="3" max="3" width="15.42578125" customWidth="1"/>
    <col min="4" max="4" width="15.28515625" customWidth="1"/>
    <col min="5" max="5" width="20.7109375" customWidth="1"/>
    <col min="6" max="6" width="23.5703125" customWidth="1"/>
    <col min="7" max="7" width="12.5703125" customWidth="1"/>
  </cols>
  <sheetData>
    <row r="1" spans="1:7" ht="15.75">
      <c r="A1" s="387" t="s">
        <v>57</v>
      </c>
      <c r="B1" s="387"/>
      <c r="C1" s="387"/>
      <c r="D1" s="387"/>
      <c r="E1" s="387"/>
      <c r="F1" s="387"/>
      <c r="G1" s="387"/>
    </row>
    <row r="2" spans="1:7" ht="15.75">
      <c r="A2" s="165"/>
      <c r="B2" s="165"/>
      <c r="C2" s="165"/>
      <c r="D2" s="165" t="s">
        <v>294</v>
      </c>
      <c r="E2" s="165"/>
      <c r="F2" s="165"/>
      <c r="G2" s="165"/>
    </row>
    <row r="3" spans="1:7" ht="15.75">
      <c r="A3" s="165"/>
      <c r="B3" s="387" t="s">
        <v>274</v>
      </c>
      <c r="C3" s="387"/>
      <c r="D3" s="387"/>
      <c r="E3" s="387"/>
      <c r="F3" s="387"/>
      <c r="G3" s="165"/>
    </row>
    <row r="4" spans="1:7" ht="13.5" thickBot="1">
      <c r="A4" s="37"/>
      <c r="B4" s="38"/>
      <c r="C4" s="38"/>
      <c r="D4" s="38"/>
      <c r="E4" s="38"/>
      <c r="F4" s="388" t="s">
        <v>240</v>
      </c>
      <c r="G4" s="388"/>
    </row>
    <row r="5" spans="1:7" ht="36.75" thickBot="1">
      <c r="A5" s="39" t="s">
        <v>266</v>
      </c>
      <c r="B5" s="57" t="s">
        <v>299</v>
      </c>
      <c r="C5" s="40" t="s">
        <v>58</v>
      </c>
      <c r="D5" s="40"/>
      <c r="E5" s="40"/>
      <c r="F5" s="41"/>
      <c r="G5" s="42"/>
    </row>
    <row r="6" spans="1:7" ht="13.5" thickBot="1">
      <c r="A6" s="56" t="s">
        <v>59</v>
      </c>
      <c r="B6" s="58" t="s">
        <v>60</v>
      </c>
      <c r="C6" s="43" t="s">
        <v>61</v>
      </c>
      <c r="D6" s="43" t="s">
        <v>62</v>
      </c>
      <c r="E6" s="43" t="s">
        <v>63</v>
      </c>
      <c r="F6" s="44" t="s">
        <v>64</v>
      </c>
      <c r="G6" s="45" t="s">
        <v>65</v>
      </c>
    </row>
    <row r="7" spans="1:7" ht="46.5" customHeight="1">
      <c r="A7" s="241" t="s">
        <v>281</v>
      </c>
      <c r="B7" s="220">
        <v>27639982</v>
      </c>
      <c r="C7" s="177" t="s">
        <v>282</v>
      </c>
      <c r="D7" s="46"/>
      <c r="E7" s="46"/>
      <c r="F7" s="47"/>
      <c r="G7" s="48">
        <f t="shared" ref="G7:G24" si="0">+D7+F7</f>
        <v>0</v>
      </c>
    </row>
    <row r="8" spans="1:7">
      <c r="A8" s="205" t="s">
        <v>300</v>
      </c>
      <c r="B8" s="207">
        <v>15575490</v>
      </c>
      <c r="C8" s="177">
        <v>2020</v>
      </c>
      <c r="D8" s="46"/>
      <c r="E8" s="46"/>
      <c r="F8" s="47"/>
      <c r="G8" s="48">
        <f t="shared" si="0"/>
        <v>0</v>
      </c>
    </row>
    <row r="9" spans="1:7">
      <c r="A9" s="219"/>
      <c r="B9" s="220"/>
      <c r="C9" s="177"/>
      <c r="D9" s="46"/>
      <c r="E9" s="46"/>
      <c r="F9" s="47"/>
      <c r="G9" s="48">
        <f t="shared" si="0"/>
        <v>0</v>
      </c>
    </row>
    <row r="10" spans="1:7" ht="12.75" customHeight="1">
      <c r="A10" s="205"/>
      <c r="B10" s="207"/>
      <c r="C10" s="177"/>
      <c r="D10" s="46"/>
      <c r="E10" s="46"/>
      <c r="F10" s="47"/>
      <c r="G10" s="48">
        <f t="shared" si="0"/>
        <v>0</v>
      </c>
    </row>
    <row r="11" spans="1:7" ht="12.75" customHeight="1">
      <c r="A11" s="205"/>
      <c r="B11" s="207"/>
      <c r="C11" s="177"/>
      <c r="D11" s="46"/>
      <c r="E11" s="46"/>
      <c r="F11" s="47"/>
      <c r="G11" s="48">
        <f t="shared" si="0"/>
        <v>0</v>
      </c>
    </row>
    <row r="12" spans="1:7">
      <c r="A12" s="205"/>
      <c r="B12" s="176"/>
      <c r="C12" s="177"/>
      <c r="D12" s="46"/>
      <c r="E12" s="46"/>
      <c r="F12" s="47"/>
      <c r="G12" s="48">
        <f t="shared" si="0"/>
        <v>0</v>
      </c>
    </row>
    <row r="13" spans="1:7">
      <c r="A13" s="205"/>
      <c r="B13" s="176"/>
      <c r="C13" s="177"/>
      <c r="D13" s="46"/>
      <c r="E13" s="46"/>
      <c r="F13" s="47"/>
      <c r="G13" s="48">
        <f t="shared" si="0"/>
        <v>0</v>
      </c>
    </row>
    <row r="14" spans="1:7">
      <c r="A14" s="205"/>
      <c r="B14" s="176"/>
      <c r="C14" s="177"/>
      <c r="D14" s="46"/>
      <c r="E14" s="46"/>
      <c r="F14" s="47"/>
      <c r="G14" s="48">
        <f t="shared" si="0"/>
        <v>0</v>
      </c>
    </row>
    <row r="15" spans="1:7">
      <c r="A15" s="205"/>
      <c r="B15" s="176"/>
      <c r="C15" s="177"/>
      <c r="D15" s="46"/>
      <c r="E15" s="46"/>
      <c r="F15" s="47"/>
      <c r="G15" s="48">
        <f t="shared" si="0"/>
        <v>0</v>
      </c>
    </row>
    <row r="16" spans="1:7">
      <c r="A16" s="178"/>
      <c r="B16" s="46"/>
      <c r="C16" s="177"/>
      <c r="D16" s="46"/>
      <c r="E16" s="46"/>
      <c r="F16" s="47"/>
      <c r="G16" s="48">
        <f t="shared" si="0"/>
        <v>0</v>
      </c>
    </row>
    <row r="17" spans="1:7">
      <c r="A17" s="178"/>
      <c r="B17" s="46"/>
      <c r="C17" s="177"/>
      <c r="D17" s="46"/>
      <c r="E17" s="46"/>
      <c r="F17" s="47"/>
      <c r="G17" s="48">
        <f t="shared" si="0"/>
        <v>0</v>
      </c>
    </row>
    <row r="18" spans="1:7">
      <c r="A18" s="178"/>
      <c r="B18" s="46"/>
      <c r="C18" s="177"/>
      <c r="D18" s="46"/>
      <c r="E18" s="46"/>
      <c r="F18" s="47"/>
      <c r="G18" s="48">
        <f t="shared" si="0"/>
        <v>0</v>
      </c>
    </row>
    <row r="19" spans="1:7">
      <c r="A19" s="178"/>
      <c r="B19" s="46"/>
      <c r="C19" s="177"/>
      <c r="D19" s="46"/>
      <c r="E19" s="46"/>
      <c r="F19" s="47"/>
      <c r="G19" s="48">
        <f t="shared" si="0"/>
        <v>0</v>
      </c>
    </row>
    <row r="20" spans="1:7">
      <c r="A20" s="178"/>
      <c r="B20" s="46"/>
      <c r="C20" s="177"/>
      <c r="D20" s="46"/>
      <c r="E20" s="46"/>
      <c r="F20" s="47"/>
      <c r="G20" s="48">
        <f t="shared" si="0"/>
        <v>0</v>
      </c>
    </row>
    <row r="21" spans="1:7">
      <c r="A21" s="178"/>
      <c r="B21" s="46"/>
      <c r="C21" s="177"/>
      <c r="D21" s="46"/>
      <c r="E21" s="46"/>
      <c r="F21" s="47"/>
      <c r="G21" s="48">
        <f t="shared" si="0"/>
        <v>0</v>
      </c>
    </row>
    <row r="22" spans="1:7">
      <c r="A22" s="179"/>
      <c r="B22" s="46"/>
      <c r="C22" s="180"/>
      <c r="D22" s="46"/>
      <c r="E22" s="46"/>
      <c r="F22" s="47"/>
      <c r="G22" s="48">
        <f t="shared" si="0"/>
        <v>0</v>
      </c>
    </row>
    <row r="23" spans="1:7">
      <c r="A23" s="179"/>
      <c r="B23" s="46"/>
      <c r="C23" s="180"/>
      <c r="D23" s="46"/>
      <c r="E23" s="46"/>
      <c r="F23" s="47"/>
      <c r="G23" s="48">
        <f t="shared" si="0"/>
        <v>0</v>
      </c>
    </row>
    <row r="24" spans="1:7" ht="13.5" thickBot="1">
      <c r="A24" s="181"/>
      <c r="B24" s="49"/>
      <c r="C24" s="182"/>
      <c r="D24" s="49"/>
      <c r="E24" s="49"/>
      <c r="F24" s="50"/>
      <c r="G24" s="48">
        <f t="shared" si="0"/>
        <v>0</v>
      </c>
    </row>
    <row r="25" spans="1:7" ht="13.5" thickBot="1">
      <c r="A25" s="183" t="s">
        <v>56</v>
      </c>
      <c r="B25" s="51">
        <f>SUM(B7:B24)</f>
        <v>43215472</v>
      </c>
      <c r="C25" s="51"/>
      <c r="D25" s="51">
        <f>SUM(D7:D24)</f>
        <v>0</v>
      </c>
      <c r="E25" s="51">
        <f>SUM(E7:E24)</f>
        <v>0</v>
      </c>
      <c r="F25" s="51">
        <f>SUM(F7:F24)</f>
        <v>0</v>
      </c>
      <c r="G25" s="52">
        <f>SUM(G7:G24)</f>
        <v>0</v>
      </c>
    </row>
    <row r="26" spans="1:7">
      <c r="A26" s="53"/>
      <c r="B26" s="54"/>
      <c r="C26" s="54"/>
      <c r="D26" s="54"/>
      <c r="E26" s="54"/>
      <c r="F26" s="55"/>
      <c r="G26" s="55"/>
    </row>
    <row r="27" spans="1:7">
      <c r="A27" s="53"/>
      <c r="B27" s="54"/>
      <c r="C27" s="54"/>
      <c r="D27" s="54"/>
      <c r="E27" s="54"/>
      <c r="F27" s="54"/>
      <c r="G27" s="54"/>
    </row>
    <row r="28" spans="1:7">
      <c r="A28" s="53"/>
      <c r="B28" s="54"/>
      <c r="C28" s="54"/>
      <c r="D28" s="54"/>
      <c r="E28" s="54"/>
      <c r="F28" s="54"/>
      <c r="G28" s="54"/>
    </row>
    <row r="29" spans="1:7">
      <c r="A29" s="53"/>
      <c r="B29" s="54"/>
      <c r="C29" s="54"/>
      <c r="D29" s="54"/>
      <c r="E29" s="54"/>
      <c r="F29" s="54"/>
      <c r="G29" s="54"/>
    </row>
    <row r="30" spans="1:7">
      <c r="A30" s="53"/>
      <c r="B30" s="54"/>
      <c r="C30" s="54"/>
      <c r="D30" s="54"/>
      <c r="E30" s="54"/>
      <c r="F30" s="54"/>
      <c r="G30" s="54"/>
    </row>
  </sheetData>
  <mergeCells count="3">
    <mergeCell ref="A1:G1"/>
    <mergeCell ref="F4:G4"/>
    <mergeCell ref="B3:F3"/>
  </mergeCells>
  <pageMargins left="0.7" right="0.7" top="0.75" bottom="0.75" header="0.3" footer="0.3"/>
  <pageSetup paperSize="9" orientation="landscape" r:id="rId1"/>
  <headerFooter>
    <oddHeader>&amp;R4.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I24"/>
  <sheetViews>
    <sheetView view="pageLayout" workbookViewId="0">
      <selection activeCell="I31" sqref="I31"/>
    </sheetView>
  </sheetViews>
  <sheetFormatPr defaultRowHeight="12.75"/>
  <cols>
    <col min="1" max="1" width="14.42578125" customWidth="1"/>
    <col min="2" max="2" width="18.85546875" customWidth="1"/>
    <col min="3" max="3" width="10.85546875" bestFit="1" customWidth="1"/>
    <col min="5" max="5" width="13.85546875" customWidth="1"/>
    <col min="6" max="6" width="16.28515625" customWidth="1"/>
    <col min="7" max="7" width="16.7109375" customWidth="1"/>
    <col min="8" max="8" width="14.42578125" customWidth="1"/>
    <col min="9" max="9" width="19.140625" customWidth="1"/>
  </cols>
  <sheetData>
    <row r="2" spans="1:9" ht="15.75">
      <c r="A2" s="397" t="s">
        <v>66</v>
      </c>
      <c r="B2" s="394"/>
      <c r="C2" s="394"/>
      <c r="D2" s="394"/>
      <c r="E2" s="394"/>
      <c r="F2" s="394"/>
      <c r="G2" s="394"/>
      <c r="H2" s="394"/>
      <c r="I2" s="394"/>
    </row>
    <row r="3" spans="1:9" ht="15.75">
      <c r="A3" s="166"/>
      <c r="B3" s="394" t="s">
        <v>274</v>
      </c>
      <c r="C3" s="394"/>
      <c r="D3" s="394"/>
      <c r="E3" s="394"/>
      <c r="F3" s="394"/>
      <c r="G3" s="394"/>
      <c r="H3" s="394"/>
      <c r="I3" s="167"/>
    </row>
    <row r="4" spans="1:9" ht="14.25" thickBot="1">
      <c r="A4" s="59"/>
      <c r="B4" s="59"/>
      <c r="C4" s="59"/>
      <c r="D4" s="59"/>
      <c r="E4" s="59"/>
      <c r="F4" s="59"/>
      <c r="G4" s="59"/>
      <c r="H4" s="398" t="s">
        <v>240</v>
      </c>
      <c r="I4" s="398"/>
    </row>
    <row r="5" spans="1:9" ht="13.5" thickBot="1">
      <c r="A5" s="399" t="s">
        <v>67</v>
      </c>
      <c r="B5" s="401" t="s">
        <v>68</v>
      </c>
      <c r="C5" s="403" t="s">
        <v>69</v>
      </c>
      <c r="D5" s="405" t="s">
        <v>70</v>
      </c>
      <c r="E5" s="406"/>
      <c r="F5" s="406"/>
      <c r="G5" s="406"/>
      <c r="H5" s="406"/>
      <c r="I5" s="407" t="s">
        <v>71</v>
      </c>
    </row>
    <row r="6" spans="1:9" ht="24.75" thickBot="1">
      <c r="A6" s="400"/>
      <c r="B6" s="402"/>
      <c r="C6" s="404"/>
      <c r="D6" s="60" t="s">
        <v>72</v>
      </c>
      <c r="E6" s="60" t="s">
        <v>73</v>
      </c>
      <c r="F6" s="60" t="s">
        <v>74</v>
      </c>
      <c r="G6" s="61" t="s">
        <v>75</v>
      </c>
      <c r="H6" s="61" t="s">
        <v>76</v>
      </c>
      <c r="I6" s="408"/>
    </row>
    <row r="7" spans="1:9" ht="13.5" thickBot="1">
      <c r="A7" s="62" t="s">
        <v>59</v>
      </c>
      <c r="B7" s="63" t="s">
        <v>60</v>
      </c>
      <c r="C7" s="63" t="s">
        <v>61</v>
      </c>
      <c r="D7" s="63" t="s">
        <v>62</v>
      </c>
      <c r="E7" s="63" t="s">
        <v>63</v>
      </c>
      <c r="F7" s="63" t="s">
        <v>64</v>
      </c>
      <c r="G7" s="63" t="s">
        <v>77</v>
      </c>
      <c r="H7" s="63" t="s">
        <v>78</v>
      </c>
      <c r="I7" s="64" t="s">
        <v>79</v>
      </c>
    </row>
    <row r="8" spans="1:9">
      <c r="A8" s="409" t="s">
        <v>80</v>
      </c>
      <c r="B8" s="410"/>
      <c r="C8" s="410"/>
      <c r="D8" s="410"/>
      <c r="E8" s="410"/>
      <c r="F8" s="410"/>
      <c r="G8" s="410"/>
      <c r="H8" s="410"/>
      <c r="I8" s="411"/>
    </row>
    <row r="9" spans="1:9" ht="23.25" customHeight="1">
      <c r="A9" s="65" t="s">
        <v>81</v>
      </c>
      <c r="B9" s="66" t="s">
        <v>82</v>
      </c>
      <c r="C9" s="67"/>
      <c r="D9" s="67"/>
      <c r="E9" s="67"/>
      <c r="F9" s="67"/>
      <c r="G9" s="68"/>
      <c r="H9" s="69">
        <f t="shared" ref="H9:H15" si="0">SUM(D9:G9)</f>
        <v>0</v>
      </c>
      <c r="I9" s="70">
        <f t="shared" ref="I9:I15" si="1">C9+H9</f>
        <v>0</v>
      </c>
    </row>
    <row r="10" spans="1:9" ht="26.25" customHeight="1">
      <c r="A10" s="65" t="s">
        <v>83</v>
      </c>
      <c r="B10" s="66" t="s">
        <v>84</v>
      </c>
      <c r="C10" s="221">
        <v>1141303</v>
      </c>
      <c r="D10" s="67"/>
      <c r="E10" s="67"/>
      <c r="F10" s="67"/>
      <c r="G10" s="68"/>
      <c r="H10" s="69">
        <f t="shared" si="0"/>
        <v>0</v>
      </c>
      <c r="I10" s="222">
        <v>1141303</v>
      </c>
    </row>
    <row r="11" spans="1:9" ht="30.75" customHeight="1">
      <c r="A11" s="65" t="s">
        <v>85</v>
      </c>
      <c r="B11" s="66" t="s">
        <v>86</v>
      </c>
      <c r="C11" s="67"/>
      <c r="D11" s="67"/>
      <c r="E11" s="67"/>
      <c r="F11" s="67"/>
      <c r="G11" s="68"/>
      <c r="H11" s="69">
        <f t="shared" si="0"/>
        <v>0</v>
      </c>
      <c r="I11" s="70">
        <f t="shared" si="1"/>
        <v>0</v>
      </c>
    </row>
    <row r="12" spans="1:9" ht="29.25" customHeight="1">
      <c r="A12" s="65" t="s">
        <v>87</v>
      </c>
      <c r="B12" s="66" t="s">
        <v>88</v>
      </c>
      <c r="C12" s="67"/>
      <c r="D12" s="67"/>
      <c r="E12" s="67"/>
      <c r="F12" s="67"/>
      <c r="G12" s="68"/>
      <c r="H12" s="69">
        <f t="shared" si="0"/>
        <v>0</v>
      </c>
      <c r="I12" s="70">
        <f t="shared" si="1"/>
        <v>0</v>
      </c>
    </row>
    <row r="13" spans="1:9" ht="30" customHeight="1">
      <c r="A13" s="65" t="s">
        <v>89</v>
      </c>
      <c r="B13" s="66" t="s">
        <v>90</v>
      </c>
      <c r="C13" s="67"/>
      <c r="D13" s="67"/>
      <c r="E13" s="67"/>
      <c r="F13" s="67"/>
      <c r="G13" s="68"/>
      <c r="H13" s="69">
        <f t="shared" si="0"/>
        <v>0</v>
      </c>
      <c r="I13" s="70">
        <f t="shared" si="1"/>
        <v>0</v>
      </c>
    </row>
    <row r="14" spans="1:9">
      <c r="A14" s="223" t="s">
        <v>91</v>
      </c>
      <c r="B14" s="224" t="s">
        <v>92</v>
      </c>
      <c r="C14" s="225"/>
      <c r="D14" s="225"/>
      <c r="E14" s="225"/>
      <c r="F14" s="225"/>
      <c r="G14" s="226"/>
      <c r="H14" s="69">
        <f t="shared" si="0"/>
        <v>0</v>
      </c>
      <c r="I14" s="70">
        <f t="shared" si="1"/>
        <v>0</v>
      </c>
    </row>
    <row r="15" spans="1:9" ht="13.5" thickBot="1">
      <c r="A15" s="227" t="s">
        <v>93</v>
      </c>
      <c r="B15" s="228" t="s">
        <v>94</v>
      </c>
      <c r="C15" s="229"/>
      <c r="D15" s="229"/>
      <c r="E15" s="229"/>
      <c r="F15" s="229"/>
      <c r="G15" s="230"/>
      <c r="H15" s="69">
        <f t="shared" si="0"/>
        <v>0</v>
      </c>
      <c r="I15" s="70">
        <f t="shared" si="1"/>
        <v>0</v>
      </c>
    </row>
    <row r="16" spans="1:9" ht="13.5" thickBot="1">
      <c r="A16" s="392" t="s">
        <v>95</v>
      </c>
      <c r="B16" s="393"/>
      <c r="C16" s="168">
        <f t="shared" ref="C16:I16" si="2">SUM(C9:C15)</f>
        <v>1141303</v>
      </c>
      <c r="D16" s="168">
        <f t="shared" si="2"/>
        <v>0</v>
      </c>
      <c r="E16" s="168">
        <f t="shared" si="2"/>
        <v>0</v>
      </c>
      <c r="F16" s="168">
        <f t="shared" si="2"/>
        <v>0</v>
      </c>
      <c r="G16" s="169">
        <f t="shared" si="2"/>
        <v>0</v>
      </c>
      <c r="H16" s="169">
        <f t="shared" si="2"/>
        <v>0</v>
      </c>
      <c r="I16" s="170">
        <f t="shared" si="2"/>
        <v>1141303</v>
      </c>
    </row>
    <row r="17" spans="1:9">
      <c r="A17" s="389" t="s">
        <v>96</v>
      </c>
      <c r="B17" s="390"/>
      <c r="C17" s="390"/>
      <c r="D17" s="390"/>
      <c r="E17" s="390"/>
      <c r="F17" s="390"/>
      <c r="G17" s="390"/>
      <c r="H17" s="390"/>
      <c r="I17" s="391"/>
    </row>
    <row r="18" spans="1:9">
      <c r="A18" s="65" t="s">
        <v>81</v>
      </c>
      <c r="B18" s="66" t="s">
        <v>97</v>
      </c>
      <c r="C18" s="67"/>
      <c r="D18" s="67"/>
      <c r="E18" s="67"/>
      <c r="F18" s="67"/>
      <c r="G18" s="68"/>
      <c r="H18" s="69">
        <f>SUM(D18:G18)</f>
        <v>0</v>
      </c>
      <c r="I18" s="70">
        <f>C18+H18</f>
        <v>0</v>
      </c>
    </row>
    <row r="19" spans="1:9" ht="13.5" thickBot="1">
      <c r="A19" s="227" t="s">
        <v>83</v>
      </c>
      <c r="B19" s="228" t="s">
        <v>94</v>
      </c>
      <c r="C19" s="229"/>
      <c r="D19" s="229"/>
      <c r="E19" s="229"/>
      <c r="F19" s="229"/>
      <c r="G19" s="230"/>
      <c r="H19" s="69">
        <f>SUM(D19:G19)</f>
        <v>0</v>
      </c>
      <c r="I19" s="231">
        <f>C19+H19</f>
        <v>0</v>
      </c>
    </row>
    <row r="20" spans="1:9" ht="13.5" thickBot="1">
      <c r="A20" s="392" t="s">
        <v>98</v>
      </c>
      <c r="B20" s="393"/>
      <c r="C20" s="168">
        <f t="shared" ref="C20:I20" si="3">SUM(C18:C19)</f>
        <v>0</v>
      </c>
      <c r="D20" s="168">
        <f t="shared" si="3"/>
        <v>0</v>
      </c>
      <c r="E20" s="168">
        <f t="shared" si="3"/>
        <v>0</v>
      </c>
      <c r="F20" s="168">
        <f t="shared" si="3"/>
        <v>0</v>
      </c>
      <c r="G20" s="169">
        <f t="shared" si="3"/>
        <v>0</v>
      </c>
      <c r="H20" s="169">
        <f t="shared" si="3"/>
        <v>0</v>
      </c>
      <c r="I20" s="170">
        <f t="shared" si="3"/>
        <v>0</v>
      </c>
    </row>
    <row r="21" spans="1:9" ht="13.5" thickBot="1">
      <c r="A21" s="395" t="s">
        <v>99</v>
      </c>
      <c r="B21" s="396"/>
      <c r="C21" s="171">
        <f t="shared" ref="C21:I21" si="4">C16+C20</f>
        <v>1141303</v>
      </c>
      <c r="D21" s="171">
        <f t="shared" si="4"/>
        <v>0</v>
      </c>
      <c r="E21" s="171">
        <f t="shared" si="4"/>
        <v>0</v>
      </c>
      <c r="F21" s="171">
        <f t="shared" si="4"/>
        <v>0</v>
      </c>
      <c r="G21" s="171">
        <f t="shared" si="4"/>
        <v>0</v>
      </c>
      <c r="H21" s="171">
        <f t="shared" si="4"/>
        <v>0</v>
      </c>
      <c r="I21" s="170">
        <f t="shared" si="4"/>
        <v>1141303</v>
      </c>
    </row>
    <row r="22" spans="1:9">
      <c r="A22" s="59"/>
      <c r="B22" s="59"/>
      <c r="C22" s="59"/>
      <c r="D22" s="59"/>
      <c r="E22" s="59"/>
      <c r="F22" s="59"/>
      <c r="G22" s="59"/>
      <c r="H22" s="59"/>
      <c r="I22" s="59"/>
    </row>
    <row r="24" spans="1:9" s="59" customFormat="1"/>
  </sheetData>
  <mergeCells count="13">
    <mergeCell ref="I5:I6"/>
    <mergeCell ref="A8:I8"/>
    <mergeCell ref="A16:B16"/>
    <mergeCell ref="A17:I17"/>
    <mergeCell ref="A20:B20"/>
    <mergeCell ref="B3:H3"/>
    <mergeCell ref="A21:B21"/>
    <mergeCell ref="A2:I2"/>
    <mergeCell ref="H4:I4"/>
    <mergeCell ref="A5:A6"/>
    <mergeCell ref="B5:B6"/>
    <mergeCell ref="C5:C6"/>
    <mergeCell ref="D5:H5"/>
  </mergeCells>
  <pageMargins left="0.7" right="0.7" top="0.75" bottom="0.75" header="0.3" footer="0.3"/>
  <pageSetup paperSize="9" orientation="landscape" r:id="rId1"/>
  <headerFooter>
    <oddHeader>&amp;R5.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C41"/>
  <sheetViews>
    <sheetView view="pageLayout" topLeftCell="A16" workbookViewId="0">
      <selection activeCell="C34" sqref="C34"/>
    </sheetView>
  </sheetViews>
  <sheetFormatPr defaultRowHeight="12.75"/>
  <cols>
    <col min="1" max="1" width="37.28515625" customWidth="1"/>
    <col min="2" max="2" width="8.42578125" customWidth="1"/>
    <col min="3" max="3" width="36" customWidth="1"/>
  </cols>
  <sheetData>
    <row r="1" spans="1:3" ht="15.75">
      <c r="A1" s="413" t="s">
        <v>100</v>
      </c>
      <c r="B1" s="413"/>
      <c r="C1" s="413"/>
    </row>
    <row r="2" spans="1:3" ht="15.75">
      <c r="A2" s="413" t="s">
        <v>101</v>
      </c>
      <c r="B2" s="413"/>
      <c r="C2" s="413"/>
    </row>
    <row r="3" spans="1:3" ht="15.75">
      <c r="A3" s="423" t="s">
        <v>295</v>
      </c>
      <c r="B3" s="423"/>
      <c r="C3" s="423"/>
    </row>
    <row r="4" spans="1:3" ht="16.5" thickBot="1">
      <c r="A4" s="71"/>
      <c r="B4" s="72"/>
      <c r="C4" s="184" t="s">
        <v>222</v>
      </c>
    </row>
    <row r="5" spans="1:3">
      <c r="A5" s="414" t="s">
        <v>102</v>
      </c>
      <c r="B5" s="417" t="s">
        <v>103</v>
      </c>
      <c r="C5" s="420" t="s">
        <v>104</v>
      </c>
    </row>
    <row r="6" spans="1:3">
      <c r="A6" s="415"/>
      <c r="B6" s="418"/>
      <c r="C6" s="421"/>
    </row>
    <row r="7" spans="1:3">
      <c r="A7" s="416"/>
      <c r="B7" s="419"/>
      <c r="C7" s="422"/>
    </row>
    <row r="8" spans="1:3" ht="13.5" thickBot="1">
      <c r="A8" s="73" t="s">
        <v>105</v>
      </c>
      <c r="B8" s="74" t="s">
        <v>60</v>
      </c>
      <c r="C8" s="74" t="s">
        <v>61</v>
      </c>
    </row>
    <row r="9" spans="1:3" ht="18" customHeight="1" thickBot="1">
      <c r="A9" s="75" t="s">
        <v>106</v>
      </c>
      <c r="B9" s="76" t="s">
        <v>81</v>
      </c>
      <c r="C9" s="77"/>
    </row>
    <row r="10" spans="1:3" ht="18" customHeight="1" thickBot="1">
      <c r="A10" s="78" t="s">
        <v>107</v>
      </c>
      <c r="B10" s="76" t="s">
        <v>83</v>
      </c>
      <c r="C10" s="79">
        <v>107741077</v>
      </c>
    </row>
    <row r="11" spans="1:3" ht="27.75" customHeight="1" thickBot="1">
      <c r="A11" s="78" t="s">
        <v>108</v>
      </c>
      <c r="B11" s="76" t="s">
        <v>85</v>
      </c>
      <c r="C11" s="79">
        <v>44002065</v>
      </c>
    </row>
    <row r="12" spans="1:3" ht="28.5" customHeight="1" thickBot="1">
      <c r="A12" s="78" t="s">
        <v>109</v>
      </c>
      <c r="B12" s="76" t="s">
        <v>87</v>
      </c>
      <c r="C12" s="79">
        <v>4875613</v>
      </c>
    </row>
    <row r="13" spans="1:3" ht="20.25" customHeight="1" thickBot="1">
      <c r="A13" s="78" t="s">
        <v>110</v>
      </c>
      <c r="B13" s="76" t="s">
        <v>89</v>
      </c>
      <c r="C13" s="79"/>
    </row>
    <row r="14" spans="1:3" ht="18" customHeight="1" thickBot="1">
      <c r="A14" s="78" t="s">
        <v>111</v>
      </c>
      <c r="B14" s="76" t="s">
        <v>91</v>
      </c>
      <c r="C14" s="79">
        <v>58863399</v>
      </c>
    </row>
    <row r="15" spans="1:3" ht="20.25" customHeight="1" thickBot="1">
      <c r="A15" s="78" t="s">
        <v>112</v>
      </c>
      <c r="B15" s="76" t="s">
        <v>93</v>
      </c>
      <c r="C15" s="79"/>
    </row>
    <row r="16" spans="1:3" ht="15.75" customHeight="1" thickBot="1">
      <c r="A16" s="78" t="s">
        <v>113</v>
      </c>
      <c r="B16" s="76" t="s">
        <v>114</v>
      </c>
      <c r="C16" s="79"/>
    </row>
    <row r="17" spans="1:3" ht="21" customHeight="1" thickBot="1">
      <c r="A17" s="78" t="s">
        <v>115</v>
      </c>
      <c r="B17" s="76" t="s">
        <v>116</v>
      </c>
      <c r="C17" s="79">
        <v>1705000</v>
      </c>
    </row>
    <row r="18" spans="1:3" ht="29.25" customHeight="1" thickBot="1">
      <c r="A18" s="78" t="s">
        <v>117</v>
      </c>
      <c r="B18" s="76" t="s">
        <v>118</v>
      </c>
      <c r="C18" s="79"/>
    </row>
    <row r="19" spans="1:3" ht="26.25" customHeight="1" thickBot="1">
      <c r="A19" s="78" t="s">
        <v>119</v>
      </c>
      <c r="B19" s="76" t="s">
        <v>120</v>
      </c>
      <c r="C19" s="79"/>
    </row>
    <row r="20" spans="1:3" ht="23.25" customHeight="1" thickBot="1">
      <c r="A20" s="78" t="s">
        <v>121</v>
      </c>
      <c r="B20" s="76" t="s">
        <v>122</v>
      </c>
      <c r="C20" s="80"/>
    </row>
    <row r="21" spans="1:3" ht="26.25" customHeight="1" thickBot="1">
      <c r="A21" s="78" t="s">
        <v>123</v>
      </c>
      <c r="B21" s="76" t="s">
        <v>124</v>
      </c>
      <c r="C21" s="81">
        <f>SUM(C11:C20)</f>
        <v>109446077</v>
      </c>
    </row>
    <row r="22" spans="1:3" ht="18" customHeight="1" thickBot="1">
      <c r="A22" s="78" t="s">
        <v>125</v>
      </c>
      <c r="B22" s="76" t="s">
        <v>126</v>
      </c>
      <c r="C22" s="80">
        <v>0</v>
      </c>
    </row>
    <row r="23" spans="1:3" ht="15.75" customHeight="1" thickBot="1">
      <c r="A23" s="78" t="s">
        <v>127</v>
      </c>
      <c r="B23" s="76" t="s">
        <v>128</v>
      </c>
      <c r="C23" s="80"/>
    </row>
    <row r="24" spans="1:3" ht="26.25" customHeight="1" thickBot="1">
      <c r="A24" s="78" t="s">
        <v>129</v>
      </c>
      <c r="B24" s="76" t="s">
        <v>130</v>
      </c>
      <c r="C24" s="79">
        <f>SUM(C22:C23)</f>
        <v>0</v>
      </c>
    </row>
    <row r="25" spans="1:3" ht="21.75" customHeight="1" thickBot="1">
      <c r="A25" s="78" t="s">
        <v>131</v>
      </c>
      <c r="B25" s="76" t="s">
        <v>132</v>
      </c>
      <c r="C25" s="80"/>
    </row>
    <row r="26" spans="1:3" ht="15.75" customHeight="1" thickBot="1">
      <c r="A26" s="78" t="s">
        <v>133</v>
      </c>
      <c r="B26" s="76" t="s">
        <v>134</v>
      </c>
      <c r="C26" s="80">
        <v>161310</v>
      </c>
    </row>
    <row r="27" spans="1:3" ht="16.5" customHeight="1" thickBot="1">
      <c r="A27" s="78" t="s">
        <v>135</v>
      </c>
      <c r="B27" s="76" t="s">
        <v>136</v>
      </c>
      <c r="C27" s="80">
        <v>14212862</v>
      </c>
    </row>
    <row r="28" spans="1:3" ht="15.75" customHeight="1" thickBot="1">
      <c r="A28" s="78" t="s">
        <v>137</v>
      </c>
      <c r="B28" s="76" t="s">
        <v>138</v>
      </c>
      <c r="C28" s="80"/>
    </row>
    <row r="29" spans="1:3" ht="22.5" customHeight="1" thickBot="1">
      <c r="A29" s="78" t="s">
        <v>139</v>
      </c>
      <c r="B29" s="76" t="s">
        <v>140</v>
      </c>
      <c r="C29" s="81">
        <f>SUM(C25:C28)</f>
        <v>14374172</v>
      </c>
    </row>
    <row r="30" spans="1:3" ht="21.75" customHeight="1" thickBot="1">
      <c r="A30" s="78" t="s">
        <v>141</v>
      </c>
      <c r="B30" s="76" t="s">
        <v>142</v>
      </c>
      <c r="C30" s="80">
        <v>1462470</v>
      </c>
    </row>
    <row r="31" spans="1:3" ht="27" customHeight="1" thickBot="1">
      <c r="A31" s="78" t="s">
        <v>143</v>
      </c>
      <c r="B31" s="76" t="s">
        <v>144</v>
      </c>
      <c r="C31" s="80"/>
    </row>
    <row r="32" spans="1:3" ht="23.25" customHeight="1" thickBot="1">
      <c r="A32" s="78" t="s">
        <v>145</v>
      </c>
      <c r="B32" s="76" t="s">
        <v>146</v>
      </c>
      <c r="C32" s="80">
        <v>220000</v>
      </c>
    </row>
    <row r="33" spans="1:3" ht="23.25" customHeight="1" thickBot="1">
      <c r="A33" s="78" t="s">
        <v>147</v>
      </c>
      <c r="B33" s="76" t="s">
        <v>148</v>
      </c>
      <c r="C33" s="81">
        <f>SUM(C30:C32)</f>
        <v>1682470</v>
      </c>
    </row>
    <row r="34" spans="1:3" ht="23.25" customHeight="1" thickBot="1">
      <c r="A34" s="78" t="s">
        <v>149</v>
      </c>
      <c r="B34" s="76" t="s">
        <v>150</v>
      </c>
      <c r="C34" s="81">
        <v>32550184</v>
      </c>
    </row>
    <row r="35" spans="1:3" ht="20.25" customHeight="1" thickBot="1">
      <c r="A35" s="78" t="s">
        <v>151</v>
      </c>
      <c r="B35" s="76" t="s">
        <v>152</v>
      </c>
      <c r="C35" s="80"/>
    </row>
    <row r="36" spans="1:3" ht="16.5" customHeight="1" thickBot="1">
      <c r="A36" s="82" t="s">
        <v>153</v>
      </c>
      <c r="B36" s="76" t="s">
        <v>154</v>
      </c>
      <c r="C36" s="83">
        <f>SUM(C21,C24,C29,C33,C34,C35)</f>
        <v>158052903</v>
      </c>
    </row>
    <row r="37" spans="1:3" s="59" customFormat="1" ht="15.75">
      <c r="A37" s="84"/>
      <c r="B37" s="72"/>
      <c r="C37" s="85"/>
    </row>
    <row r="38" spans="1:3" ht="15.75">
      <c r="A38" s="84"/>
      <c r="B38" s="72"/>
      <c r="C38" s="85"/>
    </row>
    <row r="39" spans="1:3" ht="15.75">
      <c r="A39" s="86"/>
      <c r="B39" s="72"/>
      <c r="C39" s="85"/>
    </row>
    <row r="40" spans="1:3" ht="15.75">
      <c r="A40" s="412"/>
      <c r="B40" s="412"/>
      <c r="C40" s="412"/>
    </row>
    <row r="41" spans="1:3" ht="15.75">
      <c r="A41" s="412"/>
      <c r="B41" s="412"/>
      <c r="C41" s="412"/>
    </row>
  </sheetData>
  <mergeCells count="8">
    <mergeCell ref="A41:C41"/>
    <mergeCell ref="A1:C1"/>
    <mergeCell ref="A2:C2"/>
    <mergeCell ref="A5:A7"/>
    <mergeCell ref="B5:B7"/>
    <mergeCell ref="C5:C7"/>
    <mergeCell ref="A40:C40"/>
    <mergeCell ref="A3:C3"/>
  </mergeCells>
  <pageMargins left="0.7" right="0.7" top="0.75" bottom="0.75" header="0.3" footer="0.3"/>
  <pageSetup paperSize="9" orientation="portrait" r:id="rId1"/>
  <headerFooter>
    <oddHeader>&amp;R6. melléklet</oddHeader>
  </headerFooter>
  <ignoredErrors>
    <ignoredError sqref="C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C24"/>
  <sheetViews>
    <sheetView view="pageLayout" workbookViewId="0">
      <selection activeCell="C22" sqref="C22"/>
    </sheetView>
  </sheetViews>
  <sheetFormatPr defaultRowHeight="12.75"/>
  <cols>
    <col min="1" max="1" width="36.85546875" customWidth="1"/>
    <col min="2" max="2" width="9" customWidth="1"/>
    <col min="3" max="3" width="21.42578125" customWidth="1"/>
  </cols>
  <sheetData>
    <row r="1" spans="1:3" ht="15.75">
      <c r="A1" s="424" t="s">
        <v>155</v>
      </c>
      <c r="B1" s="424"/>
      <c r="C1" s="424"/>
    </row>
    <row r="2" spans="1:3" ht="15.75">
      <c r="A2" s="424" t="s">
        <v>286</v>
      </c>
      <c r="B2" s="424"/>
      <c r="C2" s="424"/>
    </row>
    <row r="3" spans="1:3" ht="15.75" customHeight="1">
      <c r="A3" s="432" t="s">
        <v>274</v>
      </c>
      <c r="B3" s="432"/>
      <c r="C3" s="432"/>
    </row>
    <row r="4" spans="1:3">
      <c r="A4" s="87"/>
      <c r="B4" s="88"/>
      <c r="C4" s="89"/>
    </row>
    <row r="5" spans="1:3" ht="13.5" thickBot="1">
      <c r="A5" s="87"/>
      <c r="B5" s="425" t="s">
        <v>222</v>
      </c>
      <c r="C5" s="425"/>
    </row>
    <row r="6" spans="1:3">
      <c r="A6" s="426" t="s">
        <v>156</v>
      </c>
      <c r="B6" s="428" t="s">
        <v>103</v>
      </c>
      <c r="C6" s="430" t="s">
        <v>157</v>
      </c>
    </row>
    <row r="7" spans="1:3">
      <c r="A7" s="427"/>
      <c r="B7" s="429"/>
      <c r="C7" s="431"/>
    </row>
    <row r="8" spans="1:3" ht="13.5" thickBot="1">
      <c r="A8" s="90" t="s">
        <v>59</v>
      </c>
      <c r="B8" s="91" t="s">
        <v>60</v>
      </c>
      <c r="C8" s="92" t="s">
        <v>61</v>
      </c>
    </row>
    <row r="9" spans="1:3" ht="22.5" customHeight="1">
      <c r="A9" s="78" t="s">
        <v>158</v>
      </c>
      <c r="B9" s="93" t="s">
        <v>159</v>
      </c>
      <c r="C9" s="94">
        <v>98710269</v>
      </c>
    </row>
    <row r="10" spans="1:3" ht="17.25" customHeight="1">
      <c r="A10" s="78" t="s">
        <v>160</v>
      </c>
      <c r="B10" s="95" t="s">
        <v>161</v>
      </c>
      <c r="C10" s="94"/>
    </row>
    <row r="11" spans="1:3" ht="33" customHeight="1">
      <c r="A11" s="78" t="s">
        <v>162</v>
      </c>
      <c r="B11" s="95" t="s">
        <v>163</v>
      </c>
      <c r="C11" s="94">
        <v>5261200</v>
      </c>
    </row>
    <row r="12" spans="1:3" ht="17.25" customHeight="1">
      <c r="A12" s="78" t="s">
        <v>164</v>
      </c>
      <c r="B12" s="95" t="s">
        <v>165</v>
      </c>
      <c r="C12" s="96">
        <v>7479783</v>
      </c>
    </row>
    <row r="13" spans="1:3" ht="26.25" customHeight="1">
      <c r="A13" s="78" t="s">
        <v>166</v>
      </c>
      <c r="B13" s="95" t="s">
        <v>167</v>
      </c>
      <c r="C13" s="96"/>
    </row>
    <row r="14" spans="1:3" ht="24" customHeight="1">
      <c r="A14" s="78" t="s">
        <v>168</v>
      </c>
      <c r="B14" s="95" t="s">
        <v>169</v>
      </c>
      <c r="C14" s="96">
        <v>32689633</v>
      </c>
    </row>
    <row r="15" spans="1:3" ht="15" customHeight="1">
      <c r="A15" s="78" t="s">
        <v>170</v>
      </c>
      <c r="B15" s="95" t="s">
        <v>171</v>
      </c>
      <c r="C15" s="97">
        <f>+C9+C10+C11+C12+C13+C14</f>
        <v>144140885</v>
      </c>
    </row>
    <row r="16" spans="1:3" ht="21" customHeight="1">
      <c r="A16" s="78" t="s">
        <v>172</v>
      </c>
      <c r="B16" s="95" t="s">
        <v>173</v>
      </c>
      <c r="C16" s="98">
        <v>1064037</v>
      </c>
    </row>
    <row r="17" spans="1:3" ht="25.5" customHeight="1">
      <c r="A17" s="78" t="s">
        <v>174</v>
      </c>
      <c r="B17" s="95" t="s">
        <v>175</v>
      </c>
      <c r="C17" s="96">
        <v>1259753</v>
      </c>
    </row>
    <row r="18" spans="1:3" ht="28.5" customHeight="1">
      <c r="A18" s="78" t="s">
        <v>176</v>
      </c>
      <c r="B18" s="95" t="s">
        <v>118</v>
      </c>
      <c r="C18" s="96">
        <v>931263</v>
      </c>
    </row>
    <row r="19" spans="1:3" ht="25.5" customHeight="1">
      <c r="A19" s="78" t="s">
        <v>177</v>
      </c>
      <c r="B19" s="95" t="s">
        <v>120</v>
      </c>
      <c r="C19" s="97">
        <f>+C16+C17+C18</f>
        <v>3255053</v>
      </c>
    </row>
    <row r="20" spans="1:3" ht="32.25" customHeight="1">
      <c r="A20" s="78" t="s">
        <v>178</v>
      </c>
      <c r="B20" s="95" t="s">
        <v>122</v>
      </c>
      <c r="C20" s="96"/>
    </row>
    <row r="21" spans="1:3" ht="27" customHeight="1">
      <c r="A21" s="78" t="s">
        <v>179</v>
      </c>
      <c r="B21" s="95" t="s">
        <v>124</v>
      </c>
      <c r="C21" s="96">
        <v>10656965</v>
      </c>
    </row>
    <row r="22" spans="1:3" ht="27" customHeight="1" thickBot="1">
      <c r="A22" s="99" t="s">
        <v>180</v>
      </c>
      <c r="B22" s="100" t="s">
        <v>126</v>
      </c>
      <c r="C22" s="101">
        <f>+C15+C19+C20+C21</f>
        <v>158052903</v>
      </c>
    </row>
    <row r="24" spans="1:3" s="59" customFormat="1"/>
  </sheetData>
  <mergeCells count="7">
    <mergeCell ref="A1:C1"/>
    <mergeCell ref="A2:C2"/>
    <mergeCell ref="B5:C5"/>
    <mergeCell ref="A6:A7"/>
    <mergeCell ref="B6:B7"/>
    <mergeCell ref="C6:C7"/>
    <mergeCell ref="A3:C3"/>
  </mergeCells>
  <pageMargins left="0.7" right="0.7" top="0.75" bottom="0.75" header="0.3" footer="0.3"/>
  <pageSetup paperSize="9" orientation="portrait" r:id="rId1"/>
  <headerFooter>
    <oddHeader>&amp;R6.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F25" sqref="F25"/>
    </sheetView>
  </sheetViews>
  <sheetFormatPr defaultRowHeight="12.75"/>
  <cols>
    <col min="2" max="2" width="33.85546875" customWidth="1"/>
    <col min="3" max="3" width="33.140625" customWidth="1"/>
  </cols>
  <sheetData>
    <row r="1" spans="1:3" ht="15">
      <c r="A1" s="59"/>
      <c r="B1" s="59"/>
      <c r="C1" s="185" t="s">
        <v>208</v>
      </c>
    </row>
    <row r="2" spans="1:3" ht="14.25">
      <c r="A2" s="102"/>
      <c r="B2" s="102"/>
      <c r="C2" s="102"/>
    </row>
    <row r="3" spans="1:3" ht="14.25">
      <c r="A3" s="433" t="s">
        <v>181</v>
      </c>
      <c r="B3" s="433"/>
      <c r="C3" s="433"/>
    </row>
    <row r="4" spans="1:3">
      <c r="A4" s="59"/>
      <c r="B4" s="59"/>
      <c r="C4" s="103"/>
    </row>
    <row r="5" spans="1:3">
      <c r="A5" s="59"/>
      <c r="B5" s="434" t="s">
        <v>274</v>
      </c>
      <c r="C5" s="434"/>
    </row>
    <row r="7" spans="1:3" ht="13.5" thickBot="1"/>
    <row r="8" spans="1:3" ht="15" thickBot="1">
      <c r="A8" s="104" t="s">
        <v>67</v>
      </c>
      <c r="B8" s="105" t="s">
        <v>182</v>
      </c>
      <c r="C8" s="106" t="s">
        <v>209</v>
      </c>
    </row>
    <row r="9" spans="1:3" ht="23.25" customHeight="1">
      <c r="A9" s="107" t="s">
        <v>81</v>
      </c>
      <c r="B9" s="108" t="s">
        <v>296</v>
      </c>
      <c r="C9" s="109">
        <v>27527766</v>
      </c>
    </row>
    <row r="10" spans="1:3">
      <c r="A10" s="110" t="s">
        <v>83</v>
      </c>
      <c r="B10" s="111" t="s">
        <v>183</v>
      </c>
      <c r="C10" s="112">
        <v>27519666</v>
      </c>
    </row>
    <row r="11" spans="1:3" ht="25.5">
      <c r="A11" s="110" t="s">
        <v>85</v>
      </c>
      <c r="B11" s="209" t="s">
        <v>184</v>
      </c>
      <c r="C11" s="112">
        <v>8100</v>
      </c>
    </row>
    <row r="12" spans="1:3" s="2" customFormat="1">
      <c r="A12" s="155" t="s">
        <v>87</v>
      </c>
      <c r="B12" s="154" t="s">
        <v>185</v>
      </c>
      <c r="C12" s="216">
        <v>136179760</v>
      </c>
    </row>
    <row r="13" spans="1:3" s="2" customFormat="1">
      <c r="A13" s="155" t="s">
        <v>89</v>
      </c>
      <c r="B13" s="153" t="s">
        <v>218</v>
      </c>
      <c r="C13" s="216">
        <v>1259753</v>
      </c>
    </row>
    <row r="14" spans="1:3" s="2" customFormat="1">
      <c r="A14" s="155" t="s">
        <v>91</v>
      </c>
      <c r="B14" s="153" t="s">
        <v>219</v>
      </c>
      <c r="C14" s="216">
        <v>1141303</v>
      </c>
    </row>
    <row r="15" spans="1:3" s="2" customFormat="1" ht="13.5" thickBot="1">
      <c r="A15" s="156" t="s">
        <v>93</v>
      </c>
      <c r="B15" s="113" t="s">
        <v>186</v>
      </c>
      <c r="C15" s="217">
        <v>149451804</v>
      </c>
    </row>
    <row r="16" spans="1:3" ht="24" customHeight="1">
      <c r="A16" s="114" t="s">
        <v>114</v>
      </c>
      <c r="B16" s="115" t="s">
        <v>297</v>
      </c>
      <c r="C16" s="250">
        <v>14374172</v>
      </c>
    </row>
    <row r="17" spans="1:3">
      <c r="A17" s="110" t="s">
        <v>116</v>
      </c>
      <c r="B17" s="111" t="s">
        <v>183</v>
      </c>
      <c r="C17" s="112">
        <v>14212862</v>
      </c>
    </row>
    <row r="18" spans="1:3" ht="26.25" thickBot="1">
      <c r="A18" s="116" t="s">
        <v>118</v>
      </c>
      <c r="B18" s="204" t="s">
        <v>184</v>
      </c>
      <c r="C18" s="215">
        <v>161310</v>
      </c>
    </row>
    <row r="21" spans="1:3" s="59" customFormat="1"/>
    <row r="22" spans="1:3">
      <c r="B22" s="4"/>
    </row>
  </sheetData>
  <mergeCells count="2">
    <mergeCell ref="A3:C3"/>
    <mergeCell ref="B5:C5"/>
  </mergeCells>
  <conditionalFormatting sqref="C16">
    <cfRule type="cellIs" dxfId="0" priority="2" stopIfTrue="1" operator="notEqual">
      <formula>SUM(C17:C18)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E21"/>
  <sheetViews>
    <sheetView view="pageLayout" workbookViewId="0">
      <selection activeCell="C13" sqref="C13"/>
    </sheetView>
  </sheetViews>
  <sheetFormatPr defaultRowHeight="12.75"/>
  <cols>
    <col min="2" max="2" width="29.5703125" customWidth="1"/>
    <col min="3" max="3" width="12.85546875" customWidth="1"/>
    <col min="4" max="4" width="15.85546875" customWidth="1"/>
    <col min="5" max="5" width="19" customWidth="1"/>
  </cols>
  <sheetData>
    <row r="1" spans="2:5" ht="15.75">
      <c r="B1" s="435" t="s">
        <v>187</v>
      </c>
      <c r="C1" s="435"/>
      <c r="D1" s="435"/>
      <c r="E1" s="435"/>
    </row>
    <row r="2" spans="2:5" ht="15.75">
      <c r="B2" s="435" t="s">
        <v>188</v>
      </c>
      <c r="C2" s="435"/>
      <c r="D2" s="435"/>
      <c r="E2" s="435"/>
    </row>
    <row r="3" spans="2:5" ht="15.75">
      <c r="B3" s="435" t="s">
        <v>294</v>
      </c>
      <c r="C3" s="435"/>
      <c r="D3" s="435"/>
      <c r="E3" s="435"/>
    </row>
    <row r="4" spans="2:5" ht="15.75">
      <c r="B4" s="435" t="s">
        <v>274</v>
      </c>
      <c r="C4" s="435"/>
      <c r="D4" s="435"/>
      <c r="E4" s="435"/>
    </row>
    <row r="5" spans="2:5" ht="16.5" thickBot="1">
      <c r="B5" s="436"/>
      <c r="C5" s="436"/>
      <c r="D5" s="19"/>
      <c r="E5" s="1" t="s">
        <v>222</v>
      </c>
    </row>
    <row r="6" spans="2:5" ht="33" customHeight="1" thickBot="1">
      <c r="B6" s="117" t="s">
        <v>189</v>
      </c>
      <c r="C6" s="118" t="s">
        <v>294</v>
      </c>
      <c r="D6" s="119" t="s">
        <v>190</v>
      </c>
      <c r="E6" s="119" t="s">
        <v>298</v>
      </c>
    </row>
    <row r="7" spans="2:5" ht="29.25" customHeight="1" thickBot="1">
      <c r="B7" s="120" t="s">
        <v>191</v>
      </c>
      <c r="C7" s="121"/>
      <c r="D7" s="122"/>
      <c r="E7" s="123">
        <v>0</v>
      </c>
    </row>
    <row r="8" spans="2:5" ht="27" customHeight="1" thickBot="1">
      <c r="B8" s="120" t="s">
        <v>192</v>
      </c>
      <c r="C8" s="124">
        <v>0</v>
      </c>
      <c r="D8" s="125">
        <v>0</v>
      </c>
      <c r="E8" s="123">
        <v>0</v>
      </c>
    </row>
    <row r="9" spans="2:5" ht="30.75" customHeight="1" thickBot="1">
      <c r="B9" s="120" t="s">
        <v>193</v>
      </c>
      <c r="C9" s="124">
        <v>0</v>
      </c>
      <c r="D9" s="125">
        <v>0</v>
      </c>
      <c r="E9" s="123">
        <v>0</v>
      </c>
    </row>
    <row r="10" spans="2:5" ht="25.5" customHeight="1" thickBot="1">
      <c r="B10" s="120" t="s">
        <v>194</v>
      </c>
      <c r="C10" s="124">
        <v>0</v>
      </c>
      <c r="D10" s="125">
        <v>0</v>
      </c>
      <c r="E10" s="123">
        <v>0</v>
      </c>
    </row>
    <row r="11" spans="2:5" ht="63" customHeight="1" thickBot="1">
      <c r="B11" s="120" t="s">
        <v>195</v>
      </c>
      <c r="C11" s="124">
        <v>0</v>
      </c>
      <c r="D11" s="125">
        <v>0</v>
      </c>
      <c r="E11" s="123">
        <v>0</v>
      </c>
    </row>
    <row r="12" spans="2:5" ht="18.75" customHeight="1" thickBot="1">
      <c r="B12" s="120" t="s">
        <v>196</v>
      </c>
      <c r="C12" s="124">
        <v>0</v>
      </c>
      <c r="D12" s="125">
        <v>0</v>
      </c>
      <c r="E12" s="123">
        <v>0</v>
      </c>
    </row>
    <row r="13" spans="2:5" ht="66.75" customHeight="1" thickBot="1">
      <c r="B13" s="120" t="s">
        <v>197</v>
      </c>
      <c r="C13" s="124">
        <v>0</v>
      </c>
      <c r="D13" s="125">
        <v>0</v>
      </c>
      <c r="E13" s="123"/>
    </row>
    <row r="14" spans="2:5" ht="68.25" customHeight="1" thickBot="1">
      <c r="B14" s="120" t="s">
        <v>198</v>
      </c>
      <c r="C14" s="124">
        <v>0</v>
      </c>
      <c r="D14" s="125">
        <v>0</v>
      </c>
      <c r="E14" s="123">
        <v>0</v>
      </c>
    </row>
    <row r="15" spans="2:5" ht="88.5" customHeight="1" thickBot="1">
      <c r="B15" s="120" t="s">
        <v>199</v>
      </c>
      <c r="C15" s="124">
        <v>0</v>
      </c>
      <c r="D15" s="125">
        <v>0</v>
      </c>
      <c r="E15" s="123">
        <v>0</v>
      </c>
    </row>
    <row r="16" spans="2:5" ht="24.75" customHeight="1" thickBot="1">
      <c r="B16" s="120" t="s">
        <v>200</v>
      </c>
      <c r="C16" s="124">
        <v>0</v>
      </c>
      <c r="D16" s="125">
        <v>0</v>
      </c>
      <c r="E16" s="123">
        <v>0</v>
      </c>
    </row>
    <row r="17" spans="2:5" ht="29.25" customHeight="1" thickBot="1">
      <c r="B17" s="120" t="s">
        <v>201</v>
      </c>
      <c r="C17" s="124">
        <v>0</v>
      </c>
      <c r="D17" s="125">
        <v>0</v>
      </c>
      <c r="E17" s="123">
        <v>0</v>
      </c>
    </row>
    <row r="18" spans="2:5" ht="33" customHeight="1" thickBot="1">
      <c r="B18" s="126" t="s">
        <v>202</v>
      </c>
      <c r="C18" s="127">
        <f>SUM(C7:C17)</f>
        <v>0</v>
      </c>
      <c r="D18" s="127">
        <f>SUM(D7:D17)</f>
        <v>0</v>
      </c>
      <c r="E18" s="128">
        <v>0</v>
      </c>
    </row>
    <row r="19" spans="2:5">
      <c r="B19" s="129" t="s">
        <v>241</v>
      </c>
      <c r="E19" s="130"/>
    </row>
    <row r="21" spans="2:5" s="59" customFormat="1"/>
  </sheetData>
  <mergeCells count="5">
    <mergeCell ref="B1:E1"/>
    <mergeCell ref="B2:E2"/>
    <mergeCell ref="B3:E3"/>
    <mergeCell ref="B5:C5"/>
    <mergeCell ref="B4:E4"/>
  </mergeCells>
  <pageMargins left="0.7" right="0.7" top="0.75" bottom="0.75" header="0.3" footer="0.3"/>
  <pageSetup paperSize="9" orientation="portrait" r:id="rId1"/>
  <headerFooter>
    <oddHeader>&amp;R8.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Mérleg 1</vt:lpstr>
      <vt:lpstr>Bevételek 2</vt:lpstr>
      <vt:lpstr>Kiadások 3</vt:lpstr>
      <vt:lpstr>Felhalmozási 4</vt:lpstr>
      <vt:lpstr>Adósság 5</vt:lpstr>
      <vt:lpstr>vagyon eszköz 6</vt:lpstr>
      <vt:lpstr>vagyon forrás 6</vt:lpstr>
      <vt:lpstr>pénzeszköz vált 7</vt:lpstr>
      <vt:lpstr>adósságot keletk 8</vt:lpstr>
      <vt:lpstr>egyéb műk kiad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hvecse</cp:lastModifiedBy>
  <cp:lastPrinted>2021-06-03T13:40:25Z</cp:lastPrinted>
  <dcterms:created xsi:type="dcterms:W3CDTF">2000-01-09T14:34:55Z</dcterms:created>
  <dcterms:modified xsi:type="dcterms:W3CDTF">2021-06-08T11:01:42Z</dcterms:modified>
</cp:coreProperties>
</file>