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ina\Desktop\költségvetés módosítás\"/>
    </mc:Choice>
  </mc:AlternateContent>
  <bookViews>
    <workbookView xWindow="0" yWindow="0" windowWidth="28800" windowHeight="11835" activeTab="1"/>
  </bookViews>
  <sheets>
    <sheet name="Munka1" sheetId="1" r:id="rId1"/>
    <sheet name="Munka2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C33" i="2"/>
  <c r="G32" i="2"/>
  <c r="C32" i="2"/>
  <c r="G31" i="2"/>
  <c r="C31" i="2"/>
  <c r="H30" i="2"/>
  <c r="G30" i="2"/>
  <c r="C30" i="2"/>
  <c r="I29" i="2"/>
  <c r="G29" i="2"/>
  <c r="F29" i="2"/>
  <c r="E29" i="2"/>
  <c r="C29" i="2"/>
  <c r="G28" i="2"/>
  <c r="I28" i="2" s="1"/>
  <c r="F28" i="2"/>
  <c r="E28" i="2"/>
  <c r="C28" i="2"/>
  <c r="G27" i="2"/>
  <c r="I27" i="2" s="1"/>
  <c r="F27" i="2"/>
  <c r="C27" i="2"/>
  <c r="E27" i="2" s="1"/>
  <c r="I26" i="2"/>
  <c r="G26" i="2"/>
  <c r="F26" i="2"/>
  <c r="C26" i="2"/>
  <c r="E26" i="2" s="1"/>
  <c r="I25" i="2"/>
  <c r="G25" i="2"/>
  <c r="C25" i="2"/>
  <c r="E25" i="2" s="1"/>
  <c r="E24" i="2" s="1"/>
  <c r="I24" i="2"/>
  <c r="G24" i="2"/>
  <c r="D24" i="2"/>
  <c r="D30" i="2" s="1"/>
  <c r="C24" i="2"/>
  <c r="G23" i="2"/>
  <c r="I23" i="2" s="1"/>
  <c r="E23" i="2"/>
  <c r="C23" i="2"/>
  <c r="G22" i="2"/>
  <c r="I22" i="2" s="1"/>
  <c r="E22" i="2"/>
  <c r="C22" i="2"/>
  <c r="G21" i="2"/>
  <c r="I21" i="2" s="1"/>
  <c r="E21" i="2"/>
  <c r="C21" i="2"/>
  <c r="G20" i="2"/>
  <c r="I20" i="2" s="1"/>
  <c r="E20" i="2"/>
  <c r="E18" i="2" s="1"/>
  <c r="C20" i="2"/>
  <c r="G19" i="2"/>
  <c r="I19" i="2" s="1"/>
  <c r="E19" i="2"/>
  <c r="C19" i="2"/>
  <c r="G18" i="2"/>
  <c r="I18" i="2" s="1"/>
  <c r="I30" i="2" s="1"/>
  <c r="D18" i="2"/>
  <c r="C18" i="2"/>
  <c r="H17" i="2"/>
  <c r="H31" i="2" s="1"/>
  <c r="G17" i="2"/>
  <c r="D17" i="2"/>
  <c r="C17" i="2"/>
  <c r="I16" i="2"/>
  <c r="G16" i="2"/>
  <c r="C16" i="2"/>
  <c r="E16" i="2" s="1"/>
  <c r="B16" i="2"/>
  <c r="G15" i="2"/>
  <c r="I15" i="2" s="1"/>
  <c r="F15" i="2"/>
  <c r="E15" i="2"/>
  <c r="C15" i="2"/>
  <c r="B15" i="2"/>
  <c r="I14" i="2"/>
  <c r="G14" i="2"/>
  <c r="F14" i="2"/>
  <c r="C14" i="2"/>
  <c r="E14" i="2" s="1"/>
  <c r="B14" i="2"/>
  <c r="G13" i="2"/>
  <c r="I13" i="2" s="1"/>
  <c r="F13" i="2"/>
  <c r="E13" i="2"/>
  <c r="C13" i="2"/>
  <c r="B13" i="2"/>
  <c r="I12" i="2"/>
  <c r="G12" i="2"/>
  <c r="F12" i="2"/>
  <c r="C12" i="2"/>
  <c r="E12" i="2" s="1"/>
  <c r="B12" i="2"/>
  <c r="G11" i="2"/>
  <c r="I11" i="2" s="1"/>
  <c r="F11" i="2"/>
  <c r="E11" i="2"/>
  <c r="C11" i="2"/>
  <c r="G10" i="2"/>
  <c r="I10" i="2" s="1"/>
  <c r="E10" i="2"/>
  <c r="C10" i="2"/>
  <c r="G9" i="2"/>
  <c r="I9" i="2" s="1"/>
  <c r="E9" i="2"/>
  <c r="C9" i="2"/>
  <c r="G8" i="2"/>
  <c r="I8" i="2" s="1"/>
  <c r="E8" i="2"/>
  <c r="C8" i="2"/>
  <c r="G7" i="2"/>
  <c r="I7" i="2" s="1"/>
  <c r="E7" i="2"/>
  <c r="C7" i="2"/>
  <c r="G6" i="2"/>
  <c r="I6" i="2" s="1"/>
  <c r="I17" i="2" s="1"/>
  <c r="E6" i="2"/>
  <c r="E17" i="2" s="1"/>
  <c r="C6" i="2"/>
  <c r="I4" i="2"/>
  <c r="H4" i="2"/>
  <c r="C4" i="2"/>
  <c r="G4" i="2" s="1"/>
  <c r="I2" i="2"/>
  <c r="G32" i="1"/>
  <c r="C32" i="1"/>
  <c r="G31" i="1"/>
  <c r="C31" i="1"/>
  <c r="G30" i="1"/>
  <c r="C30" i="1"/>
  <c r="H29" i="1"/>
  <c r="G29" i="1"/>
  <c r="C29" i="1"/>
  <c r="G28" i="1"/>
  <c r="I28" i="1" s="1"/>
  <c r="F28" i="1"/>
  <c r="E28" i="1"/>
  <c r="C28" i="1"/>
  <c r="I27" i="1"/>
  <c r="G27" i="1"/>
  <c r="E27" i="1"/>
  <c r="C27" i="1"/>
  <c r="I26" i="1"/>
  <c r="G26" i="1"/>
  <c r="E26" i="1"/>
  <c r="C26" i="1"/>
  <c r="I25" i="1"/>
  <c r="G25" i="1"/>
  <c r="E25" i="1"/>
  <c r="C25" i="1"/>
  <c r="I24" i="1"/>
  <c r="G24" i="1"/>
  <c r="E24" i="1"/>
  <c r="D24" i="1"/>
  <c r="C24" i="1"/>
  <c r="G23" i="1"/>
  <c r="I23" i="1" s="1"/>
  <c r="C23" i="1"/>
  <c r="E23" i="1" s="1"/>
  <c r="G22" i="1"/>
  <c r="I22" i="1" s="1"/>
  <c r="C22" i="1"/>
  <c r="E22" i="1" s="1"/>
  <c r="G21" i="1"/>
  <c r="I21" i="1" s="1"/>
  <c r="C21" i="1"/>
  <c r="E21" i="1" s="1"/>
  <c r="G20" i="1"/>
  <c r="I20" i="1" s="1"/>
  <c r="C20" i="1"/>
  <c r="E20" i="1" s="1"/>
  <c r="G19" i="1"/>
  <c r="I19" i="1" s="1"/>
  <c r="D19" i="1"/>
  <c r="D29" i="1" s="1"/>
  <c r="C19" i="1"/>
  <c r="H18" i="1"/>
  <c r="H30" i="1" s="1"/>
  <c r="G18" i="1"/>
  <c r="D18" i="1"/>
  <c r="D30" i="1" s="1"/>
  <c r="C18" i="1"/>
  <c r="I17" i="1"/>
  <c r="G17" i="1"/>
  <c r="F17" i="1"/>
  <c r="C17" i="1"/>
  <c r="B17" i="1"/>
  <c r="G16" i="1"/>
  <c r="I16" i="1" s="1"/>
  <c r="F16" i="1"/>
  <c r="E16" i="1"/>
  <c r="C16" i="1"/>
  <c r="B16" i="1"/>
  <c r="G15" i="1"/>
  <c r="I15" i="1" s="1"/>
  <c r="F15" i="1"/>
  <c r="E15" i="1"/>
  <c r="C15" i="1"/>
  <c r="B15" i="1"/>
  <c r="G14" i="1"/>
  <c r="I14" i="1" s="1"/>
  <c r="F14" i="1"/>
  <c r="E14" i="1"/>
  <c r="C14" i="1"/>
  <c r="B14" i="1"/>
  <c r="G13" i="1"/>
  <c r="I13" i="1" s="1"/>
  <c r="F13" i="1"/>
  <c r="E13" i="1"/>
  <c r="C13" i="1"/>
  <c r="B13" i="1"/>
  <c r="G12" i="1"/>
  <c r="I12" i="1" s="1"/>
  <c r="F12" i="1"/>
  <c r="E12" i="1"/>
  <c r="C12" i="1"/>
  <c r="I11" i="1"/>
  <c r="G11" i="1"/>
  <c r="E11" i="1"/>
  <c r="C11" i="1"/>
  <c r="I10" i="1"/>
  <c r="G10" i="1"/>
  <c r="E10" i="1"/>
  <c r="C10" i="1"/>
  <c r="I9" i="1"/>
  <c r="G9" i="1"/>
  <c r="E9" i="1"/>
  <c r="C9" i="1"/>
  <c r="I8" i="1"/>
  <c r="G8" i="1"/>
  <c r="E8" i="1"/>
  <c r="C8" i="1"/>
  <c r="I7" i="1"/>
  <c r="G7" i="1"/>
  <c r="E7" i="1"/>
  <c r="C7" i="1"/>
  <c r="I6" i="1"/>
  <c r="G6" i="1"/>
  <c r="E6" i="1"/>
  <c r="E18" i="1" s="1"/>
  <c r="C6" i="1"/>
  <c r="I4" i="1"/>
  <c r="H4" i="1"/>
  <c r="E4" i="1"/>
  <c r="C4" i="1"/>
  <c r="G4" i="1" s="1"/>
  <c r="I2" i="1"/>
  <c r="I32" i="2" l="1"/>
  <c r="E32" i="2"/>
  <c r="E31" i="2"/>
  <c r="I31" i="2"/>
  <c r="E30" i="2"/>
  <c r="D31" i="2"/>
  <c r="H32" i="2"/>
  <c r="D32" i="2"/>
  <c r="D32" i="1"/>
  <c r="H32" i="1"/>
  <c r="I18" i="1"/>
  <c r="I29" i="1"/>
  <c r="E19" i="1"/>
  <c r="E29" i="1" s="1"/>
  <c r="E30" i="1"/>
  <c r="E31" i="1"/>
  <c r="I31" i="1"/>
  <c r="H31" i="1"/>
  <c r="D31" i="1"/>
  <c r="I33" i="2" l="1"/>
  <c r="E33" i="2"/>
  <c r="D33" i="2"/>
  <c r="H33" i="2"/>
  <c r="I30" i="1"/>
  <c r="I32" i="1"/>
  <c r="E32" i="1"/>
</calcChain>
</file>

<file path=xl/sharedStrings.xml><?xml version="1.0" encoding="utf-8"?>
<sst xmlns="http://schemas.openxmlformats.org/spreadsheetml/2006/main" count="174" uniqueCount="120">
  <si>
    <t>I. Működési célú bevételek és kiadások mérlegének módosítása
(Önkormányzati szinten)</t>
  </si>
  <si>
    <t>Sor-
szám</t>
  </si>
  <si>
    <t>Bevételek</t>
  </si>
  <si>
    <t>Kiadások</t>
  </si>
  <si>
    <t>Megnevezés</t>
  </si>
  <si>
    <t>Halmozott módosítás 2021.05.31-ig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</si>
  <si>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</si>
  <si>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</si>
  <si>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</si>
  <si>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</si>
  <si>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</si>
  <si>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</si>
  <si>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</si>
  <si>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</si>
  <si>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</si>
  <si>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</si>
  <si>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</si>
  <si>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</si>
  <si>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</si>
  <si>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</si>
  <si>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</si>
  <si>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</si>
  <si>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</si>
  <si>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</si>
  <si>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</si>
  <si>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</si>
  <si>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</si>
  <si>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</si>
  <si>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</si>
  <si>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</si>
  <si>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</si>
  <si>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</si>
  <si>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</si>
  <si>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</si>
  <si>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</si>
  <si>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</si>
  <si>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</si>
  <si>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</si>
  <si>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</si>
  <si>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</si>
  <si>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</si>
  <si>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</si>
  <si>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</si>
  <si>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</si>
  <si>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</si>
  <si>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</si>
  <si>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</si>
  <si>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</si>
  <si>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</si>
  <si>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</si>
  <si>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</si>
  <si>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</si>
  <si>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</si>
  <si>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</si>
  <si>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</si>
  <si>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</si>
  <si>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</si>
  <si>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</si>
  <si>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</si>
  <si>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</si>
  <si>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</si>
  <si>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</si>
  <si>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</si>
  <si>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</si>
  <si>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</si>
  <si>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Egyéb</t>
  </si>
  <si>
    <t>Adóssághoz nem kapcsolódó származékos ügyletek</t>
  </si>
  <si>
    <t>22.</t>
  </si>
  <si>
    <t xml:space="preserve">   Váltóbevételek</t>
  </si>
  <si>
    <t>ÁH-n belüli megelőlegezés visszafizetése</t>
  </si>
  <si>
    <t>23.</t>
  </si>
  <si>
    <t>Adóssághoz nem kapcsolódó származékos ügyletek bevételei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</si>
  <si>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</si>
  <si>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</si>
  <si>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</si>
  <si>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</si>
  <si>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</si>
  <si>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</si>
  <si>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</si>
  <si>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</si>
  <si>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</si>
  <si>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</si>
  <si>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</si>
  <si>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</si>
  <si>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2. melléklet</t>
  </si>
  <si>
    <t>II. Felhalmozási célú bevételek és kiadások mérlegének módosítása
(Önkormányzati szinten)</t>
  </si>
  <si>
    <t xml:space="preserve"> 1.sz. Módosítás után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</si>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</sst>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5" fillId="0" borderId="7" xfId="0" applyNumberFormat="1" applyFont="1" applyFill="1" applyBorder="1" applyAlignment="1" applyProtection="1">
      <alignment horizontal="centerContinuous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</xf>
    <xf numFmtId="164" fontId="0" fillId="0" borderId="15" xfId="0" applyNumberForma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24" xfId="0" applyNumberFormat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left" vertical="center" wrapText="1" indent="1"/>
    </xf>
    <xf numFmtId="164" fontId="12" fillId="0" borderId="26" xfId="0" applyNumberFormat="1" applyFont="1" applyFill="1" applyBorder="1" applyAlignment="1" applyProtection="1">
      <alignment horizontal="right" vertical="center" wrapText="1" indent="1"/>
    </xf>
    <xf numFmtId="164" fontId="11" fillId="0" borderId="16" xfId="0" applyNumberFormat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horizontal="right" vertical="center" wrapText="1" indent="1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7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164" fontId="11" fillId="0" borderId="16" xfId="0" applyNumberFormat="1" applyFont="1" applyFill="1" applyBorder="1" applyAlignment="1" applyProtection="1">
      <alignment horizontal="left" vertical="center" wrapText="1" indent="2"/>
    </xf>
    <xf numFmtId="164" fontId="12" fillId="0" borderId="17" xfId="0" applyNumberFormat="1" applyFont="1" applyFill="1" applyBorder="1" applyAlignment="1" applyProtection="1">
      <alignment horizontal="right" vertical="center" wrapText="1" indent="1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4" fillId="0" borderId="9" xfId="0" applyNumberFormat="1" applyFont="1" applyFill="1" applyBorder="1" applyAlignment="1" applyProtection="1">
      <alignment horizontal="right" vertical="center" wrapText="1" indent="1"/>
    </xf>
    <xf numFmtId="164" fontId="4" fillId="0" borderId="5" xfId="0" applyNumberFormat="1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0" applyNumberFormat="1" applyFont="1" applyFill="1" applyBorder="1" applyAlignment="1" applyProtection="1">
      <alignment horizontal="right" vertical="center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5" xfId="0" applyNumberFormat="1" applyFont="1" applyFill="1" applyBorder="1" applyAlignment="1" applyProtection="1">
      <alignment horizontal="left" vertical="center" wrapText="1" indent="1"/>
    </xf>
    <xf numFmtId="164" fontId="8" fillId="0" borderId="26" xfId="0" applyNumberFormat="1" applyFont="1" applyFill="1" applyBorder="1" applyAlignment="1" applyProtection="1">
      <alignment horizontal="right" vertical="center" wrapText="1" indent="1"/>
    </xf>
    <xf numFmtId="164" fontId="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0" applyNumberFormat="1" applyFont="1" applyFill="1" applyBorder="1" applyAlignment="1" applyProtection="1">
      <alignment horizontal="right" vertical="center" wrapText="1" indent="1"/>
    </xf>
    <xf numFmtId="164" fontId="12" fillId="0" borderId="25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Fill="1" applyBorder="1" applyAlignment="1" applyProtection="1">
      <alignment horizontal="left" vertical="center" wrapText="1" indent="2"/>
    </xf>
    <xf numFmtId="164" fontId="12" fillId="0" borderId="17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2"/>
    </xf>
    <xf numFmtId="164" fontId="8" fillId="0" borderId="32" xfId="0" applyNumberFormat="1" applyFont="1" applyFill="1" applyBorder="1" applyAlignment="1" applyProtection="1">
      <alignment horizontal="left" vertical="center" wrapText="1" indent="2"/>
    </xf>
    <xf numFmtId="164" fontId="11" fillId="0" borderId="23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ina/Desktop/KVI_ZARS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220657600</v>
          </cell>
          <cell r="E6">
            <v>399696080</v>
          </cell>
        </row>
        <row r="7">
          <cell r="C7">
            <v>49959930</v>
          </cell>
          <cell r="E7">
            <v>57447200</v>
          </cell>
        </row>
        <row r="8">
          <cell r="E8">
            <v>252396684</v>
          </cell>
        </row>
        <row r="9">
          <cell r="C9">
            <v>350000000</v>
          </cell>
          <cell r="E9">
            <v>17000000</v>
          </cell>
        </row>
        <row r="10">
          <cell r="C10">
            <v>29300000</v>
          </cell>
          <cell r="E10">
            <v>149770000</v>
          </cell>
        </row>
        <row r="11">
          <cell r="E11">
            <v>54196881</v>
          </cell>
        </row>
        <row r="18">
          <cell r="C18">
            <v>649917530</v>
          </cell>
          <cell r="E18">
            <v>930506845</v>
          </cell>
        </row>
        <row r="19">
          <cell r="C19">
            <v>494548796</v>
          </cell>
        </row>
        <row r="20">
          <cell r="C20">
            <v>394548796</v>
          </cell>
        </row>
        <row r="23">
          <cell r="C23">
            <v>100000000</v>
          </cell>
        </row>
        <row r="24">
          <cell r="C24">
            <v>0</v>
          </cell>
        </row>
        <row r="29">
          <cell r="C29">
            <v>494548796</v>
          </cell>
          <cell r="E29">
            <v>0</v>
          </cell>
        </row>
        <row r="30">
          <cell r="C30">
            <v>1144466326</v>
          </cell>
          <cell r="E30">
            <v>930506845</v>
          </cell>
        </row>
        <row r="31">
          <cell r="C31">
            <v>280589315</v>
          </cell>
          <cell r="E31" t="str">
            <v>-</v>
          </cell>
        </row>
        <row r="32">
          <cell r="C32" t="str">
            <v>-</v>
          </cell>
          <cell r="E32">
            <v>213959481</v>
          </cell>
        </row>
      </sheetData>
      <sheetData sheetId="8">
        <row r="6">
          <cell r="E6">
            <v>44102000</v>
          </cell>
        </row>
        <row r="8">
          <cell r="E8">
            <v>158857481</v>
          </cell>
        </row>
        <row r="9">
          <cell r="C9">
            <v>4000000</v>
          </cell>
        </row>
        <row r="10">
          <cell r="E10">
            <v>15000000</v>
          </cell>
        </row>
        <row r="17">
          <cell r="C17">
            <v>4000000</v>
          </cell>
          <cell r="E17">
            <v>217959481</v>
          </cell>
        </row>
        <row r="18">
          <cell r="C18">
            <v>0</v>
          </cell>
        </row>
        <row r="24">
          <cell r="C24">
            <v>0</v>
          </cell>
        </row>
        <row r="30">
          <cell r="C30">
            <v>0</v>
          </cell>
          <cell r="E30">
            <v>0</v>
          </cell>
        </row>
        <row r="31">
          <cell r="C31">
            <v>4000000</v>
          </cell>
          <cell r="E31">
            <v>217959481</v>
          </cell>
        </row>
        <row r="32">
          <cell r="C32">
            <v>213959481</v>
          </cell>
          <cell r="E32" t="str">
            <v>-</v>
          </cell>
        </row>
        <row r="33">
          <cell r="C33">
            <v>213959481</v>
          </cell>
          <cell r="E33" t="str">
            <v>-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7">
          <cell r="K7" t="str">
            <v>Forintban!</v>
          </cell>
        </row>
        <row r="8">
          <cell r="C8" t="str">
            <v>2021. évi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8" sqref="L18"/>
    </sheetView>
  </sheetViews>
  <sheetFormatPr defaultRowHeight="15" x14ac:dyDescent="0.25"/>
  <cols>
    <col min="1" max="1" width="5.85546875" customWidth="1"/>
    <col min="2" max="2" width="41.140625" customWidth="1"/>
    <col min="3" max="5" width="13.28515625" customWidth="1"/>
    <col min="6" max="6" width="47.28515625" customWidth="1"/>
    <col min="7" max="9" width="13.28515625" customWidth="1"/>
    <col min="10" max="10" width="4.140625" customWidth="1"/>
  </cols>
  <sheetData>
    <row r="1" spans="1:10" ht="31.5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4" t="s">
        <v>84</v>
      </c>
    </row>
    <row r="2" spans="1:10" ht="15.75" thickBot="1" x14ac:dyDescent="0.3">
      <c r="A2" s="1"/>
      <c r="B2" s="5"/>
      <c r="C2" s="1"/>
      <c r="D2" s="1"/>
      <c r="E2" s="1"/>
      <c r="F2" s="1"/>
      <c r="G2" s="6"/>
      <c r="H2" s="6"/>
      <c r="I2" s="6" t="str">
        <f>CONCATENATE('[1]RM_1.1.sz.mell.'!K7)</f>
        <v>Forintban!</v>
      </c>
      <c r="J2" s="4"/>
    </row>
    <row r="3" spans="1:10" ht="15.75" thickBot="1" x14ac:dyDescent="0.3">
      <c r="A3" s="7" t="s">
        <v>1</v>
      </c>
      <c r="B3" s="8" t="s">
        <v>2</v>
      </c>
      <c r="C3" s="9"/>
      <c r="D3" s="10"/>
      <c r="E3" s="10"/>
      <c r="F3" s="8" t="s">
        <v>3</v>
      </c>
      <c r="G3" s="11"/>
      <c r="H3" s="12"/>
      <c r="I3" s="13"/>
      <c r="J3" s="4"/>
    </row>
    <row r="4" spans="1:10" ht="36.75" thickBot="1" x14ac:dyDescent="0.3">
      <c r="A4" s="14"/>
      <c r="B4" s="15" t="s">
        <v>4</v>
      </c>
      <c r="C4" s="16" t="str">
        <f>+CONCATENATE('[1]RM_1.1.sz.mell.'!C8," eredeti előirányzat")</f>
        <v>2021. évi eredeti előirányzat</v>
      </c>
      <c r="D4" s="17" t="s">
        <v>5</v>
      </c>
      <c r="E4" s="17" t="str">
        <f>+CONCATENATE(LEFT('[1]RM_1.1.sz.mell.'!C8,4),". 1.sz. Módosítás után" )</f>
        <v>2021. 1.sz. Módosítás után</v>
      </c>
      <c r="F4" s="18" t="s">
        <v>4</v>
      </c>
      <c r="G4" s="16" t="str">
        <f>+C4</f>
        <v>2021. évi eredeti előirányzat</v>
      </c>
      <c r="H4" s="19" t="str">
        <f>+D4</f>
        <v>Halmozott módosítás 2021.05.31-ig</v>
      </c>
      <c r="I4" s="20" t="str">
        <f>+E4</f>
        <v>2021. 1.sz. Módosítás után</v>
      </c>
      <c r="J4" s="4"/>
    </row>
    <row r="5" spans="1:10" ht="15.75" thickBot="1" x14ac:dyDescent="0.3">
      <c r="A5" s="21" t="s">
        <v>6</v>
      </c>
      <c r="B5" s="22" t="s">
        <v>7</v>
      </c>
      <c r="C5" s="23" t="s">
        <v>8</v>
      </c>
      <c r="D5" s="24" t="s">
        <v>9</v>
      </c>
      <c r="E5" s="24" t="s">
        <v>10</v>
      </c>
      <c r="F5" s="22" t="s">
        <v>11</v>
      </c>
      <c r="G5" s="23" t="s">
        <v>12</v>
      </c>
      <c r="H5" s="23" t="s">
        <v>13</v>
      </c>
      <c r="I5" s="25" t="s">
        <v>14</v>
      </c>
      <c r="J5" s="4"/>
    </row>
    <row r="6" spans="1:10" x14ac:dyDescent="0.25">
      <c r="A6" s="26" t="s">
        <v>15</v>
      </c>
      <c r="B6" s="27" t="s">
        <v>16</v>
      </c>
      <c r="C6" s="28">
        <f>'[1]KV_2.1.sz.mell.'!C6</f>
        <v>220657600</v>
      </c>
      <c r="D6" s="29">
        <v>669177</v>
      </c>
      <c r="E6" s="28">
        <f>C6+D6</f>
        <v>221326777</v>
      </c>
      <c r="F6" s="27" t="s">
        <v>17</v>
      </c>
      <c r="G6" s="28">
        <f>'[1]KV_2.1.sz.mell.'!E6</f>
        <v>399696080</v>
      </c>
      <c r="H6" s="29"/>
      <c r="I6" s="30">
        <f>G6+H6</f>
        <v>399696080</v>
      </c>
      <c r="J6" s="4"/>
    </row>
    <row r="7" spans="1:10" x14ac:dyDescent="0.25">
      <c r="A7" s="31" t="s">
        <v>18</v>
      </c>
      <c r="B7" s="32" t="s">
        <v>19</v>
      </c>
      <c r="C7" s="33">
        <f>'[1]KV_2.1.sz.mell.'!C7</f>
        <v>49959930</v>
      </c>
      <c r="D7" s="34">
        <v>240000</v>
      </c>
      <c r="E7" s="28">
        <f t="shared" ref="E7:E16" si="0">C7+D7</f>
        <v>50199930</v>
      </c>
      <c r="F7" s="32" t="s">
        <v>20</v>
      </c>
      <c r="G7" s="33">
        <f>'[1]KV_2.1.sz.mell.'!E7</f>
        <v>57447200</v>
      </c>
      <c r="H7" s="34"/>
      <c r="I7" s="30">
        <f t="shared" ref="I7:I17" si="1">G7+H7</f>
        <v>57447200</v>
      </c>
      <c r="J7" s="4"/>
    </row>
    <row r="8" spans="1:10" x14ac:dyDescent="0.25">
      <c r="A8" s="31" t="s">
        <v>21</v>
      </c>
      <c r="B8" s="32" t="s">
        <v>22</v>
      </c>
      <c r="C8" s="33">
        <f>'[1]KV_2.1.sz.mell.'!C8</f>
        <v>0</v>
      </c>
      <c r="D8" s="34"/>
      <c r="E8" s="28">
        <f t="shared" si="0"/>
        <v>0</v>
      </c>
      <c r="F8" s="32" t="s">
        <v>23</v>
      </c>
      <c r="G8" s="33">
        <f>'[1]KV_2.1.sz.mell.'!E8</f>
        <v>252396684</v>
      </c>
      <c r="H8" s="34">
        <v>3869560</v>
      </c>
      <c r="I8" s="30">
        <f t="shared" si="1"/>
        <v>256266244</v>
      </c>
      <c r="J8" s="4"/>
    </row>
    <row r="9" spans="1:10" x14ac:dyDescent="0.25">
      <c r="A9" s="31" t="s">
        <v>24</v>
      </c>
      <c r="B9" s="32" t="s">
        <v>25</v>
      </c>
      <c r="C9" s="33">
        <f>'[1]KV_2.1.sz.mell.'!C9</f>
        <v>350000000</v>
      </c>
      <c r="D9" s="34"/>
      <c r="E9" s="28">
        <f t="shared" si="0"/>
        <v>350000000</v>
      </c>
      <c r="F9" s="32" t="s">
        <v>26</v>
      </c>
      <c r="G9" s="33">
        <f>'[1]KV_2.1.sz.mell.'!E9</f>
        <v>17000000</v>
      </c>
      <c r="H9" s="34"/>
      <c r="I9" s="30">
        <f t="shared" si="1"/>
        <v>17000000</v>
      </c>
      <c r="J9" s="4"/>
    </row>
    <row r="10" spans="1:10" x14ac:dyDescent="0.25">
      <c r="A10" s="31" t="s">
        <v>27</v>
      </c>
      <c r="B10" s="35" t="s">
        <v>28</v>
      </c>
      <c r="C10" s="33">
        <f>'[1]KV_2.1.sz.mell.'!C10</f>
        <v>29300000</v>
      </c>
      <c r="D10" s="34">
        <v>1024000</v>
      </c>
      <c r="E10" s="28">
        <f t="shared" si="0"/>
        <v>30324000</v>
      </c>
      <c r="F10" s="32" t="s">
        <v>29</v>
      </c>
      <c r="G10" s="33">
        <f>'[1]KV_2.1.sz.mell.'!E10</f>
        <v>149770000</v>
      </c>
      <c r="H10" s="34">
        <v>50000</v>
      </c>
      <c r="I10" s="30">
        <f t="shared" si="1"/>
        <v>149820000</v>
      </c>
      <c r="J10" s="4"/>
    </row>
    <row r="11" spans="1:10" x14ac:dyDescent="0.25">
      <c r="A11" s="31" t="s">
        <v>30</v>
      </c>
      <c r="B11" s="32" t="s">
        <v>31</v>
      </c>
      <c r="C11" s="36">
        <f>'[1]KV_2.1.sz.mell.'!C11</f>
        <v>0</v>
      </c>
      <c r="D11" s="37"/>
      <c r="E11" s="28">
        <f t="shared" si="0"/>
        <v>0</v>
      </c>
      <c r="F11" s="32" t="s">
        <v>32</v>
      </c>
      <c r="G11" s="33">
        <f>'[1]KV_2.1.sz.mell.'!E11</f>
        <v>54196881</v>
      </c>
      <c r="H11" s="34">
        <v>-1253853</v>
      </c>
      <c r="I11" s="30">
        <f t="shared" si="1"/>
        <v>52943028</v>
      </c>
      <c r="J11" s="4"/>
    </row>
    <row r="12" spans="1:10" x14ac:dyDescent="0.25">
      <c r="A12" s="31" t="s">
        <v>33</v>
      </c>
      <c r="B12" s="32" t="s">
        <v>34</v>
      </c>
      <c r="C12" s="33">
        <f>'[1]KV_2.1.sz.mell.'!C12</f>
        <v>0</v>
      </c>
      <c r="D12" s="34"/>
      <c r="E12" s="38">
        <f t="shared" si="0"/>
        <v>0</v>
      </c>
      <c r="F12" s="32">
        <f>'[1]KV_2.1.sz.mell.'!D12</f>
        <v>0</v>
      </c>
      <c r="G12" s="33">
        <f>'[1]KV_2.1.sz.mell.'!E12</f>
        <v>0</v>
      </c>
      <c r="H12" s="34"/>
      <c r="I12" s="30">
        <f t="shared" si="1"/>
        <v>0</v>
      </c>
      <c r="J12" s="4"/>
    </row>
    <row r="13" spans="1:10" x14ac:dyDescent="0.25">
      <c r="A13" s="31" t="s">
        <v>35</v>
      </c>
      <c r="B13" s="39">
        <f>'[1]KV_2.1.sz.mell.'!B13</f>
        <v>0</v>
      </c>
      <c r="C13" s="33">
        <f>'[1]KV_2.1.sz.mell.'!C13</f>
        <v>0</v>
      </c>
      <c r="D13" s="34"/>
      <c r="E13" s="38">
        <f t="shared" si="0"/>
        <v>0</v>
      </c>
      <c r="F13" s="32">
        <f>'[1]KV_2.1.sz.mell.'!D13</f>
        <v>0</v>
      </c>
      <c r="G13" s="33">
        <f>'[1]KV_2.1.sz.mell.'!E13</f>
        <v>0</v>
      </c>
      <c r="H13" s="34"/>
      <c r="I13" s="30">
        <f t="shared" si="1"/>
        <v>0</v>
      </c>
      <c r="J13" s="4"/>
    </row>
    <row r="14" spans="1:10" x14ac:dyDescent="0.25">
      <c r="A14" s="31" t="s">
        <v>36</v>
      </c>
      <c r="B14" s="39">
        <f>'[1]KV_2.1.sz.mell.'!B14</f>
        <v>0</v>
      </c>
      <c r="C14" s="36">
        <f>'[1]KV_2.1.sz.mell.'!C14</f>
        <v>0</v>
      </c>
      <c r="D14" s="37"/>
      <c r="E14" s="38">
        <f t="shared" si="0"/>
        <v>0</v>
      </c>
      <c r="F14" s="32">
        <f>'[1]KV_2.1.sz.mell.'!D14</f>
        <v>0</v>
      </c>
      <c r="G14" s="33">
        <f>'[1]KV_2.1.sz.mell.'!E14</f>
        <v>0</v>
      </c>
      <c r="H14" s="34"/>
      <c r="I14" s="30">
        <f t="shared" si="1"/>
        <v>0</v>
      </c>
      <c r="J14" s="4"/>
    </row>
    <row r="15" spans="1:10" x14ac:dyDescent="0.25">
      <c r="A15" s="31" t="s">
        <v>37</v>
      </c>
      <c r="B15" s="39">
        <f>'[1]KV_2.1.sz.mell.'!B15</f>
        <v>0</v>
      </c>
      <c r="C15" s="33">
        <f>'[1]KV_2.1.sz.mell.'!C15</f>
        <v>0</v>
      </c>
      <c r="D15" s="34"/>
      <c r="E15" s="38">
        <f t="shared" si="0"/>
        <v>0</v>
      </c>
      <c r="F15" s="32">
        <f>'[1]KV_2.1.sz.mell.'!D15</f>
        <v>0</v>
      </c>
      <c r="G15" s="33">
        <f>'[1]KV_2.1.sz.mell.'!E15</f>
        <v>0</v>
      </c>
      <c r="H15" s="34"/>
      <c r="I15" s="30">
        <f t="shared" si="1"/>
        <v>0</v>
      </c>
      <c r="J15" s="4"/>
    </row>
    <row r="16" spans="1:10" x14ac:dyDescent="0.25">
      <c r="A16" s="31" t="s">
        <v>38</v>
      </c>
      <c r="B16" s="39">
        <f>'[1]KV_2.1.sz.mell.'!B16</f>
        <v>0</v>
      </c>
      <c r="C16" s="33">
        <f>'[1]KV_2.1.sz.mell.'!C16</f>
        <v>0</v>
      </c>
      <c r="D16" s="34"/>
      <c r="E16" s="38">
        <f t="shared" si="0"/>
        <v>0</v>
      </c>
      <c r="F16" s="32">
        <f>'[1]KV_2.1.sz.mell.'!D16</f>
        <v>0</v>
      </c>
      <c r="G16" s="33">
        <f>'[1]KV_2.1.sz.mell.'!E16</f>
        <v>0</v>
      </c>
      <c r="H16" s="34"/>
      <c r="I16" s="30">
        <f t="shared" si="1"/>
        <v>0</v>
      </c>
      <c r="J16" s="4"/>
    </row>
    <row r="17" spans="1:10" ht="15.75" thickBot="1" x14ac:dyDescent="0.3">
      <c r="A17" s="31" t="s">
        <v>39</v>
      </c>
      <c r="B17" s="39">
        <f>'[1]KV_2.1.sz.mell.'!B17</f>
        <v>0</v>
      </c>
      <c r="C17" s="40">
        <f>'[1]KV_2.1.sz.mell.'!C17</f>
        <v>0</v>
      </c>
      <c r="D17" s="41"/>
      <c r="E17" s="42"/>
      <c r="F17" s="43">
        <f>'[1]KV_2.1.sz.mell.'!D17</f>
        <v>0</v>
      </c>
      <c r="G17" s="40">
        <f>'[1]KV_2.1.sz.mell.'!E17</f>
        <v>0</v>
      </c>
      <c r="H17" s="41"/>
      <c r="I17" s="30">
        <f t="shared" si="1"/>
        <v>0</v>
      </c>
      <c r="J17" s="4"/>
    </row>
    <row r="18" spans="1:10" ht="21.75" thickBot="1" x14ac:dyDescent="0.3">
      <c r="A18" s="44" t="s">
        <v>40</v>
      </c>
      <c r="B18" s="45" t="s">
        <v>41</v>
      </c>
      <c r="C18" s="46">
        <f>'[1]KV_2.1.sz.mell.'!C18</f>
        <v>649917530</v>
      </c>
      <c r="D18" s="46">
        <f>D6+D7+D9+D10+D11+D13+D14+D15+D16+D17</f>
        <v>1933177</v>
      </c>
      <c r="E18" s="46">
        <f>E6+E7+E9+E10+E11+E13+E14+E15+E16+E17</f>
        <v>651850707</v>
      </c>
      <c r="F18" s="45" t="s">
        <v>42</v>
      </c>
      <c r="G18" s="46">
        <f>'[1]KV_2.1.sz.mell.'!E18</f>
        <v>930506845</v>
      </c>
      <c r="H18" s="46">
        <f>SUM(H6:H17)</f>
        <v>2665707</v>
      </c>
      <c r="I18" s="47">
        <f>SUM(I6:I17)</f>
        <v>933172552</v>
      </c>
      <c r="J18" s="4"/>
    </row>
    <row r="19" spans="1:10" x14ac:dyDescent="0.25">
      <c r="A19" s="48" t="s">
        <v>43</v>
      </c>
      <c r="B19" s="49" t="s">
        <v>44</v>
      </c>
      <c r="C19" s="50">
        <f>'[1]KV_2.1.sz.mell.'!C19</f>
        <v>494548796</v>
      </c>
      <c r="D19" s="50">
        <f>+D20+D21+D22+D23</f>
        <v>-6963348</v>
      </c>
      <c r="E19" s="50">
        <f>+E20+E21+E22+E23</f>
        <v>487585448</v>
      </c>
      <c r="F19" s="51" t="s">
        <v>45</v>
      </c>
      <c r="G19" s="52">
        <f>'[1]KV_2.1.sz.mell.'!E19</f>
        <v>0</v>
      </c>
      <c r="H19" s="53"/>
      <c r="I19" s="54">
        <f>G19+H19</f>
        <v>0</v>
      </c>
      <c r="J19" s="4"/>
    </row>
    <row r="20" spans="1:10" x14ac:dyDescent="0.25">
      <c r="A20" s="55" t="s">
        <v>46</v>
      </c>
      <c r="B20" s="51" t="s">
        <v>47</v>
      </c>
      <c r="C20" s="56">
        <f>'[1]KV_2.1.sz.mell.'!C20</f>
        <v>394548796</v>
      </c>
      <c r="D20" s="57">
        <v>-6963348</v>
      </c>
      <c r="E20" s="56">
        <f>C20+D20</f>
        <v>387585448</v>
      </c>
      <c r="F20" s="51" t="s">
        <v>48</v>
      </c>
      <c r="G20" s="56">
        <f>'[1]KV_2.1.sz.mell.'!E20</f>
        <v>0</v>
      </c>
      <c r="H20" s="57"/>
      <c r="I20" s="58">
        <f t="shared" ref="I20:I28" si="2">G20+H20</f>
        <v>0</v>
      </c>
      <c r="J20" s="4"/>
    </row>
    <row r="21" spans="1:10" x14ac:dyDescent="0.25">
      <c r="A21" s="55" t="s">
        <v>49</v>
      </c>
      <c r="B21" s="51" t="s">
        <v>50</v>
      </c>
      <c r="C21" s="56">
        <f>'[1]KV_2.1.sz.mell.'!C21</f>
        <v>0</v>
      </c>
      <c r="D21" s="57"/>
      <c r="E21" s="56">
        <f>C21+D21</f>
        <v>0</v>
      </c>
      <c r="F21" s="51" t="s">
        <v>51</v>
      </c>
      <c r="G21" s="56">
        <f>'[1]KV_2.1.sz.mell.'!E21</f>
        <v>0</v>
      </c>
      <c r="H21" s="57"/>
      <c r="I21" s="58">
        <f t="shared" si="2"/>
        <v>0</v>
      </c>
      <c r="J21" s="4"/>
    </row>
    <row r="22" spans="1:10" x14ac:dyDescent="0.25">
      <c r="A22" s="55" t="s">
        <v>52</v>
      </c>
      <c r="B22" s="51" t="s">
        <v>53</v>
      </c>
      <c r="C22" s="56">
        <f>'[1]KV_2.1.sz.mell.'!C22</f>
        <v>0</v>
      </c>
      <c r="D22" s="57"/>
      <c r="E22" s="56">
        <f>C22+D22</f>
        <v>0</v>
      </c>
      <c r="F22" s="51" t="s">
        <v>54</v>
      </c>
      <c r="G22" s="56">
        <f>'[1]KV_2.1.sz.mell.'!E22</f>
        <v>0</v>
      </c>
      <c r="H22" s="57"/>
      <c r="I22" s="58">
        <f t="shared" si="2"/>
        <v>0</v>
      </c>
      <c r="J22" s="4"/>
    </row>
    <row r="23" spans="1:10" x14ac:dyDescent="0.25">
      <c r="A23" s="55" t="s">
        <v>55</v>
      </c>
      <c r="B23" s="59" t="s">
        <v>56</v>
      </c>
      <c r="C23" s="56">
        <f>'[1]KV_2.1.sz.mell.'!C23</f>
        <v>100000000</v>
      </c>
      <c r="D23" s="57"/>
      <c r="E23" s="56">
        <f>C23+D23</f>
        <v>100000000</v>
      </c>
      <c r="F23" s="49" t="s">
        <v>57</v>
      </c>
      <c r="G23" s="56">
        <f>'[1]KV_2.1.sz.mell.'!E23</f>
        <v>0</v>
      </c>
      <c r="H23" s="57"/>
      <c r="I23" s="58">
        <f t="shared" si="2"/>
        <v>0</v>
      </c>
      <c r="J23" s="4"/>
    </row>
    <row r="24" spans="1:10" x14ac:dyDescent="0.25">
      <c r="A24" s="55" t="s">
        <v>58</v>
      </c>
      <c r="B24" s="51" t="s">
        <v>59</v>
      </c>
      <c r="C24" s="60">
        <f>'[1]KV_2.1.sz.mell.'!C24</f>
        <v>0</v>
      </c>
      <c r="D24" s="60">
        <f>+D25+D26</f>
        <v>0</v>
      </c>
      <c r="E24" s="60">
        <f>+E25+E26</f>
        <v>0</v>
      </c>
      <c r="F24" s="51" t="s">
        <v>60</v>
      </c>
      <c r="G24" s="56">
        <f>'[1]KV_2.1.sz.mell.'!E24</f>
        <v>0</v>
      </c>
      <c r="H24" s="57"/>
      <c r="I24" s="58">
        <f t="shared" si="2"/>
        <v>0</v>
      </c>
      <c r="J24" s="4"/>
    </row>
    <row r="25" spans="1:10" x14ac:dyDescent="0.25">
      <c r="A25" s="48" t="s">
        <v>61</v>
      </c>
      <c r="B25" s="49" t="s">
        <v>62</v>
      </c>
      <c r="C25" s="52">
        <f>'[1]KV_2.1.sz.mell.'!C25</f>
        <v>0</v>
      </c>
      <c r="D25" s="53"/>
      <c r="E25" s="52">
        <f>C25+D25</f>
        <v>0</v>
      </c>
      <c r="F25" s="27" t="s">
        <v>63</v>
      </c>
      <c r="G25" s="52">
        <f>'[1]KV_2.1.sz.mell.'!E25</f>
        <v>0</v>
      </c>
      <c r="H25" s="53"/>
      <c r="I25" s="54">
        <f t="shared" si="2"/>
        <v>0</v>
      </c>
      <c r="J25" s="4"/>
    </row>
    <row r="26" spans="1:10" x14ac:dyDescent="0.25">
      <c r="A26" s="55" t="s">
        <v>64</v>
      </c>
      <c r="B26" s="59" t="s">
        <v>65</v>
      </c>
      <c r="C26" s="56">
        <f>'[1]KV_2.1.sz.mell.'!C26</f>
        <v>0</v>
      </c>
      <c r="D26" s="57"/>
      <c r="E26" s="56">
        <f>C26+D26</f>
        <v>0</v>
      </c>
      <c r="F26" s="32" t="s">
        <v>66</v>
      </c>
      <c r="G26" s="56">
        <f>'[1]KV_2.1.sz.mell.'!E26</f>
        <v>0</v>
      </c>
      <c r="H26" s="57"/>
      <c r="I26" s="58">
        <f t="shared" si="2"/>
        <v>0</v>
      </c>
      <c r="J26" s="4"/>
    </row>
    <row r="27" spans="1:10" x14ac:dyDescent="0.25">
      <c r="A27" s="31" t="s">
        <v>67</v>
      </c>
      <c r="B27" s="51" t="s">
        <v>68</v>
      </c>
      <c r="C27" s="56">
        <f>'[1]KV_2.1.sz.mell.'!C27</f>
        <v>0</v>
      </c>
      <c r="D27" s="57"/>
      <c r="E27" s="56">
        <f>C27+D27</f>
        <v>0</v>
      </c>
      <c r="F27" s="32" t="s">
        <v>69</v>
      </c>
      <c r="G27" s="56">
        <f>'[1]KV_2.1.sz.mell.'!E27</f>
        <v>0</v>
      </c>
      <c r="H27" s="57">
        <v>8826304</v>
      </c>
      <c r="I27" s="58">
        <f t="shared" si="2"/>
        <v>8826304</v>
      </c>
      <c r="J27" s="4"/>
    </row>
    <row r="28" spans="1:10" ht="23.25" thickBot="1" x14ac:dyDescent="0.3">
      <c r="A28" s="61" t="s">
        <v>70</v>
      </c>
      <c r="B28" s="49" t="s">
        <v>71</v>
      </c>
      <c r="C28" s="52">
        <f>'[1]KV_2.1.sz.mell.'!C28</f>
        <v>0</v>
      </c>
      <c r="D28" s="53"/>
      <c r="E28" s="62">
        <f>C28+D28</f>
        <v>0</v>
      </c>
      <c r="F28" s="63">
        <f>'[1]KV_2.1.sz.mell.'!D28</f>
        <v>0</v>
      </c>
      <c r="G28" s="52">
        <f>'[1]KV_2.1.sz.mell.'!E28</f>
        <v>0</v>
      </c>
      <c r="H28" s="53"/>
      <c r="I28" s="54">
        <f t="shared" si="2"/>
        <v>0</v>
      </c>
      <c r="J28" s="4"/>
    </row>
    <row r="29" spans="1:10" ht="21.75" thickBot="1" x14ac:dyDescent="0.3">
      <c r="A29" s="44" t="s">
        <v>72</v>
      </c>
      <c r="B29" s="45" t="s">
        <v>73</v>
      </c>
      <c r="C29" s="46">
        <f>'[1]KV_2.1.sz.mell.'!C29</f>
        <v>494548796</v>
      </c>
      <c r="D29" s="46">
        <f>+D19+D24+D27+D28</f>
        <v>-6963348</v>
      </c>
      <c r="E29" s="64">
        <f>+E19+E24+E27+E28</f>
        <v>487585448</v>
      </c>
      <c r="F29" s="45" t="s">
        <v>74</v>
      </c>
      <c r="G29" s="46">
        <f>'[1]KV_2.1.sz.mell.'!E29</f>
        <v>0</v>
      </c>
      <c r="H29" s="46">
        <f>SUM(H19:H28)</f>
        <v>8826304</v>
      </c>
      <c r="I29" s="47">
        <f>SUM(I19:I28)</f>
        <v>8826304</v>
      </c>
      <c r="J29" s="4"/>
    </row>
    <row r="30" spans="1:10" ht="15.75" thickBot="1" x14ac:dyDescent="0.3">
      <c r="A30" s="44" t="s">
        <v>75</v>
      </c>
      <c r="B30" s="65" t="s">
        <v>76</v>
      </c>
      <c r="C30" s="66">
        <f>'[1]KV_2.1.sz.mell.'!C30</f>
        <v>1144466326</v>
      </c>
      <c r="D30" s="66">
        <f>+D18+D29</f>
        <v>-5030171</v>
      </c>
      <c r="E30" s="67">
        <f>+E18+E29</f>
        <v>1139436155</v>
      </c>
      <c r="F30" s="65" t="s">
        <v>77</v>
      </c>
      <c r="G30" s="66">
        <f>'[1]KV_2.1.sz.mell.'!E30</f>
        <v>930506845</v>
      </c>
      <c r="H30" s="66">
        <f>+H18+H29</f>
        <v>11492011</v>
      </c>
      <c r="I30" s="67">
        <f>+I18+I29</f>
        <v>941998856</v>
      </c>
      <c r="J30" s="4"/>
    </row>
    <row r="31" spans="1:10" ht="15.75" thickBot="1" x14ac:dyDescent="0.3">
      <c r="A31" s="44" t="s">
        <v>78</v>
      </c>
      <c r="B31" s="65" t="s">
        <v>79</v>
      </c>
      <c r="C31" s="66">
        <f>'[1]KV_2.1.sz.mell.'!C31</f>
        <v>280589315</v>
      </c>
      <c r="D31" s="66">
        <f>IF(D18-H18&lt;0,H18-D18,"-")</f>
        <v>732530</v>
      </c>
      <c r="E31" s="67">
        <f>IF(E18-I18&lt;0,I18-E18,"-")</f>
        <v>281321845</v>
      </c>
      <c r="F31" s="65" t="s">
        <v>80</v>
      </c>
      <c r="G31" s="66" t="str">
        <f>'[1]KV_2.1.sz.mell.'!E31</f>
        <v>-</v>
      </c>
      <c r="H31" s="66" t="str">
        <f>IF(D18-H18&gt;0,D18-H18,"-")</f>
        <v>-</v>
      </c>
      <c r="I31" s="67" t="str">
        <f>IF(E18-I18&gt;0,E18-I18,"-")</f>
        <v>-</v>
      </c>
      <c r="J31" s="4"/>
    </row>
    <row r="32" spans="1:10" ht="15.75" thickBot="1" x14ac:dyDescent="0.3">
      <c r="A32" s="44" t="s">
        <v>81</v>
      </c>
      <c r="B32" s="65" t="s">
        <v>82</v>
      </c>
      <c r="C32" s="66" t="str">
        <f>'[1]KV_2.1.sz.mell.'!C32</f>
        <v>-</v>
      </c>
      <c r="D32" s="66">
        <f>IF(D30-H30&lt;0,H30-D30,"-")</f>
        <v>16522182</v>
      </c>
      <c r="E32" s="66" t="str">
        <f>IF(E30-I30&lt;0,I30-E30,"-")</f>
        <v>-</v>
      </c>
      <c r="F32" s="65" t="s">
        <v>83</v>
      </c>
      <c r="G32" s="66">
        <f>'[1]KV_2.1.sz.mell.'!E32</f>
        <v>213959481</v>
      </c>
      <c r="H32" s="66" t="str">
        <f>IF(D30-H30&gt;0,D30-H30,"-")</f>
        <v>-</v>
      </c>
      <c r="I32" s="68">
        <f>IF(E30-I30&gt;0,E30-I30,"-")</f>
        <v>197437299</v>
      </c>
      <c r="J32" s="4"/>
    </row>
  </sheetData>
  <mergeCells count="2">
    <mergeCell ref="J1:J32"/>
    <mergeCell ref="A3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N21" sqref="N21:O21"/>
    </sheetView>
  </sheetViews>
  <sheetFormatPr defaultRowHeight="15" x14ac:dyDescent="0.25"/>
  <cols>
    <col min="1" max="1" width="5.85546875" customWidth="1"/>
    <col min="2" max="2" width="42.7109375" customWidth="1"/>
    <col min="3" max="4" width="13.28515625" customWidth="1"/>
    <col min="5" max="5" width="12.7109375" customWidth="1"/>
    <col min="6" max="6" width="37.5703125" customWidth="1"/>
    <col min="7" max="8" width="13.28515625" customWidth="1"/>
    <col min="9" max="9" width="12.7109375" customWidth="1"/>
    <col min="10" max="10" width="4.140625" customWidth="1"/>
  </cols>
  <sheetData>
    <row r="1" spans="1:10" ht="31.5" x14ac:dyDescent="0.25">
      <c r="A1" s="1"/>
      <c r="B1" s="2" t="s">
        <v>85</v>
      </c>
      <c r="C1" s="3"/>
      <c r="D1" s="3"/>
      <c r="E1" s="3"/>
      <c r="F1" s="3"/>
      <c r="G1" s="3"/>
      <c r="H1" s="3"/>
      <c r="I1" s="3"/>
      <c r="J1" s="4" t="s">
        <v>84</v>
      </c>
    </row>
    <row r="2" spans="1:10" ht="15.75" thickBot="1" x14ac:dyDescent="0.3">
      <c r="A2" s="1"/>
      <c r="B2" s="5"/>
      <c r="C2" s="1"/>
      <c r="D2" s="1"/>
      <c r="E2" s="1"/>
      <c r="F2" s="1"/>
      <c r="G2" s="6"/>
      <c r="H2" s="6"/>
      <c r="I2" s="6" t="str">
        <f>'[1]RM_2.1.sz.mell.'!I2</f>
        <v>Forintban!</v>
      </c>
      <c r="J2" s="4"/>
    </row>
    <row r="3" spans="1:10" ht="15.75" thickBot="1" x14ac:dyDescent="0.3">
      <c r="A3" s="7" t="s">
        <v>1</v>
      </c>
      <c r="B3" s="8" t="s">
        <v>2</v>
      </c>
      <c r="C3" s="9"/>
      <c r="D3" s="10"/>
      <c r="E3" s="10"/>
      <c r="F3" s="8" t="s">
        <v>3</v>
      </c>
      <c r="G3" s="11"/>
      <c r="H3" s="12"/>
      <c r="I3" s="13"/>
      <c r="J3" s="4"/>
    </row>
    <row r="4" spans="1:10" ht="36.75" thickBot="1" x14ac:dyDescent="0.3">
      <c r="A4" s="14"/>
      <c r="B4" s="15" t="s">
        <v>4</v>
      </c>
      <c r="C4" s="16" t="str">
        <f>+CONCATENATE('[1]RM_1.1.sz.mell.'!C8," eredeti előirányzat")</f>
        <v>2021. évi eredeti előirányzat</v>
      </c>
      <c r="D4" s="17" t="s">
        <v>5</v>
      </c>
      <c r="E4" s="17" t="s">
        <v>86</v>
      </c>
      <c r="F4" s="18" t="s">
        <v>4</v>
      </c>
      <c r="G4" s="16" t="str">
        <f>+C4</f>
        <v>2021. évi eredeti előirányzat</v>
      </c>
      <c r="H4" s="19" t="str">
        <f>+D4</f>
        <v>Halmozott módosítás 2021.05.31-ig</v>
      </c>
      <c r="I4" s="20" t="str">
        <f>+E4</f>
        <v xml:space="preserve"> 1.sz. Módosítás után</v>
      </c>
      <c r="J4" s="4"/>
    </row>
    <row r="5" spans="1:10" ht="15.75" thickBot="1" x14ac:dyDescent="0.3">
      <c r="A5" s="21" t="s">
        <v>6</v>
      </c>
      <c r="B5" s="22" t="s">
        <v>7</v>
      </c>
      <c r="C5" s="24" t="s">
        <v>8</v>
      </c>
      <c r="D5" s="24" t="s">
        <v>9</v>
      </c>
      <c r="E5" s="24" t="s">
        <v>10</v>
      </c>
      <c r="F5" s="22" t="s">
        <v>11</v>
      </c>
      <c r="G5" s="23" t="s">
        <v>12</v>
      </c>
      <c r="H5" s="23" t="s">
        <v>13</v>
      </c>
      <c r="I5" s="25" t="s">
        <v>14</v>
      </c>
      <c r="J5" s="4"/>
    </row>
    <row r="6" spans="1:10" x14ac:dyDescent="0.25">
      <c r="A6" s="26" t="s">
        <v>15</v>
      </c>
      <c r="B6" s="27" t="s">
        <v>87</v>
      </c>
      <c r="C6" s="28">
        <f>'[1]KV_2.2.sz.mell.'!C6</f>
        <v>0</v>
      </c>
      <c r="D6" s="29">
        <v>44573999</v>
      </c>
      <c r="E6" s="28">
        <f>C6+D6</f>
        <v>44573999</v>
      </c>
      <c r="F6" s="27" t="s">
        <v>88</v>
      </c>
      <c r="G6" s="69">
        <f>'[1]KV_2.2.sz.mell.'!E6</f>
        <v>44102000</v>
      </c>
      <c r="H6" s="70">
        <v>27256155</v>
      </c>
      <c r="I6" s="71">
        <f>G6+H6</f>
        <v>71358155</v>
      </c>
      <c r="J6" s="4"/>
    </row>
    <row r="7" spans="1:10" x14ac:dyDescent="0.25">
      <c r="A7" s="31" t="s">
        <v>18</v>
      </c>
      <c r="B7" s="32" t="s">
        <v>89</v>
      </c>
      <c r="C7" s="33">
        <f>'[1]KV_2.2.sz.mell.'!C7</f>
        <v>0</v>
      </c>
      <c r="D7" s="34">
        <v>44573999</v>
      </c>
      <c r="E7" s="28">
        <f t="shared" ref="E7:E16" si="0">C7+D7</f>
        <v>44573999</v>
      </c>
      <c r="F7" s="32" t="s">
        <v>90</v>
      </c>
      <c r="G7" s="33">
        <f>'[1]KV_2.2.sz.mell.'!E7</f>
        <v>0</v>
      </c>
      <c r="H7" s="34"/>
      <c r="I7" s="72">
        <f t="shared" ref="I7:I29" si="1">G7+H7</f>
        <v>0</v>
      </c>
      <c r="J7" s="4"/>
    </row>
    <row r="8" spans="1:10" x14ac:dyDescent="0.25">
      <c r="A8" s="31" t="s">
        <v>21</v>
      </c>
      <c r="B8" s="32" t="s">
        <v>91</v>
      </c>
      <c r="C8" s="33">
        <f>'[1]KV_2.2.sz.mell.'!C8</f>
        <v>0</v>
      </c>
      <c r="D8" s="34"/>
      <c r="E8" s="28">
        <f t="shared" si="0"/>
        <v>0</v>
      </c>
      <c r="F8" s="32" t="s">
        <v>92</v>
      </c>
      <c r="G8" s="33">
        <f>'[1]KV_2.2.sz.mell.'!E8</f>
        <v>158857481</v>
      </c>
      <c r="H8" s="34"/>
      <c r="I8" s="72">
        <f t="shared" si="1"/>
        <v>158857481</v>
      </c>
      <c r="J8" s="4"/>
    </row>
    <row r="9" spans="1:10" x14ac:dyDescent="0.25">
      <c r="A9" s="31" t="s">
        <v>24</v>
      </c>
      <c r="B9" s="32" t="s">
        <v>93</v>
      </c>
      <c r="C9" s="33">
        <f>'[1]KV_2.2.sz.mell.'!C9</f>
        <v>4000000</v>
      </c>
      <c r="D9" s="34"/>
      <c r="E9" s="28">
        <f t="shared" si="0"/>
        <v>4000000</v>
      </c>
      <c r="F9" s="32" t="s">
        <v>94</v>
      </c>
      <c r="G9" s="33">
        <f>'[1]KV_2.2.sz.mell.'!E9</f>
        <v>0</v>
      </c>
      <c r="H9" s="34"/>
      <c r="I9" s="72">
        <f t="shared" si="1"/>
        <v>0</v>
      </c>
      <c r="J9" s="4"/>
    </row>
    <row r="10" spans="1:10" x14ac:dyDescent="0.25">
      <c r="A10" s="31" t="s">
        <v>27</v>
      </c>
      <c r="B10" s="32" t="s">
        <v>95</v>
      </c>
      <c r="C10" s="33">
        <f>'[1]KV_2.2.sz.mell.'!C10</f>
        <v>0</v>
      </c>
      <c r="D10" s="34"/>
      <c r="E10" s="28">
        <f t="shared" si="0"/>
        <v>0</v>
      </c>
      <c r="F10" s="32" t="s">
        <v>96</v>
      </c>
      <c r="G10" s="33">
        <f>'[1]KV_2.2.sz.mell.'!E10</f>
        <v>15000000</v>
      </c>
      <c r="H10" s="34"/>
      <c r="I10" s="72">
        <f t="shared" si="1"/>
        <v>15000000</v>
      </c>
      <c r="J10" s="4"/>
    </row>
    <row r="11" spans="1:10" x14ac:dyDescent="0.25">
      <c r="A11" s="31" t="s">
        <v>30</v>
      </c>
      <c r="B11" s="32" t="s">
        <v>97</v>
      </c>
      <c r="C11" s="36">
        <f>'[1]KV_2.2.sz.mell.'!C11</f>
        <v>0</v>
      </c>
      <c r="D11" s="37"/>
      <c r="E11" s="38">
        <f t="shared" si="0"/>
        <v>0</v>
      </c>
      <c r="F11" s="73">
        <f>'[1]KV_2.2.sz.mell.'!D11</f>
        <v>0</v>
      </c>
      <c r="G11" s="33">
        <f>'[1]KV_2.2.sz.mell.'!E11</f>
        <v>0</v>
      </c>
      <c r="H11" s="34"/>
      <c r="I11" s="72">
        <f t="shared" si="1"/>
        <v>0</v>
      </c>
      <c r="J11" s="4"/>
    </row>
    <row r="12" spans="1:10" x14ac:dyDescent="0.25">
      <c r="A12" s="31" t="s">
        <v>33</v>
      </c>
      <c r="B12" s="33">
        <f>'[1]KV_2.2.sz.mell.'!B12</f>
        <v>0</v>
      </c>
      <c r="C12" s="33">
        <f>'[1]KV_2.2.sz.mell.'!C12</f>
        <v>0</v>
      </c>
      <c r="D12" s="34"/>
      <c r="E12" s="38">
        <f t="shared" si="0"/>
        <v>0</v>
      </c>
      <c r="F12" s="73">
        <f>'[1]KV_2.2.sz.mell.'!D12</f>
        <v>0</v>
      </c>
      <c r="G12" s="33">
        <f>'[1]KV_2.2.sz.mell.'!E12</f>
        <v>0</v>
      </c>
      <c r="H12" s="34"/>
      <c r="I12" s="72">
        <f t="shared" si="1"/>
        <v>0</v>
      </c>
      <c r="J12" s="4"/>
    </row>
    <row r="13" spans="1:10" x14ac:dyDescent="0.25">
      <c r="A13" s="31" t="s">
        <v>35</v>
      </c>
      <c r="B13" s="33">
        <f>'[1]KV_2.2.sz.mell.'!B13</f>
        <v>0</v>
      </c>
      <c r="C13" s="33">
        <f>'[1]KV_2.2.sz.mell.'!C13</f>
        <v>0</v>
      </c>
      <c r="D13" s="34"/>
      <c r="E13" s="38">
        <f t="shared" si="0"/>
        <v>0</v>
      </c>
      <c r="F13" s="73">
        <f>'[1]KV_2.2.sz.mell.'!D13</f>
        <v>0</v>
      </c>
      <c r="G13" s="33">
        <f>'[1]KV_2.2.sz.mell.'!E13</f>
        <v>0</v>
      </c>
      <c r="H13" s="34"/>
      <c r="I13" s="72">
        <f t="shared" si="1"/>
        <v>0</v>
      </c>
      <c r="J13" s="4"/>
    </row>
    <row r="14" spans="1:10" x14ac:dyDescent="0.25">
      <c r="A14" s="31" t="s">
        <v>36</v>
      </c>
      <c r="B14" s="33">
        <f>'[1]KV_2.2.sz.mell.'!B14</f>
        <v>0</v>
      </c>
      <c r="C14" s="36">
        <f>'[1]KV_2.2.sz.mell.'!C14</f>
        <v>0</v>
      </c>
      <c r="D14" s="37"/>
      <c r="E14" s="38">
        <f t="shared" si="0"/>
        <v>0</v>
      </c>
      <c r="F14" s="73">
        <f>'[1]KV_2.2.sz.mell.'!D14</f>
        <v>0</v>
      </c>
      <c r="G14" s="33">
        <f>'[1]KV_2.2.sz.mell.'!E14</f>
        <v>0</v>
      </c>
      <c r="H14" s="34"/>
      <c r="I14" s="72">
        <f t="shared" si="1"/>
        <v>0</v>
      </c>
      <c r="J14" s="4"/>
    </row>
    <row r="15" spans="1:10" x14ac:dyDescent="0.25">
      <c r="A15" s="31" t="s">
        <v>37</v>
      </c>
      <c r="B15" s="33">
        <f>'[1]KV_2.2.sz.mell.'!B15</f>
        <v>0</v>
      </c>
      <c r="C15" s="36">
        <f>'[1]KV_2.2.sz.mell.'!C15</f>
        <v>0</v>
      </c>
      <c r="D15" s="37"/>
      <c r="E15" s="38">
        <f t="shared" si="0"/>
        <v>0</v>
      </c>
      <c r="F15" s="73">
        <f>'[1]KV_2.2.sz.mell.'!D15</f>
        <v>0</v>
      </c>
      <c r="G15" s="33">
        <f>'[1]KV_2.2.sz.mell.'!E15</f>
        <v>0</v>
      </c>
      <c r="H15" s="34"/>
      <c r="I15" s="72">
        <f t="shared" si="1"/>
        <v>0</v>
      </c>
      <c r="J15" s="4"/>
    </row>
    <row r="16" spans="1:10" ht="15.75" thickBot="1" x14ac:dyDescent="0.3">
      <c r="A16" s="61" t="s">
        <v>38</v>
      </c>
      <c r="B16" s="33">
        <f>'[1]KV_2.2.sz.mell.'!B16</f>
        <v>0</v>
      </c>
      <c r="C16" s="74">
        <f>'[1]KV_2.2.sz.mell.'!C16</f>
        <v>0</v>
      </c>
      <c r="D16" s="75"/>
      <c r="E16" s="28">
        <f t="shared" si="0"/>
        <v>0</v>
      </c>
      <c r="F16" s="76" t="s">
        <v>32</v>
      </c>
      <c r="G16" s="77">
        <f>'[1]KV_2.2.sz.mell.'!E16</f>
        <v>0</v>
      </c>
      <c r="H16" s="78"/>
      <c r="I16" s="79">
        <f t="shared" si="1"/>
        <v>0</v>
      </c>
      <c r="J16" s="4"/>
    </row>
    <row r="17" spans="1:10" ht="21.75" thickBot="1" x14ac:dyDescent="0.3">
      <c r="A17" s="44" t="s">
        <v>39</v>
      </c>
      <c r="B17" s="45" t="s">
        <v>98</v>
      </c>
      <c r="C17" s="46">
        <f>'[1]KV_2.2.sz.mell.'!C17</f>
        <v>4000000</v>
      </c>
      <c r="D17" s="46">
        <f>+D6+D8+D9+D11+D12+D13+D14+D15+D16</f>
        <v>44573999</v>
      </c>
      <c r="E17" s="46">
        <f>+E6+E8+E9+E11+E12+E13+E14+E15+E16</f>
        <v>48573999</v>
      </c>
      <c r="F17" s="45" t="s">
        <v>99</v>
      </c>
      <c r="G17" s="46">
        <f>'[1]KV_2.2.sz.mell.'!E17</f>
        <v>217959481</v>
      </c>
      <c r="H17" s="46">
        <f>+H6+H8+H10+H11+H12+H13+H14+H15+H16</f>
        <v>27256155</v>
      </c>
      <c r="I17" s="47">
        <f>+I6+I8+I10+I11+I12+I13+I14+I15+I16</f>
        <v>245215636</v>
      </c>
      <c r="J17" s="4"/>
    </row>
    <row r="18" spans="1:10" x14ac:dyDescent="0.25">
      <c r="A18" s="26" t="s">
        <v>40</v>
      </c>
      <c r="B18" s="80" t="s">
        <v>100</v>
      </c>
      <c r="C18" s="81">
        <f>'[1]KV_2.2.sz.mell.'!C18</f>
        <v>0</v>
      </c>
      <c r="D18" s="81">
        <f>+D19+D20+D21+D22+D23</f>
        <v>0</v>
      </c>
      <c r="E18" s="81">
        <f>+E19+E20+E21+E22+E23</f>
        <v>0</v>
      </c>
      <c r="F18" s="51" t="s">
        <v>45</v>
      </c>
      <c r="G18" s="82">
        <f>'[1]KV_2.2.sz.mell.'!E18</f>
        <v>0</v>
      </c>
      <c r="H18" s="83"/>
      <c r="I18" s="84">
        <f t="shared" si="1"/>
        <v>0</v>
      </c>
      <c r="J18" s="4"/>
    </row>
    <row r="19" spans="1:10" x14ac:dyDescent="0.25">
      <c r="A19" s="31" t="s">
        <v>43</v>
      </c>
      <c r="B19" s="59" t="s">
        <v>101</v>
      </c>
      <c r="C19" s="56">
        <f>'[1]KV_2.2.sz.mell.'!C19</f>
        <v>0</v>
      </c>
      <c r="D19" s="57"/>
      <c r="E19" s="56">
        <f t="shared" ref="E19:E29" si="2">C19+D19</f>
        <v>0</v>
      </c>
      <c r="F19" s="51" t="s">
        <v>102</v>
      </c>
      <c r="G19" s="56">
        <f>'[1]KV_2.2.sz.mell.'!E19</f>
        <v>0</v>
      </c>
      <c r="H19" s="57"/>
      <c r="I19" s="58">
        <f t="shared" si="1"/>
        <v>0</v>
      </c>
      <c r="J19" s="4"/>
    </row>
    <row r="20" spans="1:10" x14ac:dyDescent="0.25">
      <c r="A20" s="26" t="s">
        <v>46</v>
      </c>
      <c r="B20" s="59" t="s">
        <v>103</v>
      </c>
      <c r="C20" s="56">
        <f>'[1]KV_2.2.sz.mell.'!C20</f>
        <v>0</v>
      </c>
      <c r="D20" s="57"/>
      <c r="E20" s="56">
        <f t="shared" si="2"/>
        <v>0</v>
      </c>
      <c r="F20" s="51" t="s">
        <v>51</v>
      </c>
      <c r="G20" s="56">
        <f>'[1]KV_2.2.sz.mell.'!E20</f>
        <v>0</v>
      </c>
      <c r="H20" s="57"/>
      <c r="I20" s="58">
        <f t="shared" si="1"/>
        <v>0</v>
      </c>
      <c r="J20" s="4"/>
    </row>
    <row r="21" spans="1:10" x14ac:dyDescent="0.25">
      <c r="A21" s="31" t="s">
        <v>49</v>
      </c>
      <c r="B21" s="59" t="s">
        <v>104</v>
      </c>
      <c r="C21" s="56">
        <f>'[1]KV_2.2.sz.mell.'!C21</f>
        <v>0</v>
      </c>
      <c r="D21" s="57"/>
      <c r="E21" s="56">
        <f t="shared" si="2"/>
        <v>0</v>
      </c>
      <c r="F21" s="51" t="s">
        <v>54</v>
      </c>
      <c r="G21" s="56">
        <f>'[1]KV_2.2.sz.mell.'!E21</f>
        <v>0</v>
      </c>
      <c r="H21" s="57"/>
      <c r="I21" s="58">
        <f t="shared" si="1"/>
        <v>0</v>
      </c>
      <c r="J21" s="4"/>
    </row>
    <row r="22" spans="1:10" x14ac:dyDescent="0.25">
      <c r="A22" s="26" t="s">
        <v>52</v>
      </c>
      <c r="B22" s="59" t="s">
        <v>56</v>
      </c>
      <c r="C22" s="56">
        <f>'[1]KV_2.2.sz.mell.'!C22</f>
        <v>0</v>
      </c>
      <c r="D22" s="57"/>
      <c r="E22" s="56">
        <f t="shared" si="2"/>
        <v>0</v>
      </c>
      <c r="F22" s="49" t="s">
        <v>57</v>
      </c>
      <c r="G22" s="56">
        <f>'[1]KV_2.2.sz.mell.'!E22</f>
        <v>0</v>
      </c>
      <c r="H22" s="57"/>
      <c r="I22" s="58">
        <f t="shared" si="1"/>
        <v>0</v>
      </c>
      <c r="J22" s="4"/>
    </row>
    <row r="23" spans="1:10" ht="22.5" x14ac:dyDescent="0.25">
      <c r="A23" s="31" t="s">
        <v>55</v>
      </c>
      <c r="B23" s="85" t="s">
        <v>105</v>
      </c>
      <c r="C23" s="56">
        <f>'[1]KV_2.2.sz.mell.'!C23</f>
        <v>0</v>
      </c>
      <c r="D23" s="57"/>
      <c r="E23" s="56">
        <f t="shared" si="2"/>
        <v>0</v>
      </c>
      <c r="F23" s="51" t="s">
        <v>106</v>
      </c>
      <c r="G23" s="56">
        <f>'[1]KV_2.2.sz.mell.'!E23</f>
        <v>0</v>
      </c>
      <c r="H23" s="57"/>
      <c r="I23" s="58">
        <f t="shared" si="1"/>
        <v>0</v>
      </c>
      <c r="J23" s="4"/>
    </row>
    <row r="24" spans="1:10" x14ac:dyDescent="0.25">
      <c r="A24" s="26" t="s">
        <v>58</v>
      </c>
      <c r="B24" s="86" t="s">
        <v>107</v>
      </c>
      <c r="C24" s="60">
        <f>'[1]KV_2.2.sz.mell.'!C24</f>
        <v>0</v>
      </c>
      <c r="D24" s="60">
        <f>+D25+D26+D27+D28+D29</f>
        <v>0</v>
      </c>
      <c r="E24" s="60">
        <f>+E25+E26+E27+E28+E29</f>
        <v>0</v>
      </c>
      <c r="F24" s="87" t="s">
        <v>108</v>
      </c>
      <c r="G24" s="56">
        <f>'[1]KV_2.2.sz.mell.'!E24</f>
        <v>0</v>
      </c>
      <c r="H24" s="57"/>
      <c r="I24" s="58">
        <f t="shared" si="1"/>
        <v>0</v>
      </c>
      <c r="J24" s="4"/>
    </row>
    <row r="25" spans="1:10" x14ac:dyDescent="0.25">
      <c r="A25" s="31" t="s">
        <v>61</v>
      </c>
      <c r="B25" s="85" t="s">
        <v>109</v>
      </c>
      <c r="C25" s="56">
        <f>'[1]KV_2.2.sz.mell.'!C25</f>
        <v>0</v>
      </c>
      <c r="D25" s="57"/>
      <c r="E25" s="56">
        <f t="shared" si="2"/>
        <v>0</v>
      </c>
      <c r="F25" s="87" t="s">
        <v>110</v>
      </c>
      <c r="G25" s="56">
        <f>'[1]KV_2.2.sz.mell.'!E25</f>
        <v>0</v>
      </c>
      <c r="H25" s="57">
        <v>795662</v>
      </c>
      <c r="I25" s="58">
        <f t="shared" si="1"/>
        <v>795662</v>
      </c>
      <c r="J25" s="4"/>
    </row>
    <row r="26" spans="1:10" x14ac:dyDescent="0.25">
      <c r="A26" s="26" t="s">
        <v>64</v>
      </c>
      <c r="B26" s="85" t="s">
        <v>111</v>
      </c>
      <c r="C26" s="56">
        <f>'[1]KV_2.2.sz.mell.'!C26</f>
        <v>0</v>
      </c>
      <c r="D26" s="57"/>
      <c r="E26" s="88">
        <f t="shared" si="2"/>
        <v>0</v>
      </c>
      <c r="F26" s="89">
        <f>'[1]KV_2.2.sz.mell.'!D26</f>
        <v>0</v>
      </c>
      <c r="G26" s="56">
        <f>'[1]KV_2.2.sz.mell.'!E26</f>
        <v>0</v>
      </c>
      <c r="H26" s="57"/>
      <c r="I26" s="58">
        <f t="shared" si="1"/>
        <v>0</v>
      </c>
      <c r="J26" s="4"/>
    </row>
    <row r="27" spans="1:10" x14ac:dyDescent="0.25">
      <c r="A27" s="31" t="s">
        <v>67</v>
      </c>
      <c r="B27" s="59" t="s">
        <v>112</v>
      </c>
      <c r="C27" s="56">
        <f>'[1]KV_2.2.sz.mell.'!C27</f>
        <v>0</v>
      </c>
      <c r="D27" s="57"/>
      <c r="E27" s="88">
        <f t="shared" si="2"/>
        <v>0</v>
      </c>
      <c r="F27" s="89">
        <f>'[1]KV_2.2.sz.mell.'!D27</f>
        <v>0</v>
      </c>
      <c r="G27" s="56">
        <f>'[1]KV_2.2.sz.mell.'!E27</f>
        <v>0</v>
      </c>
      <c r="H27" s="57"/>
      <c r="I27" s="58">
        <f t="shared" si="1"/>
        <v>0</v>
      </c>
      <c r="J27" s="4"/>
    </row>
    <row r="28" spans="1:10" x14ac:dyDescent="0.25">
      <c r="A28" s="26" t="s">
        <v>70</v>
      </c>
      <c r="B28" s="90" t="s">
        <v>113</v>
      </c>
      <c r="C28" s="56">
        <f>'[1]KV_2.2.sz.mell.'!C28</f>
        <v>0</v>
      </c>
      <c r="D28" s="57"/>
      <c r="E28" s="88">
        <f t="shared" si="2"/>
        <v>0</v>
      </c>
      <c r="F28" s="89">
        <f>'[1]KV_2.2.sz.mell.'!D28</f>
        <v>0</v>
      </c>
      <c r="G28" s="56">
        <f>'[1]KV_2.2.sz.mell.'!E28</f>
        <v>0</v>
      </c>
      <c r="H28" s="57"/>
      <c r="I28" s="58">
        <f t="shared" si="1"/>
        <v>0</v>
      </c>
      <c r="J28" s="4"/>
    </row>
    <row r="29" spans="1:10" ht="15.75" thickBot="1" x14ac:dyDescent="0.3">
      <c r="A29" s="31" t="s">
        <v>72</v>
      </c>
      <c r="B29" s="91" t="s">
        <v>114</v>
      </c>
      <c r="C29" s="56">
        <f>'[1]KV_2.2.sz.mell.'!C29</f>
        <v>0</v>
      </c>
      <c r="D29" s="57"/>
      <c r="E29" s="88">
        <f t="shared" si="2"/>
        <v>0</v>
      </c>
      <c r="F29" s="92">
        <f>'[1]KV_2.2.sz.mell.'!D29</f>
        <v>0</v>
      </c>
      <c r="G29" s="56">
        <f>'[1]KV_2.2.sz.mell.'!E29</f>
        <v>0</v>
      </c>
      <c r="H29" s="57"/>
      <c r="I29" s="58">
        <f t="shared" si="1"/>
        <v>0</v>
      </c>
      <c r="J29" s="4"/>
    </row>
    <row r="30" spans="1:10" ht="32.25" thickBot="1" x14ac:dyDescent="0.3">
      <c r="A30" s="44" t="s">
        <v>75</v>
      </c>
      <c r="B30" s="45" t="s">
        <v>115</v>
      </c>
      <c r="C30" s="46">
        <f>'[1]KV_2.2.sz.mell.'!C30</f>
        <v>0</v>
      </c>
      <c r="D30" s="46">
        <f>+D18+D24</f>
        <v>0</v>
      </c>
      <c r="E30" s="46">
        <f>+E18+E24</f>
        <v>0</v>
      </c>
      <c r="F30" s="45" t="s">
        <v>116</v>
      </c>
      <c r="G30" s="46">
        <f>'[1]KV_2.2.sz.mell.'!E30</f>
        <v>0</v>
      </c>
      <c r="H30" s="46">
        <f>SUM(H18:H29)</f>
        <v>795662</v>
      </c>
      <c r="I30" s="47">
        <f>SUM(I18:I29)</f>
        <v>795662</v>
      </c>
      <c r="J30" s="4"/>
    </row>
    <row r="31" spans="1:10" ht="15.75" thickBot="1" x14ac:dyDescent="0.3">
      <c r="A31" s="44" t="s">
        <v>78</v>
      </c>
      <c r="B31" s="65" t="s">
        <v>117</v>
      </c>
      <c r="C31" s="66">
        <f>'[1]KV_2.2.sz.mell.'!C31</f>
        <v>4000000</v>
      </c>
      <c r="D31" s="66">
        <f>+D17+D30</f>
        <v>44573999</v>
      </c>
      <c r="E31" s="67">
        <f>+E17+E30</f>
        <v>48573999</v>
      </c>
      <c r="F31" s="65" t="s">
        <v>118</v>
      </c>
      <c r="G31" s="66">
        <f>'[1]KV_2.2.sz.mell.'!E31</f>
        <v>217959481</v>
      </c>
      <c r="H31" s="66">
        <f>+H17+H30</f>
        <v>28051817</v>
      </c>
      <c r="I31" s="67">
        <f>+I17+I30</f>
        <v>246011298</v>
      </c>
      <c r="J31" s="4"/>
    </row>
    <row r="32" spans="1:10" ht="15.75" thickBot="1" x14ac:dyDescent="0.3">
      <c r="A32" s="44" t="s">
        <v>81</v>
      </c>
      <c r="B32" s="65" t="s">
        <v>79</v>
      </c>
      <c r="C32" s="66">
        <f>'[1]KV_2.2.sz.mell.'!C32</f>
        <v>213959481</v>
      </c>
      <c r="D32" s="66" t="str">
        <f>IF(D17-H17&lt;0,H17-D17,"-")</f>
        <v>-</v>
      </c>
      <c r="E32" s="67">
        <f>IF(E17-I17&lt;0,I17-E17,"-")</f>
        <v>196641637</v>
      </c>
      <c r="F32" s="65" t="s">
        <v>80</v>
      </c>
      <c r="G32" s="66" t="str">
        <f>'[1]KV_2.2.sz.mell.'!E32</f>
        <v>-</v>
      </c>
      <c r="H32" s="66">
        <f>IF(D17-H17&gt;0,D17-H17,"-")</f>
        <v>17317844</v>
      </c>
      <c r="I32" s="67" t="str">
        <f>IF(E17-I17&gt;0,E17-I17,"-")</f>
        <v>-</v>
      </c>
      <c r="J32" s="4"/>
    </row>
    <row r="33" spans="1:10" ht="15.75" thickBot="1" x14ac:dyDescent="0.3">
      <c r="A33" s="44" t="s">
        <v>119</v>
      </c>
      <c r="B33" s="65" t="s">
        <v>82</v>
      </c>
      <c r="C33" s="66">
        <f>'[1]KV_2.2.sz.mell.'!C33</f>
        <v>213959481</v>
      </c>
      <c r="D33" s="66" t="str">
        <f>IF(D31-H31&lt;0,H31-D31,"-")</f>
        <v>-</v>
      </c>
      <c r="E33" s="66">
        <f>IF(E31-I31&lt;0,I31-E31,"-")</f>
        <v>197437299</v>
      </c>
      <c r="F33" s="65" t="s">
        <v>83</v>
      </c>
      <c r="G33" s="66" t="str">
        <f>'[1]KV_2.2.sz.mell.'!E33</f>
        <v>-</v>
      </c>
      <c r="H33" s="66">
        <f>IF(D31-H31&gt;0,D31-H31,"-")</f>
        <v>16522182</v>
      </c>
      <c r="I33" s="68" t="str">
        <f>IF(E31-I31&gt;0,E31-I31,"-")</f>
        <v>-</v>
      </c>
      <c r="J33" s="4"/>
    </row>
  </sheetData>
  <mergeCells count="2">
    <mergeCell ref="J1:J33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Edina</dc:creator>
  <cp:lastModifiedBy>Edina</cp:lastModifiedBy>
  <dcterms:created xsi:type="dcterms:W3CDTF">2021-06-11T07:48:42Z</dcterms:created>
  <dcterms:modified xsi:type="dcterms:W3CDTF">2021-06-11T07:49:32Z</dcterms:modified>
</cp:coreProperties>
</file>