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clex\Sajólád\"/>
    </mc:Choice>
  </mc:AlternateContent>
  <xr:revisionPtr revIDLastSave="0" documentId="8_{A8E96C4A-8C9D-433A-86ED-2E46AE78ADB0}" xr6:coauthVersionLast="47" xr6:coauthVersionMax="47" xr10:uidLastSave="{00000000-0000-0000-0000-000000000000}"/>
  <bookViews>
    <workbookView xWindow="-108" yWindow="-108" windowWidth="23256" windowHeight="12576" tabRatio="727" firstSheet="1" activeTab="5"/>
  </bookViews>
  <sheets>
    <sheet name="ÖSSZEFÜGGÉSEK" sheetId="75" state="hidden" r:id="rId1"/>
    <sheet name="1.1.sz.mell." sheetId="1" r:id="rId2"/>
    <sheet name="1.2.sz.mell." sheetId="129" state="hidden" r:id="rId3"/>
    <sheet name="1.3.sz.mell." sheetId="130" state="hidden" r:id="rId4"/>
    <sheet name="1.4.sz.mell." sheetId="131" state="hidden" r:id="rId5"/>
    <sheet name="2.1.sz.mell  " sheetId="73" r:id="rId6"/>
    <sheet name="2.2.sz.mell  " sheetId="61" r:id="rId7"/>
    <sheet name="ELLENŐRZÉS-1.sz.2.a.sz.2.b.sz." sheetId="76" state="hidden" r:id="rId8"/>
    <sheet name="3.sz.mell." sheetId="63" r:id="rId9"/>
    <sheet name="4.sz.mell." sheetId="64" r:id="rId10"/>
    <sheet name="5. sz. mell. " sheetId="132" r:id="rId11"/>
    <sheet name="6.1. sz. mell" sheetId="3" r:id="rId12"/>
    <sheet name="6.1.1. sz. mell" sheetId="133" state="hidden" r:id="rId13"/>
    <sheet name="6.1.2. sz. mell" sheetId="134" state="hidden" r:id="rId14"/>
    <sheet name="6.1.3. sz. mell" sheetId="135" state="hidden" r:id="rId15"/>
    <sheet name="7.1. sz. mell" sheetId="79" r:id="rId16"/>
    <sheet name="6.2.1. sz. mell" sheetId="138" state="hidden" r:id="rId17"/>
    <sheet name="6.2.2. sz. mell" sheetId="137" state="hidden" r:id="rId18"/>
    <sheet name="6.2.3. sz. mell" sheetId="136" state="hidden" r:id="rId19"/>
    <sheet name="7.2. sz. mell" sheetId="105" r:id="rId20"/>
    <sheet name="6.3.1. sz. mell" sheetId="139" state="hidden" r:id="rId21"/>
    <sheet name="6.3.2. sz. mell" sheetId="140" state="hidden" r:id="rId22"/>
    <sheet name="6.3.3. sz. mell" sheetId="141" state="hidden" r:id="rId23"/>
    <sheet name="7.3. sz.mell" sheetId="142" r:id="rId24"/>
    <sheet name="7. sz. mell." sheetId="89" state="hidden" r:id="rId25"/>
    <sheet name="8.mell" sheetId="94" r:id="rId26"/>
    <sheet name="Vagyonkimutatás1." sheetId="144" r:id="rId27"/>
    <sheet name="Vagyonkimutatás2." sheetId="145" r:id="rId28"/>
  </sheets>
  <externalReferences>
    <externalReference r:id="rId29"/>
  </externalReferences>
  <definedNames>
    <definedName name="_xlnm.Print_Titles" localSheetId="11">'6.1. sz. mell'!$1:$6</definedName>
    <definedName name="_xlnm.Print_Titles" localSheetId="12">'6.1.1. sz. mell'!$1:$6</definedName>
    <definedName name="_xlnm.Print_Titles" localSheetId="13">'6.1.2. sz. mell'!$1:$6</definedName>
    <definedName name="_xlnm.Print_Titles" localSheetId="14">'6.1.3. sz. mell'!$1:$6</definedName>
    <definedName name="_xlnm.Print_Titles" localSheetId="16">'6.2.1. sz. mell'!$1:$6</definedName>
    <definedName name="_xlnm.Print_Titles" localSheetId="17">'6.2.2. sz. mell'!$1:$6</definedName>
    <definedName name="_xlnm.Print_Titles" localSheetId="18">'6.2.3. sz. mell'!$1:$6</definedName>
    <definedName name="_xlnm.Print_Titles" localSheetId="20">'6.3.1. sz. mell'!$1:$6</definedName>
    <definedName name="_xlnm.Print_Titles" localSheetId="21">'6.3.2. sz. mell'!$1:$6</definedName>
    <definedName name="_xlnm.Print_Titles" localSheetId="22">'6.3.3. sz. mell'!$1:$6</definedName>
    <definedName name="_xlnm.Print_Titles" localSheetId="15">'7.1. sz. mell'!$1:$6</definedName>
    <definedName name="_xlnm.Print_Titles" localSheetId="19">'7.2. sz. mell'!$1:$6</definedName>
    <definedName name="_xlnm.Print_Titles" localSheetId="23">'7.3. sz.mell'!$1:$6</definedName>
    <definedName name="_xlnm.Print_Area" localSheetId="1">'1.1.sz.mell.'!$A$1:$E$160</definedName>
    <definedName name="_xlnm.Print_Area" localSheetId="2">'1.2.sz.mell.'!$A$1:$E$161</definedName>
    <definedName name="_xlnm.Print_Area" localSheetId="3">'1.3.sz.mell.'!$A$1:$E$161</definedName>
    <definedName name="_xlnm.Print_Area" localSheetId="4">'1.4.sz.mell.'!$A$1:$E$161</definedName>
  </definedNames>
  <calcPr calcId="181029" fullCalcOnLoad="1"/>
</workbook>
</file>

<file path=xl/calcChain.xml><?xml version="1.0" encoding="utf-8"?>
<calcChain xmlns="http://schemas.openxmlformats.org/spreadsheetml/2006/main">
  <c r="D66" i="144" l="1"/>
  <c r="C66" i="144"/>
  <c r="C21" i="145"/>
  <c r="B4" i="145"/>
  <c r="E69" i="144"/>
  <c r="E66" i="144"/>
  <c r="E62" i="144"/>
  <c r="E57" i="144"/>
  <c r="E48" i="144"/>
  <c r="D48" i="144"/>
  <c r="C48" i="144"/>
  <c r="E43" i="144"/>
  <c r="E38" i="144"/>
  <c r="E37" i="144"/>
  <c r="D38" i="144"/>
  <c r="C38" i="144"/>
  <c r="E32" i="144"/>
  <c r="D32" i="144"/>
  <c r="C32" i="144"/>
  <c r="E27" i="144"/>
  <c r="D27" i="144"/>
  <c r="C27" i="144"/>
  <c r="E22" i="144"/>
  <c r="D22" i="144"/>
  <c r="C22" i="144"/>
  <c r="E17" i="144"/>
  <c r="D17" i="144"/>
  <c r="C17" i="144"/>
  <c r="E12" i="144"/>
  <c r="D12" i="144"/>
  <c r="C12" i="144"/>
  <c r="C5" i="144"/>
  <c r="C30" i="94"/>
  <c r="D2" i="94"/>
  <c r="B34" i="63"/>
  <c r="G10" i="89"/>
  <c r="G11" i="89"/>
  <c r="G12" i="89"/>
  <c r="G13" i="89"/>
  <c r="G14" i="89"/>
  <c r="G15" i="89"/>
  <c r="C16" i="89"/>
  <c r="D16" i="89"/>
  <c r="E16" i="89"/>
  <c r="F16" i="89"/>
  <c r="G16" i="89"/>
  <c r="A20" i="89"/>
  <c r="C8" i="142"/>
  <c r="D8" i="142"/>
  <c r="E8" i="142"/>
  <c r="C20" i="142"/>
  <c r="D20" i="142"/>
  <c r="E20" i="142"/>
  <c r="C26" i="142"/>
  <c r="D26" i="142"/>
  <c r="E26" i="142"/>
  <c r="C30" i="142"/>
  <c r="D30" i="142"/>
  <c r="E30" i="142"/>
  <c r="C36" i="142"/>
  <c r="C41" i="142"/>
  <c r="D36" i="142"/>
  <c r="E36" i="142"/>
  <c r="E41" i="142"/>
  <c r="C37" i="142"/>
  <c r="D37" i="142"/>
  <c r="E37" i="142"/>
  <c r="C45" i="142"/>
  <c r="C57" i="142"/>
  <c r="D45" i="142"/>
  <c r="D57" i="142"/>
  <c r="E45" i="142"/>
  <c r="C51" i="142"/>
  <c r="D51" i="142"/>
  <c r="E51" i="142"/>
  <c r="E57" i="142"/>
  <c r="E5" i="141"/>
  <c r="C8" i="141"/>
  <c r="D8" i="141"/>
  <c r="E8" i="141"/>
  <c r="C20" i="141"/>
  <c r="D20" i="141"/>
  <c r="E20" i="141"/>
  <c r="C26" i="141"/>
  <c r="D26" i="141"/>
  <c r="E26" i="141"/>
  <c r="C30" i="141"/>
  <c r="D30" i="141"/>
  <c r="E30" i="141"/>
  <c r="C36" i="141"/>
  <c r="D36" i="141"/>
  <c r="E36" i="141"/>
  <c r="C37" i="141"/>
  <c r="D37" i="141"/>
  <c r="E37" i="141"/>
  <c r="C41" i="141"/>
  <c r="D41" i="141"/>
  <c r="E41" i="141"/>
  <c r="C45" i="141"/>
  <c r="D45" i="141"/>
  <c r="E45" i="141"/>
  <c r="C51" i="141"/>
  <c r="D51" i="141"/>
  <c r="E51" i="141"/>
  <c r="C57" i="141"/>
  <c r="D57" i="141"/>
  <c r="E57" i="141"/>
  <c r="E5" i="140"/>
  <c r="C8" i="140"/>
  <c r="D8" i="140"/>
  <c r="E8" i="140"/>
  <c r="C20" i="140"/>
  <c r="D20" i="140"/>
  <c r="E20" i="140"/>
  <c r="C26" i="140"/>
  <c r="D26" i="140"/>
  <c r="E26" i="140"/>
  <c r="C30" i="140"/>
  <c r="D30" i="140"/>
  <c r="E30" i="140"/>
  <c r="C36" i="140"/>
  <c r="D36" i="140"/>
  <c r="E36" i="140"/>
  <c r="C37" i="140"/>
  <c r="D37" i="140"/>
  <c r="E37" i="140"/>
  <c r="C41" i="140"/>
  <c r="D41" i="140"/>
  <c r="E41" i="140"/>
  <c r="C45" i="140"/>
  <c r="D45" i="140"/>
  <c r="E45" i="140"/>
  <c r="C51" i="140"/>
  <c r="D51" i="140"/>
  <c r="E51" i="140"/>
  <c r="C57" i="140"/>
  <c r="D57" i="140"/>
  <c r="E57" i="140"/>
  <c r="E5" i="139"/>
  <c r="C8" i="139"/>
  <c r="D8" i="139"/>
  <c r="E8" i="139"/>
  <c r="C20" i="139"/>
  <c r="D20" i="139"/>
  <c r="E20" i="139"/>
  <c r="C26" i="139"/>
  <c r="D26" i="139"/>
  <c r="E26" i="139"/>
  <c r="C30" i="139"/>
  <c r="D30" i="139"/>
  <c r="E30" i="139"/>
  <c r="C36" i="139"/>
  <c r="D36" i="139"/>
  <c r="E36" i="139"/>
  <c r="C37" i="139"/>
  <c r="D37" i="139"/>
  <c r="E37" i="139"/>
  <c r="C41" i="139"/>
  <c r="D41" i="139"/>
  <c r="E41" i="139"/>
  <c r="C45" i="139"/>
  <c r="D45" i="139"/>
  <c r="E45" i="139"/>
  <c r="C51" i="139"/>
  <c r="D51" i="139"/>
  <c r="E51" i="139"/>
  <c r="C57" i="139"/>
  <c r="D57" i="139"/>
  <c r="E57" i="139"/>
  <c r="C8" i="105"/>
  <c r="D8" i="105"/>
  <c r="E8" i="105"/>
  <c r="C20" i="105"/>
  <c r="D20" i="105"/>
  <c r="E20" i="105"/>
  <c r="C26" i="105"/>
  <c r="D26" i="105"/>
  <c r="E26" i="105"/>
  <c r="C30" i="105"/>
  <c r="D30" i="105"/>
  <c r="E30" i="105"/>
  <c r="C36" i="105"/>
  <c r="D36" i="105"/>
  <c r="E36" i="105"/>
  <c r="C37" i="105"/>
  <c r="D37" i="105"/>
  <c r="E37" i="105"/>
  <c r="C41" i="105"/>
  <c r="D41" i="105"/>
  <c r="E41" i="105"/>
  <c r="C45" i="105"/>
  <c r="D45" i="105"/>
  <c r="E45" i="105"/>
  <c r="C51" i="105"/>
  <c r="D51" i="105"/>
  <c r="E51" i="105"/>
  <c r="C57" i="105"/>
  <c r="D57" i="105"/>
  <c r="E57" i="105"/>
  <c r="E5" i="136"/>
  <c r="C8" i="136"/>
  <c r="D8" i="136"/>
  <c r="E8" i="136"/>
  <c r="C20" i="136"/>
  <c r="D20" i="136"/>
  <c r="E20" i="136"/>
  <c r="C26" i="136"/>
  <c r="D26" i="136"/>
  <c r="E26" i="136"/>
  <c r="C31" i="136"/>
  <c r="D31" i="136"/>
  <c r="E31" i="136"/>
  <c r="C37" i="136"/>
  <c r="D37" i="136"/>
  <c r="E37" i="136"/>
  <c r="C38" i="136"/>
  <c r="D38" i="136"/>
  <c r="E38" i="136"/>
  <c r="C42" i="136"/>
  <c r="D42" i="136"/>
  <c r="E42" i="136"/>
  <c r="C46" i="136"/>
  <c r="D46" i="136"/>
  <c r="E46" i="136"/>
  <c r="C52" i="136"/>
  <c r="D52" i="136"/>
  <c r="E52" i="136"/>
  <c r="C58" i="136"/>
  <c r="D58" i="136"/>
  <c r="E58" i="136"/>
  <c r="E5" i="137"/>
  <c r="C8" i="137"/>
  <c r="D8" i="137"/>
  <c r="E8" i="137"/>
  <c r="C20" i="137"/>
  <c r="D20" i="137"/>
  <c r="E20" i="137"/>
  <c r="C26" i="137"/>
  <c r="D26" i="137"/>
  <c r="E26" i="137"/>
  <c r="C31" i="137"/>
  <c r="D31" i="137"/>
  <c r="E31" i="137"/>
  <c r="C37" i="137"/>
  <c r="D37" i="137"/>
  <c r="E37" i="137"/>
  <c r="C38" i="137"/>
  <c r="D38" i="137"/>
  <c r="E38" i="137"/>
  <c r="C42" i="137"/>
  <c r="D42" i="137"/>
  <c r="E42" i="137"/>
  <c r="C46" i="137"/>
  <c r="D46" i="137"/>
  <c r="E46" i="137"/>
  <c r="C52" i="137"/>
  <c r="D52" i="137"/>
  <c r="E52" i="137"/>
  <c r="C58" i="137"/>
  <c r="D58" i="137"/>
  <c r="E58" i="137"/>
  <c r="E5" i="138"/>
  <c r="C8" i="138"/>
  <c r="D8" i="138"/>
  <c r="E8" i="138"/>
  <c r="C20" i="138"/>
  <c r="D20" i="138"/>
  <c r="E20" i="138"/>
  <c r="C26" i="138"/>
  <c r="D26" i="138"/>
  <c r="E26" i="138"/>
  <c r="C31" i="138"/>
  <c r="D31" i="138"/>
  <c r="E31" i="138"/>
  <c r="C37" i="138"/>
  <c r="D37" i="138"/>
  <c r="E37" i="138"/>
  <c r="C38" i="138"/>
  <c r="D38" i="138"/>
  <c r="E38" i="138"/>
  <c r="C42" i="138"/>
  <c r="D42" i="138"/>
  <c r="E42" i="138"/>
  <c r="C46" i="138"/>
  <c r="D46" i="138"/>
  <c r="E46" i="138"/>
  <c r="C52" i="138"/>
  <c r="D52" i="138"/>
  <c r="E52" i="138"/>
  <c r="C58" i="138"/>
  <c r="D58" i="138"/>
  <c r="E58" i="138"/>
  <c r="C8" i="79"/>
  <c r="D8" i="79"/>
  <c r="E8" i="79"/>
  <c r="C20" i="79"/>
  <c r="D20" i="79"/>
  <c r="E20" i="79"/>
  <c r="C26" i="79"/>
  <c r="D26" i="79"/>
  <c r="E26" i="79"/>
  <c r="C31" i="79"/>
  <c r="D31" i="79"/>
  <c r="E31" i="79"/>
  <c r="C37" i="79"/>
  <c r="D37" i="79"/>
  <c r="E37" i="79"/>
  <c r="C38" i="79"/>
  <c r="D38" i="79"/>
  <c r="E38" i="79"/>
  <c r="C42" i="79"/>
  <c r="D42" i="79"/>
  <c r="E42" i="79"/>
  <c r="C46" i="79"/>
  <c r="D46" i="79"/>
  <c r="E46" i="79"/>
  <c r="C52" i="79"/>
  <c r="D52" i="79"/>
  <c r="E52" i="79"/>
  <c r="C58" i="79"/>
  <c r="D58" i="79"/>
  <c r="E58" i="79"/>
  <c r="E5" i="135"/>
  <c r="C8" i="135"/>
  <c r="D8" i="135"/>
  <c r="E8" i="135"/>
  <c r="C15" i="135"/>
  <c r="D15" i="135"/>
  <c r="E15" i="135"/>
  <c r="C22" i="135"/>
  <c r="D22" i="135"/>
  <c r="E22" i="135"/>
  <c r="C29" i="135"/>
  <c r="D29" i="135"/>
  <c r="E29" i="135"/>
  <c r="C30" i="135"/>
  <c r="D30" i="135"/>
  <c r="E30" i="135"/>
  <c r="C37" i="135"/>
  <c r="D37" i="135"/>
  <c r="E37" i="135"/>
  <c r="C49" i="135"/>
  <c r="D49" i="135"/>
  <c r="E49" i="135"/>
  <c r="C55" i="135"/>
  <c r="D55" i="135"/>
  <c r="E55" i="135"/>
  <c r="C60" i="135"/>
  <c r="D60" i="135"/>
  <c r="E60" i="135"/>
  <c r="C65" i="135"/>
  <c r="D65" i="135"/>
  <c r="E65" i="135"/>
  <c r="C66" i="135"/>
  <c r="D66" i="135"/>
  <c r="E66" i="135"/>
  <c r="C70" i="135"/>
  <c r="D70" i="135"/>
  <c r="E70" i="135"/>
  <c r="C75" i="135"/>
  <c r="D75" i="135"/>
  <c r="E75" i="135"/>
  <c r="C78" i="135"/>
  <c r="D78" i="135"/>
  <c r="E78" i="135"/>
  <c r="C82" i="135"/>
  <c r="D82" i="135"/>
  <c r="E82" i="135"/>
  <c r="C89" i="135"/>
  <c r="D89" i="135"/>
  <c r="E89" i="135"/>
  <c r="C90" i="135"/>
  <c r="D90" i="135"/>
  <c r="E90" i="135"/>
  <c r="C93" i="135"/>
  <c r="D93" i="135"/>
  <c r="E93" i="135"/>
  <c r="C114" i="135"/>
  <c r="D114" i="135"/>
  <c r="E114" i="135"/>
  <c r="C128" i="135"/>
  <c r="D128" i="135"/>
  <c r="E128" i="135"/>
  <c r="C129" i="135"/>
  <c r="D129" i="135"/>
  <c r="E129" i="135"/>
  <c r="C133" i="135"/>
  <c r="D133" i="135"/>
  <c r="E133" i="135"/>
  <c r="C140" i="135"/>
  <c r="D140" i="135"/>
  <c r="E140" i="135"/>
  <c r="C146" i="135"/>
  <c r="D146" i="135"/>
  <c r="E146" i="135"/>
  <c r="C154" i="135"/>
  <c r="D154" i="135"/>
  <c r="E154" i="135"/>
  <c r="C155" i="135"/>
  <c r="D155" i="135"/>
  <c r="E155" i="135"/>
  <c r="E5" i="134"/>
  <c r="C8" i="134"/>
  <c r="D8" i="134"/>
  <c r="E8" i="134"/>
  <c r="C15" i="134"/>
  <c r="D15" i="134"/>
  <c r="E15" i="134"/>
  <c r="C22" i="134"/>
  <c r="D22" i="134"/>
  <c r="E22" i="134"/>
  <c r="C29" i="134"/>
  <c r="D29" i="134"/>
  <c r="E29" i="134"/>
  <c r="C30" i="134"/>
  <c r="D30" i="134"/>
  <c r="E30" i="134"/>
  <c r="C37" i="134"/>
  <c r="D37" i="134"/>
  <c r="E37" i="134"/>
  <c r="C49" i="134"/>
  <c r="D49" i="134"/>
  <c r="E49" i="134"/>
  <c r="C55" i="134"/>
  <c r="D55" i="134"/>
  <c r="E55" i="134"/>
  <c r="C60" i="134"/>
  <c r="D60" i="134"/>
  <c r="E60" i="134"/>
  <c r="C65" i="134"/>
  <c r="D65" i="134"/>
  <c r="E65" i="134"/>
  <c r="C66" i="134"/>
  <c r="D66" i="134"/>
  <c r="E66" i="134"/>
  <c r="C70" i="134"/>
  <c r="D70" i="134"/>
  <c r="E70" i="134"/>
  <c r="C75" i="134"/>
  <c r="D75" i="134"/>
  <c r="E75" i="134"/>
  <c r="C78" i="134"/>
  <c r="D78" i="134"/>
  <c r="E78" i="134"/>
  <c r="C82" i="134"/>
  <c r="D82" i="134"/>
  <c r="E82" i="134"/>
  <c r="C89" i="134"/>
  <c r="D89" i="134"/>
  <c r="E89" i="134"/>
  <c r="C90" i="134"/>
  <c r="D90" i="134"/>
  <c r="E90" i="134"/>
  <c r="C93" i="134"/>
  <c r="D93" i="134"/>
  <c r="E93" i="134"/>
  <c r="C114" i="134"/>
  <c r="D114" i="134"/>
  <c r="E114" i="134"/>
  <c r="C128" i="134"/>
  <c r="D128" i="134"/>
  <c r="E128" i="134"/>
  <c r="C129" i="134"/>
  <c r="D129" i="134"/>
  <c r="E129" i="134"/>
  <c r="C133" i="134"/>
  <c r="D133" i="134"/>
  <c r="E133" i="134"/>
  <c r="C140" i="134"/>
  <c r="D140" i="134"/>
  <c r="E140" i="134"/>
  <c r="C146" i="134"/>
  <c r="D146" i="134"/>
  <c r="E146" i="134"/>
  <c r="C154" i="134"/>
  <c r="D154" i="134"/>
  <c r="E154" i="134"/>
  <c r="C155" i="134"/>
  <c r="D155" i="134"/>
  <c r="E155" i="134"/>
  <c r="E5" i="133"/>
  <c r="C8" i="133"/>
  <c r="D8" i="133"/>
  <c r="E8" i="133"/>
  <c r="C15" i="133"/>
  <c r="D15" i="133"/>
  <c r="E15" i="133"/>
  <c r="C22" i="133"/>
  <c r="D22" i="133"/>
  <c r="E22" i="133"/>
  <c r="C29" i="133"/>
  <c r="D29" i="133"/>
  <c r="E29" i="133"/>
  <c r="C30" i="133"/>
  <c r="D30" i="133"/>
  <c r="E30" i="133"/>
  <c r="C37" i="133"/>
  <c r="D37" i="133"/>
  <c r="E37" i="133"/>
  <c r="C49" i="133"/>
  <c r="D49" i="133"/>
  <c r="E49" i="133"/>
  <c r="C55" i="133"/>
  <c r="D55" i="133"/>
  <c r="E55" i="133"/>
  <c r="C60" i="133"/>
  <c r="D60" i="133"/>
  <c r="E60" i="133"/>
  <c r="C65" i="133"/>
  <c r="D65" i="133"/>
  <c r="E65" i="133"/>
  <c r="C66" i="133"/>
  <c r="D66" i="133"/>
  <c r="E66" i="133"/>
  <c r="C70" i="133"/>
  <c r="D70" i="133"/>
  <c r="E70" i="133"/>
  <c r="C75" i="133"/>
  <c r="D75" i="133"/>
  <c r="E75" i="133"/>
  <c r="C78" i="133"/>
  <c r="D78" i="133"/>
  <c r="E78" i="133"/>
  <c r="C82" i="133"/>
  <c r="D82" i="133"/>
  <c r="E82" i="133"/>
  <c r="C89" i="133"/>
  <c r="D89" i="133"/>
  <c r="E89" i="133"/>
  <c r="C90" i="133"/>
  <c r="D90" i="133"/>
  <c r="E90" i="133"/>
  <c r="C93" i="133"/>
  <c r="D93" i="133"/>
  <c r="E93" i="133"/>
  <c r="C114" i="133"/>
  <c r="D114" i="133"/>
  <c r="E114" i="133"/>
  <c r="C128" i="133"/>
  <c r="D128" i="133"/>
  <c r="E128" i="133"/>
  <c r="C129" i="133"/>
  <c r="D129" i="133"/>
  <c r="E129" i="133"/>
  <c r="C133" i="133"/>
  <c r="D133" i="133"/>
  <c r="E133" i="133"/>
  <c r="C140" i="133"/>
  <c r="D140" i="133"/>
  <c r="E140" i="133"/>
  <c r="C146" i="133"/>
  <c r="D146" i="133"/>
  <c r="E146" i="133"/>
  <c r="C154" i="133"/>
  <c r="D154" i="133"/>
  <c r="E154" i="133"/>
  <c r="C155" i="133"/>
  <c r="D155" i="133"/>
  <c r="E155" i="133"/>
  <c r="C8" i="3"/>
  <c r="D8" i="3"/>
  <c r="E8" i="3"/>
  <c r="C15" i="3"/>
  <c r="D15" i="3"/>
  <c r="E15" i="3"/>
  <c r="C22" i="3"/>
  <c r="D22" i="3"/>
  <c r="E22" i="3"/>
  <c r="C29" i="3"/>
  <c r="D29" i="3"/>
  <c r="E29" i="3"/>
  <c r="C36" i="3"/>
  <c r="D36" i="3"/>
  <c r="E36" i="3"/>
  <c r="C48" i="3"/>
  <c r="D48" i="3"/>
  <c r="E48" i="3"/>
  <c r="C54" i="3"/>
  <c r="D54" i="3"/>
  <c r="E54" i="3"/>
  <c r="C59" i="3"/>
  <c r="D59" i="3"/>
  <c r="E59" i="3"/>
  <c r="C64" i="3"/>
  <c r="D64" i="3"/>
  <c r="E64" i="3"/>
  <c r="C65" i="3"/>
  <c r="D65" i="3"/>
  <c r="E65" i="3"/>
  <c r="C69" i="3"/>
  <c r="D69" i="3"/>
  <c r="E69" i="3"/>
  <c r="C74" i="3"/>
  <c r="D74" i="3"/>
  <c r="E74" i="3"/>
  <c r="C77" i="3"/>
  <c r="D77" i="3"/>
  <c r="E77" i="3"/>
  <c r="C81" i="3"/>
  <c r="D81" i="3"/>
  <c r="E81" i="3"/>
  <c r="C88" i="3"/>
  <c r="D88" i="3"/>
  <c r="E88" i="3"/>
  <c r="C89" i="3"/>
  <c r="D89" i="3"/>
  <c r="E89" i="3"/>
  <c r="C92" i="3"/>
  <c r="D92" i="3"/>
  <c r="E92" i="3"/>
  <c r="C113" i="3"/>
  <c r="D113" i="3"/>
  <c r="E113" i="3"/>
  <c r="C127" i="3"/>
  <c r="D127" i="3"/>
  <c r="E127" i="3"/>
  <c r="C128" i="3"/>
  <c r="D128" i="3"/>
  <c r="E128" i="3"/>
  <c r="C132" i="3"/>
  <c r="D132" i="3"/>
  <c r="E132" i="3"/>
  <c r="C139" i="3"/>
  <c r="D139" i="3"/>
  <c r="E139" i="3"/>
  <c r="C145" i="3"/>
  <c r="D145" i="3"/>
  <c r="E145" i="3"/>
  <c r="C153" i="3"/>
  <c r="D153" i="3"/>
  <c r="E153" i="3"/>
  <c r="C154" i="3"/>
  <c r="D154" i="3"/>
  <c r="E154" i="3"/>
  <c r="D6" i="132"/>
  <c r="F6" i="132"/>
  <c r="H6" i="132"/>
  <c r="J6" i="132"/>
  <c r="K6" i="132"/>
  <c r="M6" i="132"/>
  <c r="L8" i="132"/>
  <c r="M8" i="132"/>
  <c r="L9" i="132"/>
  <c r="M9" i="132"/>
  <c r="L10" i="132"/>
  <c r="M10" i="132"/>
  <c r="L11" i="132"/>
  <c r="M11" i="132"/>
  <c r="L12" i="132"/>
  <c r="M12" i="132"/>
  <c r="L13" i="132"/>
  <c r="M13" i="132"/>
  <c r="L14" i="132"/>
  <c r="M14" i="132"/>
  <c r="B15" i="132"/>
  <c r="C15" i="132"/>
  <c r="D15" i="132"/>
  <c r="E15" i="132"/>
  <c r="F15" i="132"/>
  <c r="G15" i="132"/>
  <c r="H15" i="132"/>
  <c r="I15" i="132"/>
  <c r="J15" i="132"/>
  <c r="K15" i="132"/>
  <c r="L15" i="132"/>
  <c r="M15" i="132"/>
  <c r="L18" i="132"/>
  <c r="M18" i="132"/>
  <c r="L19" i="132"/>
  <c r="M19" i="132"/>
  <c r="L20" i="132"/>
  <c r="M20" i="132"/>
  <c r="L21" i="132"/>
  <c r="M21" i="132"/>
  <c r="L22" i="132"/>
  <c r="M22" i="132"/>
  <c r="L23" i="132"/>
  <c r="M23" i="132"/>
  <c r="B24" i="132"/>
  <c r="C24" i="132"/>
  <c r="D24" i="132"/>
  <c r="E24" i="132"/>
  <c r="F24" i="132"/>
  <c r="G24" i="132"/>
  <c r="H24" i="132"/>
  <c r="I24" i="132"/>
  <c r="J24" i="132"/>
  <c r="K24" i="132"/>
  <c r="L24" i="132"/>
  <c r="M24" i="132"/>
  <c r="A27" i="132"/>
  <c r="K32" i="132"/>
  <c r="L32" i="132"/>
  <c r="M32" i="132"/>
  <c r="B21" i="64"/>
  <c r="D21" i="64"/>
  <c r="E21" i="64"/>
  <c r="F21" i="64"/>
  <c r="G21" i="64"/>
  <c r="G2" i="63"/>
  <c r="G2" i="64"/>
  <c r="D34" i="63"/>
  <c r="E34" i="63"/>
  <c r="F34" i="63"/>
  <c r="G34" i="63"/>
  <c r="A4" i="76"/>
  <c r="B6" i="76"/>
  <c r="D6" i="76"/>
  <c r="E6" i="76"/>
  <c r="B7" i="76"/>
  <c r="D7" i="76"/>
  <c r="E7" i="76"/>
  <c r="B8" i="76"/>
  <c r="D8" i="76"/>
  <c r="E8" i="76"/>
  <c r="A10" i="76"/>
  <c r="B12" i="76"/>
  <c r="D12" i="76"/>
  <c r="E12" i="76"/>
  <c r="B13" i="76"/>
  <c r="D13" i="76"/>
  <c r="E13" i="76"/>
  <c r="B14" i="76"/>
  <c r="D14" i="76"/>
  <c r="E14" i="76"/>
  <c r="A16" i="76"/>
  <c r="B18" i="76"/>
  <c r="D18" i="76"/>
  <c r="E18" i="76"/>
  <c r="B19" i="76"/>
  <c r="D19" i="76"/>
  <c r="E19" i="76"/>
  <c r="B20" i="76"/>
  <c r="D20" i="76"/>
  <c r="E20" i="76"/>
  <c r="A22" i="76"/>
  <c r="B24" i="76"/>
  <c r="D24" i="76"/>
  <c r="E24" i="76"/>
  <c r="B25" i="76"/>
  <c r="D25" i="76"/>
  <c r="E25" i="76"/>
  <c r="B26" i="76"/>
  <c r="D26" i="76"/>
  <c r="E26" i="76"/>
  <c r="A28" i="76"/>
  <c r="B30" i="76"/>
  <c r="D30" i="76"/>
  <c r="E30" i="76"/>
  <c r="B31" i="76"/>
  <c r="D31" i="76"/>
  <c r="E31" i="76"/>
  <c r="B32" i="76"/>
  <c r="D32" i="76"/>
  <c r="E32" i="76"/>
  <c r="A34" i="76"/>
  <c r="B36" i="76"/>
  <c r="D36" i="76"/>
  <c r="E36" i="76"/>
  <c r="B37" i="76"/>
  <c r="D37" i="76"/>
  <c r="E37" i="76"/>
  <c r="B38" i="76"/>
  <c r="D38" i="76"/>
  <c r="E38" i="76"/>
  <c r="I2" i="61"/>
  <c r="C4" i="61"/>
  <c r="D4" i="61"/>
  <c r="G4" i="61"/>
  <c r="H4" i="61"/>
  <c r="C17" i="61"/>
  <c r="D17" i="61"/>
  <c r="E17" i="61"/>
  <c r="G17" i="61"/>
  <c r="H17" i="61"/>
  <c r="I17" i="61"/>
  <c r="C18" i="61"/>
  <c r="D18" i="61"/>
  <c r="E18" i="61"/>
  <c r="C24" i="61"/>
  <c r="D24" i="61"/>
  <c r="E24" i="61"/>
  <c r="C30" i="61"/>
  <c r="D30" i="61"/>
  <c r="E30" i="61"/>
  <c r="G30" i="61"/>
  <c r="H30" i="61"/>
  <c r="I30" i="61"/>
  <c r="C31" i="61"/>
  <c r="D31" i="61"/>
  <c r="E31" i="61"/>
  <c r="G31" i="61"/>
  <c r="H31" i="61"/>
  <c r="I31" i="61"/>
  <c r="C32" i="61"/>
  <c r="D32" i="61"/>
  <c r="E32" i="61"/>
  <c r="G32" i="61"/>
  <c r="H32" i="61"/>
  <c r="I32" i="61"/>
  <c r="C33" i="61"/>
  <c r="D33" i="61"/>
  <c r="E33" i="61"/>
  <c r="G33" i="61"/>
  <c r="H33" i="61"/>
  <c r="I33" i="61"/>
  <c r="I2" i="73"/>
  <c r="C4" i="73"/>
  <c r="D4" i="73"/>
  <c r="G4" i="73"/>
  <c r="H4" i="73"/>
  <c r="C18" i="73"/>
  <c r="D18" i="73"/>
  <c r="E18" i="73"/>
  <c r="G18" i="73"/>
  <c r="H18" i="73"/>
  <c r="I18" i="73"/>
  <c r="C19" i="73"/>
  <c r="D19" i="73"/>
  <c r="E19" i="73"/>
  <c r="C24" i="73"/>
  <c r="D24" i="73"/>
  <c r="E24" i="73"/>
  <c r="C29" i="73"/>
  <c r="D29" i="73"/>
  <c r="E29" i="73"/>
  <c r="G29" i="73"/>
  <c r="H29" i="73"/>
  <c r="I29" i="73"/>
  <c r="C30" i="73"/>
  <c r="D30" i="73"/>
  <c r="E30" i="73"/>
  <c r="G30" i="73"/>
  <c r="H30" i="73"/>
  <c r="I30" i="73"/>
  <c r="C31" i="73"/>
  <c r="D31" i="73"/>
  <c r="E31" i="73"/>
  <c r="G31" i="73"/>
  <c r="H31" i="73"/>
  <c r="I31" i="73"/>
  <c r="C32" i="73"/>
  <c r="D32" i="73"/>
  <c r="E32" i="73"/>
  <c r="G32" i="73"/>
  <c r="H32" i="73"/>
  <c r="I32" i="73"/>
  <c r="E2" i="131"/>
  <c r="C3" i="131"/>
  <c r="E4" i="131"/>
  <c r="C6" i="131"/>
  <c r="D6" i="131"/>
  <c r="E6" i="131"/>
  <c r="C13" i="131"/>
  <c r="D13" i="131"/>
  <c r="E13" i="131"/>
  <c r="C20" i="131"/>
  <c r="D20" i="131"/>
  <c r="E20" i="131"/>
  <c r="C27" i="131"/>
  <c r="D27" i="131"/>
  <c r="E27" i="131"/>
  <c r="C28" i="131"/>
  <c r="D28" i="131"/>
  <c r="E28" i="131"/>
  <c r="C35" i="131"/>
  <c r="D35" i="131"/>
  <c r="E35" i="131"/>
  <c r="C47" i="131"/>
  <c r="D47" i="131"/>
  <c r="E47" i="131"/>
  <c r="C53" i="131"/>
  <c r="D53" i="131"/>
  <c r="E53" i="131"/>
  <c r="C58" i="131"/>
  <c r="D58" i="131"/>
  <c r="E58" i="131"/>
  <c r="C63" i="131"/>
  <c r="D63" i="131"/>
  <c r="E63" i="131"/>
  <c r="C64" i="131"/>
  <c r="D64" i="131"/>
  <c r="E64" i="131"/>
  <c r="C68" i="131"/>
  <c r="D68" i="131"/>
  <c r="E68" i="131"/>
  <c r="C73" i="131"/>
  <c r="D73" i="131"/>
  <c r="E73" i="131"/>
  <c r="C76" i="131"/>
  <c r="D76" i="131"/>
  <c r="E76" i="131"/>
  <c r="C80" i="131"/>
  <c r="D80" i="131"/>
  <c r="E80" i="131"/>
  <c r="C87" i="131"/>
  <c r="D87" i="131"/>
  <c r="E87" i="131"/>
  <c r="C88" i="131"/>
  <c r="D88" i="131"/>
  <c r="E88" i="131"/>
  <c r="E91" i="131"/>
  <c r="C92" i="131"/>
  <c r="E93" i="131"/>
  <c r="C95" i="131"/>
  <c r="D95" i="131"/>
  <c r="E95" i="131"/>
  <c r="C116" i="131"/>
  <c r="D116" i="131"/>
  <c r="E116" i="131"/>
  <c r="C130" i="131"/>
  <c r="D130" i="131"/>
  <c r="E130" i="131"/>
  <c r="C131" i="131"/>
  <c r="D131" i="131"/>
  <c r="E131" i="131"/>
  <c r="C135" i="131"/>
  <c r="D135" i="131"/>
  <c r="E135" i="131"/>
  <c r="C142" i="131"/>
  <c r="D142" i="131"/>
  <c r="E142" i="131"/>
  <c r="C147" i="131"/>
  <c r="D147" i="131"/>
  <c r="E147" i="131"/>
  <c r="C155" i="131"/>
  <c r="D155" i="131"/>
  <c r="E155" i="131"/>
  <c r="C156" i="131"/>
  <c r="D156" i="131"/>
  <c r="E156" i="131"/>
  <c r="E159" i="131"/>
  <c r="C160" i="131"/>
  <c r="D160" i="131"/>
  <c r="E160" i="131"/>
  <c r="C161" i="131"/>
  <c r="D161" i="131"/>
  <c r="E161" i="131"/>
  <c r="E2" i="130"/>
  <c r="C3" i="130"/>
  <c r="E4" i="130"/>
  <c r="C6" i="130"/>
  <c r="D6" i="130"/>
  <c r="E6" i="130"/>
  <c r="C13" i="130"/>
  <c r="D13" i="130"/>
  <c r="E13" i="130"/>
  <c r="C20" i="130"/>
  <c r="D20" i="130"/>
  <c r="E20" i="130"/>
  <c r="C27" i="130"/>
  <c r="D27" i="130"/>
  <c r="E27" i="130"/>
  <c r="C28" i="130"/>
  <c r="D28" i="130"/>
  <c r="E28" i="130"/>
  <c r="C35" i="130"/>
  <c r="D35" i="130"/>
  <c r="E35" i="130"/>
  <c r="C47" i="130"/>
  <c r="D47" i="130"/>
  <c r="E47" i="130"/>
  <c r="C53" i="130"/>
  <c r="D53" i="130"/>
  <c r="E53" i="130"/>
  <c r="C58" i="130"/>
  <c r="D58" i="130"/>
  <c r="E58" i="130"/>
  <c r="C63" i="130"/>
  <c r="D63" i="130"/>
  <c r="E63" i="130"/>
  <c r="C64" i="130"/>
  <c r="D64" i="130"/>
  <c r="E64" i="130"/>
  <c r="C68" i="130"/>
  <c r="D68" i="130"/>
  <c r="E68" i="130"/>
  <c r="C73" i="130"/>
  <c r="D73" i="130"/>
  <c r="E73" i="130"/>
  <c r="C76" i="130"/>
  <c r="D76" i="130"/>
  <c r="E76" i="130"/>
  <c r="C80" i="130"/>
  <c r="D80" i="130"/>
  <c r="E80" i="130"/>
  <c r="C87" i="130"/>
  <c r="D87" i="130"/>
  <c r="E87" i="130"/>
  <c r="C88" i="130"/>
  <c r="D88" i="130"/>
  <c r="E88" i="130"/>
  <c r="E91" i="130"/>
  <c r="C92" i="130"/>
  <c r="E93" i="130"/>
  <c r="C95" i="130"/>
  <c r="D95" i="130"/>
  <c r="E95" i="130"/>
  <c r="C116" i="130"/>
  <c r="D116" i="130"/>
  <c r="E116" i="130"/>
  <c r="C130" i="130"/>
  <c r="D130" i="130"/>
  <c r="E130" i="130"/>
  <c r="C131" i="130"/>
  <c r="D131" i="130"/>
  <c r="E131" i="130"/>
  <c r="C135" i="130"/>
  <c r="D135" i="130"/>
  <c r="E135" i="130"/>
  <c r="C142" i="130"/>
  <c r="D142" i="130"/>
  <c r="E142" i="130"/>
  <c r="C147" i="130"/>
  <c r="D147" i="130"/>
  <c r="E147" i="130"/>
  <c r="C155" i="130"/>
  <c r="D155" i="130"/>
  <c r="E155" i="130"/>
  <c r="C156" i="130"/>
  <c r="D156" i="130"/>
  <c r="E156" i="130"/>
  <c r="E159" i="130"/>
  <c r="C160" i="130"/>
  <c r="D160" i="130"/>
  <c r="E160" i="130"/>
  <c r="C161" i="130"/>
  <c r="D161" i="130"/>
  <c r="E161" i="130"/>
  <c r="E2" i="129"/>
  <c r="C3" i="129"/>
  <c r="E4" i="129"/>
  <c r="C6" i="129"/>
  <c r="D6" i="129"/>
  <c r="E6" i="129"/>
  <c r="C13" i="129"/>
  <c r="D13" i="129"/>
  <c r="E13" i="129"/>
  <c r="C20" i="129"/>
  <c r="D20" i="129"/>
  <c r="E20" i="129"/>
  <c r="C27" i="129"/>
  <c r="D27" i="129"/>
  <c r="E27" i="129"/>
  <c r="C28" i="129"/>
  <c r="D28" i="129"/>
  <c r="E28" i="129"/>
  <c r="C35" i="129"/>
  <c r="D35" i="129"/>
  <c r="E35" i="129"/>
  <c r="C47" i="129"/>
  <c r="D47" i="129"/>
  <c r="E47" i="129"/>
  <c r="C53" i="129"/>
  <c r="D53" i="129"/>
  <c r="E53" i="129"/>
  <c r="C58" i="129"/>
  <c r="D58" i="129"/>
  <c r="E58" i="129"/>
  <c r="C63" i="129"/>
  <c r="D63" i="129"/>
  <c r="E63" i="129"/>
  <c r="C64" i="129"/>
  <c r="D64" i="129"/>
  <c r="E64" i="129"/>
  <c r="C68" i="129"/>
  <c r="D68" i="129"/>
  <c r="E68" i="129"/>
  <c r="C73" i="129"/>
  <c r="D73" i="129"/>
  <c r="E73" i="129"/>
  <c r="C76" i="129"/>
  <c r="D76" i="129"/>
  <c r="E76" i="129"/>
  <c r="C80" i="129"/>
  <c r="D80" i="129"/>
  <c r="E80" i="129"/>
  <c r="C87" i="129"/>
  <c r="D87" i="129"/>
  <c r="E87" i="129"/>
  <c r="C88" i="129"/>
  <c r="D88" i="129"/>
  <c r="E88" i="129"/>
  <c r="E91" i="129"/>
  <c r="C92" i="129"/>
  <c r="E93" i="129"/>
  <c r="C95" i="129"/>
  <c r="D95" i="129"/>
  <c r="E95" i="129"/>
  <c r="C116" i="129"/>
  <c r="D116" i="129"/>
  <c r="E116" i="129"/>
  <c r="C130" i="129"/>
  <c r="D130" i="129"/>
  <c r="E130" i="129"/>
  <c r="C131" i="129"/>
  <c r="D131" i="129"/>
  <c r="E131" i="129"/>
  <c r="C135" i="129"/>
  <c r="D135" i="129"/>
  <c r="E135" i="129"/>
  <c r="C142" i="129"/>
  <c r="D142" i="129"/>
  <c r="E142" i="129"/>
  <c r="C147" i="129"/>
  <c r="D147" i="129"/>
  <c r="E147" i="129"/>
  <c r="C155" i="129"/>
  <c r="D155" i="129"/>
  <c r="E155" i="129"/>
  <c r="C156" i="129"/>
  <c r="D156" i="129"/>
  <c r="E156" i="129"/>
  <c r="E159" i="129"/>
  <c r="C160" i="129"/>
  <c r="D160" i="129"/>
  <c r="E160" i="129"/>
  <c r="C161" i="129"/>
  <c r="D161" i="129"/>
  <c r="E161" i="129"/>
  <c r="C6" i="1"/>
  <c r="D6" i="1"/>
  <c r="E6" i="1"/>
  <c r="C13" i="1"/>
  <c r="D13" i="1"/>
  <c r="E13" i="1"/>
  <c r="C20" i="1"/>
  <c r="D20" i="1"/>
  <c r="E20" i="1"/>
  <c r="C27" i="1"/>
  <c r="D27" i="1"/>
  <c r="E27" i="1"/>
  <c r="C34" i="1"/>
  <c r="D34" i="1"/>
  <c r="E34" i="1"/>
  <c r="C46" i="1"/>
  <c r="D46" i="1"/>
  <c r="E46" i="1"/>
  <c r="C52" i="1"/>
  <c r="D52" i="1"/>
  <c r="E52" i="1"/>
  <c r="C57" i="1"/>
  <c r="D57" i="1"/>
  <c r="E57" i="1"/>
  <c r="C62" i="1"/>
  <c r="D62" i="1"/>
  <c r="E62" i="1"/>
  <c r="C63" i="1"/>
  <c r="D63" i="1"/>
  <c r="E63" i="1"/>
  <c r="C67" i="1"/>
  <c r="D67" i="1"/>
  <c r="E67" i="1"/>
  <c r="C72" i="1"/>
  <c r="D72" i="1"/>
  <c r="E72" i="1"/>
  <c r="C75" i="1"/>
  <c r="D75" i="1"/>
  <c r="E75" i="1"/>
  <c r="C79" i="1"/>
  <c r="D79" i="1"/>
  <c r="E79" i="1"/>
  <c r="C86" i="1"/>
  <c r="D86" i="1"/>
  <c r="E86" i="1"/>
  <c r="C87" i="1"/>
  <c r="D87" i="1"/>
  <c r="E87" i="1"/>
  <c r="E90" i="1"/>
  <c r="C94" i="1"/>
  <c r="D94" i="1"/>
  <c r="E94" i="1"/>
  <c r="C115" i="1"/>
  <c r="D115" i="1"/>
  <c r="E115" i="1"/>
  <c r="C129" i="1"/>
  <c r="D129" i="1"/>
  <c r="E129" i="1"/>
  <c r="C130" i="1"/>
  <c r="D130" i="1"/>
  <c r="E130" i="1"/>
  <c r="C134" i="1"/>
  <c r="D134" i="1"/>
  <c r="E134" i="1"/>
  <c r="C141" i="1"/>
  <c r="D141" i="1"/>
  <c r="E141" i="1"/>
  <c r="C146" i="1"/>
  <c r="D146" i="1"/>
  <c r="E146" i="1"/>
  <c r="C154" i="1"/>
  <c r="D154" i="1"/>
  <c r="E154" i="1"/>
  <c r="C155" i="1"/>
  <c r="D155" i="1"/>
  <c r="E155" i="1"/>
  <c r="E158" i="1"/>
  <c r="C159" i="1"/>
  <c r="D159" i="1"/>
  <c r="E159" i="1"/>
  <c r="C160" i="1"/>
  <c r="D160" i="1"/>
  <c r="E160" i="1"/>
  <c r="A13" i="75"/>
  <c r="A19" i="75"/>
  <c r="A25" i="75"/>
  <c r="A31" i="75"/>
  <c r="A37" i="75"/>
  <c r="D41" i="142"/>
  <c r="D11" i="144"/>
  <c r="D54" i="144"/>
  <c r="D71" i="144"/>
  <c r="E11" i="144"/>
  <c r="E54" i="144"/>
  <c r="E71" i="144"/>
  <c r="C11" i="144"/>
  <c r="C54" i="144"/>
  <c r="C71" i="144"/>
  <c r="L2" i="132"/>
  <c r="L28" i="132"/>
  <c r="E4" i="3"/>
  <c r="E4" i="133"/>
  <c r="E4" i="134"/>
  <c r="E4" i="135"/>
  <c r="E4" i="79"/>
  <c r="E4" i="138"/>
  <c r="E4" i="137"/>
  <c r="E4" i="136"/>
  <c r="E4" i="142"/>
  <c r="E4" i="105"/>
  <c r="E4" i="139"/>
  <c r="E4" i="140"/>
  <c r="E4" i="141"/>
  <c r="G8" i="89"/>
</calcChain>
</file>

<file path=xl/sharedStrings.xml><?xml version="1.0" encoding="utf-8"?>
<sst xmlns="http://schemas.openxmlformats.org/spreadsheetml/2006/main" count="4174" uniqueCount="747">
  <si>
    <t>Felújítási kiadások előirányzata felújításonként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</si>
  <si>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</si>
  <si>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</si>
  <si>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</si>
  <si>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</si>
  <si>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</si>
  <si>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</si>
  <si>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</si>
  <si>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</si>
  <si>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</si>
  <si>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</si>
  <si>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</si>
  <si>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</si>
  <si>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</si>
  <si>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</si>
  <si>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</si>
  <si>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</si>
  <si>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</si>
  <si>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</si>
  <si>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</si>
  <si>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</si>
  <si>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</si>
  <si>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</si>
  <si>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</si>
  <si>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</si>
  <si>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</si>
  <si>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</si>
  <si>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</si>
  <si>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</si>
  <si>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</si>
  <si>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</si>
  <si>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</si>
  <si>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</si>
  <si>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</si>
  <si>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</si>
  <si>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</si>
  <si>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</si>
  <si>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</si>
  <si>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</si>
  <si>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</si>
  <si>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</si>
  <si>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</si>
  <si>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</si>
  <si>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</si>
  <si>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</si>
  <si>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</si>
  <si>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</si>
  <si>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</si>
  <si>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</si>
  <si>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</si>
  <si>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</si>
  <si>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</si>
  <si>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</si>
  <si>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</si>
  <si>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</si>
  <si>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</si>
  <si>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</si>
  <si>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</si>
  <si>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</si>
  <si>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</si>
  <si>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</si>
  <si>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</si>
  <si>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</si>
  <si>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</si>
  <si>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</si>
  <si>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</si>
  <si>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</si>
  <si>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</si>
  <si>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</si>
  <si>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</si>
  <si>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</si>
  <si>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</si>
  <si>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</si>
  <si>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</si>
  <si>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</si>
  <si>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</si>
  <si>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</si>
  <si>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</si>
  <si>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</si>
  <si>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</si>
  <si>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</si>
  <si>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</si>
  <si>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</si>
  <si>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</si>
  <si>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</si>
  <si>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</si>
  <si>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</si>
  <si>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</si>
  <si>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</si>
  <si>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</si>
  <si>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</si>
  <si>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</si>
  <si>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</si>
  <si>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</si>
  <si>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</si>
  <si>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</si>
  <si>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</si>
  <si>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</si>
  <si>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</si>
  <si>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</si>
  <si>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</si>
  <si>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</si>
  <si>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</si>
  <si>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</si>
  <si>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</si>
  <si>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</si>
  <si>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</si>
  <si>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</si>
  <si>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</si>
  <si>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</si>
  <si>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</si>
  <si>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</si>
  <si>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</si>
  <si>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</si>
  <si>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</si>
  <si>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</si>
  <si>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</si>
  <si>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</si>
  <si>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</si>
  <si>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</si>
  <si>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</si>
  <si>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</si>
  <si>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</si>
  <si>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</si>
  <si>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</si>
  <si>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</si>
  <si>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</si>
  <si>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</si>
  <si>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</si>
  <si>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</si>
  <si>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</si>
  <si>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</si>
  <si>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</si>
  <si>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</si>
  <si>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</si>
  <si>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</si>
  <si>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</si>
  <si>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</si>
  <si>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</si>
  <si>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</si>
  <si>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</si>
  <si>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</si>
  <si>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Költségvetési szerv I.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</si>
  <si>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</si>
  <si>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</si>
  <si>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</si>
  <si>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</si>
  <si>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</si>
  <si>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</si>
  <si>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</si>
  <si>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</si>
  <si>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</si>
  <si>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</si>
  <si>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</si>
  <si>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</si>
  <si>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</si>
  <si>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</si>
  <si>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</si>
  <si>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</si>
  <si>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</si>
  <si>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</si>
  <si>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</si>
  <si>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</si>
  <si>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</si>
  <si>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</si>
  <si>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</si>
  <si>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</si>
  <si>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</si>
  <si>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</si>
  <si>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</si>
  <si>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</si>
  <si>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</si>
  <si>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</si>
  <si>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</si>
  <si>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</si>
  <si>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</si>
  <si>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</si>
  <si>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</si>
  <si>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</si>
  <si>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</si>
  <si>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</si>
  <si>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</si>
  <si>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</si>
  <si>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</si>
  <si>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</si>
  <si>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</si>
  <si>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</si>
  <si>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</si>
  <si>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</si>
  <si>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</si>
  <si>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</si>
  <si>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</si>
  <si>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</si>
  <si>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</si>
  <si>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</si>
  <si>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</si>
  <si>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</si>
  <si>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</si>
  <si>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</si>
  <si>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</si>
  <si>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</si>
  <si>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</si>
  <si>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</si>
  <si>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</si>
  <si>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</si>
  <si>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</si>
  <si>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</si>
  <si>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</si>
  <si>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</si>
  <si>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</si>
  <si>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</si>
  <si>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</si>
  <si>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</si>
  <si>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</si>
  <si>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</si>
  <si>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</si>
  <si>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</si>
  <si>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</si>
  <si>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</si>
  <si>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</si>
  <si>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</si>
  <si>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</si>
  <si>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</si>
  <si>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</si>
  <si>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</si>
  <si>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</si>
  <si>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</si>
  <si>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</si>
  <si>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</si>
  <si>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</si>
  <si>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</si>
  <si>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</si>
  <si>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</si>
  <si>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</si>
  <si>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</si>
  <si>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</si>
  <si>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</si>
  <si>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</si>
  <si>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</si>
  <si>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</si>
  <si>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</si>
  <si>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</si>
  <si>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</si>
  <si>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</si>
  <si>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</si>
  <si>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</si>
  <si>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</si>
  <si>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</si>
  <si>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</si>
  <si>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</si>
  <si>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</si>
  <si>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</si>
  <si>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</si>
  <si>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</si>
  <si>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</si>
  <si>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</si>
  <si>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</si>
  <si>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</si>
  <si>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</si>
  <si>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</si>
  <si>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</si>
  <si>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</si>
  <si>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</si>
  <si>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</si>
  <si>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</si>
  <si>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</si>
  <si>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</si>
  <si>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</si>
  <si>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</si>
  <si>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</si>
  <si>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</si>
  <si>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</si>
  <si>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</si>
  <si>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</si>
  <si>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</si>
  <si>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</si>
  <si>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</si>
  <si>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</si>
  <si>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</si>
  <si>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</si>
  <si>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</si>
  <si>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</si>
  <si>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</si>
  <si>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</si>
  <si>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</si>
  <si>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</si>
  <si>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</si>
  <si>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</si>
  <si>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</si>
  <si>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</si>
  <si>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</si>
  <si>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</si>
  <si>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</si>
  <si>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</si>
  <si>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</si>
  <si>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</si>
  <si>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</si>
  <si>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</si>
  <si>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</si>
  <si>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</si>
  <si>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</si>
  <si>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</si>
  <si>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</si>
  <si>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</si>
  <si>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</si>
  <si>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</si>
  <si>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</si>
  <si>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</si>
  <si>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</si>
  <si>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</si>
  <si>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</si>
  <si>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</si>
  <si>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</si>
  <si>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</si>
  <si>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</si>
  <si>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</si>
  <si>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</si>
  <si>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</si>
  <si>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</si>
  <si>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</si>
  <si>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</si>
  <si>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</si>
  <si>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</si>
  <si>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</si>
  <si>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</si>
  <si>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</si>
  <si>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</si>
  <si>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</si>
  <si>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</si>
  <si>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</si>
  <si>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</si>
  <si>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</si>
  <si>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</si>
  <si>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</si>
  <si>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</si>
  <si>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</si>
  <si>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</si>
  <si>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</si>
  <si>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</si>
  <si>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</si>
  <si>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</si>
  <si>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</si>
  <si>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</si>
  <si>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</si>
  <si>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</si>
  <si>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</si>
  <si>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</si>
  <si>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</si>
  <si>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</si>
  <si>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</si>
  <si>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</si>
  <si>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</si>
  <si>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</si>
  <si>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</si>
  <si>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</si>
  <si>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</si>
  <si>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</si>
  <si>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</si>
  <si>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</si>
  <si>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</si>
  <si>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</si>
  <si>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</si>
  <si>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</si>
  <si>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</si>
  <si>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</si>
  <si>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</si>
  <si>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</si>
  <si>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</si>
  <si>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</si>
  <si>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</si>
  <si>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</si>
  <si>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</si>
  <si>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</si>
  <si>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</si>
  <si>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</si>
  <si>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</si>
  <si>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</si>
  <si>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</si>
  <si>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</si>
  <si>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</si>
  <si>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</si>
  <si>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</si>
  <si>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</si>
  <si>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</si>
  <si>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</si>
  <si>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</si>
  <si>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</si>
  <si>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</si>
  <si>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</si>
  <si>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</si>
  <si>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</si>
  <si>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</si>
  <si>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</si>
  <si>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</si>
  <si>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</si>
  <si>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</si>
  <si>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</si>
  <si>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</si>
  <si>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</si>
  <si>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</si>
  <si>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</si>
  <si>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</si>
  <si>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</si>
  <si>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</si>
  <si>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</si>
  <si>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</si>
  <si>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</si>
  <si>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</si>
  <si>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</si>
  <si>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</si>
  <si>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</si>
  <si>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</si>
  <si>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</si>
  <si>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</si>
  <si>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</si>
  <si>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</si>
  <si>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</si>
  <si>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</si>
  <si>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</si>
  <si>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</si>
  <si>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</si>
  <si>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</si>
  <si>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</si>
  <si>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</si>
  <si>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</si>
  <si>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</si>
  <si>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</si>
  <si>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</si>
  <si>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</si>
  <si>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</si>
  <si>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</si>
  <si>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</si>
  <si>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</si>
  <si>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</si>
  <si>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</si>
  <si>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</si>
  <si>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</si>
  <si>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</si>
  <si>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</si>
  <si>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</si>
  <si>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</si>
  <si>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</si>
  <si>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</si>
  <si>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</si>
  <si>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</si>
  <si>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</si>
  <si>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</si>
  <si>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</si>
  <si>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</si>
  <si>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</si>
  <si>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</si>
  <si>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</si>
  <si>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2.1. melléklet 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</si>
  <si>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</si>
  <si>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</si>
  <si>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</si>
  <si>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</si>
  <si>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</si>
  <si>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</si>
  <si>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</si>
  <si>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</si>
  <si>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</si>
  <si>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</si>
  <si>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</si>
  <si>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</si>
  <si>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</si>
  <si>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</si>
  <si>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</si>
  <si>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</si>
  <si>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</si>
  <si>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</si>
  <si>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</si>
  <si>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</si>
  <si>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</si>
  <si>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</si>
  <si>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</si>
  <si>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</si>
  <si>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</si>
  <si>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</si>
  <si>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</si>
  <si>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</si>
  <si>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</si>
  <si>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J</t>
  </si>
  <si>
    <t>K</t>
  </si>
  <si>
    <t>L=(J+K)</t>
  </si>
  <si>
    <t>M=(L/C)</t>
  </si>
  <si>
    <t>* Amennyiben több projekt megvalósítása történi egy időben akkor azokat külön-külön, projektenként be kell mutatni!</t>
  </si>
  <si>
    <t>Eredeti ei.</t>
  </si>
  <si>
    <t>Módosított ei.</t>
  </si>
  <si>
    <t>5. melléklet</t>
  </si>
  <si>
    <t>Eredeti előirányzat</t>
  </si>
  <si>
    <t>Módosított előirányzat</t>
  </si>
  <si>
    <t>6.1. melléklet</t>
  </si>
  <si>
    <t>6.1.1. melléklet</t>
  </si>
  <si>
    <t>6.1.3. melléklet</t>
  </si>
  <si>
    <t>6.1.2. melléklet</t>
  </si>
  <si>
    <t>Költségvetési szerv</t>
  </si>
  <si>
    <t>6.2.1. melléklet</t>
  </si>
  <si>
    <t>6.2.2. melléklet</t>
  </si>
  <si>
    <t>6.2.3. melléklet</t>
  </si>
  <si>
    <t>6.3.3. melléklet</t>
  </si>
  <si>
    <t>6.3.2. melléklet</t>
  </si>
  <si>
    <t>6.3.1. melléklet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</si>
  <si>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</si>
  <si>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</si>
  <si>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</si>
  <si>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</si>
  <si>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</si>
  <si>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</si>
  <si>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</si>
  <si>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</si>
  <si>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</si>
  <si>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</si>
  <si>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</si>
  <si>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</si>
  <si>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</si>
  <si>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</si>
  <si>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</si>
  <si>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</si>
  <si>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</si>
  <si>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</si>
  <si>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</si>
  <si>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</si>
  <si>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</si>
  <si>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</si>
  <si>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</si>
  <si>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</si>
  <si>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</si>
  <si>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</si>
  <si>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</si>
  <si>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</si>
  <si>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</si>
  <si>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</si>
  <si>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</si>
  <si>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</si>
  <si>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</si>
  <si>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</si>
  <si>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</si>
  <si>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2017. évi eredeti előirányzat BEVÉTELEK</t>
  </si>
  <si>
    <t>Éves eredeti kiadási előirányzat: ……………  Ft</t>
  </si>
  <si>
    <t>Bruttó  hiány:</t>
  </si>
  <si>
    <t>Bruttó  többlet:</t>
  </si>
  <si>
    <t>Időközi beszámoló űrlapjainak összefüggései:</t>
  </si>
  <si>
    <t>Kommunális adó</t>
  </si>
  <si>
    <t>Államháztartáson belüli megelőlegezés visszafizetése</t>
  </si>
  <si>
    <t>Gyöngyszem Óvoda</t>
  </si>
  <si>
    <t>Közösségi Ház</t>
  </si>
  <si>
    <t>Polgármesteri Hivatal</t>
  </si>
  <si>
    <t>Szociális épület kialakítása</t>
  </si>
  <si>
    <t>Szabadtéri színpad kialakítása a rendezvényház mellett</t>
  </si>
  <si>
    <t>Ady E. u. 13. (516. hrsz.) ingatlan adásvétele</t>
  </si>
  <si>
    <t>Tárgyi eszköz vásárlás óvoda részére</t>
  </si>
  <si>
    <t>Tárgyi eszköz vásárlás önkormányzat részére</t>
  </si>
  <si>
    <t>Államháztartáson belüli megelőlegezés</t>
  </si>
  <si>
    <t>2020.évi</t>
  </si>
  <si>
    <t>Önkormányzatok gyermekétkeztetési feladatainak támogatása</t>
  </si>
  <si>
    <t>Működési célú visszatérítendő támogatások, kölcsönök visszatérülése államháztartáson belülről</t>
  </si>
  <si>
    <t>Járdaépítés (Szabadság, Dózsa, Fráter utcák)</t>
  </si>
  <si>
    <t>Natura 2000 terület vásárlása (05/12 hrsz)</t>
  </si>
  <si>
    <t>2020.évi módosított előirányzat</t>
  </si>
  <si>
    <t>Teljesítés 2020.XII.31.-ig</t>
  </si>
  <si>
    <t>Magyar Falu Program informatikai eszközök</t>
  </si>
  <si>
    <t>Magyar Falu Program Fűnyíró traktor</t>
  </si>
  <si>
    <t>Magyar Falu Program orvosi eszköz beszerzés</t>
  </si>
  <si>
    <t>Magyar Falu Program hangtechnikai eszközbesz.</t>
  </si>
  <si>
    <t>Szervergép</t>
  </si>
  <si>
    <t>Meglévő óvoda felújítása, bölcsőde kialakítása, eszközbeszerzés</t>
  </si>
  <si>
    <t>Bejárók, átereszek építése (Dózsa Gy. u. Sajópetri felé eső vége)</t>
  </si>
  <si>
    <t>Külső közművek az új Közösségi Házhoz</t>
  </si>
  <si>
    <t>Buszmegálló létesítése</t>
  </si>
  <si>
    <t xml:space="preserve">Tájház kerítés éptése, állagmegóvás </t>
  </si>
  <si>
    <t>Park közvilágítása, járdaépítés az új Közösségi ház elé, útépítés összekötve a jókai és a József A. utat</t>
  </si>
  <si>
    <t>Óvodaudvar felújítása (Magyar Falu Pr.)</t>
  </si>
  <si>
    <t>Temető utcai kerítésének felújítása, járdaépítés</t>
  </si>
  <si>
    <t>Temető bővítés</t>
  </si>
  <si>
    <t>2020. évi módosított előirányzat</t>
  </si>
  <si>
    <t xml:space="preserve">2020. évi Teljesítés </t>
  </si>
  <si>
    <t>Beruházási, felújítási kiadások előirányzata beruházásonként</t>
  </si>
  <si>
    <t>Óvodafejlesztés (Magyar Falu Pr.)</t>
  </si>
  <si>
    <t>Útfelújítások (Móra F. utca)</t>
  </si>
  <si>
    <t>Belterületi utak javítása</t>
  </si>
  <si>
    <t>Karbantartó csoport étkező felújítása</t>
  </si>
  <si>
    <t>Díszkivilágítás (karácsonyi) kiépítése</t>
  </si>
  <si>
    <t>Gépjármű beszerzés szociális feladatokhoz</t>
  </si>
  <si>
    <t>Karbantartó műhely közösségi tér kialakítása</t>
  </si>
  <si>
    <t>Tárgyi eszköz vásárlás Polgármesteri Hivatal részére</t>
  </si>
  <si>
    <t>Egészségház épületének korszerűsítése felújítása, alapellátás szolgáltatásainak korszerüsítése és munkakörülmények javítása,energetikai korszerűsítés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</si>
  <si>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</si>
  <si>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</si>
  <si>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</si>
  <si>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</si>
  <si>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</si>
  <si>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</si>
  <si>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</si>
  <si>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</si>
  <si>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</si>
  <si>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</si>
  <si>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</si>
  <si>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</si>
  <si>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</si>
  <si>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</si>
  <si>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</si>
  <si>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</si>
  <si>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</si>
  <si>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</si>
  <si>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</si>
  <si>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</si>
  <si>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</si>
  <si>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</si>
  <si>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</si>
  <si>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</si>
  <si>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</si>
  <si>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</si>
  <si>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</si>
  <si>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</si>
  <si>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</si>
  <si>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</si>
  <si>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</si>
  <si>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</si>
  <si>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</si>
  <si>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</si>
  <si>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</si>
  <si>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</si>
  <si>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</si>
  <si>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</si>
  <si>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</si>
  <si>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</si>
  <si>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</si>
  <si>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</si>
  <si>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</si>
  <si>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</si>
  <si>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</si>
  <si>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</si>
  <si>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</si>
  <si>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</si>
  <si>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</si>
  <si>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</si>
  <si>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</si>
  <si>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</si>
  <si>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</si>
  <si>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</si>
  <si>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</si>
  <si>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</si>
  <si>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</si>
  <si>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</si>
  <si>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</si>
  <si>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</si>
  <si>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</si>
  <si>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</si>
  <si>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</si>
  <si>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</si>
  <si>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</si>
  <si>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</si>
  <si>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</si>
  <si>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</si>
  <si>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</si>
  <si>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</si>
  <si>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</si>
  <si>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</si>
  <si>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</si>
  <si>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</si>
  <si>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</si>
  <si>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</si>
  <si>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</si>
  <si>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</si>
  <si>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</si>
  <si>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</si>
  <si>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</si>
  <si>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</si>
  <si>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</si>
  <si>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</si>
  <si>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</si>
  <si>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</si>
  <si>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</si>
  <si>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</si>
  <si>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</si>
  <si>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</si>
  <si>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</si>
  <si>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</si>
  <si>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</si>
  <si>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</si>
  <si>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</si>
  <si>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</si>
  <si>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</si>
  <si>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</si>
  <si>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</si>
  <si>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</si>
  <si>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</si>
  <si>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</si>
  <si>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</si>
  <si>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</si>
  <si>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</si>
  <si>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</si>
  <si>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</si>
  <si>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</si>
  <si>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</si>
  <si>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</si>
  <si>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</si>
  <si>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</si>
  <si>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</si>
  <si>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</si>
  <si>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</si>
  <si>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</si>
  <si>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</si>
  <si>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</si>
  <si>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</si>
  <si>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</si>
  <si>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</si>
  <si>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</si>
  <si>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</si>
  <si>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</si>
  <si>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</si>
  <si>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</si>
  <si>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</si>
  <si>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</si>
  <si>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</si>
  <si>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</si>
  <si>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</si>
  <si>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</si>
  <si>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</si>
  <si>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</si>
  <si>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</si>
  <si>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</si>
  <si>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</si>
  <si>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</si>
  <si>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</si>
  <si>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</si>
  <si>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</si>
  <si>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</si>
  <si>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</si>
  <si>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</si>
  <si>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</si>
  <si>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</si>
  <si>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2020. év</t>
  </si>
  <si>
    <t>VAGYONKIMUTATÁS</t>
  </si>
  <si>
    <t>a könyvviteli mérlegben értékekkel szereplő eszközökről</t>
  </si>
  <si>
    <t>a könyvviteli mérlegben értékkel szereplő forrásokról</t>
  </si>
  <si>
    <t>7.1. melléklet</t>
  </si>
  <si>
    <t>7.2. melléklet</t>
  </si>
  <si>
    <t>7.3. melléklet</t>
  </si>
  <si>
    <t>8.melléklet</t>
  </si>
  <si>
    <t>9.melléklet</t>
  </si>
  <si>
    <t>Egészségház épületének korszerűsítése, felújítása</t>
  </si>
  <si>
    <t>Tájház felújítás</t>
  </si>
  <si>
    <t>Óvoda felújítása</t>
  </si>
  <si>
    <t>7.1.melléklet</t>
  </si>
  <si>
    <t>7.2.melléklet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</si>
</sst>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5" formatCode="_-* #,##0.00\ _F_t_-;\-* #,##0.00\ _F_t_-;_-* &quot;-&quot;??\ _F_t_-;_-@_-"/>
    <numFmt numFmtId="166" formatCode="#,###"/>
    <numFmt numFmtId="175" formatCode="#,##0.0"/>
    <numFmt numFmtId="176" formatCode="00"/>
    <numFmt numFmtId="177" formatCode="#,###__;\-#,###__"/>
    <numFmt numFmtId="178" formatCode="#,###\ _F_t;\-#,###\ _F_t"/>
  </numFmts>
  <fonts count="6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1"/>
      <name val="Times New Roman CE"/>
      <charset val="238"/>
    </font>
    <font>
      <sz val="6.5"/>
      <name val="Times New Roman CE"/>
      <charset val="238"/>
    </font>
    <font>
      <b/>
      <sz val="6.5"/>
      <name val="Times New Roman CE"/>
      <charset val="238"/>
    </font>
    <font>
      <i/>
      <sz val="6.5"/>
      <name val="Times New Roman CE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sz val="9"/>
      <name val="Times New Roman"/>
      <family val="1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39" fillId="0" borderId="0"/>
  </cellStyleXfs>
  <cellXfs count="591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6" fontId="18" fillId="0" borderId="2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5" fillId="0" borderId="0" xfId="0" applyNumberFormat="1" applyFont="1" applyFill="1" applyAlignment="1" applyProtection="1">
      <alignment horizontal="right" wrapText="1"/>
    </xf>
    <xf numFmtId="166" fontId="7" fillId="0" borderId="17" xfId="0" applyNumberFormat="1" applyFont="1" applyFill="1" applyBorder="1" applyAlignment="1" applyProtection="1">
      <alignment horizontal="center" vertical="center" wrapText="1"/>
    </xf>
    <xf numFmtId="166" fontId="17" fillId="0" borderId="18" xfId="0" applyNumberFormat="1" applyFont="1" applyFill="1" applyBorder="1" applyAlignment="1" applyProtection="1">
      <alignment horizontal="center" vertical="center" wrapText="1"/>
    </xf>
    <xf numFmtId="166" fontId="17" fillId="0" borderId="19" xfId="0" applyNumberFormat="1" applyFont="1" applyFill="1" applyBorder="1" applyAlignment="1" applyProtection="1">
      <alignment horizontal="center" vertical="center" wrapText="1"/>
    </xf>
    <xf numFmtId="166" fontId="17" fillId="0" borderId="20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 applyProtection="1">
      <alignment vertical="center" wrapText="1"/>
    </xf>
    <xf numFmtId="166" fontId="18" fillId="0" borderId="21" xfId="0" applyNumberFormat="1" applyFont="1" applyFill="1" applyBorder="1" applyAlignment="1" applyProtection="1">
      <alignment vertical="center" wrapText="1"/>
    </xf>
    <xf numFmtId="166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8" fillId="0" borderId="22" xfId="0" applyNumberFormat="1" applyFont="1" applyFill="1" applyBorder="1" applyAlignment="1" applyProtection="1">
      <alignment vertical="center" wrapText="1"/>
    </xf>
    <xf numFmtId="166" fontId="17" fillId="0" borderId="14" xfId="0" applyNumberFormat="1" applyFont="1" applyFill="1" applyBorder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6" fillId="0" borderId="2" xfId="0" applyNumberFormat="1" applyFont="1" applyFill="1" applyBorder="1" applyAlignment="1" applyProtection="1">
      <alignment vertical="center" wrapText="1"/>
      <protection locked="0"/>
    </xf>
    <xf numFmtId="166" fontId="16" fillId="0" borderId="21" xfId="0" applyNumberFormat="1" applyFont="1" applyFill="1" applyBorder="1" applyAlignment="1" applyProtection="1">
      <alignment vertical="center" wrapText="1"/>
    </xf>
    <xf numFmtId="166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6" fillId="0" borderId="6" xfId="0" applyNumberFormat="1" applyFont="1" applyFill="1" applyBorder="1" applyAlignment="1" applyProtection="1">
      <alignment vertical="center" wrapText="1"/>
      <protection locked="0"/>
    </xf>
    <xf numFmtId="166" fontId="16" fillId="0" borderId="22" xfId="0" applyNumberFormat="1" applyFont="1" applyFill="1" applyBorder="1" applyAlignment="1" applyProtection="1">
      <alignment vertical="center" wrapText="1"/>
    </xf>
    <xf numFmtId="166" fontId="7" fillId="0" borderId="17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6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6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7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6" fontId="24" fillId="0" borderId="13" xfId="0" applyNumberFormat="1" applyFont="1" applyFill="1" applyBorder="1" applyAlignment="1" applyProtection="1">
      <alignment horizontal="left" vertical="center" wrapText="1" indent="1"/>
    </xf>
    <xf numFmtId="166" fontId="2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0" applyFont="1" applyFill="1" applyBorder="1" applyAlignment="1" applyProtection="1">
      <alignment horizontal="right"/>
    </xf>
    <xf numFmtId="0" fontId="25" fillId="0" borderId="19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7" fillId="0" borderId="0" xfId="0" applyFont="1"/>
    <xf numFmtId="0" fontId="3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5" fillId="0" borderId="0" xfId="0" applyFont="1" applyFill="1"/>
    <xf numFmtId="166" fontId="25" fillId="0" borderId="3" xfId="0" applyNumberFormat="1" applyFont="1" applyFill="1" applyBorder="1" applyAlignment="1" applyProtection="1">
      <alignment vertical="center"/>
      <protection locked="0"/>
    </xf>
    <xf numFmtId="166" fontId="25" fillId="0" borderId="2" xfId="0" applyNumberFormat="1" applyFont="1" applyFill="1" applyBorder="1" applyAlignment="1" applyProtection="1">
      <alignment vertical="center"/>
      <protection locked="0"/>
    </xf>
    <xf numFmtId="166" fontId="2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center" vertical="center" wrapText="1"/>
    </xf>
    <xf numFmtId="166" fontId="7" fillId="0" borderId="14" xfId="0" applyNumberFormat="1" applyFont="1" applyFill="1" applyBorder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 applyProtection="1">
      <alignment vertical="center" wrapText="1"/>
    </xf>
    <xf numFmtId="0" fontId="25" fillId="0" borderId="2" xfId="0" applyFont="1" applyFill="1" applyBorder="1" applyAlignment="1" applyProtection="1">
      <alignment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6" fontId="3" fillId="0" borderId="0" xfId="0" applyNumberFormat="1" applyFont="1" applyFill="1" applyAlignment="1" applyProtection="1">
      <alignment horizontal="left" vertical="center" wrapText="1"/>
    </xf>
    <xf numFmtId="166" fontId="3" fillId="0" borderId="0" xfId="0" applyNumberFormat="1" applyFont="1" applyFill="1" applyAlignment="1" applyProtection="1">
      <alignment vertical="center" wrapText="1"/>
    </xf>
    <xf numFmtId="166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26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35" fillId="0" borderId="0" xfId="0" applyFont="1" applyFill="1" applyProtection="1"/>
    <xf numFmtId="0" fontId="25" fillId="0" borderId="9" xfId="0" applyFont="1" applyFill="1" applyBorder="1" applyAlignment="1" applyProtection="1">
      <alignment horizontal="center" vertical="center"/>
    </xf>
    <xf numFmtId="166" fontId="24" fillId="0" borderId="27" xfId="0" applyNumberFormat="1" applyFont="1" applyFill="1" applyBorder="1" applyAlignment="1" applyProtection="1">
      <alignment vertical="center"/>
    </xf>
    <xf numFmtId="0" fontId="25" fillId="0" borderId="8" xfId="0" applyFont="1" applyFill="1" applyBorder="1" applyAlignment="1" applyProtection="1">
      <alignment horizontal="center" vertical="center"/>
    </xf>
    <xf numFmtId="166" fontId="24" fillId="0" borderId="21" xfId="0" applyNumberFormat="1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vertical="center" wrapText="1"/>
    </xf>
    <xf numFmtId="166" fontId="24" fillId="0" borderId="22" xfId="0" applyNumberFormat="1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vertical="center" wrapText="1"/>
    </xf>
    <xf numFmtId="166" fontId="24" fillId="0" borderId="14" xfId="0" applyNumberFormat="1" applyFont="1" applyFill="1" applyBorder="1" applyAlignment="1" applyProtection="1">
      <alignment vertical="center"/>
    </xf>
    <xf numFmtId="166" fontId="24" fillId="0" borderId="17" xfId="0" applyNumberFormat="1" applyFont="1" applyFill="1" applyBorder="1" applyAlignment="1" applyProtection="1">
      <alignment vertical="center"/>
    </xf>
    <xf numFmtId="0" fontId="0" fillId="0" borderId="28" xfId="0" applyFill="1" applyBorder="1" applyProtection="1"/>
    <xf numFmtId="0" fontId="5" fillId="0" borderId="28" xfId="0" applyFont="1" applyFill="1" applyBorder="1" applyAlignment="1" applyProtection="1">
      <alignment horizontal="center"/>
    </xf>
    <xf numFmtId="0" fontId="35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166" fontId="17" fillId="0" borderId="29" xfId="5" applyNumberFormat="1" applyFont="1" applyFill="1" applyBorder="1" applyAlignment="1" applyProtection="1">
      <alignment horizontal="right" vertical="center" wrapText="1" indent="1"/>
    </xf>
    <xf numFmtId="166" fontId="18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8" xfId="0" applyFont="1" applyBorder="1" applyAlignment="1" applyProtection="1">
      <alignment horizontal="left" vertical="center" wrapText="1" indent="1"/>
    </xf>
    <xf numFmtId="166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5" xfId="0" applyFont="1" applyFill="1" applyBorder="1" applyAlignment="1" applyProtection="1">
      <alignment horizontal="right" vertical="center"/>
    </xf>
    <xf numFmtId="166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7" xfId="0" applyNumberFormat="1" applyFont="1" applyFill="1" applyBorder="1" applyAlignment="1" applyProtection="1">
      <alignment horizontal="right" vertical="center" wrapText="1" indent="1"/>
    </xf>
    <xf numFmtId="166" fontId="6" fillId="0" borderId="0" xfId="0" applyNumberFormat="1" applyFont="1" applyFill="1" applyAlignment="1" applyProtection="1">
      <alignment horizontal="centerContinuous" vertical="center" wrapText="1"/>
    </xf>
    <xf numFmtId="166" fontId="0" fillId="0" borderId="0" xfId="0" applyNumberFormat="1" applyFill="1" applyAlignment="1" applyProtection="1">
      <alignment horizontal="centerContinuous" vertical="center"/>
    </xf>
    <xf numFmtId="166" fontId="5" fillId="0" borderId="0" xfId="0" applyNumberFormat="1" applyFont="1" applyFill="1" applyAlignment="1" applyProtection="1">
      <alignment horizontal="right" vertical="center"/>
    </xf>
    <xf numFmtId="166" fontId="7" fillId="0" borderId="13" xfId="0" applyNumberFormat="1" applyFont="1" applyFill="1" applyBorder="1" applyAlignment="1" applyProtection="1">
      <alignment horizontal="centerContinuous" vertical="center" wrapText="1"/>
    </xf>
    <xf numFmtId="166" fontId="7" fillId="0" borderId="14" xfId="0" applyNumberFormat="1" applyFont="1" applyFill="1" applyBorder="1" applyAlignment="1" applyProtection="1">
      <alignment horizontal="centerContinuous" vertical="center" wrapText="1"/>
    </xf>
    <xf numFmtId="166" fontId="7" fillId="0" borderId="17" xfId="0" applyNumberFormat="1" applyFont="1" applyFill="1" applyBorder="1" applyAlignment="1" applyProtection="1">
      <alignment horizontal="centerContinuous" vertical="center" wrapTex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4" fillId="0" borderId="34" xfId="0" applyNumberFormat="1" applyFont="1" applyFill="1" applyBorder="1" applyAlignment="1" applyProtection="1">
      <alignment horizontal="center" vertical="center" wrapText="1"/>
    </xf>
    <xf numFmtId="166" fontId="24" fillId="0" borderId="13" xfId="0" applyNumberFormat="1" applyFont="1" applyFill="1" applyBorder="1" applyAlignment="1" applyProtection="1">
      <alignment horizontal="center" vertical="center" wrapText="1"/>
    </xf>
    <xf numFmtId="166" fontId="24" fillId="0" borderId="14" xfId="0" applyNumberFormat="1" applyFont="1" applyFill="1" applyBorder="1" applyAlignment="1" applyProtection="1">
      <alignment horizontal="center" vertical="center" wrapText="1"/>
    </xf>
    <xf numFmtId="166" fontId="24" fillId="0" borderId="0" xfId="0" applyNumberFormat="1" applyFont="1" applyFill="1" applyAlignment="1" applyProtection="1">
      <alignment horizontal="center" vertical="center" wrapTex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8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6" xfId="0" applyNumberFormat="1" applyFill="1" applyBorder="1" applyAlignment="1" applyProtection="1">
      <alignment horizontal="left" vertical="center" wrapText="1" indent="1"/>
    </xf>
    <xf numFmtId="166" fontId="18" fillId="0" borderId="8" xfId="0" applyNumberFormat="1" applyFont="1" applyFill="1" applyBorder="1" applyAlignment="1" applyProtection="1">
      <alignment horizontal="left" vertical="center" wrapText="1" indent="1"/>
    </xf>
    <xf numFmtId="166" fontId="18" fillId="0" borderId="37" xfId="0" applyNumberFormat="1" applyFont="1" applyFill="1" applyBorder="1" applyAlignment="1" applyProtection="1">
      <alignment horizontal="left" vertical="center" wrapText="1" indent="1"/>
    </xf>
    <xf numFmtId="166" fontId="27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8" xfId="0" applyNumberFormat="1" applyFont="1" applyFill="1" applyBorder="1" applyAlignment="1" applyProtection="1">
      <alignment horizontal="left" vertical="center" wrapText="1" indent="1"/>
    </xf>
    <xf numFmtId="166" fontId="25" fillId="0" borderId="7" xfId="0" applyNumberFormat="1" applyFont="1" applyFill="1" applyBorder="1" applyAlignment="1" applyProtection="1">
      <alignment horizontal="left" vertical="center" wrapText="1" indent="1"/>
    </xf>
    <xf numFmtId="166" fontId="25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6" xfId="0" applyNumberFormat="1" applyFont="1" applyFill="1" applyBorder="1" applyAlignment="1" applyProtection="1">
      <alignment horizontal="left" vertical="center" wrapText="1" indent="1"/>
    </xf>
    <xf numFmtId="166" fontId="28" fillId="0" borderId="2" xfId="0" applyNumberFormat="1" applyFont="1" applyFill="1" applyBorder="1" applyAlignment="1" applyProtection="1">
      <alignment horizontal="right" vertical="center" wrapText="1" indent="1"/>
    </xf>
    <xf numFmtId="166" fontId="27" fillId="0" borderId="13" xfId="0" applyNumberFormat="1" applyFont="1" applyFill="1" applyBorder="1" applyAlignment="1" applyProtection="1">
      <alignment horizontal="left" vertical="center" wrapText="1" indent="1"/>
    </xf>
    <xf numFmtId="166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8" fillId="0" borderId="7" xfId="0" applyNumberFormat="1" applyFont="1" applyFill="1" applyBorder="1" applyAlignment="1" applyProtection="1">
      <alignment horizontal="left" vertical="center" wrapText="1" indent="1"/>
    </xf>
    <xf numFmtId="166" fontId="25" fillId="0" borderId="8" xfId="0" applyNumberFormat="1" applyFont="1" applyFill="1" applyBorder="1" applyAlignment="1" applyProtection="1">
      <alignment horizontal="left" vertical="center" wrapText="1" indent="2"/>
    </xf>
    <xf numFmtId="166" fontId="25" fillId="0" borderId="2" xfId="0" applyNumberFormat="1" applyFont="1" applyFill="1" applyBorder="1" applyAlignment="1" applyProtection="1">
      <alignment horizontal="left" vertical="center" wrapText="1" indent="2"/>
    </xf>
    <xf numFmtId="166" fontId="28" fillId="0" borderId="2" xfId="0" applyNumberFormat="1" applyFont="1" applyFill="1" applyBorder="1" applyAlignment="1" applyProtection="1">
      <alignment horizontal="left" vertical="center" wrapText="1" indent="1"/>
    </xf>
    <xf numFmtId="166" fontId="25" fillId="0" borderId="9" xfId="0" applyNumberFormat="1" applyFont="1" applyFill="1" applyBorder="1" applyAlignment="1" applyProtection="1">
      <alignment horizontal="left" vertical="center" wrapText="1" indent="1"/>
    </xf>
    <xf numFmtId="166" fontId="18" fillId="0" borderId="9" xfId="0" applyNumberFormat="1" applyFont="1" applyFill="1" applyBorder="1" applyAlignment="1" applyProtection="1">
      <alignment horizontal="left" vertical="center" wrapText="1" indent="2"/>
    </xf>
    <xf numFmtId="166" fontId="18" fillId="0" borderId="10" xfId="0" applyNumberFormat="1" applyFont="1" applyFill="1" applyBorder="1" applyAlignment="1" applyProtection="1">
      <alignment horizontal="left" vertical="center" wrapText="1" indent="2"/>
    </xf>
    <xf numFmtId="166" fontId="28" fillId="0" borderId="3" xfId="0" applyNumberFormat="1" applyFont="1" applyFill="1" applyBorder="1" applyAlignment="1" applyProtection="1">
      <alignment horizontal="right" vertical="center" wrapText="1" indent="1"/>
    </xf>
    <xf numFmtId="166" fontId="1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9" xfId="0" applyNumberFormat="1" applyFont="1" applyFill="1" applyBorder="1" applyAlignment="1" applyProtection="1">
      <alignment horizontal="right" vertical="center" wrapText="1" indent="1"/>
    </xf>
    <xf numFmtId="166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6" fontId="17" fillId="0" borderId="2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9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8" xfId="0" applyNumberFormat="1" applyFill="1" applyBorder="1" applyAlignment="1" applyProtection="1">
      <alignment horizontal="left" vertical="center" wrapText="1" indent="1"/>
    </xf>
    <xf numFmtId="166" fontId="18" fillId="0" borderId="7" xfId="0" applyNumberFormat="1" applyFont="1" applyFill="1" applyBorder="1" applyAlignment="1" applyProtection="1">
      <alignment horizontal="left" vertical="center" wrapText="1" indent="1"/>
    </xf>
    <xf numFmtId="166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6" xfId="5" applyNumberFormat="1" applyFont="1" applyFill="1" applyBorder="1" applyAlignment="1" applyProtection="1">
      <alignment horizontal="right" vertical="center" wrapText="1" indent="1"/>
    </xf>
    <xf numFmtId="166" fontId="17" fillId="0" borderId="14" xfId="5" applyNumberFormat="1" applyFont="1" applyFill="1" applyBorder="1" applyAlignment="1" applyProtection="1">
      <alignment horizontal="right" vertical="center" wrapText="1" indent="1"/>
    </xf>
    <xf numFmtId="166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41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9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6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8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166" fontId="24" fillId="0" borderId="29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8" xfId="0" applyFont="1" applyBorder="1" applyAlignment="1" applyProtection="1">
      <alignment vertical="center" wrapText="1"/>
    </xf>
    <xf numFmtId="166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8" xfId="5" applyFont="1" applyFill="1" applyBorder="1" applyAlignment="1" applyProtection="1">
      <alignment horizontal="left" vertical="center" wrapText="1" indent="1"/>
    </xf>
    <xf numFmtId="0" fontId="17" fillId="0" borderId="19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6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6" fontId="17" fillId="0" borderId="42" xfId="5" applyNumberFormat="1" applyFont="1" applyFill="1" applyBorder="1" applyAlignment="1" applyProtection="1">
      <alignment horizontal="right" vertical="center" wrapText="1" indent="1"/>
    </xf>
    <xf numFmtId="166" fontId="18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5" applyNumberFormat="1" applyFont="1" applyFill="1" applyBorder="1" applyAlignment="1" applyProtection="1">
      <alignment horizontal="right" vertical="center" wrapText="1" indent="1"/>
    </xf>
    <xf numFmtId="166" fontId="23" fillId="0" borderId="29" xfId="0" applyNumberFormat="1" applyFont="1" applyBorder="1" applyAlignment="1" applyProtection="1">
      <alignment horizontal="right" vertical="center" wrapText="1" indent="1"/>
    </xf>
    <xf numFmtId="166" fontId="23" fillId="0" borderId="29" xfId="0" applyNumberFormat="1" applyFont="1" applyBorder="1" applyAlignment="1" applyProtection="1">
      <alignment horizontal="right" vertical="center" wrapText="1" indent="1"/>
      <protection locked="0"/>
    </xf>
    <xf numFmtId="166" fontId="21" fillId="0" borderId="29" xfId="0" quotePrefix="1" applyNumberFormat="1" applyFont="1" applyBorder="1" applyAlignment="1" applyProtection="1">
      <alignment horizontal="right" vertical="center" wrapText="1" indent="1"/>
    </xf>
    <xf numFmtId="166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9" xfId="5" applyNumberFormat="1" applyFont="1" applyFill="1" applyBorder="1" applyAlignment="1" applyProtection="1">
      <alignment horizontal="right" vertical="center" wrapText="1" indent="1"/>
    </xf>
    <xf numFmtId="166" fontId="23" fillId="0" borderId="14" xfId="0" applyNumberFormat="1" applyFont="1" applyBorder="1" applyAlignment="1" applyProtection="1">
      <alignment horizontal="right" vertical="center" wrapText="1" indent="1"/>
    </xf>
    <xf numFmtId="166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0" fontId="7" fillId="0" borderId="23" xfId="5" applyFont="1" applyFill="1" applyBorder="1" applyAlignment="1" applyProtection="1">
      <alignment horizontal="center" vertical="center" wrapText="1"/>
    </xf>
    <xf numFmtId="0" fontId="7" fillId="0" borderId="46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7" fillId="0" borderId="48" xfId="5" applyFont="1" applyFill="1" applyBorder="1" applyAlignment="1" applyProtection="1">
      <alignment horizontal="center" vertical="center" wrapText="1"/>
    </xf>
    <xf numFmtId="166" fontId="17" fillId="0" borderId="49" xfId="5" applyNumberFormat="1" applyFont="1" applyFill="1" applyBorder="1" applyAlignment="1" applyProtection="1">
      <alignment horizontal="right" vertical="center" wrapText="1" indent="1"/>
    </xf>
    <xf numFmtId="166" fontId="17" fillId="0" borderId="26" xfId="5" applyNumberFormat="1" applyFont="1" applyFill="1" applyBorder="1" applyAlignment="1" applyProtection="1">
      <alignment horizontal="right" vertical="center" wrapText="1" indent="1"/>
    </xf>
    <xf numFmtId="166" fontId="18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5" applyNumberFormat="1" applyFont="1" applyFill="1" applyBorder="1" applyAlignment="1" applyProtection="1">
      <alignment horizontal="right" vertical="center" wrapText="1" indent="1"/>
    </xf>
    <xf numFmtId="166" fontId="23" fillId="0" borderId="26" xfId="0" applyNumberFormat="1" applyFont="1" applyBorder="1" applyAlignment="1" applyProtection="1">
      <alignment horizontal="right" vertical="center" wrapText="1" indent="1"/>
    </xf>
    <xf numFmtId="166" fontId="23" fillId="0" borderId="26" xfId="0" applyNumberFormat="1" applyFont="1" applyBorder="1" applyAlignment="1" applyProtection="1">
      <alignment horizontal="right" vertical="center" wrapText="1" indent="1"/>
      <protection locked="0"/>
    </xf>
    <xf numFmtId="166" fontId="21" fillId="0" borderId="26" xfId="0" quotePrefix="1" applyNumberFormat="1" applyFont="1" applyBorder="1" applyAlignment="1" applyProtection="1">
      <alignment horizontal="right" vertical="center" wrapText="1" indent="1"/>
    </xf>
    <xf numFmtId="0" fontId="17" fillId="0" borderId="26" xfId="5" applyFont="1" applyFill="1" applyBorder="1" applyAlignment="1" applyProtection="1">
      <alignment horizontal="center" vertical="center" wrapText="1"/>
    </xf>
    <xf numFmtId="166" fontId="7" fillId="0" borderId="26" xfId="0" applyNumberFormat="1" applyFont="1" applyFill="1" applyBorder="1" applyAlignment="1" applyProtection="1">
      <alignment horizontal="centerContinuous" vertical="center" wrapText="1"/>
    </xf>
    <xf numFmtId="166" fontId="7" fillId="0" borderId="26" xfId="0" applyNumberFormat="1" applyFont="1" applyFill="1" applyBorder="1" applyAlignment="1" applyProtection="1">
      <alignment horizontal="center" vertical="center" wrapText="1"/>
    </xf>
    <xf numFmtId="166" fontId="24" fillId="0" borderId="26" xfId="0" applyNumberFormat="1" applyFont="1" applyFill="1" applyBorder="1" applyAlignment="1" applyProtection="1">
      <alignment horizontal="center" vertical="center" wrapText="1"/>
    </xf>
    <xf numFmtId="166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</xf>
    <xf numFmtId="166" fontId="2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</xf>
    <xf numFmtId="166" fontId="7" fillId="0" borderId="42" xfId="0" applyNumberFormat="1" applyFont="1" applyFill="1" applyBorder="1" applyAlignment="1" applyProtection="1">
      <alignment horizontal="centerContinuous" vertical="center" wrapText="1"/>
    </xf>
    <xf numFmtId="166" fontId="24" fillId="0" borderId="29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8" xfId="0" applyNumberFormat="1" applyFont="1" applyFill="1" applyBorder="1" applyAlignment="1" applyProtection="1">
      <alignment horizontal="center" vertical="center" wrapText="1"/>
    </xf>
    <xf numFmtId="166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6" xfId="0" applyNumberFormat="1" applyFont="1" applyFill="1" applyBorder="1" applyAlignment="1" applyProtection="1">
      <alignment horizontal="center" vertical="center" wrapText="1"/>
    </xf>
    <xf numFmtId="166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6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166" fontId="17" fillId="0" borderId="34" xfId="0" applyNumberFormat="1" applyFont="1" applyFill="1" applyBorder="1" applyAlignment="1">
      <alignment horizontal="center" vertical="center"/>
    </xf>
    <xf numFmtId="166" fontId="17" fillId="0" borderId="34" xfId="0" applyNumberFormat="1" applyFont="1" applyFill="1" applyBorder="1" applyAlignment="1">
      <alignment horizontal="center" vertical="center" wrapText="1"/>
    </xf>
    <xf numFmtId="166" fontId="17" fillId="0" borderId="53" xfId="0" applyNumberFormat="1" applyFont="1" applyFill="1" applyBorder="1" applyAlignment="1">
      <alignment horizontal="center" vertical="center"/>
    </xf>
    <xf numFmtId="166" fontId="17" fillId="0" borderId="54" xfId="0" applyNumberFormat="1" applyFont="1" applyFill="1" applyBorder="1" applyAlignment="1">
      <alignment horizontal="center" vertical="center"/>
    </xf>
    <xf numFmtId="166" fontId="17" fillId="0" borderId="54" xfId="0" applyNumberFormat="1" applyFont="1" applyFill="1" applyBorder="1" applyAlignment="1">
      <alignment horizontal="center" vertical="center" wrapText="1"/>
    </xf>
    <xf numFmtId="49" fontId="25" fillId="0" borderId="55" xfId="0" applyNumberFormat="1" applyFont="1" applyFill="1" applyBorder="1" applyAlignment="1">
      <alignment horizontal="left" vertical="center"/>
    </xf>
    <xf numFmtId="3" fontId="25" fillId="0" borderId="56" xfId="0" applyNumberFormat="1" applyFont="1" applyFill="1" applyBorder="1" applyAlignment="1" applyProtection="1">
      <alignment horizontal="right" vertical="center" wrapText="1"/>
      <protection locked="0"/>
    </xf>
    <xf numFmtId="49" fontId="28" fillId="0" borderId="57" xfId="0" quotePrefix="1" applyNumberFormat="1" applyFont="1" applyFill="1" applyBorder="1" applyAlignment="1">
      <alignment horizontal="left" vertical="center" indent="1"/>
    </xf>
    <xf numFmtId="49" fontId="25" fillId="0" borderId="57" xfId="0" applyNumberFormat="1" applyFont="1" applyFill="1" applyBorder="1" applyAlignment="1">
      <alignment horizontal="left" vertical="center"/>
    </xf>
    <xf numFmtId="49" fontId="25" fillId="0" borderId="58" xfId="0" applyNumberFormat="1" applyFont="1" applyFill="1" applyBorder="1" applyAlignment="1" applyProtection="1">
      <alignment horizontal="left" vertical="center"/>
      <protection locked="0"/>
    </xf>
    <xf numFmtId="3" fontId="25" fillId="0" borderId="59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41" xfId="0" applyNumberFormat="1" applyFont="1" applyFill="1" applyBorder="1" applyAlignment="1" applyProtection="1">
      <alignment horizontal="left" vertical="center" indent="1"/>
      <protection locked="0"/>
    </xf>
    <xf numFmtId="49" fontId="24" fillId="0" borderId="52" xfId="0" applyNumberFormat="1" applyFont="1" applyFill="1" applyBorder="1" applyAlignment="1" applyProtection="1">
      <alignment vertical="center"/>
      <protection locked="0"/>
    </xf>
    <xf numFmtId="49" fontId="24" fillId="0" borderId="52" xfId="0" applyNumberFormat="1" applyFont="1" applyFill="1" applyBorder="1" applyAlignment="1" applyProtection="1">
      <alignment horizontal="right" vertical="center"/>
      <protection locked="0"/>
    </xf>
    <xf numFmtId="3" fontId="18" fillId="0" borderId="52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25" xfId="0" applyNumberFormat="1" applyFont="1" applyFill="1" applyBorder="1" applyAlignment="1" applyProtection="1">
      <alignment vertical="center"/>
      <protection locked="0"/>
    </xf>
    <xf numFmtId="49" fontId="24" fillId="0" borderId="25" xfId="0" applyNumberFormat="1" applyFont="1" applyFill="1" applyBorder="1" applyAlignment="1" applyProtection="1">
      <alignment horizontal="right" vertical="center"/>
      <protection locked="0"/>
    </xf>
    <xf numFmtId="3" fontId="18" fillId="0" borderId="25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9" xfId="0" applyNumberFormat="1" applyFont="1" applyFill="1" applyBorder="1" applyAlignment="1">
      <alignment horizontal="left" vertical="center"/>
    </xf>
    <xf numFmtId="49" fontId="25" fillId="0" borderId="8" xfId="0" applyNumberFormat="1" applyFont="1" applyFill="1" applyBorder="1" applyAlignment="1">
      <alignment horizontal="left" vertical="center"/>
    </xf>
    <xf numFmtId="49" fontId="25" fillId="0" borderId="8" xfId="0" applyNumberFormat="1" applyFont="1" applyFill="1" applyBorder="1" applyAlignment="1" applyProtection="1">
      <alignment horizontal="left" vertical="center"/>
      <protection locked="0"/>
    </xf>
    <xf numFmtId="49" fontId="25" fillId="0" borderId="10" xfId="0" applyNumberFormat="1" applyFont="1" applyFill="1" applyBorder="1" applyAlignment="1" applyProtection="1">
      <alignment horizontal="left" vertical="center"/>
      <protection locked="0"/>
    </xf>
    <xf numFmtId="175" fontId="17" fillId="0" borderId="34" xfId="0" applyNumberFormat="1" applyFont="1" applyFill="1" applyBorder="1" applyAlignment="1">
      <alignment horizontal="left" vertical="center" wrapText="1" indent="1"/>
    </xf>
    <xf numFmtId="175" fontId="40" fillId="0" borderId="0" xfId="0" applyNumberFormat="1" applyFont="1" applyFill="1" applyBorder="1" applyAlignment="1">
      <alignment horizontal="left" vertical="center" wrapText="1"/>
    </xf>
    <xf numFmtId="166" fontId="24" fillId="0" borderId="34" xfId="0" applyNumberFormat="1" applyFont="1" applyFill="1" applyBorder="1" applyAlignment="1">
      <alignment horizontal="center" vertical="center" wrapText="1"/>
    </xf>
    <xf numFmtId="3" fontId="25" fillId="0" borderId="35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60" xfId="0" applyNumberFormat="1" applyFont="1" applyFill="1" applyBorder="1" applyAlignment="1" applyProtection="1">
      <alignment horizontal="right" vertical="center" wrapText="1"/>
      <protection locked="0"/>
    </xf>
    <xf numFmtId="166" fontId="24" fillId="0" borderId="34" xfId="0" applyNumberFormat="1" applyFont="1" applyFill="1" applyBorder="1" applyAlignment="1">
      <alignment horizontal="right" vertical="center" wrapText="1"/>
    </xf>
    <xf numFmtId="0" fontId="41" fillId="0" borderId="0" xfId="0" applyFont="1" applyAlignment="1" applyProtection="1">
      <alignment horizontal="right" vertical="top"/>
      <protection locked="0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34" xfId="0" quotePrefix="1" applyFont="1" applyFill="1" applyBorder="1" applyAlignment="1" applyProtection="1">
      <alignment horizontal="right" vertical="center" indent="1"/>
    </xf>
    <xf numFmtId="49" fontId="7" fillId="0" borderId="34" xfId="0" applyNumberFormat="1" applyFont="1" applyFill="1" applyBorder="1" applyAlignment="1" applyProtection="1">
      <alignment horizontal="right" vertical="center" indent="1"/>
    </xf>
    <xf numFmtId="0" fontId="7" fillId="0" borderId="42" xfId="0" applyFont="1" applyFill="1" applyBorder="1" applyAlignment="1" applyProtection="1">
      <alignment horizontal="center" vertical="center" wrapText="1"/>
    </xf>
    <xf numFmtId="0" fontId="17" fillId="0" borderId="61" xfId="0" applyFont="1" applyFill="1" applyBorder="1" applyAlignment="1" applyProtection="1">
      <alignment horizontal="center" vertical="center" wrapText="1"/>
    </xf>
    <xf numFmtId="166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</xf>
    <xf numFmtId="49" fontId="7" fillId="0" borderId="29" xfId="0" applyNumberFormat="1" applyFont="1" applyFill="1" applyBorder="1" applyAlignment="1" applyProtection="1">
      <alignment horizontal="right" vertical="center" indent="1"/>
    </xf>
    <xf numFmtId="166" fontId="1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6" fontId="25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/>
    </xf>
    <xf numFmtId="0" fontId="4" fillId="0" borderId="62" xfId="0" applyFont="1" applyBorder="1" applyAlignment="1">
      <alignment vertical="center" wrapText="1"/>
    </xf>
    <xf numFmtId="0" fontId="5" fillId="0" borderId="0" xfId="0" applyNumberFormat="1" applyFont="1" applyFill="1" applyAlignment="1" applyProtection="1">
      <alignment horizontal="right"/>
    </xf>
    <xf numFmtId="0" fontId="42" fillId="0" borderId="0" xfId="0" applyFont="1" applyFill="1" applyProtection="1"/>
    <xf numFmtId="166" fontId="26" fillId="0" borderId="14" xfId="0" applyNumberFormat="1" applyFont="1" applyFill="1" applyBorder="1" applyAlignment="1" applyProtection="1">
      <alignment horizontal="right" vertical="center" wrapText="1" indent="1"/>
    </xf>
    <xf numFmtId="166" fontId="26" fillId="0" borderId="29" xfId="0" applyNumberFormat="1" applyFont="1" applyFill="1" applyBorder="1" applyAlignment="1" applyProtection="1">
      <alignment horizontal="right" vertical="center" wrapText="1" indent="1"/>
    </xf>
    <xf numFmtId="3" fontId="43" fillId="0" borderId="63" xfId="0" applyNumberFormat="1" applyFont="1" applyFill="1" applyBorder="1" applyAlignment="1" applyProtection="1">
      <alignment horizontal="right" vertical="center"/>
      <protection locked="0"/>
    </xf>
    <xf numFmtId="3" fontId="43" fillId="0" borderId="63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56" xfId="0" applyNumberFormat="1" applyFont="1" applyFill="1" applyBorder="1" applyAlignment="1" applyProtection="1">
      <alignment horizontal="right" vertical="center" wrapText="1"/>
      <protection locked="0"/>
    </xf>
    <xf numFmtId="166" fontId="44" fillId="0" borderId="56" xfId="0" applyNumberFormat="1" applyFont="1" applyFill="1" applyBorder="1" applyAlignment="1">
      <alignment horizontal="right" vertical="center" wrapText="1"/>
    </xf>
    <xf numFmtId="4" fontId="44" fillId="0" borderId="56" xfId="0" applyNumberFormat="1" applyFont="1" applyFill="1" applyBorder="1" applyAlignment="1">
      <alignment horizontal="right" vertical="center" wrapText="1"/>
    </xf>
    <xf numFmtId="3" fontId="45" fillId="0" borderId="36" xfId="0" applyNumberFormat="1" applyFont="1" applyFill="1" applyBorder="1" applyAlignment="1" applyProtection="1">
      <alignment horizontal="right" vertical="center"/>
      <protection locked="0"/>
    </xf>
    <xf numFmtId="3" fontId="45" fillId="0" borderId="36" xfId="0" applyNumberFormat="1" applyFont="1" applyFill="1" applyBorder="1" applyAlignment="1" applyProtection="1">
      <alignment horizontal="right" vertical="center" wrapText="1"/>
      <protection locked="0"/>
    </xf>
    <xf numFmtId="166" fontId="44" fillId="0" borderId="36" xfId="0" applyNumberFormat="1" applyFont="1" applyFill="1" applyBorder="1" applyAlignment="1">
      <alignment horizontal="right" vertical="center" wrapText="1"/>
    </xf>
    <xf numFmtId="4" fontId="44" fillId="0" borderId="36" xfId="0" applyNumberFormat="1" applyFont="1" applyFill="1" applyBorder="1" applyAlignment="1">
      <alignment horizontal="right" vertical="center" wrapText="1"/>
    </xf>
    <xf numFmtId="3" fontId="43" fillId="0" borderId="36" xfId="0" applyNumberFormat="1" applyFont="1" applyFill="1" applyBorder="1" applyAlignment="1" applyProtection="1">
      <alignment horizontal="right" vertical="center"/>
      <protection locked="0"/>
    </xf>
    <xf numFmtId="3" fontId="43" fillId="0" borderId="36" xfId="0" applyNumberFormat="1" applyFont="1" applyFill="1" applyBorder="1" applyAlignment="1" applyProtection="1">
      <alignment horizontal="right" vertical="center" wrapText="1"/>
      <protection locked="0"/>
    </xf>
    <xf numFmtId="3" fontId="43" fillId="0" borderId="59" xfId="0" applyNumberFormat="1" applyFont="1" applyFill="1" applyBorder="1" applyAlignment="1" applyProtection="1">
      <alignment horizontal="right" vertical="center"/>
      <protection locked="0"/>
    </xf>
    <xf numFmtId="3" fontId="43" fillId="0" borderId="59" xfId="0" applyNumberFormat="1" applyFont="1" applyFill="1" applyBorder="1" applyAlignment="1" applyProtection="1">
      <alignment horizontal="right" vertical="center" wrapText="1"/>
      <protection locked="0"/>
    </xf>
    <xf numFmtId="4" fontId="44" fillId="0" borderId="60" xfId="0" applyNumberFormat="1" applyFont="1" applyFill="1" applyBorder="1" applyAlignment="1">
      <alignment horizontal="right" vertical="center" wrapText="1"/>
    </xf>
    <xf numFmtId="166" fontId="44" fillId="0" borderId="34" xfId="0" applyNumberFormat="1" applyFont="1" applyFill="1" applyBorder="1" applyAlignment="1">
      <alignment vertical="center"/>
    </xf>
    <xf numFmtId="4" fontId="43" fillId="0" borderId="34" xfId="0" applyNumberFormat="1" applyFont="1" applyFill="1" applyBorder="1" applyAlignment="1" applyProtection="1">
      <alignment vertical="center" wrapText="1"/>
      <protection locked="0"/>
    </xf>
    <xf numFmtId="3" fontId="46" fillId="0" borderId="36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63" xfId="0" applyNumberFormat="1" applyFont="1" applyFill="1" applyBorder="1" applyAlignment="1" applyProtection="1">
      <alignment horizontal="right" vertical="center"/>
      <protection locked="0"/>
    </xf>
    <xf numFmtId="3" fontId="46" fillId="0" borderId="63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56" xfId="0" applyNumberFormat="1" applyFont="1" applyFill="1" applyBorder="1" applyAlignment="1" applyProtection="1">
      <alignment horizontal="right" vertical="center" wrapText="1"/>
      <protection locked="0"/>
    </xf>
    <xf numFmtId="166" fontId="47" fillId="0" borderId="63" xfId="0" applyNumberFormat="1" applyFont="1" applyFill="1" applyBorder="1" applyAlignment="1" applyProtection="1">
      <alignment horizontal="right" vertical="center" wrapText="1"/>
    </xf>
    <xf numFmtId="4" fontId="47" fillId="0" borderId="56" xfId="0" applyNumberFormat="1" applyFont="1" applyFill="1" applyBorder="1" applyAlignment="1">
      <alignment horizontal="right" vertical="center" wrapText="1"/>
    </xf>
    <xf numFmtId="3" fontId="48" fillId="0" borderId="36" xfId="0" applyNumberFormat="1" applyFont="1" applyFill="1" applyBorder="1" applyAlignment="1" applyProtection="1">
      <alignment horizontal="right" vertical="center"/>
      <protection locked="0"/>
    </xf>
    <xf numFmtId="166" fontId="47" fillId="0" borderId="36" xfId="0" applyNumberFormat="1" applyFont="1" applyFill="1" applyBorder="1" applyAlignment="1" applyProtection="1">
      <alignment horizontal="right" vertical="center" wrapText="1"/>
    </xf>
    <xf numFmtId="4" fontId="47" fillId="0" borderId="36" xfId="0" applyNumberFormat="1" applyFont="1" applyFill="1" applyBorder="1" applyAlignment="1">
      <alignment horizontal="right" vertical="center" wrapText="1"/>
    </xf>
    <xf numFmtId="3" fontId="46" fillId="0" borderId="36" xfId="0" applyNumberFormat="1" applyFont="1" applyFill="1" applyBorder="1" applyAlignment="1" applyProtection="1">
      <alignment horizontal="right" vertical="center"/>
      <protection locked="0"/>
    </xf>
    <xf numFmtId="3" fontId="46" fillId="0" borderId="59" xfId="0" applyNumberFormat="1" applyFont="1" applyFill="1" applyBorder="1" applyAlignment="1" applyProtection="1">
      <alignment horizontal="right" vertical="center"/>
      <protection locked="0"/>
    </xf>
    <xf numFmtId="3" fontId="46" fillId="0" borderId="59" xfId="0" applyNumberFormat="1" applyFont="1" applyFill="1" applyBorder="1" applyAlignment="1" applyProtection="1">
      <alignment horizontal="right" vertical="center" wrapText="1"/>
      <protection locked="0"/>
    </xf>
    <xf numFmtId="4" fontId="47" fillId="0" borderId="60" xfId="0" applyNumberFormat="1" applyFont="1" applyFill="1" applyBorder="1" applyAlignment="1">
      <alignment horizontal="right" vertical="center" wrapText="1"/>
    </xf>
    <xf numFmtId="166" fontId="47" fillId="0" borderId="34" xfId="0" applyNumberFormat="1" applyFont="1" applyFill="1" applyBorder="1" applyAlignment="1">
      <alignment vertical="center"/>
    </xf>
    <xf numFmtId="4" fontId="46" fillId="0" borderId="34" xfId="0" applyNumberFormat="1" applyFont="1" applyFill="1" applyBorder="1" applyAlignment="1" applyProtection="1">
      <alignment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166" fontId="49" fillId="0" borderId="34" xfId="0" applyNumberFormat="1" applyFont="1" applyBorder="1" applyAlignment="1" applyProtection="1">
      <alignment vertical="center" wrapText="1"/>
      <protection locked="0"/>
    </xf>
    <xf numFmtId="49" fontId="49" fillId="0" borderId="34" xfId="0" applyNumberFormat="1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left" vertical="top" wrapText="1"/>
      <protection locked="0"/>
    </xf>
    <xf numFmtId="166" fontId="26" fillId="0" borderId="34" xfId="0" applyNumberFormat="1" applyFont="1" applyBorder="1" applyAlignment="1">
      <alignment horizontal="left" vertical="center" wrapText="1"/>
    </xf>
    <xf numFmtId="166" fontId="32" fillId="0" borderId="34" xfId="0" applyNumberFormat="1" applyFont="1" applyBorder="1" applyAlignment="1">
      <alignment vertical="center" wrapText="1"/>
    </xf>
    <xf numFmtId="166" fontId="32" fillId="0" borderId="34" xfId="0" applyNumberFormat="1" applyFont="1" applyBorder="1" applyAlignment="1">
      <alignment horizontal="center" vertical="center" wrapText="1"/>
    </xf>
    <xf numFmtId="166" fontId="21" fillId="0" borderId="34" xfId="0" applyNumberFormat="1" applyFont="1" applyBorder="1" applyAlignment="1" applyProtection="1">
      <alignment horizontal="left" vertical="center" wrapText="1"/>
      <protection locked="0"/>
    </xf>
    <xf numFmtId="166" fontId="21" fillId="0" borderId="34" xfId="0" applyNumberFormat="1" applyFont="1" applyBorder="1" applyAlignment="1" applyProtection="1">
      <alignment vertical="center" wrapText="1"/>
      <protection locked="0"/>
    </xf>
    <xf numFmtId="166" fontId="18" fillId="0" borderId="64" xfId="0" applyNumberFormat="1" applyFont="1" applyFill="1" applyBorder="1" applyAlignment="1" applyProtection="1">
      <alignment vertical="center" wrapText="1"/>
      <protection locked="0"/>
    </xf>
    <xf numFmtId="166" fontId="18" fillId="0" borderId="65" xfId="0" applyNumberFormat="1" applyFont="1" applyFill="1" applyBorder="1" applyAlignment="1" applyProtection="1">
      <alignment vertical="center" wrapText="1"/>
      <protection locked="0"/>
    </xf>
    <xf numFmtId="166" fontId="18" fillId="0" borderId="34" xfId="0" applyNumberFormat="1" applyFont="1" applyFill="1" applyBorder="1" applyAlignment="1" applyProtection="1">
      <alignment vertical="center" wrapText="1"/>
      <protection locked="0"/>
    </xf>
    <xf numFmtId="49" fontId="18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6" fillId="0" borderId="57" xfId="0" applyNumberFormat="1" applyFont="1" applyFill="1" applyBorder="1" applyAlignment="1" applyProtection="1">
      <alignment vertical="center" wrapText="1"/>
      <protection locked="0"/>
    </xf>
    <xf numFmtId="166" fontId="26" fillId="0" borderId="58" xfId="0" applyNumberFormat="1" applyFont="1" applyFill="1" applyBorder="1" applyAlignment="1" applyProtection="1">
      <alignment vertical="center" wrapText="1"/>
      <protection locked="0"/>
    </xf>
    <xf numFmtId="166" fontId="18" fillId="0" borderId="38" xfId="0" applyNumberFormat="1" applyFont="1" applyFill="1" applyBorder="1" applyAlignment="1" applyProtection="1">
      <alignment vertical="center" wrapText="1"/>
      <protection locked="0"/>
    </xf>
    <xf numFmtId="49" fontId="18" fillId="0" borderId="38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2" xfId="0" applyNumberFormat="1" applyFont="1" applyFill="1" applyBorder="1" applyAlignment="1" applyProtection="1">
      <alignment vertical="center" wrapText="1"/>
      <protection locked="0"/>
    </xf>
    <xf numFmtId="166" fontId="25" fillId="0" borderId="50" xfId="0" applyNumberFormat="1" applyFont="1" applyFill="1" applyBorder="1" applyAlignment="1" applyProtection="1">
      <alignment vertical="center" wrapText="1"/>
      <protection locked="0"/>
    </xf>
    <xf numFmtId="166" fontId="25" fillId="0" borderId="5" xfId="0" applyNumberFormat="1" applyFont="1" applyFill="1" applyBorder="1" applyAlignment="1" applyProtection="1">
      <alignment vertical="center" wrapText="1"/>
      <protection locked="0"/>
    </xf>
    <xf numFmtId="166" fontId="49" fillId="0" borderId="29" xfId="0" applyNumberFormat="1" applyFont="1" applyBorder="1" applyAlignment="1" applyProtection="1">
      <alignment vertical="center" wrapText="1"/>
      <protection locked="0"/>
    </xf>
    <xf numFmtId="166" fontId="21" fillId="0" borderId="63" xfId="0" applyNumberFormat="1" applyFont="1" applyBorder="1" applyAlignment="1" applyProtection="1">
      <alignment vertical="center" wrapText="1"/>
      <protection locked="0"/>
    </xf>
    <xf numFmtId="166" fontId="9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horizontal="righ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0" fillId="0" borderId="1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right" vertical="center" wrapText="1" indent="1"/>
    </xf>
    <xf numFmtId="0" fontId="22" fillId="0" borderId="24" xfId="0" applyFont="1" applyBorder="1" applyAlignment="1" applyProtection="1">
      <alignment horizontal="left" vertical="center" wrapText="1" indent="1"/>
      <protection locked="0"/>
    </xf>
    <xf numFmtId="3" fontId="25" fillId="0" borderId="3" xfId="0" applyNumberFormat="1" applyFont="1" applyBorder="1" applyAlignment="1" applyProtection="1">
      <alignment horizontal="right" vertical="center" wrapText="1" indent="1"/>
      <protection locked="0"/>
    </xf>
    <xf numFmtId="3" fontId="25" fillId="0" borderId="27" xfId="0" applyNumberFormat="1" applyFont="1" applyBorder="1" applyAlignment="1" applyProtection="1">
      <alignment horizontal="right" vertical="center" wrapText="1" indent="1"/>
      <protection locked="0"/>
    </xf>
    <xf numFmtId="0" fontId="25" fillId="0" borderId="8" xfId="0" applyFont="1" applyBorder="1" applyAlignment="1">
      <alignment horizontal="right" vertical="center" wrapText="1" indent="1"/>
    </xf>
    <xf numFmtId="0" fontId="22" fillId="0" borderId="5" xfId="0" applyFont="1" applyBorder="1" applyAlignment="1" applyProtection="1">
      <alignment horizontal="left" vertical="center" wrapText="1" indent="1"/>
      <protection locked="0"/>
    </xf>
    <xf numFmtId="3" fontId="25" fillId="0" borderId="2" xfId="0" applyNumberFormat="1" applyFont="1" applyBorder="1" applyAlignment="1" applyProtection="1">
      <alignment horizontal="right" vertical="center" wrapText="1" indent="1"/>
      <protection locked="0"/>
    </xf>
    <xf numFmtId="3" fontId="25" fillId="0" borderId="21" xfId="0" applyNumberFormat="1" applyFont="1" applyBorder="1" applyAlignment="1" applyProtection="1">
      <alignment horizontal="right" vertical="center" wrapText="1" indent="1"/>
      <protection locked="0"/>
    </xf>
    <xf numFmtId="0" fontId="22" fillId="0" borderId="5" xfId="0" applyFont="1" applyBorder="1" applyAlignment="1" applyProtection="1">
      <alignment horizontal="left" vertical="center" wrapText="1" indent="8"/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0" fontId="25" fillId="0" borderId="12" xfId="0" applyFont="1" applyBorder="1" applyAlignment="1">
      <alignment horizontal="right" vertical="center" wrapText="1" indent="1"/>
    </xf>
    <xf numFmtId="0" fontId="25" fillId="0" borderId="23" xfId="0" applyFont="1" applyBorder="1" applyAlignment="1" applyProtection="1">
      <alignment vertical="center" wrapText="1"/>
      <protection locked="0"/>
    </xf>
    <xf numFmtId="3" fontId="25" fillId="0" borderId="23" xfId="0" applyNumberFormat="1" applyFont="1" applyBorder="1" applyAlignment="1" applyProtection="1">
      <alignment horizontal="right" vertical="center" wrapText="1" indent="1"/>
      <protection locked="0"/>
    </xf>
    <xf numFmtId="3" fontId="25" fillId="0" borderId="46" xfId="0" applyNumberFormat="1" applyFont="1" applyBorder="1" applyAlignment="1" applyProtection="1">
      <alignment horizontal="right" vertical="center" wrapText="1" indent="1"/>
      <protection locked="0"/>
    </xf>
    <xf numFmtId="0" fontId="24" fillId="0" borderId="13" xfId="0" applyFont="1" applyBorder="1" applyAlignment="1">
      <alignment horizontal="right" vertical="center" wrapText="1" indent="1"/>
    </xf>
    <xf numFmtId="0" fontId="24" fillId="0" borderId="14" xfId="0" applyFont="1" applyBorder="1" applyAlignment="1">
      <alignment vertical="center" wrapText="1"/>
    </xf>
    <xf numFmtId="3" fontId="24" fillId="0" borderId="14" xfId="0" applyNumberFormat="1" applyFont="1" applyBorder="1" applyAlignment="1">
      <alignment horizontal="right" vertical="center" wrapText="1" indent="1"/>
    </xf>
    <xf numFmtId="3" fontId="24" fillId="0" borderId="17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/>
    </xf>
    <xf numFmtId="0" fontId="39" fillId="0" borderId="0" xfId="7"/>
    <xf numFmtId="0" fontId="52" fillId="0" borderId="0" xfId="7" applyFont="1"/>
    <xf numFmtId="0" fontId="40" fillId="0" borderId="12" xfId="7" applyFont="1" applyBorder="1" applyAlignment="1">
      <alignment horizontal="center" vertical="center" wrapText="1"/>
    </xf>
    <xf numFmtId="0" fontId="40" fillId="0" borderId="23" xfId="7" applyFont="1" applyBorder="1" applyAlignment="1">
      <alignment horizontal="center" vertical="center" wrapText="1"/>
    </xf>
    <xf numFmtId="0" fontId="40" fillId="0" borderId="46" xfId="7" applyFont="1" applyBorder="1" applyAlignment="1">
      <alignment horizontal="center" vertical="center" wrapText="1"/>
    </xf>
    <xf numFmtId="0" fontId="23" fillId="0" borderId="11" xfId="7" applyFont="1" applyBorder="1" applyAlignment="1">
      <alignment vertical="center" wrapText="1"/>
    </xf>
    <xf numFmtId="176" fontId="18" fillId="0" borderId="4" xfId="6" applyNumberFormat="1" applyFont="1" applyBorder="1" applyAlignment="1">
      <alignment horizontal="center" vertical="center"/>
    </xf>
    <xf numFmtId="177" fontId="56" fillId="0" borderId="4" xfId="7" applyNumberFormat="1" applyFont="1" applyBorder="1" applyAlignment="1" applyProtection="1">
      <alignment horizontal="right" vertical="center" wrapText="1"/>
      <protection locked="0"/>
    </xf>
    <xf numFmtId="177" fontId="56" fillId="0" borderId="39" xfId="7" applyNumberFormat="1" applyFont="1" applyBorder="1" applyAlignment="1" applyProtection="1">
      <alignment horizontal="right" vertical="center" wrapText="1"/>
      <protection locked="0"/>
    </xf>
    <xf numFmtId="0" fontId="23" fillId="0" borderId="8" xfId="7" applyFont="1" applyBorder="1" applyAlignment="1">
      <alignment vertical="center" wrapText="1"/>
    </xf>
    <xf numFmtId="176" fontId="18" fillId="0" borderId="2" xfId="6" applyNumberFormat="1" applyFont="1" applyBorder="1" applyAlignment="1">
      <alignment horizontal="center" vertical="center"/>
    </xf>
    <xf numFmtId="177" fontId="56" fillId="0" borderId="2" xfId="7" applyNumberFormat="1" applyFont="1" applyBorder="1" applyAlignment="1">
      <alignment horizontal="right" vertical="center" wrapText="1"/>
    </xf>
    <xf numFmtId="177" fontId="56" fillId="0" borderId="21" xfId="7" applyNumberFormat="1" applyFont="1" applyBorder="1" applyAlignment="1">
      <alignment horizontal="right" vertical="center" wrapText="1"/>
    </xf>
    <xf numFmtId="0" fontId="57" fillId="0" borderId="8" xfId="7" applyFont="1" applyBorder="1" applyAlignment="1">
      <alignment horizontal="left" vertical="center" wrapText="1" indent="1"/>
    </xf>
    <xf numFmtId="177" fontId="58" fillId="0" borderId="2" xfId="7" applyNumberFormat="1" applyFont="1" applyBorder="1" applyAlignment="1" applyProtection="1">
      <alignment horizontal="right" vertical="center" wrapText="1"/>
      <protection locked="0"/>
    </xf>
    <xf numFmtId="177" fontId="58" fillId="0" borderId="21" xfId="7" applyNumberFormat="1" applyFont="1" applyBorder="1" applyAlignment="1" applyProtection="1">
      <alignment horizontal="right" vertical="center" wrapText="1"/>
      <protection locked="0"/>
    </xf>
    <xf numFmtId="177" fontId="59" fillId="0" borderId="2" xfId="7" applyNumberFormat="1" applyFont="1" applyBorder="1" applyAlignment="1" applyProtection="1">
      <alignment horizontal="right" vertical="center" wrapText="1"/>
      <protection locked="0"/>
    </xf>
    <xf numFmtId="177" fontId="59" fillId="0" borderId="21" xfId="7" applyNumberFormat="1" applyFont="1" applyBorder="1" applyAlignment="1" applyProtection="1">
      <alignment horizontal="right" vertical="center" wrapText="1"/>
      <protection locked="0"/>
    </xf>
    <xf numFmtId="177" fontId="59" fillId="0" borderId="21" xfId="7" applyNumberFormat="1" applyFont="1" applyBorder="1" applyAlignment="1">
      <alignment horizontal="right" vertical="center" wrapText="1"/>
    </xf>
    <xf numFmtId="177" fontId="59" fillId="0" borderId="2" xfId="7" applyNumberFormat="1" applyFont="1" applyBorder="1" applyAlignment="1">
      <alignment horizontal="right" vertical="center" wrapText="1"/>
    </xf>
    <xf numFmtId="0" fontId="23" fillId="0" borderId="12" xfId="7" applyFont="1" applyBorder="1" applyAlignment="1">
      <alignment vertical="center" wrapText="1"/>
    </xf>
    <xf numFmtId="176" fontId="18" fillId="0" borderId="23" xfId="6" applyNumberFormat="1" applyFont="1" applyBorder="1" applyAlignment="1">
      <alignment horizontal="center" vertical="center"/>
    </xf>
    <xf numFmtId="177" fontId="56" fillId="0" borderId="23" xfId="7" applyNumberFormat="1" applyFont="1" applyBorder="1" applyAlignment="1">
      <alignment horizontal="right" vertical="center" wrapText="1"/>
    </xf>
    <xf numFmtId="177" fontId="56" fillId="0" borderId="46" xfId="7" applyNumberFormat="1" applyFont="1" applyBorder="1" applyAlignment="1">
      <alignment horizontal="right" vertical="center" wrapText="1"/>
    </xf>
    <xf numFmtId="0" fontId="14" fillId="0" borderId="0" xfId="6" applyAlignment="1">
      <alignment vertical="center" wrapText="1"/>
    </xf>
    <xf numFmtId="49" fontId="17" fillId="0" borderId="12" xfId="6" applyNumberFormat="1" applyFont="1" applyBorder="1" applyAlignment="1">
      <alignment horizontal="center" vertical="center" wrapText="1"/>
    </xf>
    <xf numFmtId="49" fontId="17" fillId="0" borderId="23" xfId="6" applyNumberFormat="1" applyFont="1" applyBorder="1" applyAlignment="1">
      <alignment horizontal="center" vertical="center"/>
    </xf>
    <xf numFmtId="49" fontId="17" fillId="0" borderId="46" xfId="6" applyNumberFormat="1" applyFont="1" applyBorder="1" applyAlignment="1">
      <alignment horizontal="center" vertical="center"/>
    </xf>
    <xf numFmtId="176" fontId="18" fillId="0" borderId="3" xfId="6" applyNumberFormat="1" applyFont="1" applyBorder="1" applyAlignment="1">
      <alignment horizontal="center" vertical="center"/>
    </xf>
    <xf numFmtId="178" fontId="18" fillId="0" borderId="27" xfId="6" applyNumberFormat="1" applyFont="1" applyBorder="1" applyAlignment="1" applyProtection="1">
      <alignment vertical="center"/>
      <protection locked="0"/>
    </xf>
    <xf numFmtId="178" fontId="18" fillId="0" borderId="21" xfId="6" applyNumberFormat="1" applyFont="1" applyBorder="1" applyAlignment="1" applyProtection="1">
      <alignment vertical="center"/>
      <protection locked="0"/>
    </xf>
    <xf numFmtId="178" fontId="17" fillId="0" borderId="21" xfId="6" applyNumberFormat="1" applyFont="1" applyBorder="1" applyAlignment="1">
      <alignment vertical="center"/>
    </xf>
    <xf numFmtId="178" fontId="17" fillId="0" borderId="21" xfId="6" applyNumberFormat="1" applyFont="1" applyBorder="1" applyAlignment="1" applyProtection="1">
      <alignment vertical="center"/>
      <protection locked="0"/>
    </xf>
    <xf numFmtId="0" fontId="17" fillId="0" borderId="12" xfId="6" applyFont="1" applyBorder="1" applyAlignment="1">
      <alignment horizontal="left" vertical="center" wrapText="1"/>
    </xf>
    <xf numFmtId="178" fontId="17" fillId="0" borderId="46" xfId="6" applyNumberFormat="1" applyFont="1" applyBorder="1" applyAlignment="1">
      <alignment vertical="center"/>
    </xf>
    <xf numFmtId="0" fontId="25" fillId="0" borderId="0" xfId="0" applyFont="1"/>
    <xf numFmtId="166" fontId="2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26" fillId="0" borderId="66" xfId="0" applyNumberFormat="1" applyFont="1" applyFill="1" applyBorder="1" applyAlignment="1" applyProtection="1">
      <alignment vertical="center" wrapText="1"/>
      <protection locked="0"/>
    </xf>
    <xf numFmtId="166" fontId="26" fillId="0" borderId="36" xfId="0" applyNumberFormat="1" applyFont="1" applyBorder="1" applyAlignment="1">
      <alignment vertical="center" wrapText="1"/>
    </xf>
    <xf numFmtId="166" fontId="26" fillId="0" borderId="60" xfId="0" applyNumberFormat="1" applyFont="1" applyBorder="1" applyAlignment="1">
      <alignment vertical="center" wrapText="1"/>
    </xf>
    <xf numFmtId="166" fontId="18" fillId="0" borderId="0" xfId="0" applyNumberFormat="1" applyFont="1" applyFill="1" applyAlignment="1">
      <alignment vertical="center" wrapText="1"/>
    </xf>
    <xf numFmtId="166" fontId="30" fillId="0" borderId="25" xfId="5" applyNumberFormat="1" applyFont="1" applyFill="1" applyBorder="1" applyAlignment="1" applyProtection="1">
      <alignment horizontal="left" vertical="center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9" xfId="5" applyFont="1" applyFill="1" applyBorder="1" applyAlignment="1" applyProtection="1">
      <alignment horizontal="center" vertical="center" wrapText="1"/>
    </xf>
    <xf numFmtId="0" fontId="7" fillId="0" borderId="67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39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6" fontId="6" fillId="0" borderId="0" xfId="5" applyNumberFormat="1" applyFont="1" applyFill="1" applyBorder="1" applyAlignment="1" applyProtection="1">
      <alignment horizontal="center" vertical="center"/>
    </xf>
    <xf numFmtId="166" fontId="30" fillId="0" borderId="25" xfId="5" applyNumberFormat="1" applyFont="1" applyFill="1" applyBorder="1" applyAlignment="1" applyProtection="1">
      <alignment horizontal="left"/>
    </xf>
    <xf numFmtId="166" fontId="26" fillId="0" borderId="63" xfId="0" applyNumberFormat="1" applyFont="1" applyFill="1" applyBorder="1" applyAlignment="1" applyProtection="1">
      <alignment horizontal="center" vertical="center" wrapText="1"/>
    </xf>
    <xf numFmtId="166" fontId="26" fillId="0" borderId="54" xfId="0" applyNumberFormat="1" applyFont="1" applyFill="1" applyBorder="1" applyAlignment="1" applyProtection="1">
      <alignment horizontal="center" vertical="center" wrapText="1"/>
    </xf>
    <xf numFmtId="166" fontId="15" fillId="0" borderId="0" xfId="0" applyNumberFormat="1" applyFont="1" applyFill="1" applyAlignment="1" applyProtection="1">
      <alignment horizontal="center" textRotation="180" wrapText="1"/>
    </xf>
    <xf numFmtId="166" fontId="60" fillId="0" borderId="52" xfId="0" applyNumberFormat="1" applyFont="1" applyFill="1" applyBorder="1" applyAlignment="1" applyProtection="1">
      <alignment horizontal="center" vertical="center" wrapText="1"/>
    </xf>
    <xf numFmtId="166" fontId="19" fillId="0" borderId="0" xfId="0" applyNumberFormat="1" applyFont="1" applyFill="1" applyAlignment="1">
      <alignment horizontal="center" vertical="center" wrapText="1"/>
    </xf>
    <xf numFmtId="175" fontId="6" fillId="0" borderId="0" xfId="0" applyNumberFormat="1" applyFont="1" applyFill="1" applyBorder="1" applyAlignment="1">
      <alignment horizontal="center" vertical="center" wrapText="1"/>
    </xf>
    <xf numFmtId="166" fontId="17" fillId="0" borderId="34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textRotation="180"/>
    </xf>
    <xf numFmtId="166" fontId="5" fillId="0" borderId="25" xfId="0" applyNumberFormat="1" applyFont="1" applyFill="1" applyBorder="1" applyAlignment="1">
      <alignment horizontal="right" vertical="center"/>
    </xf>
    <xf numFmtId="166" fontId="7" fillId="0" borderId="70" xfId="0" applyNumberFormat="1" applyFont="1" applyFill="1" applyBorder="1" applyAlignment="1">
      <alignment horizontal="center" vertical="center"/>
    </xf>
    <xf numFmtId="166" fontId="7" fillId="0" borderId="37" xfId="0" applyNumberFormat="1" applyFont="1" applyFill="1" applyBorder="1" applyAlignment="1">
      <alignment horizontal="center" vertical="center"/>
    </xf>
    <xf numFmtId="166" fontId="7" fillId="0" borderId="53" xfId="0" applyNumberFormat="1" applyFont="1" applyFill="1" applyBorder="1" applyAlignment="1">
      <alignment horizontal="center" vertical="center"/>
    </xf>
    <xf numFmtId="166" fontId="26" fillId="0" borderId="34" xfId="0" applyNumberFormat="1" applyFont="1" applyFill="1" applyBorder="1" applyAlignment="1">
      <alignment horizontal="center" vertical="center" wrapText="1"/>
    </xf>
    <xf numFmtId="166" fontId="7" fillId="0" borderId="63" xfId="0" applyNumberFormat="1" applyFont="1" applyFill="1" applyBorder="1" applyAlignment="1">
      <alignment horizontal="center" vertical="center" wrapText="1"/>
    </xf>
    <xf numFmtId="166" fontId="7" fillId="0" borderId="38" xfId="0" applyNumberFormat="1" applyFont="1" applyFill="1" applyBorder="1" applyAlignment="1">
      <alignment horizontal="center" vertical="center" wrapText="1"/>
    </xf>
    <xf numFmtId="166" fontId="0" fillId="0" borderId="55" xfId="0" applyNumberFormat="1" applyFill="1" applyBorder="1" applyAlignment="1" applyProtection="1">
      <alignment horizontal="left" vertical="center" wrapText="1"/>
      <protection locked="0"/>
    </xf>
    <xf numFmtId="166" fontId="0" fillId="0" borderId="71" xfId="0" applyNumberFormat="1" applyFill="1" applyBorder="1" applyAlignment="1" applyProtection="1">
      <alignment horizontal="left" vertical="center" wrapText="1"/>
      <protection locked="0"/>
    </xf>
    <xf numFmtId="175" fontId="40" fillId="0" borderId="52" xfId="0" applyNumberFormat="1" applyFont="1" applyFill="1" applyBorder="1" applyAlignment="1">
      <alignment horizontal="left" vertical="center" wrapText="1"/>
    </xf>
    <xf numFmtId="166" fontId="7" fillId="0" borderId="34" xfId="0" applyNumberFormat="1" applyFont="1" applyFill="1" applyBorder="1" applyAlignment="1">
      <alignment horizontal="center" vertical="center" wrapText="1"/>
    </xf>
    <xf numFmtId="166" fontId="27" fillId="0" borderId="41" xfId="0" applyNumberFormat="1" applyFont="1" applyFill="1" applyBorder="1" applyAlignment="1">
      <alignment horizontal="center" vertical="center" wrapText="1"/>
    </xf>
    <xf numFmtId="166" fontId="27" fillId="0" borderId="61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Fill="1" applyAlignment="1">
      <alignment horizontal="left" vertical="center" wrapText="1"/>
    </xf>
    <xf numFmtId="166" fontId="27" fillId="0" borderId="41" xfId="0" applyNumberFormat="1" applyFont="1" applyFill="1" applyBorder="1" applyAlignment="1">
      <alignment horizontal="left" vertical="center" wrapText="1" indent="2"/>
    </xf>
    <xf numFmtId="166" fontId="27" fillId="0" borderId="61" xfId="0" applyNumberFormat="1" applyFont="1" applyFill="1" applyBorder="1" applyAlignment="1">
      <alignment horizontal="left" vertical="center" wrapText="1" indent="2"/>
    </xf>
    <xf numFmtId="166" fontId="0" fillId="0" borderId="68" xfId="0" applyNumberFormat="1" applyFill="1" applyBorder="1" applyAlignment="1" applyProtection="1">
      <alignment horizontal="left" vertical="center" wrapText="1"/>
      <protection locked="0"/>
    </xf>
    <xf numFmtId="166" fontId="0" fillId="0" borderId="69" xfId="0" applyNumberFormat="1" applyFill="1" applyBorder="1" applyAlignment="1" applyProtection="1">
      <alignment horizontal="left" vertical="center" wrapText="1"/>
      <protection locked="0"/>
    </xf>
    <xf numFmtId="166" fontId="17" fillId="0" borderId="34" xfId="0" applyNumberFormat="1" applyFont="1" applyFill="1" applyBorder="1" applyAlignment="1">
      <alignment horizontal="center" vertical="center"/>
    </xf>
    <xf numFmtId="166" fontId="0" fillId="0" borderId="0" xfId="0" applyNumberFormat="1" applyFill="1" applyAlignment="1" applyProtection="1">
      <alignment horizontal="left" vertical="center" wrapText="1"/>
      <protection locked="0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Alignment="1">
      <alignment horizontal="center" wrapText="1"/>
    </xf>
    <xf numFmtId="0" fontId="25" fillId="0" borderId="52" xfId="0" applyFont="1" applyBorder="1" applyAlignment="1">
      <alignment horizontal="justify" vertical="center" wrapText="1"/>
    </xf>
    <xf numFmtId="0" fontId="51" fillId="0" borderId="0" xfId="7" applyFont="1" applyAlignment="1">
      <alignment horizontal="center" vertical="center" wrapText="1"/>
    </xf>
    <xf numFmtId="0" fontId="53" fillId="0" borderId="0" xfId="7" applyFont="1" applyAlignment="1">
      <alignment horizontal="right"/>
    </xf>
    <xf numFmtId="0" fontId="54" fillId="0" borderId="15" xfId="7" applyFont="1" applyBorder="1" applyAlignment="1">
      <alignment horizontal="center" vertical="center" wrapText="1"/>
    </xf>
    <xf numFmtId="0" fontId="54" fillId="0" borderId="7" xfId="7" applyFont="1" applyBorder="1" applyAlignment="1">
      <alignment horizontal="center" vertical="center" wrapText="1"/>
    </xf>
    <xf numFmtId="0" fontId="54" fillId="0" borderId="9" xfId="7" applyFont="1" applyBorder="1" applyAlignment="1">
      <alignment horizontal="center" vertical="center" wrapText="1"/>
    </xf>
    <xf numFmtId="0" fontId="55" fillId="0" borderId="16" xfId="6" applyFont="1" applyBorder="1" applyAlignment="1">
      <alignment horizontal="center" vertical="center" textRotation="90"/>
    </xf>
    <xf numFmtId="0" fontId="55" fillId="0" borderId="1" xfId="6" applyFont="1" applyBorder="1" applyAlignment="1">
      <alignment horizontal="center" vertical="center" textRotation="90"/>
    </xf>
    <xf numFmtId="0" fontId="55" fillId="0" borderId="3" xfId="6" applyFont="1" applyBorder="1" applyAlignment="1">
      <alignment horizontal="center" vertical="center" textRotation="90"/>
    </xf>
    <xf numFmtId="0" fontId="53" fillId="0" borderId="4" xfId="7" applyFont="1" applyBorder="1" applyAlignment="1">
      <alignment horizontal="center" vertical="center" wrapText="1"/>
    </xf>
    <xf numFmtId="0" fontId="53" fillId="0" borderId="2" xfId="7" applyFont="1" applyBorder="1" applyAlignment="1">
      <alignment horizontal="center" vertical="center" wrapText="1"/>
    </xf>
    <xf numFmtId="0" fontId="53" fillId="0" borderId="72" xfId="7" applyFont="1" applyBorder="1" applyAlignment="1">
      <alignment horizontal="center" vertical="center" wrapText="1"/>
    </xf>
    <xf numFmtId="0" fontId="53" fillId="0" borderId="27" xfId="7" applyFont="1" applyBorder="1" applyAlignment="1">
      <alignment horizontal="center" vertical="center" wrapText="1"/>
    </xf>
    <xf numFmtId="0" fontId="53" fillId="0" borderId="2" xfId="7" applyFont="1" applyBorder="1" applyAlignment="1">
      <alignment horizontal="center" wrapText="1"/>
    </xf>
    <xf numFmtId="0" fontId="53" fillId="0" borderId="21" xfId="7" applyFont="1" applyBorder="1" applyAlignment="1">
      <alignment horizontal="center" wrapText="1"/>
    </xf>
    <xf numFmtId="0" fontId="19" fillId="0" borderId="0" xfId="6" applyFont="1" applyAlignment="1">
      <alignment horizontal="center" vertical="center" wrapText="1"/>
    </xf>
    <xf numFmtId="0" fontId="30" fillId="0" borderId="0" xfId="6" applyFont="1" applyAlignment="1">
      <alignment horizontal="right" vertical="center"/>
    </xf>
    <xf numFmtId="0" fontId="19" fillId="0" borderId="11" xfId="6" applyFont="1" applyBorder="1" applyAlignment="1">
      <alignment horizontal="center" vertical="center" wrapText="1"/>
    </xf>
    <xf numFmtId="0" fontId="19" fillId="0" borderId="8" xfId="6" applyFont="1" applyBorder="1" applyAlignment="1">
      <alignment horizontal="center" vertical="center" wrapText="1"/>
    </xf>
    <xf numFmtId="0" fontId="55" fillId="0" borderId="4" xfId="6" applyFont="1" applyBorder="1" applyAlignment="1">
      <alignment horizontal="center" vertical="center" textRotation="90"/>
    </xf>
    <xf numFmtId="0" fontId="55" fillId="0" borderId="2" xfId="6" applyFont="1" applyBorder="1" applyAlignment="1">
      <alignment horizontal="center" vertical="center" textRotation="90"/>
    </xf>
    <xf numFmtId="0" fontId="5" fillId="0" borderId="39" xfId="6" applyFont="1" applyBorder="1" applyAlignment="1">
      <alignment horizontal="center" vertical="center" wrapText="1"/>
    </xf>
    <xf numFmtId="0" fontId="5" fillId="0" borderId="21" xfId="6" applyFont="1" applyBorder="1" applyAlignment="1">
      <alignment horizontal="center" vertical="center"/>
    </xf>
  </cellXfs>
  <cellStyles count="8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VAGYONK" xfId="6"/>
    <cellStyle name="Normál_VAGYONKIM" xfId="7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Saj&#243;l&#225;di%20test&#252;letik/2018/2018.%20m&#225;jusi%20&#252;l&#233;s/Z&#193;RSZ&#193;MREND%20mell.%20m&#243;dos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 mell."/>
      <sheetName val="1.2. mell."/>
      <sheetName val="2.1. mell  "/>
      <sheetName val="2.2. mell  "/>
      <sheetName val="3. mell."/>
      <sheetName val="4. mell."/>
      <sheetName val="5. mell. "/>
      <sheetName val="6. mell"/>
      <sheetName val="7.1. mell."/>
      <sheetName val="7.2. mell."/>
      <sheetName val="biztosított kedvezmények"/>
      <sheetName val="Vagyonkimutatás 1."/>
      <sheetName val="Vagyonkimutatás 2."/>
      <sheetName val="Vagyonkimutatás 3."/>
      <sheetName val="Vagyonkimutatás 4."/>
      <sheetName val="Részesedések"/>
      <sheetName val="Pénzeszközök változása"/>
      <sheetName val="3. tájékoztató tábla"/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H1" t="str">
            <v>Forintban!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Normal="100" workbookViewId="0">
      <selection activeCell="E24" sqref="E24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329" t="s">
        <v>542</v>
      </c>
      <c r="B1" s="100"/>
    </row>
    <row r="2" spans="1:2" x14ac:dyDescent="0.25">
      <c r="A2" s="100"/>
      <c r="B2" s="100"/>
    </row>
    <row r="3" spans="1:2" x14ac:dyDescent="0.25">
      <c r="A3" s="331"/>
      <c r="B3" s="331"/>
    </row>
    <row r="4" spans="1:2" ht="15.6" x14ac:dyDescent="0.3">
      <c r="A4" s="102"/>
      <c r="B4" s="335"/>
    </row>
    <row r="5" spans="1:2" ht="15.6" x14ac:dyDescent="0.3">
      <c r="A5" s="102"/>
      <c r="B5" s="335"/>
    </row>
    <row r="6" spans="1:2" s="74" customFormat="1" ht="15.6" x14ac:dyDescent="0.3">
      <c r="A6" s="102" t="s">
        <v>538</v>
      </c>
      <c r="B6" s="331"/>
    </row>
    <row r="7" spans="1:2" s="74" customFormat="1" x14ac:dyDescent="0.25">
      <c r="A7" s="331"/>
      <c r="B7" s="331"/>
    </row>
    <row r="8" spans="1:2" s="74" customFormat="1" x14ac:dyDescent="0.25">
      <c r="A8" s="331"/>
      <c r="B8" s="331"/>
    </row>
    <row r="9" spans="1:2" x14ac:dyDescent="0.25">
      <c r="A9" s="331" t="s">
        <v>505</v>
      </c>
      <c r="B9" s="331" t="s">
        <v>456</v>
      </c>
    </row>
    <row r="10" spans="1:2" x14ac:dyDescent="0.25">
      <c r="A10" s="331" t="s">
        <v>503</v>
      </c>
      <c r="B10" s="331" t="s">
        <v>462</v>
      </c>
    </row>
    <row r="11" spans="1:2" x14ac:dyDescent="0.25">
      <c r="A11" s="331" t="s">
        <v>504</v>
      </c>
      <c r="B11" s="331" t="s">
        <v>463</v>
      </c>
    </row>
    <row r="12" spans="1:2" x14ac:dyDescent="0.25">
      <c r="A12" s="331"/>
      <c r="B12" s="331"/>
    </row>
    <row r="13" spans="1:2" ht="15.6" x14ac:dyDescent="0.3">
      <c r="A13" s="102" t="str">
        <f>+CONCATENATE(LEFT(A6,4),". évi módosított előirányzat BEVÉTELEK")</f>
        <v>2017. évi módosított előirányzat BEVÉTELEK</v>
      </c>
      <c r="B13" s="335"/>
    </row>
    <row r="14" spans="1:2" x14ac:dyDescent="0.25">
      <c r="A14" s="331"/>
      <c r="B14" s="331"/>
    </row>
    <row r="15" spans="1:2" s="74" customFormat="1" x14ac:dyDescent="0.25">
      <c r="A15" s="331" t="s">
        <v>506</v>
      </c>
      <c r="B15" s="331" t="s">
        <v>457</v>
      </c>
    </row>
    <row r="16" spans="1:2" x14ac:dyDescent="0.25">
      <c r="A16" s="331" t="s">
        <v>507</v>
      </c>
      <c r="B16" s="331" t="s">
        <v>464</v>
      </c>
    </row>
    <row r="17" spans="1:2" x14ac:dyDescent="0.25">
      <c r="A17" s="331" t="s">
        <v>508</v>
      </c>
      <c r="B17" s="331" t="s">
        <v>465</v>
      </c>
    </row>
    <row r="18" spans="1:2" x14ac:dyDescent="0.25">
      <c r="A18" s="331"/>
      <c r="B18" s="331"/>
    </row>
    <row r="19" spans="1:2" ht="13.8" x14ac:dyDescent="0.25">
      <c r="A19" s="338" t="str">
        <f>+CONCATENATE(LEFT(A6,4),". I. félévi (I-II. negyedévi) teljesítés BEVÉTELEK")</f>
        <v>2017. I. félévi (I-II. negyedévi) teljesítés BEVÉTELEK</v>
      </c>
      <c r="B19" s="335"/>
    </row>
    <row r="20" spans="1:2" x14ac:dyDescent="0.25">
      <c r="A20" s="331"/>
      <c r="B20" s="331"/>
    </row>
    <row r="21" spans="1:2" x14ac:dyDescent="0.25">
      <c r="A21" s="331" t="s">
        <v>509</v>
      </c>
      <c r="B21" s="331" t="s">
        <v>458</v>
      </c>
    </row>
    <row r="22" spans="1:2" x14ac:dyDescent="0.25">
      <c r="A22" s="331" t="s">
        <v>510</v>
      </c>
      <c r="B22" s="331" t="s">
        <v>466</v>
      </c>
    </row>
    <row r="23" spans="1:2" x14ac:dyDescent="0.25">
      <c r="A23" s="331" t="s">
        <v>511</v>
      </c>
      <c r="B23" s="331" t="s">
        <v>467</v>
      </c>
    </row>
    <row r="24" spans="1:2" x14ac:dyDescent="0.25">
      <c r="A24" s="331"/>
      <c r="B24" s="331"/>
    </row>
    <row r="25" spans="1:2" ht="15.6" x14ac:dyDescent="0.3">
      <c r="A25" s="102" t="str">
        <f>+CONCATENATE(LEFT(A6,4),". évi eredeti előirányzat KIADÁSOK")</f>
        <v>2017. évi eredeti előirányzat KIADÁSOK</v>
      </c>
      <c r="B25" s="335"/>
    </row>
    <row r="26" spans="1:2" x14ac:dyDescent="0.25">
      <c r="A26" s="331"/>
      <c r="B26" s="331"/>
    </row>
    <row r="27" spans="1:2" x14ac:dyDescent="0.25">
      <c r="A27" s="331" t="s">
        <v>512</v>
      </c>
      <c r="B27" s="331" t="s">
        <v>459</v>
      </c>
    </row>
    <row r="28" spans="1:2" x14ac:dyDescent="0.25">
      <c r="A28" s="331" t="s">
        <v>513</v>
      </c>
      <c r="B28" s="331" t="s">
        <v>468</v>
      </c>
    </row>
    <row r="29" spans="1:2" x14ac:dyDescent="0.25">
      <c r="A29" s="331" t="s">
        <v>514</v>
      </c>
      <c r="B29" s="331" t="s">
        <v>469</v>
      </c>
    </row>
    <row r="30" spans="1:2" x14ac:dyDescent="0.25">
      <c r="A30" s="331"/>
      <c r="B30" s="331"/>
    </row>
    <row r="31" spans="1:2" ht="15.6" x14ac:dyDescent="0.3">
      <c r="A31" s="102" t="str">
        <f>+CONCATENATE(LEFT(A6,4),". évi módosított előirányzat KIADÁSOK")</f>
        <v>2017. évi módosított előirányzat KIADÁSOK</v>
      </c>
      <c r="B31" s="335"/>
    </row>
    <row r="32" spans="1:2" x14ac:dyDescent="0.25">
      <c r="A32" s="331"/>
      <c r="B32" s="331"/>
    </row>
    <row r="33" spans="1:2" x14ac:dyDescent="0.25">
      <c r="A33" s="331" t="s">
        <v>515</v>
      </c>
      <c r="B33" s="331" t="s">
        <v>460</v>
      </c>
    </row>
    <row r="34" spans="1:2" x14ac:dyDescent="0.25">
      <c r="A34" s="331" t="s">
        <v>516</v>
      </c>
      <c r="B34" s="331" t="s">
        <v>470</v>
      </c>
    </row>
    <row r="35" spans="1:2" x14ac:dyDescent="0.25">
      <c r="A35" s="331" t="s">
        <v>517</v>
      </c>
      <c r="B35" s="331" t="s">
        <v>471</v>
      </c>
    </row>
    <row r="36" spans="1:2" x14ac:dyDescent="0.25">
      <c r="A36" s="331"/>
      <c r="B36" s="331"/>
    </row>
    <row r="37" spans="1:2" ht="15.6" x14ac:dyDescent="0.3">
      <c r="A37" s="337" t="str">
        <f>+CONCATENATE(LEFT(A6,4),". I. félévi (I-II. negyedévi) teljesítés KIADÁSOK")</f>
        <v>2017. I. félévi (I-II. negyedévi) teljesítés KIADÁSOK</v>
      </c>
      <c r="B37" s="335"/>
    </row>
    <row r="38" spans="1:2" x14ac:dyDescent="0.25">
      <c r="A38" s="331"/>
      <c r="B38" s="331"/>
    </row>
    <row r="39" spans="1:2" x14ac:dyDescent="0.25">
      <c r="A39" s="331" t="s">
        <v>518</v>
      </c>
      <c r="B39" s="331" t="s">
        <v>461</v>
      </c>
    </row>
    <row r="40" spans="1:2" x14ac:dyDescent="0.25">
      <c r="A40" s="331" t="s">
        <v>519</v>
      </c>
      <c r="B40" s="331" t="s">
        <v>472</v>
      </c>
    </row>
    <row r="41" spans="1:2" x14ac:dyDescent="0.25">
      <c r="A41" s="331" t="s">
        <v>520</v>
      </c>
      <c r="B41" s="331" t="s">
        <v>473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1"/>
  <sheetViews>
    <sheetView zoomScaleNormal="100" workbookViewId="0">
      <selection activeCell="A10" sqref="A10"/>
    </sheetView>
  </sheetViews>
  <sheetFormatPr defaultColWidth="9.33203125" defaultRowHeight="13.2" x14ac:dyDescent="0.25"/>
  <cols>
    <col min="1" max="1" width="54.109375" style="27" customWidth="1"/>
    <col min="2" max="2" width="15.6640625" style="26" customWidth="1"/>
    <col min="3" max="3" width="16.33203125" style="26" customWidth="1"/>
    <col min="4" max="5" width="18" style="26" customWidth="1"/>
    <col min="6" max="6" width="16.6640625" style="26" customWidth="1"/>
    <col min="7" max="7" width="18.77734375" style="26" customWidth="1"/>
    <col min="8" max="9" width="12.77734375" style="26" customWidth="1"/>
    <col min="10" max="10" width="13.77734375" style="26" customWidth="1"/>
    <col min="11" max="16384" width="9.33203125" style="26"/>
  </cols>
  <sheetData>
    <row r="1" spans="1:7" ht="24.75" customHeight="1" x14ac:dyDescent="0.25">
      <c r="A1" s="535" t="s">
        <v>0</v>
      </c>
      <c r="B1" s="535"/>
      <c r="C1" s="535"/>
      <c r="D1" s="535"/>
      <c r="E1" s="535"/>
      <c r="F1" s="535"/>
      <c r="G1" s="535"/>
    </row>
    <row r="2" spans="1:7" ht="23.25" customHeight="1" thickBot="1" x14ac:dyDescent="0.35">
      <c r="A2" s="86"/>
      <c r="B2" s="37"/>
      <c r="C2" s="37"/>
      <c r="D2" s="37"/>
      <c r="E2" s="37"/>
      <c r="F2" s="37"/>
      <c r="G2" s="32" t="str">
        <f>'3.sz.mell.'!G2</f>
        <v xml:space="preserve"> Forintban!</v>
      </c>
    </row>
    <row r="3" spans="1:7" s="28" customFormat="1" ht="48.75" customHeight="1" thickBot="1" x14ac:dyDescent="0.3">
      <c r="A3" s="87" t="s">
        <v>53</v>
      </c>
      <c r="B3" s="88"/>
      <c r="C3" s="88"/>
      <c r="D3" s="88"/>
      <c r="E3" s="88" t="s">
        <v>575</v>
      </c>
      <c r="F3" s="88" t="s">
        <v>576</v>
      </c>
      <c r="G3" s="33"/>
    </row>
    <row r="4" spans="1:7" s="37" customFormat="1" ht="15" customHeight="1" thickBot="1" x14ac:dyDescent="0.3">
      <c r="A4" s="34" t="s">
        <v>415</v>
      </c>
      <c r="B4" s="35" t="s">
        <v>416</v>
      </c>
      <c r="C4" s="35" t="s">
        <v>417</v>
      </c>
      <c r="D4" s="35" t="s">
        <v>419</v>
      </c>
      <c r="E4" s="35" t="s">
        <v>418</v>
      </c>
      <c r="F4" s="35" t="s">
        <v>420</v>
      </c>
      <c r="G4" s="36" t="s">
        <v>474</v>
      </c>
    </row>
    <row r="5" spans="1:7" ht="15.9" customHeight="1" thickBot="1" x14ac:dyDescent="0.3">
      <c r="A5" s="515" t="s">
        <v>742</v>
      </c>
      <c r="B5" s="45"/>
      <c r="C5" s="269"/>
      <c r="D5" s="45"/>
      <c r="E5" s="45">
        <v>67180571</v>
      </c>
      <c r="F5" s="45">
        <v>67123948</v>
      </c>
      <c r="G5" s="46"/>
    </row>
    <row r="6" spans="1:7" ht="15.9" customHeight="1" thickBot="1" x14ac:dyDescent="0.3">
      <c r="A6" s="436" t="s">
        <v>557</v>
      </c>
      <c r="B6" s="45"/>
      <c r="C6" s="269"/>
      <c r="D6" s="45"/>
      <c r="E6" s="45">
        <v>3335020</v>
      </c>
      <c r="F6" s="45">
        <v>3335020</v>
      </c>
      <c r="G6" s="46"/>
    </row>
    <row r="7" spans="1:7" ht="15.9" customHeight="1" thickBot="1" x14ac:dyDescent="0.3">
      <c r="A7" s="433" t="s">
        <v>579</v>
      </c>
      <c r="B7" s="45"/>
      <c r="C7" s="269"/>
      <c r="D7" s="45"/>
      <c r="E7" s="45">
        <v>17645302</v>
      </c>
      <c r="F7" s="45">
        <v>17645302</v>
      </c>
      <c r="G7" s="46"/>
    </row>
    <row r="8" spans="1:7" ht="15.9" customHeight="1" x14ac:dyDescent="0.25">
      <c r="A8" s="515" t="s">
        <v>743</v>
      </c>
      <c r="B8" s="45"/>
      <c r="C8" s="269"/>
      <c r="D8" s="45"/>
      <c r="E8" s="45">
        <v>680000</v>
      </c>
      <c r="F8" s="45">
        <v>680000</v>
      </c>
      <c r="G8" s="46"/>
    </row>
    <row r="9" spans="1:7" ht="15.9" customHeight="1" thickBot="1" x14ac:dyDescent="0.3">
      <c r="A9" s="515" t="s">
        <v>744</v>
      </c>
      <c r="B9" s="45"/>
      <c r="C9" s="269"/>
      <c r="D9" s="45"/>
      <c r="E9" s="45">
        <v>500000</v>
      </c>
      <c r="F9" s="45">
        <v>500000</v>
      </c>
      <c r="G9" s="46"/>
    </row>
    <row r="10" spans="1:7" ht="15.9" customHeight="1" thickBot="1" x14ac:dyDescent="0.3">
      <c r="A10" s="436"/>
      <c r="B10" s="45"/>
      <c r="C10" s="269"/>
      <c r="D10" s="45"/>
      <c r="E10" s="45"/>
      <c r="F10" s="45"/>
      <c r="G10" s="46"/>
    </row>
    <row r="11" spans="1:7" ht="15.9" customHeight="1" x14ac:dyDescent="0.25">
      <c r="A11" s="44"/>
      <c r="B11" s="45"/>
      <c r="C11" s="269"/>
      <c r="D11" s="45"/>
      <c r="E11" s="45"/>
      <c r="F11" s="45"/>
      <c r="G11" s="46"/>
    </row>
    <row r="12" spans="1:7" ht="15.9" customHeight="1" x14ac:dyDescent="0.25">
      <c r="A12" s="44"/>
      <c r="B12" s="45"/>
      <c r="C12" s="269"/>
      <c r="D12" s="45"/>
      <c r="E12" s="45"/>
      <c r="F12" s="45"/>
      <c r="G12" s="46"/>
    </row>
    <row r="13" spans="1:7" ht="15.9" customHeight="1" x14ac:dyDescent="0.25">
      <c r="A13" s="44"/>
      <c r="B13" s="45"/>
      <c r="C13" s="269"/>
      <c r="D13" s="45"/>
      <c r="E13" s="45"/>
      <c r="F13" s="45"/>
      <c r="G13" s="46"/>
    </row>
    <row r="14" spans="1:7" ht="15.9" customHeight="1" x14ac:dyDescent="0.25">
      <c r="A14" s="44"/>
      <c r="B14" s="45"/>
      <c r="C14" s="269"/>
      <c r="D14" s="45"/>
      <c r="E14" s="45"/>
      <c r="F14" s="45"/>
      <c r="G14" s="46"/>
    </row>
    <row r="15" spans="1:7" ht="15.9" customHeight="1" x14ac:dyDescent="0.25">
      <c r="A15" s="44"/>
      <c r="B15" s="45"/>
      <c r="C15" s="269"/>
      <c r="D15" s="45"/>
      <c r="E15" s="45"/>
      <c r="F15" s="45"/>
      <c r="G15" s="46"/>
    </row>
    <row r="16" spans="1:7" ht="15.9" customHeight="1" x14ac:dyDescent="0.25">
      <c r="A16" s="44"/>
      <c r="B16" s="45"/>
      <c r="C16" s="269"/>
      <c r="D16" s="45"/>
      <c r="E16" s="45"/>
      <c r="F16" s="45"/>
      <c r="G16" s="46"/>
    </row>
    <row r="17" spans="1:7" ht="15.9" customHeight="1" x14ac:dyDescent="0.25">
      <c r="A17" s="44"/>
      <c r="B17" s="45"/>
      <c r="C17" s="269"/>
      <c r="D17" s="45"/>
      <c r="E17" s="45"/>
      <c r="F17" s="45"/>
      <c r="G17" s="46"/>
    </row>
    <row r="18" spans="1:7" ht="15.9" customHeight="1" x14ac:dyDescent="0.25">
      <c r="A18" s="44"/>
      <c r="B18" s="45"/>
      <c r="C18" s="269"/>
      <c r="D18" s="45"/>
      <c r="E18" s="45"/>
      <c r="F18" s="45"/>
      <c r="G18" s="46"/>
    </row>
    <row r="19" spans="1:7" ht="15.9" customHeight="1" x14ac:dyDescent="0.25">
      <c r="A19" s="44"/>
      <c r="B19" s="45"/>
      <c r="C19" s="269"/>
      <c r="D19" s="45"/>
      <c r="E19" s="45"/>
      <c r="F19" s="45"/>
      <c r="G19" s="46"/>
    </row>
    <row r="20" spans="1:7" ht="15.9" customHeight="1" thickBot="1" x14ac:dyDescent="0.3">
      <c r="A20" s="47"/>
      <c r="B20" s="48"/>
      <c r="C20" s="270"/>
      <c r="D20" s="48"/>
      <c r="E20" s="48"/>
      <c r="F20" s="48"/>
      <c r="G20" s="49"/>
    </row>
    <row r="21" spans="1:7" s="43" customFormat="1" ht="18" customHeight="1" thickBot="1" x14ac:dyDescent="0.3">
      <c r="A21" s="89" t="s">
        <v>49</v>
      </c>
      <c r="B21" s="90">
        <f>SUM(B5:B20)</f>
        <v>0</v>
      </c>
      <c r="C21" s="62"/>
      <c r="D21" s="90">
        <f>SUM(D5:D20)</f>
        <v>0</v>
      </c>
      <c r="E21" s="90">
        <f>SUM(E5:E20)</f>
        <v>89340893</v>
      </c>
      <c r="F21" s="90">
        <f>SUM(F5:F20)</f>
        <v>89284270</v>
      </c>
      <c r="G21" s="50">
        <f>SUM(G5:G20)</f>
        <v>0</v>
      </c>
    </row>
  </sheetData>
  <mergeCells count="1">
    <mergeCell ref="A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zoomScale="160" zoomScaleNormal="160" zoomScaleSheetLayoutView="100" workbookViewId="0">
      <selection activeCell="O26" sqref="N1:O33"/>
    </sheetView>
  </sheetViews>
  <sheetFormatPr defaultColWidth="9.33203125" defaultRowHeight="13.2" x14ac:dyDescent="0.25"/>
  <cols>
    <col min="1" max="1" width="28.44140625" style="30" customWidth="1"/>
    <col min="2" max="13" width="10" style="30" customWidth="1"/>
    <col min="14" max="14" width="4" style="30" customWidth="1"/>
    <col min="15" max="16384" width="9.33203125" style="30"/>
  </cols>
  <sheetData>
    <row r="1" spans="1:14" ht="15.75" customHeight="1" x14ac:dyDescent="0.25">
      <c r="A1" s="552" t="s">
        <v>475</v>
      </c>
      <c r="B1" s="552"/>
      <c r="C1" s="552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38" t="s">
        <v>489</v>
      </c>
    </row>
    <row r="2" spans="1:14" ht="14.4" thickBo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39" t="str">
        <f>'4.sz.mell.'!G2</f>
        <v xml:space="preserve"> Forintban!</v>
      </c>
      <c r="M2" s="539"/>
      <c r="N2" s="538"/>
    </row>
    <row r="3" spans="1:14" ht="13.8" thickBot="1" x14ac:dyDescent="0.3">
      <c r="A3" s="540" t="s">
        <v>86</v>
      </c>
      <c r="B3" s="543" t="s">
        <v>476</v>
      </c>
      <c r="C3" s="543"/>
      <c r="D3" s="543"/>
      <c r="E3" s="543"/>
      <c r="F3" s="543"/>
      <c r="G3" s="543"/>
      <c r="H3" s="543"/>
      <c r="I3" s="543"/>
      <c r="J3" s="544" t="s">
        <v>477</v>
      </c>
      <c r="K3" s="544"/>
      <c r="L3" s="544"/>
      <c r="M3" s="544"/>
      <c r="N3" s="538"/>
    </row>
    <row r="4" spans="1:14" ht="15" customHeight="1" thickBot="1" x14ac:dyDescent="0.3">
      <c r="A4" s="541"/>
      <c r="B4" s="557" t="s">
        <v>478</v>
      </c>
      <c r="C4" s="537" t="s">
        <v>479</v>
      </c>
      <c r="D4" s="549" t="s">
        <v>480</v>
      </c>
      <c r="E4" s="549"/>
      <c r="F4" s="549"/>
      <c r="G4" s="549"/>
      <c r="H4" s="549"/>
      <c r="I4" s="549"/>
      <c r="J4" s="545"/>
      <c r="K4" s="545"/>
      <c r="L4" s="545"/>
      <c r="M4" s="545"/>
      <c r="N4" s="538"/>
    </row>
    <row r="5" spans="1:14" ht="13.8" thickBot="1" x14ac:dyDescent="0.3">
      <c r="A5" s="541"/>
      <c r="B5" s="557"/>
      <c r="C5" s="537"/>
      <c r="D5" s="340" t="s">
        <v>478</v>
      </c>
      <c r="E5" s="340" t="s">
        <v>479</v>
      </c>
      <c r="F5" s="340" t="s">
        <v>478</v>
      </c>
      <c r="G5" s="340" t="s">
        <v>479</v>
      </c>
      <c r="H5" s="340" t="s">
        <v>478</v>
      </c>
      <c r="I5" s="340" t="s">
        <v>479</v>
      </c>
      <c r="J5" s="545"/>
      <c r="K5" s="545"/>
      <c r="L5" s="545"/>
      <c r="M5" s="545"/>
      <c r="N5" s="538"/>
    </row>
    <row r="6" spans="1:14" ht="21" thickBot="1" x14ac:dyDescent="0.3">
      <c r="A6" s="542"/>
      <c r="B6" s="537" t="s">
        <v>481</v>
      </c>
      <c r="C6" s="537"/>
      <c r="D6" s="537" t="str">
        <f>+CONCATENATE(LEFT(ÖSSZEFÜGGÉSEK!A6,4),". előtt")</f>
        <v>2017. előtt</v>
      </c>
      <c r="E6" s="537"/>
      <c r="F6" s="537" t="str">
        <f>+CONCATENATE(LEFT(ÖSSZEFÜGGÉSEK!A6,4),". VI.30.")</f>
        <v>2017. VI.30.</v>
      </c>
      <c r="G6" s="537"/>
      <c r="H6" s="557" t="str">
        <f>+CONCATENATE(LEFT(ÖSSZEFÜGGÉSEK!A6,4),". után")</f>
        <v>2017. után</v>
      </c>
      <c r="I6" s="557"/>
      <c r="J6" s="339" t="str">
        <f>+D6</f>
        <v>2017. előtt</v>
      </c>
      <c r="K6" s="340" t="str">
        <f>+F6</f>
        <v>2017. VI.30.</v>
      </c>
      <c r="L6" s="339" t="s">
        <v>39</v>
      </c>
      <c r="M6" s="340" t="str">
        <f>+CONCATENATE("Teljesítés %-a ",LEFT(ÖSSZEFÜGGÉSEK!A6,4),". VI. 30-ig")</f>
        <v>Teljesítés %-a 2017. VI. 30-ig</v>
      </c>
      <c r="N6" s="538"/>
    </row>
    <row r="7" spans="1:14" ht="13.8" thickBot="1" x14ac:dyDescent="0.3">
      <c r="A7" s="341" t="s">
        <v>415</v>
      </c>
      <c r="B7" s="339" t="s">
        <v>416</v>
      </c>
      <c r="C7" s="339" t="s">
        <v>417</v>
      </c>
      <c r="D7" s="342" t="s">
        <v>419</v>
      </c>
      <c r="E7" s="340" t="s">
        <v>418</v>
      </c>
      <c r="F7" s="340" t="s">
        <v>420</v>
      </c>
      <c r="G7" s="340" t="s">
        <v>421</v>
      </c>
      <c r="H7" s="339" t="s">
        <v>422</v>
      </c>
      <c r="I7" s="342" t="s">
        <v>454</v>
      </c>
      <c r="J7" s="342" t="s">
        <v>482</v>
      </c>
      <c r="K7" s="342" t="s">
        <v>483</v>
      </c>
      <c r="L7" s="342" t="s">
        <v>484</v>
      </c>
      <c r="M7" s="343" t="s">
        <v>485</v>
      </c>
      <c r="N7" s="538"/>
    </row>
    <row r="8" spans="1:14" x14ac:dyDescent="0.25">
      <c r="A8" s="344" t="s">
        <v>87</v>
      </c>
      <c r="B8" s="398"/>
      <c r="C8" s="399"/>
      <c r="D8" s="399"/>
      <c r="E8" s="400"/>
      <c r="F8" s="399"/>
      <c r="G8" s="399"/>
      <c r="H8" s="399"/>
      <c r="I8" s="399"/>
      <c r="J8" s="399"/>
      <c r="K8" s="399"/>
      <c r="L8" s="401">
        <f t="shared" ref="L8:L14" si="0">+J8+K8</f>
        <v>0</v>
      </c>
      <c r="M8" s="402" t="str">
        <f>IF((C8&lt;&gt;0),ROUND((L8/C8)*100,1),"")</f>
        <v/>
      </c>
      <c r="N8" s="538"/>
    </row>
    <row r="9" spans="1:14" x14ac:dyDescent="0.25">
      <c r="A9" s="346" t="s">
        <v>99</v>
      </c>
      <c r="B9" s="403"/>
      <c r="C9" s="404"/>
      <c r="D9" s="404"/>
      <c r="E9" s="404"/>
      <c r="F9" s="404"/>
      <c r="G9" s="404"/>
      <c r="H9" s="404"/>
      <c r="I9" s="404"/>
      <c r="J9" s="404"/>
      <c r="K9" s="404"/>
      <c r="L9" s="405">
        <f t="shared" si="0"/>
        <v>0</v>
      </c>
      <c r="M9" s="406" t="str">
        <f t="shared" ref="M9:M14" si="1">IF((C9&lt;&gt;0),ROUND((L9/C9)*100,1),"")</f>
        <v/>
      </c>
      <c r="N9" s="538"/>
    </row>
    <row r="10" spans="1:14" x14ac:dyDescent="0.25">
      <c r="A10" s="347" t="s">
        <v>88</v>
      </c>
      <c r="B10" s="407"/>
      <c r="C10" s="414"/>
      <c r="D10" s="408"/>
      <c r="E10" s="408"/>
      <c r="F10" s="408"/>
      <c r="G10" s="408"/>
      <c r="H10" s="408"/>
      <c r="I10" s="408"/>
      <c r="J10" s="408"/>
      <c r="K10" s="408"/>
      <c r="L10" s="405">
        <f t="shared" si="0"/>
        <v>0</v>
      </c>
      <c r="M10" s="406" t="str">
        <f t="shared" si="1"/>
        <v/>
      </c>
      <c r="N10" s="538"/>
    </row>
    <row r="11" spans="1:14" x14ac:dyDescent="0.25">
      <c r="A11" s="347" t="s">
        <v>100</v>
      </c>
      <c r="B11" s="407"/>
      <c r="C11" s="408"/>
      <c r="D11" s="408"/>
      <c r="E11" s="408"/>
      <c r="F11" s="408"/>
      <c r="G11" s="408"/>
      <c r="H11" s="408"/>
      <c r="I11" s="408"/>
      <c r="J11" s="408"/>
      <c r="K11" s="408"/>
      <c r="L11" s="405">
        <f t="shared" si="0"/>
        <v>0</v>
      </c>
      <c r="M11" s="406" t="str">
        <f t="shared" si="1"/>
        <v/>
      </c>
      <c r="N11" s="538"/>
    </row>
    <row r="12" spans="1:14" x14ac:dyDescent="0.25">
      <c r="A12" s="347" t="s">
        <v>89</v>
      </c>
      <c r="B12" s="407"/>
      <c r="C12" s="408"/>
      <c r="D12" s="408"/>
      <c r="E12" s="408"/>
      <c r="F12" s="408"/>
      <c r="G12" s="408"/>
      <c r="H12" s="408"/>
      <c r="I12" s="408"/>
      <c r="J12" s="408"/>
      <c r="K12" s="408"/>
      <c r="L12" s="405">
        <f t="shared" si="0"/>
        <v>0</v>
      </c>
      <c r="M12" s="406" t="str">
        <f t="shared" si="1"/>
        <v/>
      </c>
      <c r="N12" s="538"/>
    </row>
    <row r="13" spans="1:14" x14ac:dyDescent="0.25">
      <c r="A13" s="347" t="s">
        <v>90</v>
      </c>
      <c r="B13" s="407"/>
      <c r="C13" s="408"/>
      <c r="D13" s="408"/>
      <c r="E13" s="408"/>
      <c r="F13" s="408"/>
      <c r="G13" s="408"/>
      <c r="H13" s="408"/>
      <c r="I13" s="408"/>
      <c r="J13" s="408"/>
      <c r="K13" s="408"/>
      <c r="L13" s="405">
        <f t="shared" si="0"/>
        <v>0</v>
      </c>
      <c r="M13" s="406" t="str">
        <f t="shared" si="1"/>
        <v/>
      </c>
      <c r="N13" s="538"/>
    </row>
    <row r="14" spans="1:14" ht="15" customHeight="1" thickBot="1" x14ac:dyDescent="0.3">
      <c r="A14" s="348"/>
      <c r="B14" s="409"/>
      <c r="C14" s="410"/>
      <c r="D14" s="410"/>
      <c r="E14" s="410"/>
      <c r="F14" s="410"/>
      <c r="G14" s="410"/>
      <c r="H14" s="410"/>
      <c r="I14" s="410"/>
      <c r="J14" s="410"/>
      <c r="K14" s="410"/>
      <c r="L14" s="405">
        <f t="shared" si="0"/>
        <v>0</v>
      </c>
      <c r="M14" s="411" t="str">
        <f t="shared" si="1"/>
        <v/>
      </c>
      <c r="N14" s="538"/>
    </row>
    <row r="15" spans="1:14" ht="13.8" thickBot="1" x14ac:dyDescent="0.3">
      <c r="A15" s="350" t="s">
        <v>92</v>
      </c>
      <c r="B15" s="412">
        <f>B8+SUM(B10:B14)</f>
        <v>0</v>
      </c>
      <c r="C15" s="412">
        <f t="shared" ref="C15:L15" si="2">C8+SUM(C10:C14)</f>
        <v>0</v>
      </c>
      <c r="D15" s="412">
        <f t="shared" si="2"/>
        <v>0</v>
      </c>
      <c r="E15" s="412">
        <f t="shared" si="2"/>
        <v>0</v>
      </c>
      <c r="F15" s="412">
        <f t="shared" si="2"/>
        <v>0</v>
      </c>
      <c r="G15" s="412">
        <f t="shared" si="2"/>
        <v>0</v>
      </c>
      <c r="H15" s="412">
        <f t="shared" si="2"/>
        <v>0</v>
      </c>
      <c r="I15" s="412">
        <f t="shared" si="2"/>
        <v>0</v>
      </c>
      <c r="J15" s="412">
        <f t="shared" si="2"/>
        <v>0</v>
      </c>
      <c r="K15" s="412">
        <f t="shared" si="2"/>
        <v>0</v>
      </c>
      <c r="L15" s="412">
        <f t="shared" si="2"/>
        <v>0</v>
      </c>
      <c r="M15" s="413" t="str">
        <f>IF((C15&lt;&gt;0),ROUND((L15/C15)*100,1),"")</f>
        <v/>
      </c>
      <c r="N15" s="538"/>
    </row>
    <row r="16" spans="1:14" x14ac:dyDescent="0.25">
      <c r="A16" s="351"/>
      <c r="B16" s="352"/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538"/>
    </row>
    <row r="17" spans="1:14" ht="13.8" thickBot="1" x14ac:dyDescent="0.3">
      <c r="A17" s="354" t="s">
        <v>91</v>
      </c>
      <c r="B17" s="355"/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356"/>
      <c r="N17" s="538"/>
    </row>
    <row r="18" spans="1:14" x14ac:dyDescent="0.25">
      <c r="A18" s="357" t="s">
        <v>95</v>
      </c>
      <c r="B18" s="415"/>
      <c r="C18" s="416"/>
      <c r="D18" s="416"/>
      <c r="E18" s="417"/>
      <c r="F18" s="416"/>
      <c r="G18" s="416"/>
      <c r="H18" s="416"/>
      <c r="I18" s="416"/>
      <c r="J18" s="416"/>
      <c r="K18" s="416"/>
      <c r="L18" s="418">
        <f t="shared" ref="L18:L23" si="3">+J18+K18</f>
        <v>0</v>
      </c>
      <c r="M18" s="419" t="str">
        <f t="shared" ref="M18:M24" si="4">IF((C18&lt;&gt;0),ROUND((L18/C18)*100,1),"")</f>
        <v/>
      </c>
      <c r="N18" s="538"/>
    </row>
    <row r="19" spans="1:14" x14ac:dyDescent="0.25">
      <c r="A19" s="358" t="s">
        <v>96</v>
      </c>
      <c r="B19" s="420"/>
      <c r="C19" s="414"/>
      <c r="D19" s="414"/>
      <c r="E19" s="414"/>
      <c r="F19" s="414"/>
      <c r="G19" s="414"/>
      <c r="H19" s="414"/>
      <c r="I19" s="414"/>
      <c r="J19" s="414"/>
      <c r="K19" s="414"/>
      <c r="L19" s="421">
        <f t="shared" si="3"/>
        <v>0</v>
      </c>
      <c r="M19" s="422" t="str">
        <f t="shared" si="4"/>
        <v/>
      </c>
      <c r="N19" s="538"/>
    </row>
    <row r="20" spans="1:14" x14ac:dyDescent="0.25">
      <c r="A20" s="358" t="s">
        <v>97</v>
      </c>
      <c r="B20" s="423"/>
      <c r="C20" s="414"/>
      <c r="D20" s="414"/>
      <c r="E20" s="414"/>
      <c r="F20" s="414"/>
      <c r="G20" s="414"/>
      <c r="H20" s="414"/>
      <c r="I20" s="414"/>
      <c r="J20" s="414"/>
      <c r="K20" s="414"/>
      <c r="L20" s="421">
        <f t="shared" si="3"/>
        <v>0</v>
      </c>
      <c r="M20" s="422" t="str">
        <f t="shared" si="4"/>
        <v/>
      </c>
      <c r="N20" s="538"/>
    </row>
    <row r="21" spans="1:14" x14ac:dyDescent="0.25">
      <c r="A21" s="358" t="s">
        <v>98</v>
      </c>
      <c r="B21" s="423"/>
      <c r="C21" s="414"/>
      <c r="D21" s="414"/>
      <c r="E21" s="414"/>
      <c r="F21" s="414"/>
      <c r="G21" s="414"/>
      <c r="H21" s="414"/>
      <c r="I21" s="414"/>
      <c r="J21" s="414"/>
      <c r="K21" s="414"/>
      <c r="L21" s="421">
        <f t="shared" si="3"/>
        <v>0</v>
      </c>
      <c r="M21" s="422" t="str">
        <f t="shared" si="4"/>
        <v/>
      </c>
      <c r="N21" s="538"/>
    </row>
    <row r="22" spans="1:14" x14ac:dyDescent="0.25">
      <c r="A22" s="359"/>
      <c r="B22" s="423"/>
      <c r="C22" s="414"/>
      <c r="D22" s="414"/>
      <c r="E22" s="414"/>
      <c r="F22" s="414"/>
      <c r="G22" s="414"/>
      <c r="H22" s="414"/>
      <c r="I22" s="414"/>
      <c r="J22" s="414"/>
      <c r="K22" s="414"/>
      <c r="L22" s="421">
        <f t="shared" si="3"/>
        <v>0</v>
      </c>
      <c r="M22" s="422" t="str">
        <f t="shared" si="4"/>
        <v/>
      </c>
      <c r="N22" s="538"/>
    </row>
    <row r="23" spans="1:14" ht="13.8" thickBot="1" x14ac:dyDescent="0.3">
      <c r="A23" s="360"/>
      <c r="B23" s="424"/>
      <c r="C23" s="425"/>
      <c r="D23" s="425"/>
      <c r="E23" s="425"/>
      <c r="F23" s="425"/>
      <c r="G23" s="425"/>
      <c r="H23" s="425"/>
      <c r="I23" s="425"/>
      <c r="J23" s="425"/>
      <c r="K23" s="425"/>
      <c r="L23" s="421">
        <f t="shared" si="3"/>
        <v>0</v>
      </c>
      <c r="M23" s="426" t="str">
        <f t="shared" si="4"/>
        <v/>
      </c>
      <c r="N23" s="538"/>
    </row>
    <row r="24" spans="1:14" ht="13.8" thickBot="1" x14ac:dyDescent="0.3">
      <c r="A24" s="361" t="s">
        <v>77</v>
      </c>
      <c r="B24" s="427">
        <f t="shared" ref="B24:L24" si="5">SUM(B18:B23)</f>
        <v>0</v>
      </c>
      <c r="C24" s="427">
        <f t="shared" si="5"/>
        <v>0</v>
      </c>
      <c r="D24" s="427">
        <f t="shared" si="5"/>
        <v>0</v>
      </c>
      <c r="E24" s="427">
        <f t="shared" si="5"/>
        <v>0</v>
      </c>
      <c r="F24" s="427">
        <f t="shared" si="5"/>
        <v>0</v>
      </c>
      <c r="G24" s="427">
        <f t="shared" si="5"/>
        <v>0</v>
      </c>
      <c r="H24" s="427">
        <f t="shared" si="5"/>
        <v>0</v>
      </c>
      <c r="I24" s="427">
        <f t="shared" si="5"/>
        <v>0</v>
      </c>
      <c r="J24" s="427">
        <f t="shared" si="5"/>
        <v>0</v>
      </c>
      <c r="K24" s="427">
        <f t="shared" si="5"/>
        <v>0</v>
      </c>
      <c r="L24" s="427">
        <f t="shared" si="5"/>
        <v>0</v>
      </c>
      <c r="M24" s="428" t="str">
        <f t="shared" si="4"/>
        <v/>
      </c>
      <c r="N24" s="538"/>
    </row>
    <row r="25" spans="1:14" x14ac:dyDescent="0.25">
      <c r="A25" s="548" t="s">
        <v>486</v>
      </c>
      <c r="B25" s="548"/>
      <c r="C25" s="548"/>
      <c r="D25" s="548"/>
      <c r="E25" s="548"/>
      <c r="F25" s="548"/>
      <c r="G25" s="548"/>
      <c r="H25" s="548"/>
      <c r="I25" s="548"/>
      <c r="J25" s="548"/>
      <c r="K25" s="548"/>
      <c r="L25" s="548"/>
      <c r="M25" s="548"/>
      <c r="N25" s="538"/>
    </row>
    <row r="26" spans="1:14" ht="5.25" customHeight="1" x14ac:dyDescent="0.25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538"/>
    </row>
    <row r="27" spans="1:14" ht="15.6" x14ac:dyDescent="0.25">
      <c r="A27" s="536" t="str">
        <f>+CONCATENATE("Önkormányzaton kívüli EU-s projekthez történő hozzájárulás ",LEFT(ÖSSZEFÜGGÉSEK!A6,4),". VI. 30.  előirányzata és teljesítése")</f>
        <v>Önkormányzaton kívüli EU-s projekthez történő hozzájárulás 2017. VI. 30.  előirányzata és teljesítése</v>
      </c>
      <c r="B27" s="536"/>
      <c r="C27" s="536"/>
      <c r="D27" s="536"/>
      <c r="E27" s="536"/>
      <c r="F27" s="536"/>
      <c r="G27" s="536"/>
      <c r="H27" s="536"/>
      <c r="I27" s="536"/>
      <c r="J27" s="536"/>
      <c r="K27" s="536"/>
      <c r="L27" s="536"/>
      <c r="M27" s="536"/>
      <c r="N27" s="538"/>
    </row>
    <row r="28" spans="1:14" ht="12" customHeight="1" thickBot="1" x14ac:dyDescent="0.3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539" t="str">
        <f>L2</f>
        <v xml:space="preserve"> Forintban!</v>
      </c>
      <c r="M28" s="539"/>
      <c r="N28" s="538"/>
    </row>
    <row r="29" spans="1:14" ht="13.8" thickBot="1" x14ac:dyDescent="0.3">
      <c r="A29" s="550" t="s">
        <v>93</v>
      </c>
      <c r="B29" s="551"/>
      <c r="C29" s="551"/>
      <c r="D29" s="551"/>
      <c r="E29" s="551"/>
      <c r="F29" s="551"/>
      <c r="G29" s="551"/>
      <c r="H29" s="551"/>
      <c r="I29" s="551"/>
      <c r="J29" s="551"/>
      <c r="K29" s="363" t="s">
        <v>487</v>
      </c>
      <c r="L29" s="363" t="s">
        <v>488</v>
      </c>
      <c r="M29" s="363" t="s">
        <v>477</v>
      </c>
      <c r="N29" s="538"/>
    </row>
    <row r="30" spans="1:14" x14ac:dyDescent="0.25">
      <c r="A30" s="546"/>
      <c r="B30" s="547"/>
      <c r="C30" s="547"/>
      <c r="D30" s="547"/>
      <c r="E30" s="547"/>
      <c r="F30" s="547"/>
      <c r="G30" s="547"/>
      <c r="H30" s="547"/>
      <c r="I30" s="547"/>
      <c r="J30" s="547"/>
      <c r="K30" s="345"/>
      <c r="L30" s="364"/>
      <c r="M30" s="364"/>
      <c r="N30" s="538"/>
    </row>
    <row r="31" spans="1:14" ht="13.8" thickBot="1" x14ac:dyDescent="0.3">
      <c r="A31" s="555"/>
      <c r="B31" s="556"/>
      <c r="C31" s="556"/>
      <c r="D31" s="556"/>
      <c r="E31" s="556"/>
      <c r="F31" s="556"/>
      <c r="G31" s="556"/>
      <c r="H31" s="556"/>
      <c r="I31" s="556"/>
      <c r="J31" s="556"/>
      <c r="K31" s="365"/>
      <c r="L31" s="349"/>
      <c r="M31" s="349"/>
      <c r="N31" s="538"/>
    </row>
    <row r="32" spans="1:14" ht="13.8" thickBot="1" x14ac:dyDescent="0.3">
      <c r="A32" s="553" t="s">
        <v>40</v>
      </c>
      <c r="B32" s="554"/>
      <c r="C32" s="554"/>
      <c r="D32" s="554"/>
      <c r="E32" s="554"/>
      <c r="F32" s="554"/>
      <c r="G32" s="554"/>
      <c r="H32" s="554"/>
      <c r="I32" s="554"/>
      <c r="J32" s="554"/>
      <c r="K32" s="366">
        <f>SUM(K30:K31)</f>
        <v>0</v>
      </c>
      <c r="L32" s="366">
        <f>SUM(L30:L31)</f>
        <v>0</v>
      </c>
      <c r="M32" s="366">
        <f>SUM(M30:M31)</f>
        <v>0</v>
      </c>
      <c r="N32" s="538"/>
    </row>
    <row r="33" spans="1:14" x14ac:dyDescent="0.25">
      <c r="N33" s="538"/>
    </row>
    <row r="48" spans="1:14" x14ac:dyDescent="0.25">
      <c r="A48" s="31"/>
    </row>
  </sheetData>
  <sheetProtection sheet="1" objects="1" scenarios="1"/>
  <mergeCells count="21">
    <mergeCell ref="A32:J32"/>
    <mergeCell ref="A31:J31"/>
    <mergeCell ref="B4:B5"/>
    <mergeCell ref="D1:M1"/>
    <mergeCell ref="H6:I6"/>
    <mergeCell ref="L28:M28"/>
    <mergeCell ref="A25:M25"/>
    <mergeCell ref="D4:I4"/>
    <mergeCell ref="A29:J29"/>
    <mergeCell ref="F6:G6"/>
    <mergeCell ref="A1:C1"/>
    <mergeCell ref="A27:M27"/>
    <mergeCell ref="B6:C6"/>
    <mergeCell ref="D6:E6"/>
    <mergeCell ref="C4:C5"/>
    <mergeCell ref="N1:N33"/>
    <mergeCell ref="L2:M2"/>
    <mergeCell ref="A3:A6"/>
    <mergeCell ref="B3:I3"/>
    <mergeCell ref="J3:M5"/>
    <mergeCell ref="A30:J30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7"/>
  <sheetViews>
    <sheetView zoomScale="130" zoomScaleNormal="130" zoomScaleSheetLayoutView="100" workbookViewId="0">
      <selection activeCell="E1" sqref="E1"/>
    </sheetView>
  </sheetViews>
  <sheetFormatPr defaultColWidth="9.33203125" defaultRowHeight="13.2" x14ac:dyDescent="0.25"/>
  <cols>
    <col min="1" max="1" width="16.109375" style="204" customWidth="1"/>
    <col min="2" max="2" width="62" style="205" customWidth="1"/>
    <col min="3" max="3" width="14.109375" style="206" customWidth="1"/>
    <col min="4" max="4" width="14.109375" style="2" customWidth="1"/>
    <col min="5" max="5" width="0.109375" style="2" customWidth="1"/>
    <col min="6" max="6" width="12.44140625" style="2" bestFit="1" customWidth="1"/>
    <col min="7" max="16384" width="9.33203125" style="2"/>
  </cols>
  <sheetData>
    <row r="1" spans="1:5" s="1" customFormat="1" ht="16.5" customHeight="1" thickBot="1" x14ac:dyDescent="0.3">
      <c r="A1" s="103"/>
      <c r="B1" s="105"/>
      <c r="E1" s="367" t="s">
        <v>492</v>
      </c>
    </row>
    <row r="2" spans="1:5" s="56" customFormat="1" ht="21" customHeight="1" thickBot="1" x14ac:dyDescent="0.3">
      <c r="A2" s="368" t="s">
        <v>47</v>
      </c>
      <c r="B2" s="562" t="s">
        <v>159</v>
      </c>
      <c r="C2" s="562"/>
      <c r="D2" s="562"/>
      <c r="E2" s="369" t="s">
        <v>41</v>
      </c>
    </row>
    <row r="3" spans="1:5" s="56" customFormat="1" ht="23.4" thickBot="1" x14ac:dyDescent="0.3">
      <c r="A3" s="368" t="s">
        <v>140</v>
      </c>
      <c r="B3" s="562" t="s">
        <v>329</v>
      </c>
      <c r="C3" s="562"/>
      <c r="D3" s="562"/>
      <c r="E3" s="370" t="s">
        <v>41</v>
      </c>
    </row>
    <row r="4" spans="1:5" s="57" customFormat="1" ht="15.9" customHeight="1" thickBot="1" x14ac:dyDescent="0.35">
      <c r="A4" s="106"/>
      <c r="B4" s="106"/>
      <c r="C4" s="107"/>
      <c r="E4" s="394" t="str">
        <f>'4.sz.mell.'!G2</f>
        <v xml:space="preserve"> Forintban!</v>
      </c>
    </row>
    <row r="5" spans="1:5" ht="114.6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">
        <v>477</v>
      </c>
    </row>
    <row r="6" spans="1:5" s="5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5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51" customFormat="1" ht="12" customHeight="1" thickBot="1" x14ac:dyDescent="0.3">
      <c r="A8" s="24" t="s">
        <v>8</v>
      </c>
      <c r="B8" s="19" t="s">
        <v>180</v>
      </c>
      <c r="C8" s="211">
        <f>+C9+C10+C11+C12+C13+C14</f>
        <v>252589465</v>
      </c>
      <c r="D8" s="297">
        <f>+D9+D10+D11+D12+D13+D14</f>
        <v>260963535</v>
      </c>
      <c r="E8" s="138">
        <f>+E9+E10+E11+E12+E13+E14</f>
        <v>260963535</v>
      </c>
    </row>
    <row r="9" spans="1:5" s="58" customFormat="1" ht="12" customHeight="1" x14ac:dyDescent="0.2">
      <c r="A9" s="241" t="s">
        <v>66</v>
      </c>
      <c r="B9" s="225" t="s">
        <v>181</v>
      </c>
      <c r="C9" s="213">
        <v>85566578</v>
      </c>
      <c r="D9" s="298">
        <v>96088142</v>
      </c>
      <c r="E9" s="140">
        <v>96088142</v>
      </c>
    </row>
    <row r="10" spans="1:5" s="59" customFormat="1" ht="12" customHeight="1" x14ac:dyDescent="0.2">
      <c r="A10" s="242" t="s">
        <v>67</v>
      </c>
      <c r="B10" s="226" t="s">
        <v>182</v>
      </c>
      <c r="C10" s="212">
        <v>64297080</v>
      </c>
      <c r="D10" s="299">
        <v>72195527</v>
      </c>
      <c r="E10" s="139">
        <v>72195527</v>
      </c>
    </row>
    <row r="11" spans="1:5" s="59" customFormat="1" ht="12" customHeight="1" x14ac:dyDescent="0.2">
      <c r="A11" s="242" t="s">
        <v>68</v>
      </c>
      <c r="B11" s="226" t="s">
        <v>183</v>
      </c>
      <c r="C11" s="212">
        <v>41513200</v>
      </c>
      <c r="D11" s="299">
        <v>42823029</v>
      </c>
      <c r="E11" s="139">
        <v>42823029</v>
      </c>
    </row>
    <row r="12" spans="1:5" s="59" customFormat="1" ht="12" customHeight="1" x14ac:dyDescent="0.2">
      <c r="A12" s="242" t="s">
        <v>69</v>
      </c>
      <c r="B12" s="226" t="s">
        <v>555</v>
      </c>
      <c r="C12" s="212">
        <v>16127776</v>
      </c>
      <c r="D12" s="299">
        <v>18793826</v>
      </c>
      <c r="E12" s="139">
        <v>18793826</v>
      </c>
    </row>
    <row r="13" spans="1:5" s="59" customFormat="1" ht="12" customHeight="1" x14ac:dyDescent="0.2">
      <c r="A13" s="242" t="s">
        <v>101</v>
      </c>
      <c r="B13" s="226" t="s">
        <v>184</v>
      </c>
      <c r="C13" s="212">
        <v>3771765</v>
      </c>
      <c r="D13" s="299">
        <v>5577300</v>
      </c>
      <c r="E13" s="139">
        <v>5577300</v>
      </c>
    </row>
    <row r="14" spans="1:5" s="58" customFormat="1" ht="12" customHeight="1" thickBot="1" x14ac:dyDescent="0.25">
      <c r="A14" s="243" t="s">
        <v>70</v>
      </c>
      <c r="B14" s="226" t="s">
        <v>423</v>
      </c>
      <c r="C14" s="212">
        <v>41313066</v>
      </c>
      <c r="D14" s="299">
        <v>25485711</v>
      </c>
      <c r="E14" s="139">
        <v>25485711</v>
      </c>
    </row>
    <row r="15" spans="1:5" s="58" customFormat="1" ht="12" customHeight="1" thickBot="1" x14ac:dyDescent="0.3">
      <c r="A15" s="24" t="s">
        <v>9</v>
      </c>
      <c r="B15" s="145" t="s">
        <v>185</v>
      </c>
      <c r="C15" s="211">
        <f>+C16+C17+C18+C19+C20</f>
        <v>66339616</v>
      </c>
      <c r="D15" s="297">
        <f>+D16+D17+D18+D19+D20</f>
        <v>76779254</v>
      </c>
      <c r="E15" s="138">
        <f>+E16+E17+E18+E19+E20</f>
        <v>76779254</v>
      </c>
    </row>
    <row r="16" spans="1:5" s="58" customFormat="1" ht="12" customHeight="1" x14ac:dyDescent="0.2">
      <c r="A16" s="241" t="s">
        <v>72</v>
      </c>
      <c r="B16" s="225" t="s">
        <v>186</v>
      </c>
      <c r="C16" s="213"/>
      <c r="D16" s="298"/>
      <c r="E16" s="140"/>
    </row>
    <row r="17" spans="1:5" s="58" customFormat="1" ht="12" customHeight="1" x14ac:dyDescent="0.2">
      <c r="A17" s="242" t="s">
        <v>73</v>
      </c>
      <c r="B17" s="226" t="s">
        <v>187</v>
      </c>
      <c r="C17" s="212"/>
      <c r="D17" s="299"/>
      <c r="E17" s="139"/>
    </row>
    <row r="18" spans="1:5" s="58" customFormat="1" ht="12" customHeight="1" x14ac:dyDescent="0.2">
      <c r="A18" s="242" t="s">
        <v>74</v>
      </c>
      <c r="B18" s="226" t="s">
        <v>352</v>
      </c>
      <c r="C18" s="212"/>
      <c r="D18" s="299">
        <v>80000</v>
      </c>
      <c r="E18" s="139">
        <v>80000</v>
      </c>
    </row>
    <row r="19" spans="1:5" s="58" customFormat="1" ht="12" customHeight="1" x14ac:dyDescent="0.2">
      <c r="A19" s="242" t="s">
        <v>75</v>
      </c>
      <c r="B19" s="226" t="s">
        <v>353</v>
      </c>
      <c r="C19" s="212"/>
      <c r="D19" s="299"/>
      <c r="E19" s="139"/>
    </row>
    <row r="20" spans="1:5" s="58" customFormat="1" ht="12" customHeight="1" x14ac:dyDescent="0.2">
      <c r="A20" s="242" t="s">
        <v>76</v>
      </c>
      <c r="B20" s="226" t="s">
        <v>188</v>
      </c>
      <c r="C20" s="212">
        <v>66339616</v>
      </c>
      <c r="D20" s="299">
        <v>76699254</v>
      </c>
      <c r="E20" s="139">
        <v>76699254</v>
      </c>
    </row>
    <row r="21" spans="1:5" s="59" customFormat="1" ht="12" customHeight="1" thickBot="1" x14ac:dyDescent="0.25">
      <c r="A21" s="243" t="s">
        <v>83</v>
      </c>
      <c r="B21" s="227" t="s">
        <v>189</v>
      </c>
      <c r="C21" s="214"/>
      <c r="D21" s="300"/>
      <c r="E21" s="141"/>
    </row>
    <row r="22" spans="1:5" s="59" customFormat="1" ht="12" customHeight="1" thickBot="1" x14ac:dyDescent="0.3">
      <c r="A22" s="24" t="s">
        <v>10</v>
      </c>
      <c r="B22" s="19" t="s">
        <v>190</v>
      </c>
      <c r="C22" s="211">
        <f>+C23+C24+C25+C26+C27</f>
        <v>422569896</v>
      </c>
      <c r="D22" s="297">
        <f>+D23+D24+D25+D26+D27</f>
        <v>60951144</v>
      </c>
      <c r="E22" s="138">
        <f>+E23+E24+E25+E26+E27</f>
        <v>60951144</v>
      </c>
    </row>
    <row r="23" spans="1:5" s="59" customFormat="1" ht="12" customHeight="1" x14ac:dyDescent="0.2">
      <c r="A23" s="241" t="s">
        <v>55</v>
      </c>
      <c r="B23" s="225" t="s">
        <v>191</v>
      </c>
      <c r="C23" s="213"/>
      <c r="D23" s="298"/>
      <c r="E23" s="140"/>
    </row>
    <row r="24" spans="1:5" s="58" customFormat="1" ht="12" customHeight="1" x14ac:dyDescent="0.2">
      <c r="A24" s="242" t="s">
        <v>56</v>
      </c>
      <c r="B24" s="226" t="s">
        <v>192</v>
      </c>
      <c r="C24" s="212"/>
      <c r="D24" s="299"/>
      <c r="E24" s="139"/>
    </row>
    <row r="25" spans="1:5" s="59" customFormat="1" ht="12" customHeight="1" x14ac:dyDescent="0.2">
      <c r="A25" s="242" t="s">
        <v>57</v>
      </c>
      <c r="B25" s="226" t="s">
        <v>354</v>
      </c>
      <c r="C25" s="212"/>
      <c r="D25" s="299"/>
      <c r="E25" s="139"/>
    </row>
    <row r="26" spans="1:5" s="59" customFormat="1" ht="12" customHeight="1" x14ac:dyDescent="0.2">
      <c r="A26" s="242" t="s">
        <v>58</v>
      </c>
      <c r="B26" s="226" t="s">
        <v>355</v>
      </c>
      <c r="C26" s="212"/>
      <c r="D26" s="299"/>
      <c r="E26" s="139"/>
    </row>
    <row r="27" spans="1:5" s="59" customFormat="1" ht="12" customHeight="1" x14ac:dyDescent="0.2">
      <c r="A27" s="242" t="s">
        <v>115</v>
      </c>
      <c r="B27" s="226" t="s">
        <v>193</v>
      </c>
      <c r="C27" s="212">
        <v>422569896</v>
      </c>
      <c r="D27" s="299">
        <v>60951144</v>
      </c>
      <c r="E27" s="139">
        <v>60951144</v>
      </c>
    </row>
    <row r="28" spans="1:5" s="59" customFormat="1" ht="12" customHeight="1" thickBot="1" x14ac:dyDescent="0.25">
      <c r="A28" s="243" t="s">
        <v>116</v>
      </c>
      <c r="B28" s="227" t="s">
        <v>194</v>
      </c>
      <c r="C28" s="214"/>
      <c r="D28" s="300"/>
      <c r="E28" s="141"/>
    </row>
    <row r="29" spans="1:5" s="59" customFormat="1" ht="12" customHeight="1" thickBot="1" x14ac:dyDescent="0.3">
      <c r="A29" s="24" t="s">
        <v>117</v>
      </c>
      <c r="B29" s="19" t="s">
        <v>525</v>
      </c>
      <c r="C29" s="217">
        <f>SUM(C30:C35)</f>
        <v>42800000</v>
      </c>
      <c r="D29" s="217">
        <f>SUM(D30:D35)</f>
        <v>29726695</v>
      </c>
      <c r="E29" s="253">
        <f>SUM(E30:E35)</f>
        <v>29726695</v>
      </c>
    </row>
    <row r="30" spans="1:5" s="59" customFormat="1" ht="12" customHeight="1" x14ac:dyDescent="0.2">
      <c r="A30" s="241" t="s">
        <v>195</v>
      </c>
      <c r="B30" s="225" t="s">
        <v>543</v>
      </c>
      <c r="C30" s="213">
        <v>7000000</v>
      </c>
      <c r="D30" s="213">
        <v>8612332</v>
      </c>
      <c r="E30" s="140">
        <v>8612332</v>
      </c>
    </row>
    <row r="31" spans="1:5" s="59" customFormat="1" ht="12" customHeight="1" x14ac:dyDescent="0.2">
      <c r="A31" s="242" t="s">
        <v>196</v>
      </c>
      <c r="B31" s="226" t="s">
        <v>527</v>
      </c>
      <c r="C31" s="212"/>
      <c r="D31" s="212"/>
      <c r="E31" s="139"/>
    </row>
    <row r="32" spans="1:5" s="59" customFormat="1" ht="12" customHeight="1" x14ac:dyDescent="0.2">
      <c r="A32" s="242" t="s">
        <v>197</v>
      </c>
      <c r="B32" s="226" t="s">
        <v>528</v>
      </c>
      <c r="C32" s="212">
        <v>26000000</v>
      </c>
      <c r="D32" s="212">
        <v>18358328</v>
      </c>
      <c r="E32" s="139">
        <v>18358328</v>
      </c>
    </row>
    <row r="33" spans="1:5" s="59" customFormat="1" ht="12" customHeight="1" x14ac:dyDescent="0.2">
      <c r="A33" s="242" t="s">
        <v>198</v>
      </c>
      <c r="B33" s="226" t="s">
        <v>199</v>
      </c>
      <c r="C33" s="212">
        <v>7600000</v>
      </c>
      <c r="D33" s="212"/>
      <c r="E33" s="139"/>
    </row>
    <row r="34" spans="1:5" s="59" customFormat="1" ht="12" customHeight="1" x14ac:dyDescent="0.2">
      <c r="A34" s="242" t="s">
        <v>530</v>
      </c>
      <c r="B34" s="226" t="s">
        <v>200</v>
      </c>
      <c r="C34" s="212"/>
      <c r="D34" s="212"/>
      <c r="E34" s="139"/>
    </row>
    <row r="35" spans="1:5" s="59" customFormat="1" ht="12" customHeight="1" thickBot="1" x14ac:dyDescent="0.25">
      <c r="A35" s="243" t="s">
        <v>531</v>
      </c>
      <c r="B35" s="389" t="s">
        <v>201</v>
      </c>
      <c r="C35" s="214">
        <v>2200000</v>
      </c>
      <c r="D35" s="214">
        <v>2756035</v>
      </c>
      <c r="E35" s="141">
        <v>2756035</v>
      </c>
    </row>
    <row r="36" spans="1:5" s="59" customFormat="1" ht="12" customHeight="1" thickBot="1" x14ac:dyDescent="0.3">
      <c r="A36" s="24" t="s">
        <v>12</v>
      </c>
      <c r="B36" s="19" t="s">
        <v>362</v>
      </c>
      <c r="C36" s="211">
        <f>SUM(C37:C47)</f>
        <v>8305000</v>
      </c>
      <c r="D36" s="297">
        <f>SUM(D37:D47)</f>
        <v>12577215</v>
      </c>
      <c r="E36" s="138">
        <f>SUM(E37:E47)</f>
        <v>12577215</v>
      </c>
    </row>
    <row r="37" spans="1:5" s="59" customFormat="1" ht="12" customHeight="1" x14ac:dyDescent="0.2">
      <c r="A37" s="241" t="s">
        <v>59</v>
      </c>
      <c r="B37" s="225" t="s">
        <v>204</v>
      </c>
      <c r="C37" s="213"/>
      <c r="D37" s="298">
        <v>7560</v>
      </c>
      <c r="E37" s="140">
        <v>7560</v>
      </c>
    </row>
    <row r="38" spans="1:5" s="59" customFormat="1" ht="12" customHeight="1" x14ac:dyDescent="0.2">
      <c r="A38" s="242" t="s">
        <v>60</v>
      </c>
      <c r="B38" s="226" t="s">
        <v>205</v>
      </c>
      <c r="C38" s="212">
        <v>6600000</v>
      </c>
      <c r="D38" s="299">
        <v>2362401</v>
      </c>
      <c r="E38" s="139">
        <v>2362401</v>
      </c>
    </row>
    <row r="39" spans="1:5" s="59" customFormat="1" ht="12" customHeight="1" x14ac:dyDescent="0.2">
      <c r="A39" s="242" t="s">
        <v>61</v>
      </c>
      <c r="B39" s="226" t="s">
        <v>206</v>
      </c>
      <c r="C39" s="212"/>
      <c r="D39" s="299">
        <v>1268604</v>
      </c>
      <c r="E39" s="139">
        <v>1268604</v>
      </c>
    </row>
    <row r="40" spans="1:5" s="59" customFormat="1" ht="12" customHeight="1" x14ac:dyDescent="0.2">
      <c r="A40" s="242" t="s">
        <v>119</v>
      </c>
      <c r="B40" s="226" t="s">
        <v>207</v>
      </c>
      <c r="C40" s="212"/>
      <c r="D40" s="299"/>
      <c r="E40" s="139"/>
    </row>
    <row r="41" spans="1:5" s="59" customFormat="1" ht="12" customHeight="1" x14ac:dyDescent="0.2">
      <c r="A41" s="242" t="s">
        <v>120</v>
      </c>
      <c r="B41" s="226" t="s">
        <v>208</v>
      </c>
      <c r="C41" s="212">
        <v>1660000</v>
      </c>
      <c r="D41" s="299">
        <v>3985889</v>
      </c>
      <c r="E41" s="139">
        <v>3985889</v>
      </c>
    </row>
    <row r="42" spans="1:5" s="59" customFormat="1" ht="12" customHeight="1" x14ac:dyDescent="0.2">
      <c r="A42" s="242" t="s">
        <v>121</v>
      </c>
      <c r="B42" s="226" t="s">
        <v>209</v>
      </c>
      <c r="C42" s="212">
        <v>45000</v>
      </c>
      <c r="D42" s="299">
        <v>1768413</v>
      </c>
      <c r="E42" s="139">
        <v>1768413</v>
      </c>
    </row>
    <row r="43" spans="1:5" s="59" customFormat="1" ht="12" customHeight="1" x14ac:dyDescent="0.2">
      <c r="A43" s="242" t="s">
        <v>122</v>
      </c>
      <c r="B43" s="226" t="s">
        <v>210</v>
      </c>
      <c r="C43" s="212"/>
      <c r="D43" s="299"/>
      <c r="E43" s="139"/>
    </row>
    <row r="44" spans="1:5" s="59" customFormat="1" ht="12" customHeight="1" x14ac:dyDescent="0.2">
      <c r="A44" s="242" t="s">
        <v>123</v>
      </c>
      <c r="B44" s="226" t="s">
        <v>533</v>
      </c>
      <c r="C44" s="212"/>
      <c r="D44" s="299">
        <v>1902034</v>
      </c>
      <c r="E44" s="139">
        <v>1902034</v>
      </c>
    </row>
    <row r="45" spans="1:5" s="59" customFormat="1" ht="12" customHeight="1" x14ac:dyDescent="0.2">
      <c r="A45" s="242" t="s">
        <v>202</v>
      </c>
      <c r="B45" s="226" t="s">
        <v>212</v>
      </c>
      <c r="C45" s="215"/>
      <c r="D45" s="373"/>
      <c r="E45" s="142"/>
    </row>
    <row r="46" spans="1:5" s="59" customFormat="1" ht="12" customHeight="1" x14ac:dyDescent="0.2">
      <c r="A46" s="243" t="s">
        <v>203</v>
      </c>
      <c r="B46" s="227" t="s">
        <v>364</v>
      </c>
      <c r="C46" s="216"/>
      <c r="D46" s="374"/>
      <c r="E46" s="143"/>
    </row>
    <row r="47" spans="1:5" s="59" customFormat="1" ht="12" customHeight="1" thickBot="1" x14ac:dyDescent="0.25">
      <c r="A47" s="243" t="s">
        <v>363</v>
      </c>
      <c r="B47" s="227" t="s">
        <v>213</v>
      </c>
      <c r="C47" s="216"/>
      <c r="D47" s="374">
        <v>1282314</v>
      </c>
      <c r="E47" s="143">
        <v>1282314</v>
      </c>
    </row>
    <row r="48" spans="1:5" s="59" customFormat="1" ht="12" customHeight="1" thickBot="1" x14ac:dyDescent="0.3">
      <c r="A48" s="24" t="s">
        <v>13</v>
      </c>
      <c r="B48" s="19" t="s">
        <v>214</v>
      </c>
      <c r="C48" s="211">
        <f>SUM(C49:C53)</f>
        <v>0</v>
      </c>
      <c r="D48" s="297">
        <f>SUM(D49:D53)</f>
        <v>1686929</v>
      </c>
      <c r="E48" s="138">
        <f>SUM(E49:E53)</f>
        <v>1686929</v>
      </c>
    </row>
    <row r="49" spans="1:5" s="59" customFormat="1" ht="12" customHeight="1" x14ac:dyDescent="0.2">
      <c r="A49" s="241" t="s">
        <v>62</v>
      </c>
      <c r="B49" s="225" t="s">
        <v>218</v>
      </c>
      <c r="C49" s="264"/>
      <c r="D49" s="375"/>
      <c r="E49" s="144"/>
    </row>
    <row r="50" spans="1:5" s="59" customFormat="1" ht="12" customHeight="1" x14ac:dyDescent="0.2">
      <c r="A50" s="242" t="s">
        <v>63</v>
      </c>
      <c r="B50" s="226" t="s">
        <v>219</v>
      </c>
      <c r="C50" s="215"/>
      <c r="D50" s="373">
        <v>1680000</v>
      </c>
      <c r="E50" s="142">
        <v>1680000</v>
      </c>
    </row>
    <row r="51" spans="1:5" s="59" customFormat="1" ht="12" customHeight="1" x14ac:dyDescent="0.2">
      <c r="A51" s="242" t="s">
        <v>215</v>
      </c>
      <c r="B51" s="226" t="s">
        <v>220</v>
      </c>
      <c r="C51" s="215"/>
      <c r="D51" s="373">
        <v>6929</v>
      </c>
      <c r="E51" s="142">
        <v>6929</v>
      </c>
    </row>
    <row r="52" spans="1:5" s="59" customFormat="1" ht="12" customHeight="1" x14ac:dyDescent="0.2">
      <c r="A52" s="242" t="s">
        <v>216</v>
      </c>
      <c r="B52" s="226" t="s">
        <v>221</v>
      </c>
      <c r="C52" s="215"/>
      <c r="D52" s="373"/>
      <c r="E52" s="142"/>
    </row>
    <row r="53" spans="1:5" s="59" customFormat="1" ht="12" customHeight="1" thickBot="1" x14ac:dyDescent="0.25">
      <c r="A53" s="243" t="s">
        <v>217</v>
      </c>
      <c r="B53" s="227" t="s">
        <v>222</v>
      </c>
      <c r="C53" s="216"/>
      <c r="D53" s="374"/>
      <c r="E53" s="143"/>
    </row>
    <row r="54" spans="1:5" s="59" customFormat="1" ht="12" customHeight="1" thickBot="1" x14ac:dyDescent="0.3">
      <c r="A54" s="24" t="s">
        <v>124</v>
      </c>
      <c r="B54" s="19" t="s">
        <v>223</v>
      </c>
      <c r="C54" s="211">
        <f>SUM(C55:C57)</f>
        <v>0</v>
      </c>
      <c r="D54" s="297">
        <f>SUM(D55:D57)</f>
        <v>1345600</v>
      </c>
      <c r="E54" s="138">
        <f>SUM(E55:E57)</f>
        <v>1345600</v>
      </c>
    </row>
    <row r="55" spans="1:5" s="59" customFormat="1" ht="12" customHeight="1" x14ac:dyDescent="0.2">
      <c r="A55" s="241" t="s">
        <v>64</v>
      </c>
      <c r="B55" s="225" t="s">
        <v>224</v>
      </c>
      <c r="C55" s="213"/>
      <c r="D55" s="298"/>
      <c r="E55" s="140"/>
    </row>
    <row r="56" spans="1:5" s="59" customFormat="1" ht="12" customHeight="1" x14ac:dyDescent="0.2">
      <c r="A56" s="242" t="s">
        <v>65</v>
      </c>
      <c r="B56" s="226" t="s">
        <v>356</v>
      </c>
      <c r="C56" s="212"/>
      <c r="D56" s="299"/>
      <c r="E56" s="139"/>
    </row>
    <row r="57" spans="1:5" s="59" customFormat="1" ht="12" customHeight="1" x14ac:dyDescent="0.2">
      <c r="A57" s="242" t="s">
        <v>227</v>
      </c>
      <c r="B57" s="226" t="s">
        <v>225</v>
      </c>
      <c r="C57" s="212"/>
      <c r="D57" s="299">
        <v>1345600</v>
      </c>
      <c r="E57" s="139">
        <v>1345600</v>
      </c>
    </row>
    <row r="58" spans="1:5" s="59" customFormat="1" ht="12" customHeight="1" thickBot="1" x14ac:dyDescent="0.25">
      <c r="A58" s="243" t="s">
        <v>228</v>
      </c>
      <c r="B58" s="227" t="s">
        <v>226</v>
      </c>
      <c r="C58" s="214"/>
      <c r="D58" s="300"/>
      <c r="E58" s="141"/>
    </row>
    <row r="59" spans="1:5" s="59" customFormat="1" ht="12" customHeight="1" thickBot="1" x14ac:dyDescent="0.3">
      <c r="A59" s="24" t="s">
        <v>15</v>
      </c>
      <c r="B59" s="145" t="s">
        <v>229</v>
      </c>
      <c r="C59" s="211">
        <f>SUM(C60:C62)</f>
        <v>0</v>
      </c>
      <c r="D59" s="297">
        <f>SUM(D60:D62)</f>
        <v>653500</v>
      </c>
      <c r="E59" s="138">
        <f>SUM(E60:E62)</f>
        <v>653500</v>
      </c>
    </row>
    <row r="60" spans="1:5" s="59" customFormat="1" ht="12" customHeight="1" x14ac:dyDescent="0.2">
      <c r="A60" s="241" t="s">
        <v>125</v>
      </c>
      <c r="B60" s="225" t="s">
        <v>231</v>
      </c>
      <c r="C60" s="215"/>
      <c r="D60" s="373"/>
      <c r="E60" s="142"/>
    </row>
    <row r="61" spans="1:5" s="59" customFormat="1" ht="12" customHeight="1" x14ac:dyDescent="0.2">
      <c r="A61" s="242" t="s">
        <v>126</v>
      </c>
      <c r="B61" s="226" t="s">
        <v>357</v>
      </c>
      <c r="C61" s="215"/>
      <c r="D61" s="373"/>
      <c r="E61" s="142"/>
    </row>
    <row r="62" spans="1:5" s="59" customFormat="1" ht="12" customHeight="1" x14ac:dyDescent="0.2">
      <c r="A62" s="242" t="s">
        <v>163</v>
      </c>
      <c r="B62" s="226" t="s">
        <v>232</v>
      </c>
      <c r="C62" s="215"/>
      <c r="D62" s="373">
        <v>653500</v>
      </c>
      <c r="E62" s="142">
        <v>653500</v>
      </c>
    </row>
    <row r="63" spans="1:5" s="59" customFormat="1" ht="12" customHeight="1" thickBot="1" x14ac:dyDescent="0.25">
      <c r="A63" s="243" t="s">
        <v>230</v>
      </c>
      <c r="B63" s="227" t="s">
        <v>233</v>
      </c>
      <c r="C63" s="215"/>
      <c r="D63" s="373"/>
      <c r="E63" s="142"/>
    </row>
    <row r="64" spans="1:5" s="59" customFormat="1" ht="12" customHeight="1" thickBot="1" x14ac:dyDescent="0.3">
      <c r="A64" s="24" t="s">
        <v>16</v>
      </c>
      <c r="B64" s="19" t="s">
        <v>234</v>
      </c>
      <c r="C64" s="217">
        <f>+C8+C15+C22+C29+C36+C48+C54+C59</f>
        <v>792603977</v>
      </c>
      <c r="D64" s="301">
        <f>+D8+D15+D22+D29+D36+D48+D54+D59</f>
        <v>444683872</v>
      </c>
      <c r="E64" s="253">
        <f>+E8+E15+E22+E29+E36+E48+E54+E59</f>
        <v>444683872</v>
      </c>
    </row>
    <row r="65" spans="1:5" s="59" customFormat="1" ht="12" customHeight="1" thickBot="1" x14ac:dyDescent="0.25">
      <c r="A65" s="244" t="s">
        <v>325</v>
      </c>
      <c r="B65" s="145" t="s">
        <v>236</v>
      </c>
      <c r="C65" s="211">
        <f>SUM(C66:C68)</f>
        <v>0</v>
      </c>
      <c r="D65" s="297">
        <f>SUM(D66:D68)</f>
        <v>0</v>
      </c>
      <c r="E65" s="138">
        <f>SUM(E66:E68)</f>
        <v>0</v>
      </c>
    </row>
    <row r="66" spans="1:5" s="59" customFormat="1" ht="12" customHeight="1" x14ac:dyDescent="0.2">
      <c r="A66" s="241" t="s">
        <v>267</v>
      </c>
      <c r="B66" s="225" t="s">
        <v>237</v>
      </c>
      <c r="C66" s="215"/>
      <c r="D66" s="373"/>
      <c r="E66" s="142"/>
    </row>
    <row r="67" spans="1:5" s="59" customFormat="1" ht="12" customHeight="1" x14ac:dyDescent="0.2">
      <c r="A67" s="242" t="s">
        <v>276</v>
      </c>
      <c r="B67" s="226" t="s">
        <v>238</v>
      </c>
      <c r="C67" s="215"/>
      <c r="D67" s="373"/>
      <c r="E67" s="142"/>
    </row>
    <row r="68" spans="1:5" s="59" customFormat="1" ht="12" customHeight="1" thickBot="1" x14ac:dyDescent="0.25">
      <c r="A68" s="243" t="s">
        <v>277</v>
      </c>
      <c r="B68" s="228" t="s">
        <v>239</v>
      </c>
      <c r="C68" s="215"/>
      <c r="D68" s="376"/>
      <c r="E68" s="142"/>
    </row>
    <row r="69" spans="1:5" s="59" customFormat="1" ht="12" customHeight="1" thickBot="1" x14ac:dyDescent="0.25">
      <c r="A69" s="244" t="s">
        <v>240</v>
      </c>
      <c r="B69" s="145" t="s">
        <v>241</v>
      </c>
      <c r="C69" s="211">
        <f>SUM(C70:C73)</f>
        <v>0</v>
      </c>
      <c r="D69" s="211">
        <f>SUM(D70:D73)</f>
        <v>0</v>
      </c>
      <c r="E69" s="138">
        <f>SUM(E70:E73)</f>
        <v>0</v>
      </c>
    </row>
    <row r="70" spans="1:5" s="59" customFormat="1" ht="12" customHeight="1" x14ac:dyDescent="0.2">
      <c r="A70" s="241" t="s">
        <v>102</v>
      </c>
      <c r="B70" s="225" t="s">
        <v>242</v>
      </c>
      <c r="C70" s="215"/>
      <c r="D70" s="215"/>
      <c r="E70" s="142"/>
    </row>
    <row r="71" spans="1:5" s="59" customFormat="1" ht="12" customHeight="1" x14ac:dyDescent="0.2">
      <c r="A71" s="242" t="s">
        <v>103</v>
      </c>
      <c r="B71" s="226" t="s">
        <v>243</v>
      </c>
      <c r="C71" s="215"/>
      <c r="D71" s="215"/>
      <c r="E71" s="142"/>
    </row>
    <row r="72" spans="1:5" s="59" customFormat="1" ht="12" customHeight="1" x14ac:dyDescent="0.2">
      <c r="A72" s="242" t="s">
        <v>268</v>
      </c>
      <c r="B72" s="226" t="s">
        <v>244</v>
      </c>
      <c r="C72" s="215"/>
      <c r="D72" s="215"/>
      <c r="E72" s="142"/>
    </row>
    <row r="73" spans="1:5" s="59" customFormat="1" ht="12" customHeight="1" thickBot="1" x14ac:dyDescent="0.25">
      <c r="A73" s="243" t="s">
        <v>269</v>
      </c>
      <c r="B73" s="227" t="s">
        <v>245</v>
      </c>
      <c r="C73" s="215"/>
      <c r="D73" s="215"/>
      <c r="E73" s="142"/>
    </row>
    <row r="74" spans="1:5" s="59" customFormat="1" ht="12" customHeight="1" thickBot="1" x14ac:dyDescent="0.25">
      <c r="A74" s="244" t="s">
        <v>246</v>
      </c>
      <c r="B74" s="145" t="s">
        <v>247</v>
      </c>
      <c r="C74" s="211">
        <f>SUM(C75:C76)</f>
        <v>42889919</v>
      </c>
      <c r="D74" s="211">
        <f>SUM(D75:D76)</f>
        <v>407353034</v>
      </c>
      <c r="E74" s="138">
        <f>SUM(E75:E76)</f>
        <v>407353034</v>
      </c>
    </row>
    <row r="75" spans="1:5" s="59" customFormat="1" ht="12" customHeight="1" x14ac:dyDescent="0.2">
      <c r="A75" s="241" t="s">
        <v>270</v>
      </c>
      <c r="B75" s="225" t="s">
        <v>248</v>
      </c>
      <c r="C75" s="215">
        <v>42889919</v>
      </c>
      <c r="D75" s="215">
        <v>407353034</v>
      </c>
      <c r="E75" s="142">
        <v>407353034</v>
      </c>
    </row>
    <row r="76" spans="1:5" s="59" customFormat="1" ht="12" customHeight="1" thickBot="1" x14ac:dyDescent="0.25">
      <c r="A76" s="243" t="s">
        <v>271</v>
      </c>
      <c r="B76" s="227" t="s">
        <v>249</v>
      </c>
      <c r="C76" s="215"/>
      <c r="D76" s="215"/>
      <c r="E76" s="142"/>
    </row>
    <row r="77" spans="1:5" s="58" customFormat="1" ht="12" customHeight="1" thickBot="1" x14ac:dyDescent="0.25">
      <c r="A77" s="244" t="s">
        <v>250</v>
      </c>
      <c r="B77" s="145" t="s">
        <v>251</v>
      </c>
      <c r="C77" s="211">
        <f>SUM(C78:C80)</f>
        <v>0</v>
      </c>
      <c r="D77" s="211">
        <f>SUM(D78:D80)</f>
        <v>0</v>
      </c>
      <c r="E77" s="138">
        <f>SUM(E78:E80)</f>
        <v>9643883</v>
      </c>
    </row>
    <row r="78" spans="1:5" s="59" customFormat="1" ht="12" customHeight="1" x14ac:dyDescent="0.2">
      <c r="A78" s="241" t="s">
        <v>272</v>
      </c>
      <c r="B78" s="225" t="s">
        <v>252</v>
      </c>
      <c r="C78" s="215"/>
      <c r="D78" s="215"/>
      <c r="E78" s="142">
        <v>9643883</v>
      </c>
    </row>
    <row r="79" spans="1:5" s="59" customFormat="1" ht="12" customHeight="1" x14ac:dyDescent="0.2">
      <c r="A79" s="242" t="s">
        <v>273</v>
      </c>
      <c r="B79" s="226" t="s">
        <v>253</v>
      </c>
      <c r="C79" s="215"/>
      <c r="D79" s="215"/>
      <c r="E79" s="142"/>
    </row>
    <row r="80" spans="1:5" s="59" customFormat="1" ht="12" customHeight="1" thickBot="1" x14ac:dyDescent="0.25">
      <c r="A80" s="243" t="s">
        <v>274</v>
      </c>
      <c r="B80" s="227" t="s">
        <v>254</v>
      </c>
      <c r="C80" s="215"/>
      <c r="D80" s="215"/>
      <c r="E80" s="142"/>
    </row>
    <row r="81" spans="1:5" s="59" customFormat="1" ht="12" customHeight="1" thickBot="1" x14ac:dyDescent="0.25">
      <c r="A81" s="244" t="s">
        <v>255</v>
      </c>
      <c r="B81" s="145" t="s">
        <v>275</v>
      </c>
      <c r="C81" s="211">
        <f>SUM(C82:C85)</f>
        <v>0</v>
      </c>
      <c r="D81" s="211">
        <f>SUM(D82:D85)</f>
        <v>0</v>
      </c>
      <c r="E81" s="138">
        <f>SUM(E82:E85)</f>
        <v>0</v>
      </c>
    </row>
    <row r="82" spans="1:5" s="59" customFormat="1" ht="12" customHeight="1" x14ac:dyDescent="0.2">
      <c r="A82" s="245" t="s">
        <v>256</v>
      </c>
      <c r="B82" s="225" t="s">
        <v>257</v>
      </c>
      <c r="C82" s="215"/>
      <c r="D82" s="215"/>
      <c r="E82" s="142"/>
    </row>
    <row r="83" spans="1:5" s="59" customFormat="1" ht="12" customHeight="1" x14ac:dyDescent="0.2">
      <c r="A83" s="246" t="s">
        <v>258</v>
      </c>
      <c r="B83" s="226" t="s">
        <v>259</v>
      </c>
      <c r="C83" s="215"/>
      <c r="D83" s="215"/>
      <c r="E83" s="142"/>
    </row>
    <row r="84" spans="1:5" s="59" customFormat="1" ht="12" customHeight="1" x14ac:dyDescent="0.2">
      <c r="A84" s="246" t="s">
        <v>260</v>
      </c>
      <c r="B84" s="226" t="s">
        <v>261</v>
      </c>
      <c r="C84" s="215"/>
      <c r="D84" s="215"/>
      <c r="E84" s="142"/>
    </row>
    <row r="85" spans="1:5" s="58" customFormat="1" ht="12" customHeight="1" thickBot="1" x14ac:dyDescent="0.25">
      <c r="A85" s="247" t="s">
        <v>262</v>
      </c>
      <c r="B85" s="227" t="s">
        <v>263</v>
      </c>
      <c r="C85" s="215"/>
      <c r="D85" s="215"/>
      <c r="E85" s="142"/>
    </row>
    <row r="86" spans="1:5" s="58" customFormat="1" ht="12" customHeight="1" thickBot="1" x14ac:dyDescent="0.25">
      <c r="A86" s="244" t="s">
        <v>264</v>
      </c>
      <c r="B86" s="145" t="s">
        <v>403</v>
      </c>
      <c r="C86" s="267"/>
      <c r="D86" s="267"/>
      <c r="E86" s="268"/>
    </row>
    <row r="87" spans="1:5" s="58" customFormat="1" ht="12" customHeight="1" thickBot="1" x14ac:dyDescent="0.25">
      <c r="A87" s="244" t="s">
        <v>424</v>
      </c>
      <c r="B87" s="145" t="s">
        <v>265</v>
      </c>
      <c r="C87" s="267"/>
      <c r="D87" s="267"/>
      <c r="E87" s="268"/>
    </row>
    <row r="88" spans="1:5" s="58" customFormat="1" ht="12" customHeight="1" thickBot="1" x14ac:dyDescent="0.25">
      <c r="A88" s="244" t="s">
        <v>425</v>
      </c>
      <c r="B88" s="232" t="s">
        <v>406</v>
      </c>
      <c r="C88" s="217">
        <f>+C65+C69+C74+C77+C81+C87+C86</f>
        <v>42889919</v>
      </c>
      <c r="D88" s="217">
        <f>+D65+D69+D74+D77+D81+D87+D86</f>
        <v>407353034</v>
      </c>
      <c r="E88" s="253">
        <f>+E65+E69+E74+E77+E81+E87+E86</f>
        <v>416996917</v>
      </c>
    </row>
    <row r="89" spans="1:5" s="58" customFormat="1" ht="12" customHeight="1" thickBot="1" x14ac:dyDescent="0.25">
      <c r="A89" s="248" t="s">
        <v>426</v>
      </c>
      <c r="B89" s="233" t="s">
        <v>427</v>
      </c>
      <c r="C89" s="217">
        <f>+C64+C88</f>
        <v>835493896</v>
      </c>
      <c r="D89" s="217">
        <f>+D64+D88</f>
        <v>852036906</v>
      </c>
      <c r="E89" s="253">
        <f>+E64+E88</f>
        <v>861680789</v>
      </c>
    </row>
    <row r="90" spans="1:5" s="59" customFormat="1" ht="15" customHeight="1" thickBot="1" x14ac:dyDescent="0.3">
      <c r="A90" s="112"/>
      <c r="B90" s="113"/>
      <c r="C90" s="193"/>
    </row>
    <row r="91" spans="1:5" s="51" customFormat="1" ht="16.5" customHeight="1" thickBot="1" x14ac:dyDescent="0.3">
      <c r="A91" s="559" t="s">
        <v>43</v>
      </c>
      <c r="B91" s="560"/>
      <c r="C91" s="560"/>
      <c r="D91" s="560"/>
      <c r="E91" s="561"/>
    </row>
    <row r="92" spans="1:5" s="60" customFormat="1" ht="12" customHeight="1" thickBot="1" x14ac:dyDescent="0.3">
      <c r="A92" s="219" t="s">
        <v>8</v>
      </c>
      <c r="B92" s="23" t="s">
        <v>431</v>
      </c>
      <c r="C92" s="210">
        <f>+C93+C94+C95+C96+C97+C110</f>
        <v>188304607</v>
      </c>
      <c r="D92" s="210">
        <f>+D93+D94+D95+D96+D97+D110</f>
        <v>257284241</v>
      </c>
      <c r="E92" s="278">
        <f>+E93+E94+E95+E96+E97+E110</f>
        <v>182209635</v>
      </c>
    </row>
    <row r="93" spans="1:5" ht="12" customHeight="1" x14ac:dyDescent="0.25">
      <c r="A93" s="249" t="s">
        <v>66</v>
      </c>
      <c r="B93" s="8" t="s">
        <v>37</v>
      </c>
      <c r="C93" s="285">
        <v>113985506</v>
      </c>
      <c r="D93" s="285">
        <v>107236867</v>
      </c>
      <c r="E93" s="279">
        <v>71888752</v>
      </c>
    </row>
    <row r="94" spans="1:5" ht="12" customHeight="1" x14ac:dyDescent="0.25">
      <c r="A94" s="242" t="s">
        <v>67</v>
      </c>
      <c r="B94" s="6" t="s">
        <v>127</v>
      </c>
      <c r="C94" s="212">
        <v>15741814</v>
      </c>
      <c r="D94" s="212">
        <v>14455842</v>
      </c>
      <c r="E94" s="139">
        <v>9458223</v>
      </c>
    </row>
    <row r="95" spans="1:5" ht="12" customHeight="1" x14ac:dyDescent="0.25">
      <c r="A95" s="242" t="s">
        <v>68</v>
      </c>
      <c r="B95" s="6" t="s">
        <v>94</v>
      </c>
      <c r="C95" s="214">
        <v>20995000</v>
      </c>
      <c r="D95" s="212">
        <v>75765865</v>
      </c>
      <c r="E95" s="141">
        <v>67559176</v>
      </c>
    </row>
    <row r="96" spans="1:5" ht="12" customHeight="1" x14ac:dyDescent="0.25">
      <c r="A96" s="242" t="s">
        <v>69</v>
      </c>
      <c r="B96" s="9" t="s">
        <v>128</v>
      </c>
      <c r="C96" s="214">
        <v>26000000</v>
      </c>
      <c r="D96" s="300">
        <v>26000000</v>
      </c>
      <c r="E96" s="141">
        <v>19245000</v>
      </c>
    </row>
    <row r="97" spans="1:5" ht="12" customHeight="1" x14ac:dyDescent="0.25">
      <c r="A97" s="242" t="s">
        <v>78</v>
      </c>
      <c r="B97" s="17" t="s">
        <v>129</v>
      </c>
      <c r="C97" s="214">
        <v>5050800</v>
      </c>
      <c r="D97" s="300">
        <v>18234284</v>
      </c>
      <c r="E97" s="141">
        <v>14058484</v>
      </c>
    </row>
    <row r="98" spans="1:5" ht="12" customHeight="1" x14ac:dyDescent="0.25">
      <c r="A98" s="242" t="s">
        <v>70</v>
      </c>
      <c r="B98" s="6" t="s">
        <v>428</v>
      </c>
      <c r="C98" s="214"/>
      <c r="D98" s="300"/>
      <c r="E98" s="141"/>
    </row>
    <row r="99" spans="1:5" ht="12" customHeight="1" x14ac:dyDescent="0.2">
      <c r="A99" s="242" t="s">
        <v>71</v>
      </c>
      <c r="B99" s="70" t="s">
        <v>369</v>
      </c>
      <c r="C99" s="214"/>
      <c r="D99" s="300"/>
      <c r="E99" s="141"/>
    </row>
    <row r="100" spans="1:5" ht="12" customHeight="1" x14ac:dyDescent="0.2">
      <c r="A100" s="242" t="s">
        <v>79</v>
      </c>
      <c r="B100" s="70" t="s">
        <v>368</v>
      </c>
      <c r="C100" s="214"/>
      <c r="D100" s="300">
        <v>9291784</v>
      </c>
      <c r="E100" s="141">
        <v>9291784</v>
      </c>
    </row>
    <row r="101" spans="1:5" ht="12" customHeight="1" x14ac:dyDescent="0.2">
      <c r="A101" s="242" t="s">
        <v>80</v>
      </c>
      <c r="B101" s="70" t="s">
        <v>281</v>
      </c>
      <c r="C101" s="214"/>
      <c r="D101" s="300"/>
      <c r="E101" s="141"/>
    </row>
    <row r="102" spans="1:5" ht="12" customHeight="1" x14ac:dyDescent="0.25">
      <c r="A102" s="242" t="s">
        <v>81</v>
      </c>
      <c r="B102" s="71" t="s">
        <v>282</v>
      </c>
      <c r="C102" s="214"/>
      <c r="D102" s="300"/>
      <c r="E102" s="141"/>
    </row>
    <row r="103" spans="1:5" ht="12" customHeight="1" x14ac:dyDescent="0.25">
      <c r="A103" s="242" t="s">
        <v>82</v>
      </c>
      <c r="B103" s="71" t="s">
        <v>283</v>
      </c>
      <c r="C103" s="214"/>
      <c r="D103" s="300"/>
      <c r="E103" s="141"/>
    </row>
    <row r="104" spans="1:5" ht="12" customHeight="1" x14ac:dyDescent="0.2">
      <c r="A104" s="242" t="s">
        <v>84</v>
      </c>
      <c r="B104" s="70" t="s">
        <v>284</v>
      </c>
      <c r="C104" s="214">
        <v>2950800</v>
      </c>
      <c r="D104" s="300">
        <v>2950800</v>
      </c>
      <c r="E104" s="141">
        <v>220000</v>
      </c>
    </row>
    <row r="105" spans="1:5" ht="12" customHeight="1" x14ac:dyDescent="0.2">
      <c r="A105" s="242" t="s">
        <v>130</v>
      </c>
      <c r="B105" s="70" t="s">
        <v>285</v>
      </c>
      <c r="C105" s="214"/>
      <c r="D105" s="300"/>
      <c r="E105" s="141"/>
    </row>
    <row r="106" spans="1:5" ht="12" customHeight="1" x14ac:dyDescent="0.25">
      <c r="A106" s="242" t="s">
        <v>279</v>
      </c>
      <c r="B106" s="71" t="s">
        <v>286</v>
      </c>
      <c r="C106" s="212"/>
      <c r="D106" s="300"/>
      <c r="E106" s="141"/>
    </row>
    <row r="107" spans="1:5" ht="12" customHeight="1" x14ac:dyDescent="0.25">
      <c r="A107" s="250" t="s">
        <v>280</v>
      </c>
      <c r="B107" s="72" t="s">
        <v>287</v>
      </c>
      <c r="C107" s="214"/>
      <c r="D107" s="300"/>
      <c r="E107" s="141"/>
    </row>
    <row r="108" spans="1:5" ht="12" customHeight="1" x14ac:dyDescent="0.25">
      <c r="A108" s="242" t="s">
        <v>366</v>
      </c>
      <c r="B108" s="72" t="s">
        <v>288</v>
      </c>
      <c r="C108" s="214"/>
      <c r="D108" s="300"/>
      <c r="E108" s="141"/>
    </row>
    <row r="109" spans="1:5" ht="12" customHeight="1" x14ac:dyDescent="0.25">
      <c r="A109" s="242" t="s">
        <v>367</v>
      </c>
      <c r="B109" s="71" t="s">
        <v>289</v>
      </c>
      <c r="C109" s="212">
        <v>2100000</v>
      </c>
      <c r="D109" s="299">
        <v>5991700</v>
      </c>
      <c r="E109" s="139">
        <v>4546700</v>
      </c>
    </row>
    <row r="110" spans="1:5" ht="12" customHeight="1" x14ac:dyDescent="0.25">
      <c r="A110" s="242" t="s">
        <v>371</v>
      </c>
      <c r="B110" s="9" t="s">
        <v>38</v>
      </c>
      <c r="C110" s="212">
        <v>6531487</v>
      </c>
      <c r="D110" s="299">
        <v>15591383</v>
      </c>
      <c r="E110" s="139"/>
    </row>
    <row r="111" spans="1:5" ht="12" customHeight="1" x14ac:dyDescent="0.25">
      <c r="A111" s="243" t="s">
        <v>372</v>
      </c>
      <c r="B111" s="6" t="s">
        <v>429</v>
      </c>
      <c r="C111" s="214"/>
      <c r="D111" s="300"/>
      <c r="E111" s="141"/>
    </row>
    <row r="112" spans="1:5" ht="12" customHeight="1" thickBot="1" x14ac:dyDescent="0.3">
      <c r="A112" s="251" t="s">
        <v>373</v>
      </c>
      <c r="B112" s="73" t="s">
        <v>430</v>
      </c>
      <c r="C112" s="286"/>
      <c r="D112" s="379"/>
      <c r="E112" s="280"/>
    </row>
    <row r="113" spans="1:5" ht="12" customHeight="1" thickBot="1" x14ac:dyDescent="0.3">
      <c r="A113" s="24" t="s">
        <v>9</v>
      </c>
      <c r="B113" s="22" t="s">
        <v>290</v>
      </c>
      <c r="C113" s="211">
        <f>+C114+C116+C118</f>
        <v>479230029</v>
      </c>
      <c r="D113" s="297">
        <f>+D114+D116+D118</f>
        <v>412871614</v>
      </c>
      <c r="E113" s="138">
        <f>+E114+E116+E118</f>
        <v>153402198</v>
      </c>
    </row>
    <row r="114" spans="1:5" ht="12" customHeight="1" x14ac:dyDescent="0.25">
      <c r="A114" s="241" t="s">
        <v>72</v>
      </c>
      <c r="B114" s="6" t="s">
        <v>162</v>
      </c>
      <c r="C114" s="213">
        <v>441842929</v>
      </c>
      <c r="D114" s="298">
        <v>323530721</v>
      </c>
      <c r="E114" s="140">
        <v>64117928</v>
      </c>
    </row>
    <row r="115" spans="1:5" ht="12" customHeight="1" x14ac:dyDescent="0.25">
      <c r="A115" s="241" t="s">
        <v>73</v>
      </c>
      <c r="B115" s="10" t="s">
        <v>294</v>
      </c>
      <c r="C115" s="213"/>
      <c r="D115" s="298"/>
      <c r="E115" s="140"/>
    </row>
    <row r="116" spans="1:5" ht="12" customHeight="1" x14ac:dyDescent="0.25">
      <c r="A116" s="241" t="s">
        <v>74</v>
      </c>
      <c r="B116" s="10" t="s">
        <v>131</v>
      </c>
      <c r="C116" s="212">
        <v>37387100</v>
      </c>
      <c r="D116" s="299">
        <v>89340893</v>
      </c>
      <c r="E116" s="139">
        <v>89284270</v>
      </c>
    </row>
    <row r="117" spans="1:5" ht="12" customHeight="1" x14ac:dyDescent="0.25">
      <c r="A117" s="241" t="s">
        <v>75</v>
      </c>
      <c r="B117" s="10" t="s">
        <v>295</v>
      </c>
      <c r="C117" s="212"/>
      <c r="D117" s="299"/>
      <c r="E117" s="139"/>
    </row>
    <row r="118" spans="1:5" ht="12" customHeight="1" x14ac:dyDescent="0.25">
      <c r="A118" s="241" t="s">
        <v>76</v>
      </c>
      <c r="B118" s="147" t="s">
        <v>164</v>
      </c>
      <c r="C118" s="212"/>
      <c r="D118" s="299"/>
      <c r="E118" s="139"/>
    </row>
    <row r="119" spans="1:5" ht="12" customHeight="1" x14ac:dyDescent="0.25">
      <c r="A119" s="241" t="s">
        <v>83</v>
      </c>
      <c r="B119" s="146" t="s">
        <v>358</v>
      </c>
      <c r="C119" s="212"/>
      <c r="D119" s="299"/>
      <c r="E119" s="139"/>
    </row>
    <row r="120" spans="1:5" ht="12" customHeight="1" x14ac:dyDescent="0.25">
      <c r="A120" s="241" t="s">
        <v>85</v>
      </c>
      <c r="B120" s="221" t="s">
        <v>300</v>
      </c>
      <c r="C120" s="212"/>
      <c r="D120" s="299"/>
      <c r="E120" s="139"/>
    </row>
    <row r="121" spans="1:5" ht="12" customHeight="1" x14ac:dyDescent="0.25">
      <c r="A121" s="241" t="s">
        <v>132</v>
      </c>
      <c r="B121" s="71" t="s">
        <v>283</v>
      </c>
      <c r="C121" s="212"/>
      <c r="D121" s="299"/>
      <c r="E121" s="139"/>
    </row>
    <row r="122" spans="1:5" ht="12" customHeight="1" x14ac:dyDescent="0.25">
      <c r="A122" s="241" t="s">
        <v>133</v>
      </c>
      <c r="B122" s="71" t="s">
        <v>299</v>
      </c>
      <c r="C122" s="212"/>
      <c r="D122" s="299"/>
      <c r="E122" s="139"/>
    </row>
    <row r="123" spans="1:5" ht="12" customHeight="1" x14ac:dyDescent="0.25">
      <c r="A123" s="241" t="s">
        <v>134</v>
      </c>
      <c r="B123" s="71" t="s">
        <v>298</v>
      </c>
      <c r="C123" s="212"/>
      <c r="D123" s="299"/>
      <c r="E123" s="139"/>
    </row>
    <row r="124" spans="1:5" ht="12" customHeight="1" x14ac:dyDescent="0.25">
      <c r="A124" s="241" t="s">
        <v>291</v>
      </c>
      <c r="B124" s="71" t="s">
        <v>286</v>
      </c>
      <c r="C124" s="212"/>
      <c r="D124" s="299"/>
      <c r="E124" s="139"/>
    </row>
    <row r="125" spans="1:5" ht="12" customHeight="1" x14ac:dyDescent="0.25">
      <c r="A125" s="241" t="s">
        <v>292</v>
      </c>
      <c r="B125" s="71" t="s">
        <v>297</v>
      </c>
      <c r="C125" s="212"/>
      <c r="D125" s="299"/>
      <c r="E125" s="139"/>
    </row>
    <row r="126" spans="1:5" ht="12" customHeight="1" thickBot="1" x14ac:dyDescent="0.3">
      <c r="A126" s="250" t="s">
        <v>293</v>
      </c>
      <c r="B126" s="71" t="s">
        <v>296</v>
      </c>
      <c r="C126" s="214"/>
      <c r="D126" s="300"/>
      <c r="E126" s="141"/>
    </row>
    <row r="127" spans="1:5" ht="12" customHeight="1" thickBot="1" x14ac:dyDescent="0.3">
      <c r="A127" s="24" t="s">
        <v>10</v>
      </c>
      <c r="B127" s="64" t="s">
        <v>376</v>
      </c>
      <c r="C127" s="211">
        <f>+C92+C113</f>
        <v>667534636</v>
      </c>
      <c r="D127" s="297">
        <f>+D92+D113</f>
        <v>670155855</v>
      </c>
      <c r="E127" s="138">
        <f>+E92+E113</f>
        <v>335611833</v>
      </c>
    </row>
    <row r="128" spans="1:5" ht="12" customHeight="1" thickBot="1" x14ac:dyDescent="0.3">
      <c r="A128" s="24" t="s">
        <v>11</v>
      </c>
      <c r="B128" s="64" t="s">
        <v>377</v>
      </c>
      <c r="C128" s="211">
        <f>+C129+C130+C131</f>
        <v>0</v>
      </c>
      <c r="D128" s="297">
        <f>+D129+D130+D131</f>
        <v>0</v>
      </c>
      <c r="E128" s="138">
        <f>+E129+E130+E131</f>
        <v>0</v>
      </c>
    </row>
    <row r="129" spans="1:11" s="60" customFormat="1" ht="12" customHeight="1" x14ac:dyDescent="0.25">
      <c r="A129" s="241" t="s">
        <v>195</v>
      </c>
      <c r="B129" s="7" t="s">
        <v>434</v>
      </c>
      <c r="C129" s="212"/>
      <c r="D129" s="299"/>
      <c r="E129" s="139"/>
    </row>
    <row r="130" spans="1:11" ht="12" customHeight="1" x14ac:dyDescent="0.25">
      <c r="A130" s="241" t="s">
        <v>196</v>
      </c>
      <c r="B130" s="7" t="s">
        <v>385</v>
      </c>
      <c r="C130" s="212"/>
      <c r="D130" s="299"/>
      <c r="E130" s="139"/>
    </row>
    <row r="131" spans="1:11" ht="12" customHeight="1" thickBot="1" x14ac:dyDescent="0.3">
      <c r="A131" s="250" t="s">
        <v>197</v>
      </c>
      <c r="B131" s="5" t="s">
        <v>433</v>
      </c>
      <c r="C131" s="212"/>
      <c r="D131" s="299"/>
      <c r="E131" s="139"/>
    </row>
    <row r="132" spans="1:11" ht="12" customHeight="1" thickBot="1" x14ac:dyDescent="0.3">
      <c r="A132" s="24" t="s">
        <v>12</v>
      </c>
      <c r="B132" s="64" t="s">
        <v>378</v>
      </c>
      <c r="C132" s="211">
        <f>+C133+C134+C135+C136+C137+C138</f>
        <v>0</v>
      </c>
      <c r="D132" s="297">
        <f>+D133+D134+D135+D136+D137+D138</f>
        <v>0</v>
      </c>
      <c r="E132" s="138">
        <f>+E133+E134+E135+E136+E137+E138</f>
        <v>0</v>
      </c>
    </row>
    <row r="133" spans="1:11" ht="12" customHeight="1" x14ac:dyDescent="0.25">
      <c r="A133" s="241" t="s">
        <v>59</v>
      </c>
      <c r="B133" s="7" t="s">
        <v>387</v>
      </c>
      <c r="C133" s="212"/>
      <c r="D133" s="299"/>
      <c r="E133" s="139"/>
    </row>
    <row r="134" spans="1:11" ht="12" customHeight="1" x14ac:dyDescent="0.25">
      <c r="A134" s="241" t="s">
        <v>60</v>
      </c>
      <c r="B134" s="7" t="s">
        <v>379</v>
      </c>
      <c r="C134" s="212"/>
      <c r="D134" s="299"/>
      <c r="E134" s="139"/>
    </row>
    <row r="135" spans="1:11" ht="12" customHeight="1" x14ac:dyDescent="0.25">
      <c r="A135" s="241" t="s">
        <v>61</v>
      </c>
      <c r="B135" s="7" t="s">
        <v>380</v>
      </c>
      <c r="C135" s="212"/>
      <c r="D135" s="299"/>
      <c r="E135" s="139"/>
    </row>
    <row r="136" spans="1:11" ht="12" customHeight="1" x14ac:dyDescent="0.25">
      <c r="A136" s="241" t="s">
        <v>119</v>
      </c>
      <c r="B136" s="7" t="s">
        <v>432</v>
      </c>
      <c r="C136" s="212"/>
      <c r="D136" s="299"/>
      <c r="E136" s="139"/>
    </row>
    <row r="137" spans="1:11" ht="12" customHeight="1" x14ac:dyDescent="0.25">
      <c r="A137" s="241" t="s">
        <v>120</v>
      </c>
      <c r="B137" s="7" t="s">
        <v>382</v>
      </c>
      <c r="C137" s="212"/>
      <c r="D137" s="299"/>
      <c r="E137" s="139"/>
    </row>
    <row r="138" spans="1:11" s="60" customFormat="1" ht="12" customHeight="1" thickBot="1" x14ac:dyDescent="0.3">
      <c r="A138" s="250" t="s">
        <v>121</v>
      </c>
      <c r="B138" s="5" t="s">
        <v>383</v>
      </c>
      <c r="C138" s="212"/>
      <c r="D138" s="299"/>
      <c r="E138" s="139"/>
    </row>
    <row r="139" spans="1:11" ht="12" customHeight="1" thickBot="1" x14ac:dyDescent="0.3">
      <c r="A139" s="24" t="s">
        <v>13</v>
      </c>
      <c r="B139" s="64" t="s">
        <v>447</v>
      </c>
      <c r="C139" s="217">
        <f>+C140+C141+C143+C144+C142</f>
        <v>167959260</v>
      </c>
      <c r="D139" s="301">
        <f>+D140+D141+D143+D144+D142</f>
        <v>181881051</v>
      </c>
      <c r="E139" s="253">
        <f>+E140+E141+E143+E144+E142</f>
        <v>169682096</v>
      </c>
      <c r="K139" s="121"/>
    </row>
    <row r="140" spans="1:11" x14ac:dyDescent="0.25">
      <c r="A140" s="241" t="s">
        <v>62</v>
      </c>
      <c r="B140" s="7" t="s">
        <v>301</v>
      </c>
      <c r="C140" s="212"/>
      <c r="D140" s="299"/>
      <c r="E140" s="139"/>
    </row>
    <row r="141" spans="1:11" ht="12" customHeight="1" x14ac:dyDescent="0.25">
      <c r="A141" s="241" t="s">
        <v>63</v>
      </c>
      <c r="B141" s="7" t="s">
        <v>302</v>
      </c>
      <c r="C141" s="212"/>
      <c r="D141" s="299">
        <v>8451056</v>
      </c>
      <c r="E141" s="139">
        <v>8451056</v>
      </c>
    </row>
    <row r="142" spans="1:11" ht="12" customHeight="1" x14ac:dyDescent="0.25">
      <c r="A142" s="241" t="s">
        <v>215</v>
      </c>
      <c r="B142" s="7" t="s">
        <v>446</v>
      </c>
      <c r="C142" s="212">
        <v>167959260</v>
      </c>
      <c r="D142" s="299">
        <v>173429995</v>
      </c>
      <c r="E142" s="139">
        <v>161231040</v>
      </c>
    </row>
    <row r="143" spans="1:11" s="60" customFormat="1" ht="12" customHeight="1" x14ac:dyDescent="0.25">
      <c r="A143" s="241" t="s">
        <v>216</v>
      </c>
      <c r="B143" s="7" t="s">
        <v>392</v>
      </c>
      <c r="C143" s="212"/>
      <c r="D143" s="299"/>
      <c r="E143" s="139"/>
    </row>
    <row r="144" spans="1:11" s="60" customFormat="1" ht="12" customHeight="1" thickBot="1" x14ac:dyDescent="0.3">
      <c r="A144" s="250" t="s">
        <v>217</v>
      </c>
      <c r="B144" s="5" t="s">
        <v>321</v>
      </c>
      <c r="C144" s="212"/>
      <c r="D144" s="299"/>
      <c r="E144" s="139"/>
    </row>
    <row r="145" spans="1:5" s="60" customFormat="1" ht="12" customHeight="1" thickBot="1" x14ac:dyDescent="0.3">
      <c r="A145" s="24" t="s">
        <v>14</v>
      </c>
      <c r="B145" s="64" t="s">
        <v>393</v>
      </c>
      <c r="C145" s="288">
        <f>+C146+C147+C148+C149+C150</f>
        <v>0</v>
      </c>
      <c r="D145" s="302">
        <f>+D146+D147+D148+D149+D150</f>
        <v>0</v>
      </c>
      <c r="E145" s="282">
        <f>+E146+E147+E148+E149+E150</f>
        <v>0</v>
      </c>
    </row>
    <row r="146" spans="1:5" s="60" customFormat="1" ht="12" customHeight="1" x14ac:dyDescent="0.25">
      <c r="A146" s="241" t="s">
        <v>64</v>
      </c>
      <c r="B146" s="7" t="s">
        <v>388</v>
      </c>
      <c r="C146" s="212"/>
      <c r="D146" s="299"/>
      <c r="E146" s="139"/>
    </row>
    <row r="147" spans="1:5" s="60" customFormat="1" ht="12" customHeight="1" x14ac:dyDescent="0.25">
      <c r="A147" s="241" t="s">
        <v>65</v>
      </c>
      <c r="B147" s="7" t="s">
        <v>395</v>
      </c>
      <c r="C147" s="212"/>
      <c r="D147" s="299"/>
      <c r="E147" s="139"/>
    </row>
    <row r="148" spans="1:5" s="60" customFormat="1" ht="12" customHeight="1" x14ac:dyDescent="0.25">
      <c r="A148" s="241" t="s">
        <v>227</v>
      </c>
      <c r="B148" s="7" t="s">
        <v>390</v>
      </c>
      <c r="C148" s="212"/>
      <c r="D148" s="299"/>
      <c r="E148" s="139"/>
    </row>
    <row r="149" spans="1:5" s="60" customFormat="1" ht="12" customHeight="1" x14ac:dyDescent="0.25">
      <c r="A149" s="241" t="s">
        <v>228</v>
      </c>
      <c r="B149" s="7" t="s">
        <v>435</v>
      </c>
      <c r="C149" s="212"/>
      <c r="D149" s="299"/>
      <c r="E149" s="139"/>
    </row>
    <row r="150" spans="1:5" ht="12.75" customHeight="1" thickBot="1" x14ac:dyDescent="0.3">
      <c r="A150" s="250" t="s">
        <v>394</v>
      </c>
      <c r="B150" s="5" t="s">
        <v>397</v>
      </c>
      <c r="C150" s="214"/>
      <c r="D150" s="300"/>
      <c r="E150" s="141"/>
    </row>
    <row r="151" spans="1:5" ht="12.75" customHeight="1" thickBot="1" x14ac:dyDescent="0.3">
      <c r="A151" s="277" t="s">
        <v>15</v>
      </c>
      <c r="B151" s="64" t="s">
        <v>398</v>
      </c>
      <c r="C151" s="288"/>
      <c r="D151" s="302"/>
      <c r="E151" s="282"/>
    </row>
    <row r="152" spans="1:5" ht="12.75" customHeight="1" thickBot="1" x14ac:dyDescent="0.3">
      <c r="A152" s="277" t="s">
        <v>16</v>
      </c>
      <c r="B152" s="64" t="s">
        <v>399</v>
      </c>
      <c r="C152" s="288"/>
      <c r="D152" s="302"/>
      <c r="E152" s="282"/>
    </row>
    <row r="153" spans="1:5" ht="12" customHeight="1" thickBot="1" x14ac:dyDescent="0.3">
      <c r="A153" s="24" t="s">
        <v>17</v>
      </c>
      <c r="B153" s="64" t="s">
        <v>401</v>
      </c>
      <c r="C153" s="290">
        <f>+C128+C132+C139+C145+C151+C152</f>
        <v>167959260</v>
      </c>
      <c r="D153" s="304">
        <f>+D128+D132+D139+D145+D151+D152</f>
        <v>181881051</v>
      </c>
      <c r="E153" s="284">
        <f>+E128+E132+E139+E145+E151+E152</f>
        <v>169682096</v>
      </c>
    </row>
    <row r="154" spans="1:5" ht="15" customHeight="1" thickBot="1" x14ac:dyDescent="0.3">
      <c r="A154" s="252" t="s">
        <v>18</v>
      </c>
      <c r="B154" s="198" t="s">
        <v>400</v>
      </c>
      <c r="C154" s="290">
        <f>+C127+C153</f>
        <v>835493896</v>
      </c>
      <c r="D154" s="304">
        <f>+D127+D153</f>
        <v>852036906</v>
      </c>
      <c r="E154" s="284">
        <f>+E127+E153</f>
        <v>505293929</v>
      </c>
    </row>
    <row r="155" spans="1:5" ht="13.8" thickBot="1" x14ac:dyDescent="0.3">
      <c r="A155" s="201"/>
      <c r="B155" s="202"/>
      <c r="C155" s="203"/>
      <c r="D155" s="203"/>
      <c r="E155" s="203"/>
    </row>
    <row r="156" spans="1:5" ht="15" customHeight="1" thickBot="1" x14ac:dyDescent="0.3">
      <c r="A156" s="119" t="s">
        <v>535</v>
      </c>
      <c r="B156" s="120"/>
      <c r="C156" s="378"/>
      <c r="D156" s="378"/>
      <c r="E156" s="377">
        <v>6</v>
      </c>
    </row>
    <row r="157" spans="1:5" ht="14.25" customHeight="1" thickBot="1" x14ac:dyDescent="0.3">
      <c r="A157" s="119" t="s">
        <v>536</v>
      </c>
      <c r="B157" s="120"/>
      <c r="C157" s="378"/>
      <c r="D157" s="378"/>
      <c r="E157" s="377">
        <v>38</v>
      </c>
    </row>
  </sheetData>
  <sheetProtection formatCells="0"/>
  <mergeCells count="4">
    <mergeCell ref="A7:E7"/>
    <mergeCell ref="B2:D2"/>
    <mergeCell ref="B3:D3"/>
    <mergeCell ref="A91:E9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8" max="16383" man="1"/>
    <brk id="8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100" workbookViewId="0">
      <selection activeCell="E5" sqref="E5"/>
    </sheetView>
  </sheetViews>
  <sheetFormatPr defaultColWidth="9.33203125" defaultRowHeight="13.2" x14ac:dyDescent="0.25"/>
  <cols>
    <col min="1" max="1" width="16.109375" style="204" customWidth="1"/>
    <col min="2" max="2" width="62" style="205" customWidth="1"/>
    <col min="3" max="3" width="14.109375" style="206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103"/>
      <c r="B1" s="105"/>
      <c r="E1" s="367" t="s">
        <v>493</v>
      </c>
    </row>
    <row r="2" spans="1:5" s="56" customFormat="1" ht="21" customHeight="1" thickBot="1" x14ac:dyDescent="0.3">
      <c r="A2" s="368" t="s">
        <v>47</v>
      </c>
      <c r="B2" s="562" t="s">
        <v>159</v>
      </c>
      <c r="C2" s="562"/>
      <c r="D2" s="562"/>
      <c r="E2" s="369" t="s">
        <v>41</v>
      </c>
    </row>
    <row r="3" spans="1:5" s="56" customFormat="1" ht="23.4" thickBot="1" x14ac:dyDescent="0.3">
      <c r="A3" s="368" t="s">
        <v>140</v>
      </c>
      <c r="B3" s="562" t="s">
        <v>349</v>
      </c>
      <c r="C3" s="562"/>
      <c r="D3" s="562"/>
      <c r="E3" s="370" t="s">
        <v>45</v>
      </c>
    </row>
    <row r="4" spans="1:5" s="57" customFormat="1" ht="15.9" customHeight="1" thickBot="1" x14ac:dyDescent="0.35">
      <c r="A4" s="106"/>
      <c r="B4" s="106"/>
      <c r="C4" s="107"/>
      <c r="E4" s="107" t="str">
        <f>'6.1. sz. mell'!E4</f>
        <v xml:space="preserve"> Forintban!</v>
      </c>
    </row>
    <row r="5" spans="1:5" ht="23.4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tr">
        <f>+CONCATENATE("Teljesítés",CHAR(10),LEFT(ÖSSZEFÜGGÉSEK!A6,4),". VI. 30.")</f>
        <v>Teljesítés
2017. VI. 30.</v>
      </c>
    </row>
    <row r="6" spans="1:5" s="5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5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51" customFormat="1" ht="12" customHeight="1" thickBot="1" x14ac:dyDescent="0.3">
      <c r="A8" s="24" t="s">
        <v>8</v>
      </c>
      <c r="B8" s="19" t="s">
        <v>180</v>
      </c>
      <c r="C8" s="211">
        <f>+C9+C10+C11+C12+C13+C14</f>
        <v>0</v>
      </c>
      <c r="D8" s="297">
        <f>+D9+D10+D11+D12+D13+D14</f>
        <v>0</v>
      </c>
      <c r="E8" s="138">
        <f>+E9+E10+E11+E12+E13+E14</f>
        <v>0</v>
      </c>
    </row>
    <row r="9" spans="1:5" s="58" customFormat="1" ht="12" customHeight="1" x14ac:dyDescent="0.2">
      <c r="A9" s="241" t="s">
        <v>66</v>
      </c>
      <c r="B9" s="225" t="s">
        <v>181</v>
      </c>
      <c r="C9" s="213"/>
      <c r="D9" s="298"/>
      <c r="E9" s="140"/>
    </row>
    <row r="10" spans="1:5" s="59" customFormat="1" ht="12" customHeight="1" x14ac:dyDescent="0.2">
      <c r="A10" s="242" t="s">
        <v>67</v>
      </c>
      <c r="B10" s="226" t="s">
        <v>182</v>
      </c>
      <c r="C10" s="212"/>
      <c r="D10" s="299"/>
      <c r="E10" s="139"/>
    </row>
    <row r="11" spans="1:5" s="59" customFormat="1" ht="12" customHeight="1" x14ac:dyDescent="0.2">
      <c r="A11" s="242" t="s">
        <v>68</v>
      </c>
      <c r="B11" s="226" t="s">
        <v>183</v>
      </c>
      <c r="C11" s="212"/>
      <c r="D11" s="299"/>
      <c r="E11" s="139"/>
    </row>
    <row r="12" spans="1:5" s="59" customFormat="1" ht="12" customHeight="1" x14ac:dyDescent="0.2">
      <c r="A12" s="242" t="s">
        <v>69</v>
      </c>
      <c r="B12" s="226" t="s">
        <v>184</v>
      </c>
      <c r="C12" s="212"/>
      <c r="D12" s="299"/>
      <c r="E12" s="139"/>
    </row>
    <row r="13" spans="1:5" s="59" customFormat="1" ht="12" customHeight="1" x14ac:dyDescent="0.2">
      <c r="A13" s="242" t="s">
        <v>101</v>
      </c>
      <c r="B13" s="226" t="s">
        <v>423</v>
      </c>
      <c r="C13" s="212"/>
      <c r="D13" s="299"/>
      <c r="E13" s="139"/>
    </row>
    <row r="14" spans="1:5" s="58" customFormat="1" ht="12" customHeight="1" thickBot="1" x14ac:dyDescent="0.25">
      <c r="A14" s="243" t="s">
        <v>70</v>
      </c>
      <c r="B14" s="227" t="s">
        <v>361</v>
      </c>
      <c r="C14" s="212"/>
      <c r="D14" s="299"/>
      <c r="E14" s="139"/>
    </row>
    <row r="15" spans="1:5" s="58" customFormat="1" ht="12" customHeight="1" thickBot="1" x14ac:dyDescent="0.3">
      <c r="A15" s="24" t="s">
        <v>9</v>
      </c>
      <c r="B15" s="145" t="s">
        <v>185</v>
      </c>
      <c r="C15" s="211">
        <f>+C16+C17+C18+C19+C20</f>
        <v>0</v>
      </c>
      <c r="D15" s="297">
        <f>+D16+D17+D18+D19+D20</f>
        <v>0</v>
      </c>
      <c r="E15" s="138">
        <f>+E16+E17+E18+E19+E20</f>
        <v>0</v>
      </c>
    </row>
    <row r="16" spans="1:5" s="58" customFormat="1" ht="12" customHeight="1" x14ac:dyDescent="0.2">
      <c r="A16" s="241" t="s">
        <v>72</v>
      </c>
      <c r="B16" s="225" t="s">
        <v>186</v>
      </c>
      <c r="C16" s="213"/>
      <c r="D16" s="298"/>
      <c r="E16" s="140"/>
    </row>
    <row r="17" spans="1:5" s="58" customFormat="1" ht="12" customHeight="1" x14ac:dyDescent="0.2">
      <c r="A17" s="242" t="s">
        <v>73</v>
      </c>
      <c r="B17" s="226" t="s">
        <v>187</v>
      </c>
      <c r="C17" s="212"/>
      <c r="D17" s="299"/>
      <c r="E17" s="139"/>
    </row>
    <row r="18" spans="1:5" s="58" customFormat="1" ht="12" customHeight="1" x14ac:dyDescent="0.2">
      <c r="A18" s="242" t="s">
        <v>74</v>
      </c>
      <c r="B18" s="226" t="s">
        <v>352</v>
      </c>
      <c r="C18" s="212"/>
      <c r="D18" s="299"/>
      <c r="E18" s="139"/>
    </row>
    <row r="19" spans="1:5" s="58" customFormat="1" ht="12" customHeight="1" x14ac:dyDescent="0.2">
      <c r="A19" s="242" t="s">
        <v>75</v>
      </c>
      <c r="B19" s="226" t="s">
        <v>353</v>
      </c>
      <c r="C19" s="212"/>
      <c r="D19" s="299"/>
      <c r="E19" s="139"/>
    </row>
    <row r="20" spans="1:5" s="58" customFormat="1" ht="12" customHeight="1" x14ac:dyDescent="0.2">
      <c r="A20" s="242" t="s">
        <v>76</v>
      </c>
      <c r="B20" s="226" t="s">
        <v>188</v>
      </c>
      <c r="C20" s="212"/>
      <c r="D20" s="299"/>
      <c r="E20" s="139"/>
    </row>
    <row r="21" spans="1:5" s="59" customFormat="1" ht="12" customHeight="1" thickBot="1" x14ac:dyDescent="0.25">
      <c r="A21" s="243" t="s">
        <v>83</v>
      </c>
      <c r="B21" s="227" t="s">
        <v>189</v>
      </c>
      <c r="C21" s="214"/>
      <c r="D21" s="300"/>
      <c r="E21" s="141"/>
    </row>
    <row r="22" spans="1:5" s="59" customFormat="1" ht="12" customHeight="1" thickBot="1" x14ac:dyDescent="0.3">
      <c r="A22" s="24" t="s">
        <v>10</v>
      </c>
      <c r="B22" s="19" t="s">
        <v>190</v>
      </c>
      <c r="C22" s="211">
        <f>+C23+C24+C25+C26+C27</f>
        <v>0</v>
      </c>
      <c r="D22" s="297">
        <f>+D23+D24+D25+D26+D27</f>
        <v>0</v>
      </c>
      <c r="E22" s="138">
        <f>+E23+E24+E25+E26+E27</f>
        <v>0</v>
      </c>
    </row>
    <row r="23" spans="1:5" s="59" customFormat="1" ht="12" customHeight="1" x14ac:dyDescent="0.2">
      <c r="A23" s="241" t="s">
        <v>55</v>
      </c>
      <c r="B23" s="225" t="s">
        <v>191</v>
      </c>
      <c r="C23" s="213"/>
      <c r="D23" s="298"/>
      <c r="E23" s="140"/>
    </row>
    <row r="24" spans="1:5" s="58" customFormat="1" ht="12" customHeight="1" x14ac:dyDescent="0.2">
      <c r="A24" s="242" t="s">
        <v>56</v>
      </c>
      <c r="B24" s="226" t="s">
        <v>192</v>
      </c>
      <c r="C24" s="212"/>
      <c r="D24" s="299"/>
      <c r="E24" s="139"/>
    </row>
    <row r="25" spans="1:5" s="59" customFormat="1" ht="12" customHeight="1" x14ac:dyDescent="0.2">
      <c r="A25" s="242" t="s">
        <v>57</v>
      </c>
      <c r="B25" s="226" t="s">
        <v>354</v>
      </c>
      <c r="C25" s="212"/>
      <c r="D25" s="299"/>
      <c r="E25" s="139"/>
    </row>
    <row r="26" spans="1:5" s="59" customFormat="1" ht="12" customHeight="1" x14ac:dyDescent="0.2">
      <c r="A26" s="242" t="s">
        <v>58</v>
      </c>
      <c r="B26" s="226" t="s">
        <v>355</v>
      </c>
      <c r="C26" s="212"/>
      <c r="D26" s="299"/>
      <c r="E26" s="139"/>
    </row>
    <row r="27" spans="1:5" s="59" customFormat="1" ht="12" customHeight="1" x14ac:dyDescent="0.2">
      <c r="A27" s="242" t="s">
        <v>115</v>
      </c>
      <c r="B27" s="226" t="s">
        <v>193</v>
      </c>
      <c r="C27" s="212"/>
      <c r="D27" s="299"/>
      <c r="E27" s="139"/>
    </row>
    <row r="28" spans="1:5" s="59" customFormat="1" ht="12" customHeight="1" thickBot="1" x14ac:dyDescent="0.25">
      <c r="A28" s="243" t="s">
        <v>116</v>
      </c>
      <c r="B28" s="227" t="s">
        <v>194</v>
      </c>
      <c r="C28" s="214"/>
      <c r="D28" s="300"/>
      <c r="E28" s="141"/>
    </row>
    <row r="29" spans="1:5" s="59" customFormat="1" ht="12" customHeight="1" thickBot="1" x14ac:dyDescent="0.3">
      <c r="A29" s="24" t="s">
        <v>117</v>
      </c>
      <c r="B29" s="19" t="s">
        <v>525</v>
      </c>
      <c r="C29" s="217">
        <f>SUM(C30:C36)</f>
        <v>0</v>
      </c>
      <c r="D29" s="217">
        <f>SUM(D30:D36)</f>
        <v>0</v>
      </c>
      <c r="E29" s="253">
        <f>SUM(E30:E36)</f>
        <v>0</v>
      </c>
    </row>
    <row r="30" spans="1:5" s="59" customFormat="1" ht="12" customHeight="1" x14ac:dyDescent="0.2">
      <c r="A30" s="241" t="s">
        <v>195</v>
      </c>
      <c r="B30" s="225" t="s">
        <v>526</v>
      </c>
      <c r="C30" s="213">
        <f>+C31+C32+C33</f>
        <v>0</v>
      </c>
      <c r="D30" s="213">
        <f>+D31+D32+D33</f>
        <v>0</v>
      </c>
      <c r="E30" s="140">
        <f>+E31+E32+E33</f>
        <v>0</v>
      </c>
    </row>
    <row r="31" spans="1:5" s="59" customFormat="1" ht="12" customHeight="1" x14ac:dyDescent="0.2">
      <c r="A31" s="242" t="s">
        <v>196</v>
      </c>
      <c r="B31" s="226" t="s">
        <v>527</v>
      </c>
      <c r="C31" s="212"/>
      <c r="D31" s="212"/>
      <c r="E31" s="139"/>
    </row>
    <row r="32" spans="1:5" s="59" customFormat="1" ht="12" customHeight="1" x14ac:dyDescent="0.2">
      <c r="A32" s="242" t="s">
        <v>197</v>
      </c>
      <c r="B32" s="226" t="s">
        <v>528</v>
      </c>
      <c r="C32" s="212"/>
      <c r="D32" s="212"/>
      <c r="E32" s="139"/>
    </row>
    <row r="33" spans="1:5" s="59" customFormat="1" ht="12" customHeight="1" x14ac:dyDescent="0.2">
      <c r="A33" s="242" t="s">
        <v>198</v>
      </c>
      <c r="B33" s="226" t="s">
        <v>529</v>
      </c>
      <c r="C33" s="212"/>
      <c r="D33" s="212"/>
      <c r="E33" s="139"/>
    </row>
    <row r="34" spans="1:5" s="59" customFormat="1" ht="12" customHeight="1" x14ac:dyDescent="0.2">
      <c r="A34" s="242" t="s">
        <v>530</v>
      </c>
      <c r="B34" s="226" t="s">
        <v>199</v>
      </c>
      <c r="C34" s="212"/>
      <c r="D34" s="212"/>
      <c r="E34" s="139"/>
    </row>
    <row r="35" spans="1:5" s="59" customFormat="1" ht="12" customHeight="1" x14ac:dyDescent="0.2">
      <c r="A35" s="242" t="s">
        <v>531</v>
      </c>
      <c r="B35" s="226" t="s">
        <v>200</v>
      </c>
      <c r="C35" s="212"/>
      <c r="D35" s="212"/>
      <c r="E35" s="139"/>
    </row>
    <row r="36" spans="1:5" s="59" customFormat="1" ht="12" customHeight="1" thickBot="1" x14ac:dyDescent="0.25">
      <c r="A36" s="243" t="s">
        <v>532</v>
      </c>
      <c r="B36" s="389" t="s">
        <v>201</v>
      </c>
      <c r="C36" s="214"/>
      <c r="D36" s="214"/>
      <c r="E36" s="141"/>
    </row>
    <row r="37" spans="1:5" s="59" customFormat="1" ht="12" customHeight="1" thickBot="1" x14ac:dyDescent="0.3">
      <c r="A37" s="24" t="s">
        <v>12</v>
      </c>
      <c r="B37" s="19" t="s">
        <v>362</v>
      </c>
      <c r="C37" s="211">
        <f>SUM(C38:C48)</f>
        <v>0</v>
      </c>
      <c r="D37" s="297">
        <f>SUM(D38:D48)</f>
        <v>0</v>
      </c>
      <c r="E37" s="138">
        <f>SUM(E38:E48)</f>
        <v>0</v>
      </c>
    </row>
    <row r="38" spans="1:5" s="59" customFormat="1" ht="12" customHeight="1" x14ac:dyDescent="0.2">
      <c r="A38" s="241" t="s">
        <v>59</v>
      </c>
      <c r="B38" s="225" t="s">
        <v>204</v>
      </c>
      <c r="C38" s="213"/>
      <c r="D38" s="298"/>
      <c r="E38" s="140"/>
    </row>
    <row r="39" spans="1:5" s="59" customFormat="1" ht="12" customHeight="1" x14ac:dyDescent="0.2">
      <c r="A39" s="242" t="s">
        <v>60</v>
      </c>
      <c r="B39" s="226" t="s">
        <v>205</v>
      </c>
      <c r="C39" s="212"/>
      <c r="D39" s="299"/>
      <c r="E39" s="139"/>
    </row>
    <row r="40" spans="1:5" s="59" customFormat="1" ht="12" customHeight="1" x14ac:dyDescent="0.2">
      <c r="A40" s="242" t="s">
        <v>61</v>
      </c>
      <c r="B40" s="226" t="s">
        <v>206</v>
      </c>
      <c r="C40" s="212"/>
      <c r="D40" s="299"/>
      <c r="E40" s="139"/>
    </row>
    <row r="41" spans="1:5" s="59" customFormat="1" ht="12" customHeight="1" x14ac:dyDescent="0.2">
      <c r="A41" s="242" t="s">
        <v>119</v>
      </c>
      <c r="B41" s="226" t="s">
        <v>207</v>
      </c>
      <c r="C41" s="212"/>
      <c r="D41" s="299"/>
      <c r="E41" s="139"/>
    </row>
    <row r="42" spans="1:5" s="59" customFormat="1" ht="12" customHeight="1" x14ac:dyDescent="0.2">
      <c r="A42" s="242" t="s">
        <v>120</v>
      </c>
      <c r="B42" s="226" t="s">
        <v>208</v>
      </c>
      <c r="C42" s="212"/>
      <c r="D42" s="299"/>
      <c r="E42" s="139"/>
    </row>
    <row r="43" spans="1:5" s="59" customFormat="1" ht="12" customHeight="1" x14ac:dyDescent="0.2">
      <c r="A43" s="242" t="s">
        <v>121</v>
      </c>
      <c r="B43" s="226" t="s">
        <v>209</v>
      </c>
      <c r="C43" s="212"/>
      <c r="D43" s="299"/>
      <c r="E43" s="139"/>
    </row>
    <row r="44" spans="1:5" s="59" customFormat="1" ht="12" customHeight="1" x14ac:dyDescent="0.2">
      <c r="A44" s="242" t="s">
        <v>122</v>
      </c>
      <c r="B44" s="226" t="s">
        <v>210</v>
      </c>
      <c r="C44" s="212"/>
      <c r="D44" s="299"/>
      <c r="E44" s="139"/>
    </row>
    <row r="45" spans="1:5" s="59" customFormat="1" ht="12" customHeight="1" x14ac:dyDescent="0.2">
      <c r="A45" s="242" t="s">
        <v>123</v>
      </c>
      <c r="B45" s="226" t="s">
        <v>533</v>
      </c>
      <c r="C45" s="212"/>
      <c r="D45" s="299"/>
      <c r="E45" s="139"/>
    </row>
    <row r="46" spans="1:5" s="59" customFormat="1" ht="12" customHeight="1" x14ac:dyDescent="0.2">
      <c r="A46" s="242" t="s">
        <v>202</v>
      </c>
      <c r="B46" s="226" t="s">
        <v>212</v>
      </c>
      <c r="C46" s="215"/>
      <c r="D46" s="373"/>
      <c r="E46" s="142"/>
    </row>
    <row r="47" spans="1:5" s="59" customFormat="1" ht="12" customHeight="1" x14ac:dyDescent="0.2">
      <c r="A47" s="243" t="s">
        <v>203</v>
      </c>
      <c r="B47" s="227" t="s">
        <v>364</v>
      </c>
      <c r="C47" s="216"/>
      <c r="D47" s="374"/>
      <c r="E47" s="143"/>
    </row>
    <row r="48" spans="1:5" s="59" customFormat="1" ht="12" customHeight="1" thickBot="1" x14ac:dyDescent="0.25">
      <c r="A48" s="243" t="s">
        <v>363</v>
      </c>
      <c r="B48" s="227" t="s">
        <v>213</v>
      </c>
      <c r="C48" s="216"/>
      <c r="D48" s="374"/>
      <c r="E48" s="143"/>
    </row>
    <row r="49" spans="1:5" s="59" customFormat="1" ht="12" customHeight="1" thickBot="1" x14ac:dyDescent="0.3">
      <c r="A49" s="24" t="s">
        <v>13</v>
      </c>
      <c r="B49" s="19" t="s">
        <v>214</v>
      </c>
      <c r="C49" s="211">
        <f>SUM(C50:C54)</f>
        <v>0</v>
      </c>
      <c r="D49" s="297">
        <f>SUM(D50:D54)</f>
        <v>0</v>
      </c>
      <c r="E49" s="138">
        <f>SUM(E50:E54)</f>
        <v>0</v>
      </c>
    </row>
    <row r="50" spans="1:5" s="59" customFormat="1" ht="12" customHeight="1" x14ac:dyDescent="0.2">
      <c r="A50" s="241" t="s">
        <v>62</v>
      </c>
      <c r="B50" s="225" t="s">
        <v>218</v>
      </c>
      <c r="C50" s="264"/>
      <c r="D50" s="375"/>
      <c r="E50" s="144"/>
    </row>
    <row r="51" spans="1:5" s="59" customFormat="1" ht="12" customHeight="1" x14ac:dyDescent="0.2">
      <c r="A51" s="242" t="s">
        <v>63</v>
      </c>
      <c r="B51" s="226" t="s">
        <v>219</v>
      </c>
      <c r="C51" s="215"/>
      <c r="D51" s="373"/>
      <c r="E51" s="142"/>
    </row>
    <row r="52" spans="1:5" s="59" customFormat="1" ht="12" customHeight="1" x14ac:dyDescent="0.2">
      <c r="A52" s="242" t="s">
        <v>215</v>
      </c>
      <c r="B52" s="226" t="s">
        <v>220</v>
      </c>
      <c r="C52" s="215"/>
      <c r="D52" s="373"/>
      <c r="E52" s="142"/>
    </row>
    <row r="53" spans="1:5" s="59" customFormat="1" ht="12" customHeight="1" x14ac:dyDescent="0.2">
      <c r="A53" s="242" t="s">
        <v>216</v>
      </c>
      <c r="B53" s="226" t="s">
        <v>221</v>
      </c>
      <c r="C53" s="215"/>
      <c r="D53" s="373"/>
      <c r="E53" s="142"/>
    </row>
    <row r="54" spans="1:5" s="59" customFormat="1" ht="12" customHeight="1" thickBot="1" x14ac:dyDescent="0.25">
      <c r="A54" s="243" t="s">
        <v>217</v>
      </c>
      <c r="B54" s="227" t="s">
        <v>222</v>
      </c>
      <c r="C54" s="216"/>
      <c r="D54" s="374"/>
      <c r="E54" s="143"/>
    </row>
    <row r="55" spans="1:5" s="59" customFormat="1" ht="12" customHeight="1" thickBot="1" x14ac:dyDescent="0.3">
      <c r="A55" s="24" t="s">
        <v>124</v>
      </c>
      <c r="B55" s="19" t="s">
        <v>223</v>
      </c>
      <c r="C55" s="211">
        <f>SUM(C56:C58)</f>
        <v>0</v>
      </c>
      <c r="D55" s="297">
        <f>SUM(D56:D58)</f>
        <v>0</v>
      </c>
      <c r="E55" s="138">
        <f>SUM(E56:E58)</f>
        <v>0</v>
      </c>
    </row>
    <row r="56" spans="1:5" s="59" customFormat="1" ht="12" customHeight="1" x14ac:dyDescent="0.2">
      <c r="A56" s="241" t="s">
        <v>64</v>
      </c>
      <c r="B56" s="225" t="s">
        <v>224</v>
      </c>
      <c r="C56" s="213"/>
      <c r="D56" s="298"/>
      <c r="E56" s="140"/>
    </row>
    <row r="57" spans="1:5" s="59" customFormat="1" ht="12" customHeight="1" x14ac:dyDescent="0.2">
      <c r="A57" s="242" t="s">
        <v>65</v>
      </c>
      <c r="B57" s="226" t="s">
        <v>356</v>
      </c>
      <c r="C57" s="212"/>
      <c r="D57" s="299"/>
      <c r="E57" s="139"/>
    </row>
    <row r="58" spans="1:5" s="59" customFormat="1" ht="12" customHeight="1" x14ac:dyDescent="0.2">
      <c r="A58" s="242" t="s">
        <v>227</v>
      </c>
      <c r="B58" s="226" t="s">
        <v>225</v>
      </c>
      <c r="C58" s="212"/>
      <c r="D58" s="299"/>
      <c r="E58" s="139"/>
    </row>
    <row r="59" spans="1:5" s="59" customFormat="1" ht="12" customHeight="1" thickBot="1" x14ac:dyDescent="0.25">
      <c r="A59" s="243" t="s">
        <v>228</v>
      </c>
      <c r="B59" s="227" t="s">
        <v>226</v>
      </c>
      <c r="C59" s="214"/>
      <c r="D59" s="300"/>
      <c r="E59" s="141"/>
    </row>
    <row r="60" spans="1:5" s="59" customFormat="1" ht="12" customHeight="1" thickBot="1" x14ac:dyDescent="0.3">
      <c r="A60" s="24" t="s">
        <v>15</v>
      </c>
      <c r="B60" s="145" t="s">
        <v>229</v>
      </c>
      <c r="C60" s="211">
        <f>SUM(C61:C63)</f>
        <v>0</v>
      </c>
      <c r="D60" s="297">
        <f>SUM(D61:D63)</f>
        <v>0</v>
      </c>
      <c r="E60" s="138">
        <f>SUM(E61:E63)</f>
        <v>0</v>
      </c>
    </row>
    <row r="61" spans="1:5" s="59" customFormat="1" ht="12" customHeight="1" x14ac:dyDescent="0.2">
      <c r="A61" s="241" t="s">
        <v>125</v>
      </c>
      <c r="B61" s="225" t="s">
        <v>231</v>
      </c>
      <c r="C61" s="215"/>
      <c r="D61" s="373"/>
      <c r="E61" s="142"/>
    </row>
    <row r="62" spans="1:5" s="59" customFormat="1" ht="12" customHeight="1" x14ac:dyDescent="0.2">
      <c r="A62" s="242" t="s">
        <v>126</v>
      </c>
      <c r="B62" s="226" t="s">
        <v>357</v>
      </c>
      <c r="C62" s="215"/>
      <c r="D62" s="373"/>
      <c r="E62" s="142"/>
    </row>
    <row r="63" spans="1:5" s="59" customFormat="1" ht="12" customHeight="1" x14ac:dyDescent="0.2">
      <c r="A63" s="242" t="s">
        <v>163</v>
      </c>
      <c r="B63" s="226" t="s">
        <v>232</v>
      </c>
      <c r="C63" s="215"/>
      <c r="D63" s="373"/>
      <c r="E63" s="142"/>
    </row>
    <row r="64" spans="1:5" s="59" customFormat="1" ht="12" customHeight="1" thickBot="1" x14ac:dyDescent="0.25">
      <c r="A64" s="243" t="s">
        <v>230</v>
      </c>
      <c r="B64" s="227" t="s">
        <v>233</v>
      </c>
      <c r="C64" s="215"/>
      <c r="D64" s="373"/>
      <c r="E64" s="142"/>
    </row>
    <row r="65" spans="1:5" s="59" customFormat="1" ht="12" customHeight="1" thickBot="1" x14ac:dyDescent="0.3">
      <c r="A65" s="24" t="s">
        <v>16</v>
      </c>
      <c r="B65" s="19" t="s">
        <v>234</v>
      </c>
      <c r="C65" s="217">
        <f>+C8+C15+C22+C29+C37+C49+C55+C60</f>
        <v>0</v>
      </c>
      <c r="D65" s="301">
        <f>+D8+D15+D22+D29+D37+D49+D55+D60</f>
        <v>0</v>
      </c>
      <c r="E65" s="253">
        <f>+E8+E15+E22+E29+E37+E49+E55+E60</f>
        <v>0</v>
      </c>
    </row>
    <row r="66" spans="1:5" s="59" customFormat="1" ht="12" customHeight="1" thickBot="1" x14ac:dyDescent="0.25">
      <c r="A66" s="244" t="s">
        <v>325</v>
      </c>
      <c r="B66" s="145" t="s">
        <v>236</v>
      </c>
      <c r="C66" s="211">
        <f>SUM(C67:C69)</f>
        <v>0</v>
      </c>
      <c r="D66" s="297">
        <f>SUM(D67:D69)</f>
        <v>0</v>
      </c>
      <c r="E66" s="138">
        <f>SUM(E67:E69)</f>
        <v>0</v>
      </c>
    </row>
    <row r="67" spans="1:5" s="59" customFormat="1" ht="12" customHeight="1" x14ac:dyDescent="0.2">
      <c r="A67" s="241" t="s">
        <v>267</v>
      </c>
      <c r="B67" s="225" t="s">
        <v>237</v>
      </c>
      <c r="C67" s="215"/>
      <c r="D67" s="373"/>
      <c r="E67" s="142"/>
    </row>
    <row r="68" spans="1:5" s="59" customFormat="1" ht="12" customHeight="1" x14ac:dyDescent="0.2">
      <c r="A68" s="242" t="s">
        <v>276</v>
      </c>
      <c r="B68" s="226" t="s">
        <v>238</v>
      </c>
      <c r="C68" s="215"/>
      <c r="D68" s="373"/>
      <c r="E68" s="142"/>
    </row>
    <row r="69" spans="1:5" s="59" customFormat="1" ht="12" customHeight="1" thickBot="1" x14ac:dyDescent="0.25">
      <c r="A69" s="243" t="s">
        <v>277</v>
      </c>
      <c r="B69" s="228" t="s">
        <v>239</v>
      </c>
      <c r="C69" s="215"/>
      <c r="D69" s="376"/>
      <c r="E69" s="142"/>
    </row>
    <row r="70" spans="1:5" s="59" customFormat="1" ht="12" customHeight="1" thickBot="1" x14ac:dyDescent="0.25">
      <c r="A70" s="244" t="s">
        <v>240</v>
      </c>
      <c r="B70" s="145" t="s">
        <v>241</v>
      </c>
      <c r="C70" s="211">
        <f>SUM(C71:C74)</f>
        <v>0</v>
      </c>
      <c r="D70" s="211">
        <f>SUM(D71:D74)</f>
        <v>0</v>
      </c>
      <c r="E70" s="138">
        <f>SUM(E71:E74)</f>
        <v>0</v>
      </c>
    </row>
    <row r="71" spans="1:5" s="59" customFormat="1" ht="12" customHeight="1" x14ac:dyDescent="0.2">
      <c r="A71" s="241" t="s">
        <v>102</v>
      </c>
      <c r="B71" s="225" t="s">
        <v>242</v>
      </c>
      <c r="C71" s="215"/>
      <c r="D71" s="215"/>
      <c r="E71" s="142"/>
    </row>
    <row r="72" spans="1:5" s="59" customFormat="1" ht="12" customHeight="1" x14ac:dyDescent="0.2">
      <c r="A72" s="242" t="s">
        <v>103</v>
      </c>
      <c r="B72" s="226" t="s">
        <v>243</v>
      </c>
      <c r="C72" s="215"/>
      <c r="D72" s="215"/>
      <c r="E72" s="142"/>
    </row>
    <row r="73" spans="1:5" s="59" customFormat="1" ht="12" customHeight="1" x14ac:dyDescent="0.2">
      <c r="A73" s="242" t="s">
        <v>268</v>
      </c>
      <c r="B73" s="226" t="s">
        <v>244</v>
      </c>
      <c r="C73" s="215"/>
      <c r="D73" s="215"/>
      <c r="E73" s="142"/>
    </row>
    <row r="74" spans="1:5" s="59" customFormat="1" ht="12" customHeight="1" thickBot="1" x14ac:dyDescent="0.25">
      <c r="A74" s="243" t="s">
        <v>269</v>
      </c>
      <c r="B74" s="227" t="s">
        <v>245</v>
      </c>
      <c r="C74" s="215"/>
      <c r="D74" s="215"/>
      <c r="E74" s="142"/>
    </row>
    <row r="75" spans="1:5" s="59" customFormat="1" ht="12" customHeight="1" thickBot="1" x14ac:dyDescent="0.25">
      <c r="A75" s="244" t="s">
        <v>246</v>
      </c>
      <c r="B75" s="145" t="s">
        <v>247</v>
      </c>
      <c r="C75" s="211">
        <f>SUM(C76:C77)</f>
        <v>0</v>
      </c>
      <c r="D75" s="211">
        <f>SUM(D76:D77)</f>
        <v>0</v>
      </c>
      <c r="E75" s="138">
        <f>SUM(E76:E77)</f>
        <v>0</v>
      </c>
    </row>
    <row r="76" spans="1:5" s="59" customFormat="1" ht="12" customHeight="1" x14ac:dyDescent="0.2">
      <c r="A76" s="241" t="s">
        <v>270</v>
      </c>
      <c r="B76" s="225" t="s">
        <v>248</v>
      </c>
      <c r="C76" s="215"/>
      <c r="D76" s="215"/>
      <c r="E76" s="142"/>
    </row>
    <row r="77" spans="1:5" s="59" customFormat="1" ht="12" customHeight="1" thickBot="1" x14ac:dyDescent="0.25">
      <c r="A77" s="243" t="s">
        <v>271</v>
      </c>
      <c r="B77" s="227" t="s">
        <v>249</v>
      </c>
      <c r="C77" s="215"/>
      <c r="D77" s="215"/>
      <c r="E77" s="142"/>
    </row>
    <row r="78" spans="1:5" s="58" customFormat="1" ht="12" customHeight="1" thickBot="1" x14ac:dyDescent="0.25">
      <c r="A78" s="244" t="s">
        <v>250</v>
      </c>
      <c r="B78" s="145" t="s">
        <v>251</v>
      </c>
      <c r="C78" s="211">
        <f>SUM(C79:C81)</f>
        <v>0</v>
      </c>
      <c r="D78" s="211">
        <f>SUM(D79:D81)</f>
        <v>0</v>
      </c>
      <c r="E78" s="138">
        <f>SUM(E79:E81)</f>
        <v>0</v>
      </c>
    </row>
    <row r="79" spans="1:5" s="59" customFormat="1" ht="12" customHeight="1" x14ac:dyDescent="0.2">
      <c r="A79" s="241" t="s">
        <v>272</v>
      </c>
      <c r="B79" s="225" t="s">
        <v>252</v>
      </c>
      <c r="C79" s="215"/>
      <c r="D79" s="215"/>
      <c r="E79" s="142"/>
    </row>
    <row r="80" spans="1:5" s="59" customFormat="1" ht="12" customHeight="1" x14ac:dyDescent="0.2">
      <c r="A80" s="242" t="s">
        <v>273</v>
      </c>
      <c r="B80" s="226" t="s">
        <v>253</v>
      </c>
      <c r="C80" s="215"/>
      <c r="D80" s="215"/>
      <c r="E80" s="142"/>
    </row>
    <row r="81" spans="1:5" s="59" customFormat="1" ht="12" customHeight="1" thickBot="1" x14ac:dyDescent="0.25">
      <c r="A81" s="243" t="s">
        <v>274</v>
      </c>
      <c r="B81" s="227" t="s">
        <v>254</v>
      </c>
      <c r="C81" s="215"/>
      <c r="D81" s="215"/>
      <c r="E81" s="142"/>
    </row>
    <row r="82" spans="1:5" s="59" customFormat="1" ht="12" customHeight="1" thickBot="1" x14ac:dyDescent="0.25">
      <c r="A82" s="244" t="s">
        <v>255</v>
      </c>
      <c r="B82" s="145" t="s">
        <v>275</v>
      </c>
      <c r="C82" s="211">
        <f>SUM(C83:C86)</f>
        <v>0</v>
      </c>
      <c r="D82" s="211">
        <f>SUM(D83:D86)</f>
        <v>0</v>
      </c>
      <c r="E82" s="138">
        <f>SUM(E83:E86)</f>
        <v>0</v>
      </c>
    </row>
    <row r="83" spans="1:5" s="59" customFormat="1" ht="12" customHeight="1" x14ac:dyDescent="0.2">
      <c r="A83" s="245" t="s">
        <v>256</v>
      </c>
      <c r="B83" s="225" t="s">
        <v>257</v>
      </c>
      <c r="C83" s="215"/>
      <c r="D83" s="215"/>
      <c r="E83" s="142"/>
    </row>
    <row r="84" spans="1:5" s="59" customFormat="1" ht="12" customHeight="1" x14ac:dyDescent="0.2">
      <c r="A84" s="246" t="s">
        <v>258</v>
      </c>
      <c r="B84" s="226" t="s">
        <v>259</v>
      </c>
      <c r="C84" s="215"/>
      <c r="D84" s="215"/>
      <c r="E84" s="142"/>
    </row>
    <row r="85" spans="1:5" s="59" customFormat="1" ht="12" customHeight="1" x14ac:dyDescent="0.2">
      <c r="A85" s="246" t="s">
        <v>260</v>
      </c>
      <c r="B85" s="226" t="s">
        <v>261</v>
      </c>
      <c r="C85" s="215"/>
      <c r="D85" s="215"/>
      <c r="E85" s="142"/>
    </row>
    <row r="86" spans="1:5" s="58" customFormat="1" ht="12" customHeight="1" thickBot="1" x14ac:dyDescent="0.25">
      <c r="A86" s="247" t="s">
        <v>262</v>
      </c>
      <c r="B86" s="227" t="s">
        <v>263</v>
      </c>
      <c r="C86" s="215"/>
      <c r="D86" s="215"/>
      <c r="E86" s="142"/>
    </row>
    <row r="87" spans="1:5" s="58" customFormat="1" ht="12" customHeight="1" thickBot="1" x14ac:dyDescent="0.25">
      <c r="A87" s="244" t="s">
        <v>264</v>
      </c>
      <c r="B87" s="145" t="s">
        <v>403</v>
      </c>
      <c r="C87" s="267"/>
      <c r="D87" s="267"/>
      <c r="E87" s="268"/>
    </row>
    <row r="88" spans="1:5" s="58" customFormat="1" ht="12" customHeight="1" thickBot="1" x14ac:dyDescent="0.25">
      <c r="A88" s="244" t="s">
        <v>424</v>
      </c>
      <c r="B88" s="145" t="s">
        <v>265</v>
      </c>
      <c r="C88" s="267"/>
      <c r="D88" s="267"/>
      <c r="E88" s="268"/>
    </row>
    <row r="89" spans="1:5" s="58" customFormat="1" ht="12" customHeight="1" thickBot="1" x14ac:dyDescent="0.25">
      <c r="A89" s="244" t="s">
        <v>425</v>
      </c>
      <c r="B89" s="232" t="s">
        <v>406</v>
      </c>
      <c r="C89" s="217">
        <f>+C66+C70+C75+C78+C82+C88+C87</f>
        <v>0</v>
      </c>
      <c r="D89" s="217">
        <f>+D66+D70+D75+D78+D82+D88+D87</f>
        <v>0</v>
      </c>
      <c r="E89" s="253">
        <f>+E66+E70+E75+E78+E82+E88+E87</f>
        <v>0</v>
      </c>
    </row>
    <row r="90" spans="1:5" s="58" customFormat="1" ht="12" customHeight="1" thickBot="1" x14ac:dyDescent="0.25">
      <c r="A90" s="248" t="s">
        <v>426</v>
      </c>
      <c r="B90" s="233" t="s">
        <v>427</v>
      </c>
      <c r="C90" s="217">
        <f>+C65+C89</f>
        <v>0</v>
      </c>
      <c r="D90" s="217">
        <f>+D65+D89</f>
        <v>0</v>
      </c>
      <c r="E90" s="253">
        <f>+E65+E89</f>
        <v>0</v>
      </c>
    </row>
    <row r="91" spans="1:5" s="59" customFormat="1" ht="15" customHeight="1" thickBot="1" x14ac:dyDescent="0.3">
      <c r="A91" s="112"/>
      <c r="B91" s="113"/>
      <c r="C91" s="193"/>
    </row>
    <row r="92" spans="1:5" s="51" customFormat="1" ht="16.5" customHeight="1" thickBot="1" x14ac:dyDescent="0.3">
      <c r="A92" s="559" t="s">
        <v>43</v>
      </c>
      <c r="B92" s="560"/>
      <c r="C92" s="560"/>
      <c r="D92" s="560"/>
      <c r="E92" s="561"/>
    </row>
    <row r="93" spans="1:5" s="60" customFormat="1" ht="12" customHeight="1" thickBot="1" x14ac:dyDescent="0.3">
      <c r="A93" s="219" t="s">
        <v>8</v>
      </c>
      <c r="B93" s="23" t="s">
        <v>431</v>
      </c>
      <c r="C93" s="210">
        <f>+C94+C95+C96+C97+C98+C111</f>
        <v>0</v>
      </c>
      <c r="D93" s="210">
        <f>+D94+D95+D96+D97+D98+D111</f>
        <v>0</v>
      </c>
      <c r="E93" s="278">
        <f>+E94+E95+E96+E97+E98+E111</f>
        <v>0</v>
      </c>
    </row>
    <row r="94" spans="1:5" ht="12" customHeight="1" x14ac:dyDescent="0.25">
      <c r="A94" s="249" t="s">
        <v>66</v>
      </c>
      <c r="B94" s="8" t="s">
        <v>37</v>
      </c>
      <c r="C94" s="285"/>
      <c r="D94" s="285"/>
      <c r="E94" s="279"/>
    </row>
    <row r="95" spans="1:5" ht="12" customHeight="1" x14ac:dyDescent="0.25">
      <c r="A95" s="242" t="s">
        <v>67</v>
      </c>
      <c r="B95" s="6" t="s">
        <v>127</v>
      </c>
      <c r="C95" s="212"/>
      <c r="D95" s="212"/>
      <c r="E95" s="139"/>
    </row>
    <row r="96" spans="1:5" ht="12" customHeight="1" x14ac:dyDescent="0.25">
      <c r="A96" s="242" t="s">
        <v>68</v>
      </c>
      <c r="B96" s="6" t="s">
        <v>94</v>
      </c>
      <c r="C96" s="214"/>
      <c r="D96" s="212"/>
      <c r="E96" s="141"/>
    </row>
    <row r="97" spans="1:5" ht="12" customHeight="1" x14ac:dyDescent="0.25">
      <c r="A97" s="242" t="s">
        <v>69</v>
      </c>
      <c r="B97" s="9" t="s">
        <v>128</v>
      </c>
      <c r="C97" s="214"/>
      <c r="D97" s="300"/>
      <c r="E97" s="141"/>
    </row>
    <row r="98" spans="1:5" ht="12" customHeight="1" x14ac:dyDescent="0.25">
      <c r="A98" s="242" t="s">
        <v>78</v>
      </c>
      <c r="B98" s="17" t="s">
        <v>129</v>
      </c>
      <c r="C98" s="214"/>
      <c r="D98" s="300"/>
      <c r="E98" s="141"/>
    </row>
    <row r="99" spans="1:5" ht="12" customHeight="1" x14ac:dyDescent="0.25">
      <c r="A99" s="242" t="s">
        <v>70</v>
      </c>
      <c r="B99" s="6" t="s">
        <v>428</v>
      </c>
      <c r="C99" s="214"/>
      <c r="D99" s="300"/>
      <c r="E99" s="141"/>
    </row>
    <row r="100" spans="1:5" ht="12" customHeight="1" x14ac:dyDescent="0.2">
      <c r="A100" s="242" t="s">
        <v>71</v>
      </c>
      <c r="B100" s="70" t="s">
        <v>369</v>
      </c>
      <c r="C100" s="214"/>
      <c r="D100" s="300"/>
      <c r="E100" s="141"/>
    </row>
    <row r="101" spans="1:5" ht="12" customHeight="1" x14ac:dyDescent="0.2">
      <c r="A101" s="242" t="s">
        <v>79</v>
      </c>
      <c r="B101" s="70" t="s">
        <v>368</v>
      </c>
      <c r="C101" s="214"/>
      <c r="D101" s="300"/>
      <c r="E101" s="141"/>
    </row>
    <row r="102" spans="1:5" ht="12" customHeight="1" x14ac:dyDescent="0.2">
      <c r="A102" s="242" t="s">
        <v>80</v>
      </c>
      <c r="B102" s="70" t="s">
        <v>281</v>
      </c>
      <c r="C102" s="214"/>
      <c r="D102" s="300"/>
      <c r="E102" s="141"/>
    </row>
    <row r="103" spans="1:5" ht="12" customHeight="1" x14ac:dyDescent="0.25">
      <c r="A103" s="242" t="s">
        <v>81</v>
      </c>
      <c r="B103" s="71" t="s">
        <v>282</v>
      </c>
      <c r="C103" s="214"/>
      <c r="D103" s="300"/>
      <c r="E103" s="141"/>
    </row>
    <row r="104" spans="1:5" ht="12" customHeight="1" x14ac:dyDescent="0.25">
      <c r="A104" s="242" t="s">
        <v>82</v>
      </c>
      <c r="B104" s="71" t="s">
        <v>283</v>
      </c>
      <c r="C104" s="214"/>
      <c r="D104" s="300"/>
      <c r="E104" s="141"/>
    </row>
    <row r="105" spans="1:5" ht="12" customHeight="1" x14ac:dyDescent="0.2">
      <c r="A105" s="242" t="s">
        <v>84</v>
      </c>
      <c r="B105" s="70" t="s">
        <v>284</v>
      </c>
      <c r="C105" s="214"/>
      <c r="D105" s="300"/>
      <c r="E105" s="141"/>
    </row>
    <row r="106" spans="1:5" ht="12" customHeight="1" x14ac:dyDescent="0.2">
      <c r="A106" s="242" t="s">
        <v>130</v>
      </c>
      <c r="B106" s="70" t="s">
        <v>285</v>
      </c>
      <c r="C106" s="214"/>
      <c r="D106" s="300"/>
      <c r="E106" s="141"/>
    </row>
    <row r="107" spans="1:5" ht="12" customHeight="1" x14ac:dyDescent="0.25">
      <c r="A107" s="242" t="s">
        <v>279</v>
      </c>
      <c r="B107" s="71" t="s">
        <v>286</v>
      </c>
      <c r="C107" s="212"/>
      <c r="D107" s="300"/>
      <c r="E107" s="141"/>
    </row>
    <row r="108" spans="1:5" ht="12" customHeight="1" x14ac:dyDescent="0.25">
      <c r="A108" s="250" t="s">
        <v>280</v>
      </c>
      <c r="B108" s="72" t="s">
        <v>287</v>
      </c>
      <c r="C108" s="214"/>
      <c r="D108" s="300"/>
      <c r="E108" s="141"/>
    </row>
    <row r="109" spans="1:5" ht="12" customHeight="1" x14ac:dyDescent="0.25">
      <c r="A109" s="242" t="s">
        <v>366</v>
      </c>
      <c r="B109" s="72" t="s">
        <v>288</v>
      </c>
      <c r="C109" s="214"/>
      <c r="D109" s="300"/>
      <c r="E109" s="141"/>
    </row>
    <row r="110" spans="1:5" ht="12" customHeight="1" x14ac:dyDescent="0.25">
      <c r="A110" s="242" t="s">
        <v>367</v>
      </c>
      <c r="B110" s="71" t="s">
        <v>289</v>
      </c>
      <c r="C110" s="212"/>
      <c r="D110" s="299"/>
      <c r="E110" s="139"/>
    </row>
    <row r="111" spans="1:5" ht="12" customHeight="1" x14ac:dyDescent="0.25">
      <c r="A111" s="242" t="s">
        <v>371</v>
      </c>
      <c r="B111" s="9" t="s">
        <v>38</v>
      </c>
      <c r="C111" s="212"/>
      <c r="D111" s="299"/>
      <c r="E111" s="139"/>
    </row>
    <row r="112" spans="1:5" ht="12" customHeight="1" x14ac:dyDescent="0.25">
      <c r="A112" s="243" t="s">
        <v>372</v>
      </c>
      <c r="B112" s="6" t="s">
        <v>429</v>
      </c>
      <c r="C112" s="214"/>
      <c r="D112" s="300"/>
      <c r="E112" s="141"/>
    </row>
    <row r="113" spans="1:5" ht="12" customHeight="1" thickBot="1" x14ac:dyDescent="0.3">
      <c r="A113" s="251" t="s">
        <v>373</v>
      </c>
      <c r="B113" s="73" t="s">
        <v>430</v>
      </c>
      <c r="C113" s="286"/>
      <c r="D113" s="379"/>
      <c r="E113" s="280"/>
    </row>
    <row r="114" spans="1:5" ht="12" customHeight="1" thickBot="1" x14ac:dyDescent="0.3">
      <c r="A114" s="24" t="s">
        <v>9</v>
      </c>
      <c r="B114" s="22" t="s">
        <v>290</v>
      </c>
      <c r="C114" s="211">
        <f>+C115+C117+C119</f>
        <v>0</v>
      </c>
      <c r="D114" s="297">
        <f>+D115+D117+D119</f>
        <v>0</v>
      </c>
      <c r="E114" s="138">
        <f>+E115+E117+E119</f>
        <v>0</v>
      </c>
    </row>
    <row r="115" spans="1:5" ht="12" customHeight="1" x14ac:dyDescent="0.25">
      <c r="A115" s="241" t="s">
        <v>72</v>
      </c>
      <c r="B115" s="6" t="s">
        <v>162</v>
      </c>
      <c r="C115" s="213"/>
      <c r="D115" s="298"/>
      <c r="E115" s="140"/>
    </row>
    <row r="116" spans="1:5" ht="12" customHeight="1" x14ac:dyDescent="0.25">
      <c r="A116" s="241" t="s">
        <v>73</v>
      </c>
      <c r="B116" s="10" t="s">
        <v>294</v>
      </c>
      <c r="C116" s="213"/>
      <c r="D116" s="298"/>
      <c r="E116" s="140"/>
    </row>
    <row r="117" spans="1:5" ht="12" customHeight="1" x14ac:dyDescent="0.25">
      <c r="A117" s="241" t="s">
        <v>74</v>
      </c>
      <c r="B117" s="10" t="s">
        <v>131</v>
      </c>
      <c r="C117" s="212"/>
      <c r="D117" s="299"/>
      <c r="E117" s="139"/>
    </row>
    <row r="118" spans="1:5" ht="12" customHeight="1" x14ac:dyDescent="0.25">
      <c r="A118" s="241" t="s">
        <v>75</v>
      </c>
      <c r="B118" s="10" t="s">
        <v>295</v>
      </c>
      <c r="C118" s="212"/>
      <c r="D118" s="299"/>
      <c r="E118" s="139"/>
    </row>
    <row r="119" spans="1:5" ht="12" customHeight="1" x14ac:dyDescent="0.25">
      <c r="A119" s="241" t="s">
        <v>76</v>
      </c>
      <c r="B119" s="147" t="s">
        <v>164</v>
      </c>
      <c r="C119" s="212"/>
      <c r="D119" s="299"/>
      <c r="E119" s="139"/>
    </row>
    <row r="120" spans="1:5" ht="12" customHeight="1" x14ac:dyDescent="0.25">
      <c r="A120" s="241" t="s">
        <v>83</v>
      </c>
      <c r="B120" s="146" t="s">
        <v>358</v>
      </c>
      <c r="C120" s="212"/>
      <c r="D120" s="299"/>
      <c r="E120" s="139"/>
    </row>
    <row r="121" spans="1:5" ht="12" customHeight="1" x14ac:dyDescent="0.25">
      <c r="A121" s="241" t="s">
        <v>85</v>
      </c>
      <c r="B121" s="221" t="s">
        <v>300</v>
      </c>
      <c r="C121" s="212"/>
      <c r="D121" s="299"/>
      <c r="E121" s="139"/>
    </row>
    <row r="122" spans="1:5" ht="12" customHeight="1" x14ac:dyDescent="0.25">
      <c r="A122" s="241" t="s">
        <v>132</v>
      </c>
      <c r="B122" s="71" t="s">
        <v>283</v>
      </c>
      <c r="C122" s="212"/>
      <c r="D122" s="299"/>
      <c r="E122" s="139"/>
    </row>
    <row r="123" spans="1:5" ht="12" customHeight="1" x14ac:dyDescent="0.25">
      <c r="A123" s="241" t="s">
        <v>133</v>
      </c>
      <c r="B123" s="71" t="s">
        <v>299</v>
      </c>
      <c r="C123" s="212"/>
      <c r="D123" s="299"/>
      <c r="E123" s="139"/>
    </row>
    <row r="124" spans="1:5" ht="12" customHeight="1" x14ac:dyDescent="0.25">
      <c r="A124" s="241" t="s">
        <v>134</v>
      </c>
      <c r="B124" s="71" t="s">
        <v>298</v>
      </c>
      <c r="C124" s="212"/>
      <c r="D124" s="299"/>
      <c r="E124" s="139"/>
    </row>
    <row r="125" spans="1:5" ht="12" customHeight="1" x14ac:dyDescent="0.25">
      <c r="A125" s="241" t="s">
        <v>291</v>
      </c>
      <c r="B125" s="71" t="s">
        <v>286</v>
      </c>
      <c r="C125" s="212"/>
      <c r="D125" s="299"/>
      <c r="E125" s="139"/>
    </row>
    <row r="126" spans="1:5" ht="12" customHeight="1" x14ac:dyDescent="0.25">
      <c r="A126" s="241" t="s">
        <v>292</v>
      </c>
      <c r="B126" s="71" t="s">
        <v>297</v>
      </c>
      <c r="C126" s="212"/>
      <c r="D126" s="299"/>
      <c r="E126" s="139"/>
    </row>
    <row r="127" spans="1:5" ht="12" customHeight="1" thickBot="1" x14ac:dyDescent="0.3">
      <c r="A127" s="250" t="s">
        <v>293</v>
      </c>
      <c r="B127" s="71" t="s">
        <v>296</v>
      </c>
      <c r="C127" s="214"/>
      <c r="D127" s="300"/>
      <c r="E127" s="141"/>
    </row>
    <row r="128" spans="1:5" ht="12" customHeight="1" thickBot="1" x14ac:dyDescent="0.3">
      <c r="A128" s="24" t="s">
        <v>10</v>
      </c>
      <c r="B128" s="64" t="s">
        <v>376</v>
      </c>
      <c r="C128" s="211">
        <f>+C93+C114</f>
        <v>0</v>
      </c>
      <c r="D128" s="297">
        <f>+D93+D114</f>
        <v>0</v>
      </c>
      <c r="E128" s="138">
        <f>+E93+E114</f>
        <v>0</v>
      </c>
    </row>
    <row r="129" spans="1:11" ht="12" customHeight="1" thickBot="1" x14ac:dyDescent="0.3">
      <c r="A129" s="24" t="s">
        <v>11</v>
      </c>
      <c r="B129" s="64" t="s">
        <v>377</v>
      </c>
      <c r="C129" s="211">
        <f>+C130+C131+C132</f>
        <v>0</v>
      </c>
      <c r="D129" s="297">
        <f>+D130+D131+D132</f>
        <v>0</v>
      </c>
      <c r="E129" s="138">
        <f>+E130+E131+E132</f>
        <v>0</v>
      </c>
    </row>
    <row r="130" spans="1:11" s="60" customFormat="1" ht="12" customHeight="1" x14ac:dyDescent="0.25">
      <c r="A130" s="241" t="s">
        <v>195</v>
      </c>
      <c r="B130" s="7" t="s">
        <v>434</v>
      </c>
      <c r="C130" s="212"/>
      <c r="D130" s="299"/>
      <c r="E130" s="139"/>
    </row>
    <row r="131" spans="1:11" ht="12" customHeight="1" x14ac:dyDescent="0.25">
      <c r="A131" s="241" t="s">
        <v>196</v>
      </c>
      <c r="B131" s="7" t="s">
        <v>385</v>
      </c>
      <c r="C131" s="212"/>
      <c r="D131" s="299"/>
      <c r="E131" s="139"/>
    </row>
    <row r="132" spans="1:11" ht="12" customHeight="1" thickBot="1" x14ac:dyDescent="0.3">
      <c r="A132" s="250" t="s">
        <v>197</v>
      </c>
      <c r="B132" s="5" t="s">
        <v>433</v>
      </c>
      <c r="C132" s="212"/>
      <c r="D132" s="299"/>
      <c r="E132" s="139"/>
    </row>
    <row r="133" spans="1:11" ht="12" customHeight="1" thickBot="1" x14ac:dyDescent="0.3">
      <c r="A133" s="24" t="s">
        <v>12</v>
      </c>
      <c r="B133" s="64" t="s">
        <v>378</v>
      </c>
      <c r="C133" s="211">
        <f>+C134+C135+C136+C137+C138+C139</f>
        <v>0</v>
      </c>
      <c r="D133" s="297">
        <f>+D134+D135+D136+D137+D138+D139</f>
        <v>0</v>
      </c>
      <c r="E133" s="138">
        <f>+E134+E135+E136+E137+E138+E139</f>
        <v>0</v>
      </c>
    </row>
    <row r="134" spans="1:11" ht="12" customHeight="1" x14ac:dyDescent="0.25">
      <c r="A134" s="241" t="s">
        <v>59</v>
      </c>
      <c r="B134" s="7" t="s">
        <v>387</v>
      </c>
      <c r="C134" s="212"/>
      <c r="D134" s="299"/>
      <c r="E134" s="139"/>
    </row>
    <row r="135" spans="1:11" ht="12" customHeight="1" x14ac:dyDescent="0.25">
      <c r="A135" s="241" t="s">
        <v>60</v>
      </c>
      <c r="B135" s="7" t="s">
        <v>379</v>
      </c>
      <c r="C135" s="212"/>
      <c r="D135" s="299"/>
      <c r="E135" s="139"/>
    </row>
    <row r="136" spans="1:11" ht="12" customHeight="1" x14ac:dyDescent="0.25">
      <c r="A136" s="241" t="s">
        <v>61</v>
      </c>
      <c r="B136" s="7" t="s">
        <v>380</v>
      </c>
      <c r="C136" s="212"/>
      <c r="D136" s="299"/>
      <c r="E136" s="139"/>
    </row>
    <row r="137" spans="1:11" ht="12" customHeight="1" x14ac:dyDescent="0.25">
      <c r="A137" s="241" t="s">
        <v>119</v>
      </c>
      <c r="B137" s="7" t="s">
        <v>432</v>
      </c>
      <c r="C137" s="212"/>
      <c r="D137" s="299"/>
      <c r="E137" s="139"/>
    </row>
    <row r="138" spans="1:11" ht="12" customHeight="1" x14ac:dyDescent="0.25">
      <c r="A138" s="241" t="s">
        <v>120</v>
      </c>
      <c r="B138" s="7" t="s">
        <v>382</v>
      </c>
      <c r="C138" s="212"/>
      <c r="D138" s="299"/>
      <c r="E138" s="139"/>
    </row>
    <row r="139" spans="1:11" s="60" customFormat="1" ht="12" customHeight="1" thickBot="1" x14ac:dyDescent="0.3">
      <c r="A139" s="250" t="s">
        <v>121</v>
      </c>
      <c r="B139" s="5" t="s">
        <v>383</v>
      </c>
      <c r="C139" s="212"/>
      <c r="D139" s="299"/>
      <c r="E139" s="139"/>
    </row>
    <row r="140" spans="1:11" ht="12" customHeight="1" thickBot="1" x14ac:dyDescent="0.3">
      <c r="A140" s="24" t="s">
        <v>13</v>
      </c>
      <c r="B140" s="64" t="s">
        <v>447</v>
      </c>
      <c r="C140" s="217">
        <f>+C141+C142+C144+C145+C143</f>
        <v>0</v>
      </c>
      <c r="D140" s="301">
        <f>+D141+D142+D144+D145+D143</f>
        <v>0</v>
      </c>
      <c r="E140" s="253">
        <f>+E141+E142+E144+E145+E143</f>
        <v>0</v>
      </c>
      <c r="K140" s="121"/>
    </row>
    <row r="141" spans="1:11" x14ac:dyDescent="0.25">
      <c r="A141" s="241" t="s">
        <v>62</v>
      </c>
      <c r="B141" s="7" t="s">
        <v>301</v>
      </c>
      <c r="C141" s="212"/>
      <c r="D141" s="299"/>
      <c r="E141" s="139"/>
    </row>
    <row r="142" spans="1:11" ht="12" customHeight="1" x14ac:dyDescent="0.25">
      <c r="A142" s="241" t="s">
        <v>63</v>
      </c>
      <c r="B142" s="7" t="s">
        <v>302</v>
      </c>
      <c r="C142" s="212"/>
      <c r="D142" s="299"/>
      <c r="E142" s="139"/>
    </row>
    <row r="143" spans="1:11" ht="12" customHeight="1" x14ac:dyDescent="0.25">
      <c r="A143" s="241" t="s">
        <v>215</v>
      </c>
      <c r="B143" s="7" t="s">
        <v>446</v>
      </c>
      <c r="C143" s="212"/>
      <c r="D143" s="299"/>
      <c r="E143" s="139"/>
    </row>
    <row r="144" spans="1:11" s="60" customFormat="1" ht="12" customHeight="1" x14ac:dyDescent="0.25">
      <c r="A144" s="241" t="s">
        <v>216</v>
      </c>
      <c r="B144" s="7" t="s">
        <v>392</v>
      </c>
      <c r="C144" s="212"/>
      <c r="D144" s="299"/>
      <c r="E144" s="139"/>
    </row>
    <row r="145" spans="1:5" s="60" customFormat="1" ht="12" customHeight="1" thickBot="1" x14ac:dyDescent="0.3">
      <c r="A145" s="250" t="s">
        <v>217</v>
      </c>
      <c r="B145" s="5" t="s">
        <v>321</v>
      </c>
      <c r="C145" s="212"/>
      <c r="D145" s="299"/>
      <c r="E145" s="139"/>
    </row>
    <row r="146" spans="1:5" s="60" customFormat="1" ht="12" customHeight="1" thickBot="1" x14ac:dyDescent="0.3">
      <c r="A146" s="24" t="s">
        <v>14</v>
      </c>
      <c r="B146" s="64" t="s">
        <v>393</v>
      </c>
      <c r="C146" s="288">
        <f>+C147+C148+C149+C150+C151</f>
        <v>0</v>
      </c>
      <c r="D146" s="302">
        <f>+D147+D148+D149+D150+D151</f>
        <v>0</v>
      </c>
      <c r="E146" s="282">
        <f>+E147+E148+E149+E150+E151</f>
        <v>0</v>
      </c>
    </row>
    <row r="147" spans="1:5" s="60" customFormat="1" ht="12" customHeight="1" x14ac:dyDescent="0.25">
      <c r="A147" s="241" t="s">
        <v>64</v>
      </c>
      <c r="B147" s="7" t="s">
        <v>388</v>
      </c>
      <c r="C147" s="212"/>
      <c r="D147" s="299"/>
      <c r="E147" s="139"/>
    </row>
    <row r="148" spans="1:5" s="60" customFormat="1" ht="12" customHeight="1" x14ac:dyDescent="0.25">
      <c r="A148" s="241" t="s">
        <v>65</v>
      </c>
      <c r="B148" s="7" t="s">
        <v>395</v>
      </c>
      <c r="C148" s="212"/>
      <c r="D148" s="299"/>
      <c r="E148" s="139"/>
    </row>
    <row r="149" spans="1:5" s="60" customFormat="1" ht="12" customHeight="1" x14ac:dyDescent="0.25">
      <c r="A149" s="241" t="s">
        <v>227</v>
      </c>
      <c r="B149" s="7" t="s">
        <v>390</v>
      </c>
      <c r="C149" s="212"/>
      <c r="D149" s="299"/>
      <c r="E149" s="139"/>
    </row>
    <row r="150" spans="1:5" s="60" customFormat="1" ht="12" customHeight="1" x14ac:dyDescent="0.25">
      <c r="A150" s="241" t="s">
        <v>228</v>
      </c>
      <c r="B150" s="7" t="s">
        <v>435</v>
      </c>
      <c r="C150" s="212"/>
      <c r="D150" s="299"/>
      <c r="E150" s="139"/>
    </row>
    <row r="151" spans="1:5" ht="12.75" customHeight="1" thickBot="1" x14ac:dyDescent="0.3">
      <c r="A151" s="250" t="s">
        <v>394</v>
      </c>
      <c r="B151" s="5" t="s">
        <v>397</v>
      </c>
      <c r="C151" s="214"/>
      <c r="D151" s="300"/>
      <c r="E151" s="141"/>
    </row>
    <row r="152" spans="1:5" ht="12.75" customHeight="1" thickBot="1" x14ac:dyDescent="0.3">
      <c r="A152" s="277" t="s">
        <v>15</v>
      </c>
      <c r="B152" s="64" t="s">
        <v>398</v>
      </c>
      <c r="C152" s="288"/>
      <c r="D152" s="302"/>
      <c r="E152" s="282"/>
    </row>
    <row r="153" spans="1:5" ht="12.75" customHeight="1" thickBot="1" x14ac:dyDescent="0.3">
      <c r="A153" s="277" t="s">
        <v>16</v>
      </c>
      <c r="B153" s="64" t="s">
        <v>399</v>
      </c>
      <c r="C153" s="288"/>
      <c r="D153" s="302"/>
      <c r="E153" s="282"/>
    </row>
    <row r="154" spans="1:5" ht="12" customHeight="1" thickBot="1" x14ac:dyDescent="0.3">
      <c r="A154" s="24" t="s">
        <v>17</v>
      </c>
      <c r="B154" s="64" t="s">
        <v>401</v>
      </c>
      <c r="C154" s="290">
        <f>+C129+C133+C140+C146+C152+C153</f>
        <v>0</v>
      </c>
      <c r="D154" s="304">
        <f>+D129+D133+D140+D146+D152+D153</f>
        <v>0</v>
      </c>
      <c r="E154" s="284">
        <f>+E129+E133+E140+E146+E152+E153</f>
        <v>0</v>
      </c>
    </row>
    <row r="155" spans="1:5" ht="15" customHeight="1" thickBot="1" x14ac:dyDescent="0.3">
      <c r="A155" s="252" t="s">
        <v>18</v>
      </c>
      <c r="B155" s="198" t="s">
        <v>400</v>
      </c>
      <c r="C155" s="290">
        <f>+C128+C154</f>
        <v>0</v>
      </c>
      <c r="D155" s="304">
        <f>+D128+D154</f>
        <v>0</v>
      </c>
      <c r="E155" s="284">
        <f>+E128+E154</f>
        <v>0</v>
      </c>
    </row>
    <row r="156" spans="1:5" ht="13.8" thickBot="1" x14ac:dyDescent="0.3">
      <c r="A156" s="201"/>
      <c r="B156" s="202"/>
      <c r="C156" s="203"/>
      <c r="D156" s="203"/>
      <c r="E156" s="203"/>
    </row>
    <row r="157" spans="1:5" ht="15" customHeight="1" thickBot="1" x14ac:dyDescent="0.3">
      <c r="A157" s="390" t="s">
        <v>535</v>
      </c>
      <c r="B157" s="391"/>
      <c r="C157" s="378"/>
      <c r="D157" s="378"/>
      <c r="E157" s="377"/>
    </row>
    <row r="158" spans="1:5" ht="14.25" customHeight="1" thickBot="1" x14ac:dyDescent="0.3">
      <c r="A158" s="392" t="s">
        <v>536</v>
      </c>
      <c r="B158" s="393"/>
      <c r="C158" s="378"/>
      <c r="D158" s="378"/>
      <c r="E158" s="377"/>
    </row>
  </sheetData>
  <sheetProtection sheet="1" objects="1" scenarios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100" workbookViewId="0">
      <selection activeCell="A2" sqref="A2"/>
    </sheetView>
  </sheetViews>
  <sheetFormatPr defaultColWidth="9.33203125" defaultRowHeight="13.2" x14ac:dyDescent="0.25"/>
  <cols>
    <col min="1" max="1" width="16.109375" style="204" customWidth="1"/>
    <col min="2" max="2" width="62" style="205" customWidth="1"/>
    <col min="3" max="3" width="14.109375" style="206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103"/>
      <c r="B1" s="105"/>
      <c r="E1" s="367" t="s">
        <v>495</v>
      </c>
    </row>
    <row r="2" spans="1:5" s="56" customFormat="1" ht="21" customHeight="1" thickBot="1" x14ac:dyDescent="0.3">
      <c r="A2" s="368" t="s">
        <v>47</v>
      </c>
      <c r="B2" s="562" t="s">
        <v>159</v>
      </c>
      <c r="C2" s="562"/>
      <c r="D2" s="562"/>
      <c r="E2" s="369" t="s">
        <v>41</v>
      </c>
    </row>
    <row r="3" spans="1:5" s="56" customFormat="1" ht="23.4" thickBot="1" x14ac:dyDescent="0.3">
      <c r="A3" s="368" t="s">
        <v>140</v>
      </c>
      <c r="B3" s="562" t="s">
        <v>350</v>
      </c>
      <c r="C3" s="562"/>
      <c r="D3" s="562"/>
      <c r="E3" s="370" t="s">
        <v>45</v>
      </c>
    </row>
    <row r="4" spans="1:5" s="57" customFormat="1" ht="15.9" customHeight="1" thickBot="1" x14ac:dyDescent="0.35">
      <c r="A4" s="106"/>
      <c r="B4" s="106"/>
      <c r="C4" s="107"/>
      <c r="E4" s="107" t="str">
        <f>'6.1.1. sz. mell'!E4</f>
        <v xml:space="preserve"> Forintban!</v>
      </c>
    </row>
    <row r="5" spans="1:5" ht="23.4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tr">
        <f>+CONCATENATE("Teljesítés",CHAR(10),LEFT(ÖSSZEFÜGGÉSEK!A6,4),". VI. 30.")</f>
        <v>Teljesítés
2017. VI. 30.</v>
      </c>
    </row>
    <row r="6" spans="1:5" s="5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5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51" customFormat="1" ht="12" customHeight="1" thickBot="1" x14ac:dyDescent="0.3">
      <c r="A8" s="24" t="s">
        <v>8</v>
      </c>
      <c r="B8" s="19" t="s">
        <v>180</v>
      </c>
      <c r="C8" s="211">
        <f>+C9+C10+C11+C12+C13+C14</f>
        <v>0</v>
      </c>
      <c r="D8" s="297">
        <f>+D9+D10+D11+D12+D13+D14</f>
        <v>0</v>
      </c>
      <c r="E8" s="138">
        <f>+E9+E10+E11+E12+E13+E14</f>
        <v>0</v>
      </c>
    </row>
    <row r="9" spans="1:5" s="58" customFormat="1" ht="12" customHeight="1" x14ac:dyDescent="0.2">
      <c r="A9" s="241" t="s">
        <v>66</v>
      </c>
      <c r="B9" s="225" t="s">
        <v>181</v>
      </c>
      <c r="C9" s="213"/>
      <c r="D9" s="298"/>
      <c r="E9" s="140"/>
    </row>
    <row r="10" spans="1:5" s="59" customFormat="1" ht="12" customHeight="1" x14ac:dyDescent="0.2">
      <c r="A10" s="242" t="s">
        <v>67</v>
      </c>
      <c r="B10" s="226" t="s">
        <v>182</v>
      </c>
      <c r="C10" s="212"/>
      <c r="D10" s="299"/>
      <c r="E10" s="139"/>
    </row>
    <row r="11" spans="1:5" s="59" customFormat="1" ht="12" customHeight="1" x14ac:dyDescent="0.2">
      <c r="A11" s="242" t="s">
        <v>68</v>
      </c>
      <c r="B11" s="226" t="s">
        <v>183</v>
      </c>
      <c r="C11" s="212"/>
      <c r="D11" s="299"/>
      <c r="E11" s="139"/>
    </row>
    <row r="12" spans="1:5" s="59" customFormat="1" ht="12" customHeight="1" x14ac:dyDescent="0.2">
      <c r="A12" s="242" t="s">
        <v>69</v>
      </c>
      <c r="B12" s="226" t="s">
        <v>184</v>
      </c>
      <c r="C12" s="212"/>
      <c r="D12" s="299"/>
      <c r="E12" s="139"/>
    </row>
    <row r="13" spans="1:5" s="59" customFormat="1" ht="12" customHeight="1" x14ac:dyDescent="0.2">
      <c r="A13" s="242" t="s">
        <v>101</v>
      </c>
      <c r="B13" s="226" t="s">
        <v>423</v>
      </c>
      <c r="C13" s="212"/>
      <c r="D13" s="299"/>
      <c r="E13" s="139"/>
    </row>
    <row r="14" spans="1:5" s="58" customFormat="1" ht="12" customHeight="1" thickBot="1" x14ac:dyDescent="0.25">
      <c r="A14" s="243" t="s">
        <v>70</v>
      </c>
      <c r="B14" s="227" t="s">
        <v>361</v>
      </c>
      <c r="C14" s="212"/>
      <c r="D14" s="299"/>
      <c r="E14" s="139"/>
    </row>
    <row r="15" spans="1:5" s="58" customFormat="1" ht="12" customHeight="1" thickBot="1" x14ac:dyDescent="0.3">
      <c r="A15" s="24" t="s">
        <v>9</v>
      </c>
      <c r="B15" s="145" t="s">
        <v>185</v>
      </c>
      <c r="C15" s="211">
        <f>+C16+C17+C18+C19+C20</f>
        <v>0</v>
      </c>
      <c r="D15" s="297">
        <f>+D16+D17+D18+D19+D20</f>
        <v>0</v>
      </c>
      <c r="E15" s="138">
        <f>+E16+E17+E18+E19+E20</f>
        <v>0</v>
      </c>
    </row>
    <row r="16" spans="1:5" s="58" customFormat="1" ht="12" customHeight="1" x14ac:dyDescent="0.2">
      <c r="A16" s="241" t="s">
        <v>72</v>
      </c>
      <c r="B16" s="225" t="s">
        <v>186</v>
      </c>
      <c r="C16" s="213"/>
      <c r="D16" s="298"/>
      <c r="E16" s="140"/>
    </row>
    <row r="17" spans="1:5" s="58" customFormat="1" ht="12" customHeight="1" x14ac:dyDescent="0.2">
      <c r="A17" s="242" t="s">
        <v>73</v>
      </c>
      <c r="B17" s="226" t="s">
        <v>187</v>
      </c>
      <c r="C17" s="212"/>
      <c r="D17" s="299"/>
      <c r="E17" s="139"/>
    </row>
    <row r="18" spans="1:5" s="58" customFormat="1" ht="12" customHeight="1" x14ac:dyDescent="0.2">
      <c r="A18" s="242" t="s">
        <v>74</v>
      </c>
      <c r="B18" s="226" t="s">
        <v>352</v>
      </c>
      <c r="C18" s="212"/>
      <c r="D18" s="299"/>
      <c r="E18" s="139"/>
    </row>
    <row r="19" spans="1:5" s="58" customFormat="1" ht="12" customHeight="1" x14ac:dyDescent="0.2">
      <c r="A19" s="242" t="s">
        <v>75</v>
      </c>
      <c r="B19" s="226" t="s">
        <v>353</v>
      </c>
      <c r="C19" s="212"/>
      <c r="D19" s="299"/>
      <c r="E19" s="139"/>
    </row>
    <row r="20" spans="1:5" s="58" customFormat="1" ht="12" customHeight="1" x14ac:dyDescent="0.2">
      <c r="A20" s="242" t="s">
        <v>76</v>
      </c>
      <c r="B20" s="226" t="s">
        <v>188</v>
      </c>
      <c r="C20" s="212"/>
      <c r="D20" s="299"/>
      <c r="E20" s="139"/>
    </row>
    <row r="21" spans="1:5" s="59" customFormat="1" ht="12" customHeight="1" thickBot="1" x14ac:dyDescent="0.25">
      <c r="A21" s="243" t="s">
        <v>83</v>
      </c>
      <c r="B21" s="227" t="s">
        <v>189</v>
      </c>
      <c r="C21" s="214"/>
      <c r="D21" s="300"/>
      <c r="E21" s="141"/>
    </row>
    <row r="22" spans="1:5" s="59" customFormat="1" ht="12" customHeight="1" thickBot="1" x14ac:dyDescent="0.3">
      <c r="A22" s="24" t="s">
        <v>10</v>
      </c>
      <c r="B22" s="19" t="s">
        <v>190</v>
      </c>
      <c r="C22" s="211">
        <f>+C23+C24+C25+C26+C27</f>
        <v>0</v>
      </c>
      <c r="D22" s="297">
        <f>+D23+D24+D25+D26+D27</f>
        <v>0</v>
      </c>
      <c r="E22" s="138">
        <f>+E23+E24+E25+E26+E27</f>
        <v>0</v>
      </c>
    </row>
    <row r="23" spans="1:5" s="59" customFormat="1" ht="12" customHeight="1" x14ac:dyDescent="0.2">
      <c r="A23" s="241" t="s">
        <v>55</v>
      </c>
      <c r="B23" s="225" t="s">
        <v>191</v>
      </c>
      <c r="C23" s="213"/>
      <c r="D23" s="298"/>
      <c r="E23" s="140"/>
    </row>
    <row r="24" spans="1:5" s="58" customFormat="1" ht="12" customHeight="1" x14ac:dyDescent="0.2">
      <c r="A24" s="242" t="s">
        <v>56</v>
      </c>
      <c r="B24" s="226" t="s">
        <v>192</v>
      </c>
      <c r="C24" s="212"/>
      <c r="D24" s="299"/>
      <c r="E24" s="139"/>
    </row>
    <row r="25" spans="1:5" s="59" customFormat="1" ht="12" customHeight="1" x14ac:dyDescent="0.2">
      <c r="A25" s="242" t="s">
        <v>57</v>
      </c>
      <c r="B25" s="226" t="s">
        <v>354</v>
      </c>
      <c r="C25" s="212"/>
      <c r="D25" s="299"/>
      <c r="E25" s="139"/>
    </row>
    <row r="26" spans="1:5" s="59" customFormat="1" ht="12" customHeight="1" x14ac:dyDescent="0.2">
      <c r="A26" s="242" t="s">
        <v>58</v>
      </c>
      <c r="B26" s="226" t="s">
        <v>355</v>
      </c>
      <c r="C26" s="212"/>
      <c r="D26" s="299"/>
      <c r="E26" s="139"/>
    </row>
    <row r="27" spans="1:5" s="59" customFormat="1" ht="12" customHeight="1" x14ac:dyDescent="0.2">
      <c r="A27" s="242" t="s">
        <v>115</v>
      </c>
      <c r="B27" s="226" t="s">
        <v>193</v>
      </c>
      <c r="C27" s="212"/>
      <c r="D27" s="299"/>
      <c r="E27" s="139"/>
    </row>
    <row r="28" spans="1:5" s="59" customFormat="1" ht="12" customHeight="1" thickBot="1" x14ac:dyDescent="0.25">
      <c r="A28" s="243" t="s">
        <v>116</v>
      </c>
      <c r="B28" s="227" t="s">
        <v>194</v>
      </c>
      <c r="C28" s="214"/>
      <c r="D28" s="300"/>
      <c r="E28" s="141"/>
    </row>
    <row r="29" spans="1:5" s="59" customFormat="1" ht="12" customHeight="1" thickBot="1" x14ac:dyDescent="0.3">
      <c r="A29" s="24" t="s">
        <v>117</v>
      </c>
      <c r="B29" s="19" t="s">
        <v>525</v>
      </c>
      <c r="C29" s="217">
        <f>SUM(C30:C36)</f>
        <v>0</v>
      </c>
      <c r="D29" s="217">
        <f>SUM(D30:D36)</f>
        <v>0</v>
      </c>
      <c r="E29" s="253">
        <f>SUM(E30:E36)</f>
        <v>0</v>
      </c>
    </row>
    <row r="30" spans="1:5" s="59" customFormat="1" ht="12" customHeight="1" x14ac:dyDescent="0.2">
      <c r="A30" s="241" t="s">
        <v>195</v>
      </c>
      <c r="B30" s="225" t="s">
        <v>526</v>
      </c>
      <c r="C30" s="213">
        <f>+C31+C32+C33</f>
        <v>0</v>
      </c>
      <c r="D30" s="213">
        <f>+D31+D32+D33</f>
        <v>0</v>
      </c>
      <c r="E30" s="140">
        <f>+E31+E32+E33</f>
        <v>0</v>
      </c>
    </row>
    <row r="31" spans="1:5" s="59" customFormat="1" ht="12" customHeight="1" x14ac:dyDescent="0.2">
      <c r="A31" s="242" t="s">
        <v>196</v>
      </c>
      <c r="B31" s="226" t="s">
        <v>527</v>
      </c>
      <c r="C31" s="212"/>
      <c r="D31" s="212"/>
      <c r="E31" s="139"/>
    </row>
    <row r="32" spans="1:5" s="59" customFormat="1" ht="12" customHeight="1" x14ac:dyDescent="0.2">
      <c r="A32" s="242" t="s">
        <v>197</v>
      </c>
      <c r="B32" s="226" t="s">
        <v>528</v>
      </c>
      <c r="C32" s="212"/>
      <c r="D32" s="212"/>
      <c r="E32" s="139"/>
    </row>
    <row r="33" spans="1:5" s="59" customFormat="1" ht="12" customHeight="1" x14ac:dyDescent="0.2">
      <c r="A33" s="242" t="s">
        <v>198</v>
      </c>
      <c r="B33" s="226" t="s">
        <v>529</v>
      </c>
      <c r="C33" s="212"/>
      <c r="D33" s="212"/>
      <c r="E33" s="139"/>
    </row>
    <row r="34" spans="1:5" s="59" customFormat="1" ht="12" customHeight="1" x14ac:dyDescent="0.2">
      <c r="A34" s="242" t="s">
        <v>530</v>
      </c>
      <c r="B34" s="226" t="s">
        <v>199</v>
      </c>
      <c r="C34" s="212"/>
      <c r="D34" s="212"/>
      <c r="E34" s="139"/>
    </row>
    <row r="35" spans="1:5" s="59" customFormat="1" ht="12" customHeight="1" x14ac:dyDescent="0.2">
      <c r="A35" s="242" t="s">
        <v>531</v>
      </c>
      <c r="B35" s="226" t="s">
        <v>200</v>
      </c>
      <c r="C35" s="212"/>
      <c r="D35" s="212"/>
      <c r="E35" s="139"/>
    </row>
    <row r="36" spans="1:5" s="59" customFormat="1" ht="12" customHeight="1" thickBot="1" x14ac:dyDescent="0.25">
      <c r="A36" s="243" t="s">
        <v>532</v>
      </c>
      <c r="B36" s="389" t="s">
        <v>201</v>
      </c>
      <c r="C36" s="214"/>
      <c r="D36" s="214"/>
      <c r="E36" s="141"/>
    </row>
    <row r="37" spans="1:5" s="59" customFormat="1" ht="12" customHeight="1" thickBot="1" x14ac:dyDescent="0.3">
      <c r="A37" s="24" t="s">
        <v>12</v>
      </c>
      <c r="B37" s="19" t="s">
        <v>362</v>
      </c>
      <c r="C37" s="211">
        <f>SUM(C38:C48)</f>
        <v>0</v>
      </c>
      <c r="D37" s="297">
        <f>SUM(D38:D48)</f>
        <v>0</v>
      </c>
      <c r="E37" s="138">
        <f>SUM(E38:E48)</f>
        <v>0</v>
      </c>
    </row>
    <row r="38" spans="1:5" s="59" customFormat="1" ht="12" customHeight="1" x14ac:dyDescent="0.2">
      <c r="A38" s="241" t="s">
        <v>59</v>
      </c>
      <c r="B38" s="225" t="s">
        <v>204</v>
      </c>
      <c r="C38" s="213"/>
      <c r="D38" s="298"/>
      <c r="E38" s="140"/>
    </row>
    <row r="39" spans="1:5" s="59" customFormat="1" ht="12" customHeight="1" x14ac:dyDescent="0.2">
      <c r="A39" s="242" t="s">
        <v>60</v>
      </c>
      <c r="B39" s="226" t="s">
        <v>205</v>
      </c>
      <c r="C39" s="212"/>
      <c r="D39" s="299"/>
      <c r="E39" s="139"/>
    </row>
    <row r="40" spans="1:5" s="59" customFormat="1" ht="12" customHeight="1" x14ac:dyDescent="0.2">
      <c r="A40" s="242" t="s">
        <v>61</v>
      </c>
      <c r="B40" s="226" t="s">
        <v>206</v>
      </c>
      <c r="C40" s="212"/>
      <c r="D40" s="299"/>
      <c r="E40" s="139"/>
    </row>
    <row r="41" spans="1:5" s="59" customFormat="1" ht="12" customHeight="1" x14ac:dyDescent="0.2">
      <c r="A41" s="242" t="s">
        <v>119</v>
      </c>
      <c r="B41" s="226" t="s">
        <v>207</v>
      </c>
      <c r="C41" s="212"/>
      <c r="D41" s="299"/>
      <c r="E41" s="139"/>
    </row>
    <row r="42" spans="1:5" s="59" customFormat="1" ht="12" customHeight="1" x14ac:dyDescent="0.2">
      <c r="A42" s="242" t="s">
        <v>120</v>
      </c>
      <c r="B42" s="226" t="s">
        <v>208</v>
      </c>
      <c r="C42" s="212"/>
      <c r="D42" s="299"/>
      <c r="E42" s="139"/>
    </row>
    <row r="43" spans="1:5" s="59" customFormat="1" ht="12" customHeight="1" x14ac:dyDescent="0.2">
      <c r="A43" s="242" t="s">
        <v>121</v>
      </c>
      <c r="B43" s="226" t="s">
        <v>209</v>
      </c>
      <c r="C43" s="212"/>
      <c r="D43" s="299"/>
      <c r="E43" s="139"/>
    </row>
    <row r="44" spans="1:5" s="59" customFormat="1" ht="12" customHeight="1" x14ac:dyDescent="0.2">
      <c r="A44" s="242" t="s">
        <v>122</v>
      </c>
      <c r="B44" s="226" t="s">
        <v>210</v>
      </c>
      <c r="C44" s="212"/>
      <c r="D44" s="299"/>
      <c r="E44" s="139"/>
    </row>
    <row r="45" spans="1:5" s="59" customFormat="1" ht="12" customHeight="1" x14ac:dyDescent="0.2">
      <c r="A45" s="242" t="s">
        <v>123</v>
      </c>
      <c r="B45" s="226" t="s">
        <v>533</v>
      </c>
      <c r="C45" s="212"/>
      <c r="D45" s="299"/>
      <c r="E45" s="139"/>
    </row>
    <row r="46" spans="1:5" s="59" customFormat="1" ht="12" customHeight="1" x14ac:dyDescent="0.2">
      <c r="A46" s="242" t="s">
        <v>202</v>
      </c>
      <c r="B46" s="226" t="s">
        <v>212</v>
      </c>
      <c r="C46" s="215"/>
      <c r="D46" s="373"/>
      <c r="E46" s="142"/>
    </row>
    <row r="47" spans="1:5" s="59" customFormat="1" ht="12" customHeight="1" x14ac:dyDescent="0.2">
      <c r="A47" s="243" t="s">
        <v>203</v>
      </c>
      <c r="B47" s="227" t="s">
        <v>364</v>
      </c>
      <c r="C47" s="216"/>
      <c r="D47" s="374"/>
      <c r="E47" s="143"/>
    </row>
    <row r="48" spans="1:5" s="59" customFormat="1" ht="12" customHeight="1" thickBot="1" x14ac:dyDescent="0.25">
      <c r="A48" s="243" t="s">
        <v>363</v>
      </c>
      <c r="B48" s="227" t="s">
        <v>213</v>
      </c>
      <c r="C48" s="216"/>
      <c r="D48" s="374"/>
      <c r="E48" s="143"/>
    </row>
    <row r="49" spans="1:5" s="59" customFormat="1" ht="12" customHeight="1" thickBot="1" x14ac:dyDescent="0.3">
      <c r="A49" s="24" t="s">
        <v>13</v>
      </c>
      <c r="B49" s="19" t="s">
        <v>214</v>
      </c>
      <c r="C49" s="211">
        <f>SUM(C50:C54)</f>
        <v>0</v>
      </c>
      <c r="D49" s="297">
        <f>SUM(D50:D54)</f>
        <v>0</v>
      </c>
      <c r="E49" s="138">
        <f>SUM(E50:E54)</f>
        <v>0</v>
      </c>
    </row>
    <row r="50" spans="1:5" s="59" customFormat="1" ht="12" customHeight="1" x14ac:dyDescent="0.2">
      <c r="A50" s="241" t="s">
        <v>62</v>
      </c>
      <c r="B50" s="225" t="s">
        <v>218</v>
      </c>
      <c r="C50" s="264"/>
      <c r="D50" s="375"/>
      <c r="E50" s="144"/>
    </row>
    <row r="51" spans="1:5" s="59" customFormat="1" ht="12" customHeight="1" x14ac:dyDescent="0.2">
      <c r="A51" s="242" t="s">
        <v>63</v>
      </c>
      <c r="B51" s="226" t="s">
        <v>219</v>
      </c>
      <c r="C51" s="215"/>
      <c r="D51" s="373"/>
      <c r="E51" s="142"/>
    </row>
    <row r="52" spans="1:5" s="59" customFormat="1" ht="12" customHeight="1" x14ac:dyDescent="0.2">
      <c r="A52" s="242" t="s">
        <v>215</v>
      </c>
      <c r="B52" s="226" t="s">
        <v>220</v>
      </c>
      <c r="C52" s="215"/>
      <c r="D52" s="373"/>
      <c r="E52" s="142"/>
    </row>
    <row r="53" spans="1:5" s="59" customFormat="1" ht="12" customHeight="1" x14ac:dyDescent="0.2">
      <c r="A53" s="242" t="s">
        <v>216</v>
      </c>
      <c r="B53" s="226" t="s">
        <v>221</v>
      </c>
      <c r="C53" s="215"/>
      <c r="D53" s="373"/>
      <c r="E53" s="142"/>
    </row>
    <row r="54" spans="1:5" s="59" customFormat="1" ht="12" customHeight="1" thickBot="1" x14ac:dyDescent="0.25">
      <c r="A54" s="243" t="s">
        <v>217</v>
      </c>
      <c r="B54" s="227" t="s">
        <v>222</v>
      </c>
      <c r="C54" s="216"/>
      <c r="D54" s="374"/>
      <c r="E54" s="143"/>
    </row>
    <row r="55" spans="1:5" s="59" customFormat="1" ht="12" customHeight="1" thickBot="1" x14ac:dyDescent="0.3">
      <c r="A55" s="24" t="s">
        <v>124</v>
      </c>
      <c r="B55" s="19" t="s">
        <v>223</v>
      </c>
      <c r="C55" s="211">
        <f>SUM(C56:C58)</f>
        <v>0</v>
      </c>
      <c r="D55" s="297">
        <f>SUM(D56:D58)</f>
        <v>0</v>
      </c>
      <c r="E55" s="138">
        <f>SUM(E56:E58)</f>
        <v>0</v>
      </c>
    </row>
    <row r="56" spans="1:5" s="59" customFormat="1" ht="12" customHeight="1" x14ac:dyDescent="0.2">
      <c r="A56" s="241" t="s">
        <v>64</v>
      </c>
      <c r="B56" s="225" t="s">
        <v>224</v>
      </c>
      <c r="C56" s="213"/>
      <c r="D56" s="298"/>
      <c r="E56" s="140"/>
    </row>
    <row r="57" spans="1:5" s="59" customFormat="1" ht="12" customHeight="1" x14ac:dyDescent="0.2">
      <c r="A57" s="242" t="s">
        <v>65</v>
      </c>
      <c r="B57" s="226" t="s">
        <v>356</v>
      </c>
      <c r="C57" s="212"/>
      <c r="D57" s="299"/>
      <c r="E57" s="139"/>
    </row>
    <row r="58" spans="1:5" s="59" customFormat="1" ht="12" customHeight="1" x14ac:dyDescent="0.2">
      <c r="A58" s="242" t="s">
        <v>227</v>
      </c>
      <c r="B58" s="226" t="s">
        <v>225</v>
      </c>
      <c r="C58" s="212"/>
      <c r="D58" s="299"/>
      <c r="E58" s="139"/>
    </row>
    <row r="59" spans="1:5" s="59" customFormat="1" ht="12" customHeight="1" thickBot="1" x14ac:dyDescent="0.25">
      <c r="A59" s="243" t="s">
        <v>228</v>
      </c>
      <c r="B59" s="227" t="s">
        <v>226</v>
      </c>
      <c r="C59" s="214"/>
      <c r="D59" s="300"/>
      <c r="E59" s="141"/>
    </row>
    <row r="60" spans="1:5" s="59" customFormat="1" ht="12" customHeight="1" thickBot="1" x14ac:dyDescent="0.3">
      <c r="A60" s="24" t="s">
        <v>15</v>
      </c>
      <c r="B60" s="145" t="s">
        <v>229</v>
      </c>
      <c r="C60" s="211">
        <f>SUM(C61:C63)</f>
        <v>0</v>
      </c>
      <c r="D60" s="297">
        <f>SUM(D61:D63)</f>
        <v>0</v>
      </c>
      <c r="E60" s="138">
        <f>SUM(E61:E63)</f>
        <v>0</v>
      </c>
    </row>
    <row r="61" spans="1:5" s="59" customFormat="1" ht="12" customHeight="1" x14ac:dyDescent="0.2">
      <c r="A61" s="241" t="s">
        <v>125</v>
      </c>
      <c r="B61" s="225" t="s">
        <v>231</v>
      </c>
      <c r="C61" s="215"/>
      <c r="D61" s="373"/>
      <c r="E61" s="142"/>
    </row>
    <row r="62" spans="1:5" s="59" customFormat="1" ht="12" customHeight="1" x14ac:dyDescent="0.2">
      <c r="A62" s="242" t="s">
        <v>126</v>
      </c>
      <c r="B62" s="226" t="s">
        <v>357</v>
      </c>
      <c r="C62" s="215"/>
      <c r="D62" s="373"/>
      <c r="E62" s="142"/>
    </row>
    <row r="63" spans="1:5" s="59" customFormat="1" ht="12" customHeight="1" x14ac:dyDescent="0.2">
      <c r="A63" s="242" t="s">
        <v>163</v>
      </c>
      <c r="B63" s="226" t="s">
        <v>232</v>
      </c>
      <c r="C63" s="215"/>
      <c r="D63" s="373"/>
      <c r="E63" s="142"/>
    </row>
    <row r="64" spans="1:5" s="59" customFormat="1" ht="12" customHeight="1" thickBot="1" x14ac:dyDescent="0.25">
      <c r="A64" s="243" t="s">
        <v>230</v>
      </c>
      <c r="B64" s="227" t="s">
        <v>233</v>
      </c>
      <c r="C64" s="215"/>
      <c r="D64" s="373"/>
      <c r="E64" s="142"/>
    </row>
    <row r="65" spans="1:5" s="59" customFormat="1" ht="12" customHeight="1" thickBot="1" x14ac:dyDescent="0.3">
      <c r="A65" s="24" t="s">
        <v>16</v>
      </c>
      <c r="B65" s="19" t="s">
        <v>234</v>
      </c>
      <c r="C65" s="217">
        <f>+C8+C15+C22+C29+C37+C49+C55+C60</f>
        <v>0</v>
      </c>
      <c r="D65" s="301">
        <f>+D8+D15+D22+D29+D37+D49+D55+D60</f>
        <v>0</v>
      </c>
      <c r="E65" s="253">
        <f>+E8+E15+E22+E29+E37+E49+E55+E60</f>
        <v>0</v>
      </c>
    </row>
    <row r="66" spans="1:5" s="59" customFormat="1" ht="12" customHeight="1" thickBot="1" x14ac:dyDescent="0.25">
      <c r="A66" s="244" t="s">
        <v>325</v>
      </c>
      <c r="B66" s="145" t="s">
        <v>236</v>
      </c>
      <c r="C66" s="211">
        <f>SUM(C67:C69)</f>
        <v>0</v>
      </c>
      <c r="D66" s="297">
        <f>SUM(D67:D69)</f>
        <v>0</v>
      </c>
      <c r="E66" s="138">
        <f>SUM(E67:E69)</f>
        <v>0</v>
      </c>
    </row>
    <row r="67" spans="1:5" s="59" customFormat="1" ht="12" customHeight="1" x14ac:dyDescent="0.2">
      <c r="A67" s="241" t="s">
        <v>267</v>
      </c>
      <c r="B67" s="225" t="s">
        <v>237</v>
      </c>
      <c r="C67" s="215"/>
      <c r="D67" s="373"/>
      <c r="E67" s="142"/>
    </row>
    <row r="68" spans="1:5" s="59" customFormat="1" ht="12" customHeight="1" x14ac:dyDescent="0.2">
      <c r="A68" s="242" t="s">
        <v>276</v>
      </c>
      <c r="B68" s="226" t="s">
        <v>238</v>
      </c>
      <c r="C68" s="215"/>
      <c r="D68" s="373"/>
      <c r="E68" s="142"/>
    </row>
    <row r="69" spans="1:5" s="59" customFormat="1" ht="12" customHeight="1" thickBot="1" x14ac:dyDescent="0.25">
      <c r="A69" s="243" t="s">
        <v>277</v>
      </c>
      <c r="B69" s="228" t="s">
        <v>239</v>
      </c>
      <c r="C69" s="215"/>
      <c r="D69" s="376"/>
      <c r="E69" s="142"/>
    </row>
    <row r="70" spans="1:5" s="59" customFormat="1" ht="12" customHeight="1" thickBot="1" x14ac:dyDescent="0.25">
      <c r="A70" s="244" t="s">
        <v>240</v>
      </c>
      <c r="B70" s="145" t="s">
        <v>241</v>
      </c>
      <c r="C70" s="211">
        <f>SUM(C71:C74)</f>
        <v>0</v>
      </c>
      <c r="D70" s="211">
        <f>SUM(D71:D74)</f>
        <v>0</v>
      </c>
      <c r="E70" s="138">
        <f>SUM(E71:E74)</f>
        <v>0</v>
      </c>
    </row>
    <row r="71" spans="1:5" s="59" customFormat="1" ht="12" customHeight="1" x14ac:dyDescent="0.2">
      <c r="A71" s="241" t="s">
        <v>102</v>
      </c>
      <c r="B71" s="225" t="s">
        <v>242</v>
      </c>
      <c r="C71" s="215"/>
      <c r="D71" s="215"/>
      <c r="E71" s="142"/>
    </row>
    <row r="72" spans="1:5" s="59" customFormat="1" ht="12" customHeight="1" x14ac:dyDescent="0.2">
      <c r="A72" s="242" t="s">
        <v>103</v>
      </c>
      <c r="B72" s="226" t="s">
        <v>243</v>
      </c>
      <c r="C72" s="215"/>
      <c r="D72" s="215"/>
      <c r="E72" s="142"/>
    </row>
    <row r="73" spans="1:5" s="59" customFormat="1" ht="12" customHeight="1" x14ac:dyDescent="0.2">
      <c r="A73" s="242" t="s">
        <v>268</v>
      </c>
      <c r="B73" s="226" t="s">
        <v>244</v>
      </c>
      <c r="C73" s="215"/>
      <c r="D73" s="215"/>
      <c r="E73" s="142"/>
    </row>
    <row r="74" spans="1:5" s="59" customFormat="1" ht="12" customHeight="1" thickBot="1" x14ac:dyDescent="0.25">
      <c r="A74" s="243" t="s">
        <v>269</v>
      </c>
      <c r="B74" s="227" t="s">
        <v>245</v>
      </c>
      <c r="C74" s="215"/>
      <c r="D74" s="215"/>
      <c r="E74" s="142"/>
    </row>
    <row r="75" spans="1:5" s="59" customFormat="1" ht="12" customHeight="1" thickBot="1" x14ac:dyDescent="0.25">
      <c r="A75" s="244" t="s">
        <v>246</v>
      </c>
      <c r="B75" s="145" t="s">
        <v>247</v>
      </c>
      <c r="C75" s="211">
        <f>SUM(C76:C77)</f>
        <v>0</v>
      </c>
      <c r="D75" s="211">
        <f>SUM(D76:D77)</f>
        <v>0</v>
      </c>
      <c r="E75" s="138">
        <f>SUM(E76:E77)</f>
        <v>0</v>
      </c>
    </row>
    <row r="76" spans="1:5" s="59" customFormat="1" ht="12" customHeight="1" x14ac:dyDescent="0.2">
      <c r="A76" s="241" t="s">
        <v>270</v>
      </c>
      <c r="B76" s="225" t="s">
        <v>248</v>
      </c>
      <c r="C76" s="215"/>
      <c r="D76" s="215"/>
      <c r="E76" s="142"/>
    </row>
    <row r="77" spans="1:5" s="59" customFormat="1" ht="12" customHeight="1" thickBot="1" x14ac:dyDescent="0.25">
      <c r="A77" s="243" t="s">
        <v>271</v>
      </c>
      <c r="B77" s="227" t="s">
        <v>249</v>
      </c>
      <c r="C77" s="215"/>
      <c r="D77" s="215"/>
      <c r="E77" s="142"/>
    </row>
    <row r="78" spans="1:5" s="58" customFormat="1" ht="12" customHeight="1" thickBot="1" x14ac:dyDescent="0.25">
      <c r="A78" s="244" t="s">
        <v>250</v>
      </c>
      <c r="B78" s="145" t="s">
        <v>251</v>
      </c>
      <c r="C78" s="211">
        <f>SUM(C79:C81)</f>
        <v>0</v>
      </c>
      <c r="D78" s="211">
        <f>SUM(D79:D81)</f>
        <v>0</v>
      </c>
      <c r="E78" s="138">
        <f>SUM(E79:E81)</f>
        <v>0</v>
      </c>
    </row>
    <row r="79" spans="1:5" s="59" customFormat="1" ht="12" customHeight="1" x14ac:dyDescent="0.2">
      <c r="A79" s="241" t="s">
        <v>272</v>
      </c>
      <c r="B79" s="225" t="s">
        <v>252</v>
      </c>
      <c r="C79" s="215"/>
      <c r="D79" s="215"/>
      <c r="E79" s="142"/>
    </row>
    <row r="80" spans="1:5" s="59" customFormat="1" ht="12" customHeight="1" x14ac:dyDescent="0.2">
      <c r="A80" s="242" t="s">
        <v>273</v>
      </c>
      <c r="B80" s="226" t="s">
        <v>253</v>
      </c>
      <c r="C80" s="215"/>
      <c r="D80" s="215"/>
      <c r="E80" s="142"/>
    </row>
    <row r="81" spans="1:5" s="59" customFormat="1" ht="12" customHeight="1" thickBot="1" x14ac:dyDescent="0.25">
      <c r="A81" s="243" t="s">
        <v>274</v>
      </c>
      <c r="B81" s="227" t="s">
        <v>254</v>
      </c>
      <c r="C81" s="215"/>
      <c r="D81" s="215"/>
      <c r="E81" s="142"/>
    </row>
    <row r="82" spans="1:5" s="59" customFormat="1" ht="12" customHeight="1" thickBot="1" x14ac:dyDescent="0.25">
      <c r="A82" s="244" t="s">
        <v>255</v>
      </c>
      <c r="B82" s="145" t="s">
        <v>275</v>
      </c>
      <c r="C82" s="211">
        <f>SUM(C83:C86)</f>
        <v>0</v>
      </c>
      <c r="D82" s="211">
        <f>SUM(D83:D86)</f>
        <v>0</v>
      </c>
      <c r="E82" s="138">
        <f>SUM(E83:E86)</f>
        <v>0</v>
      </c>
    </row>
    <row r="83" spans="1:5" s="59" customFormat="1" ht="12" customHeight="1" x14ac:dyDescent="0.2">
      <c r="A83" s="245" t="s">
        <v>256</v>
      </c>
      <c r="B83" s="225" t="s">
        <v>257</v>
      </c>
      <c r="C83" s="215"/>
      <c r="D83" s="215"/>
      <c r="E83" s="142"/>
    </row>
    <row r="84" spans="1:5" s="59" customFormat="1" ht="12" customHeight="1" x14ac:dyDescent="0.2">
      <c r="A84" s="246" t="s">
        <v>258</v>
      </c>
      <c r="B84" s="226" t="s">
        <v>259</v>
      </c>
      <c r="C84" s="215"/>
      <c r="D84" s="215"/>
      <c r="E84" s="142"/>
    </row>
    <row r="85" spans="1:5" s="59" customFormat="1" ht="12" customHeight="1" x14ac:dyDescent="0.2">
      <c r="A85" s="246" t="s">
        <v>260</v>
      </c>
      <c r="B85" s="226" t="s">
        <v>261</v>
      </c>
      <c r="C85" s="215"/>
      <c r="D85" s="215"/>
      <c r="E85" s="142"/>
    </row>
    <row r="86" spans="1:5" s="58" customFormat="1" ht="12" customHeight="1" thickBot="1" x14ac:dyDescent="0.25">
      <c r="A86" s="247" t="s">
        <v>262</v>
      </c>
      <c r="B86" s="227" t="s">
        <v>263</v>
      </c>
      <c r="C86" s="215"/>
      <c r="D86" s="215"/>
      <c r="E86" s="142"/>
    </row>
    <row r="87" spans="1:5" s="58" customFormat="1" ht="12" customHeight="1" thickBot="1" x14ac:dyDescent="0.25">
      <c r="A87" s="244" t="s">
        <v>264</v>
      </c>
      <c r="B87" s="145" t="s">
        <v>403</v>
      </c>
      <c r="C87" s="267"/>
      <c r="D87" s="267"/>
      <c r="E87" s="268"/>
    </row>
    <row r="88" spans="1:5" s="58" customFormat="1" ht="12" customHeight="1" thickBot="1" x14ac:dyDescent="0.25">
      <c r="A88" s="244" t="s">
        <v>424</v>
      </c>
      <c r="B88" s="145" t="s">
        <v>265</v>
      </c>
      <c r="C88" s="267"/>
      <c r="D88" s="267"/>
      <c r="E88" s="268"/>
    </row>
    <row r="89" spans="1:5" s="58" customFormat="1" ht="12" customHeight="1" thickBot="1" x14ac:dyDescent="0.25">
      <c r="A89" s="244" t="s">
        <v>425</v>
      </c>
      <c r="B89" s="232" t="s">
        <v>406</v>
      </c>
      <c r="C89" s="217">
        <f>+C66+C70+C75+C78+C82+C88+C87</f>
        <v>0</v>
      </c>
      <c r="D89" s="217">
        <f>+D66+D70+D75+D78+D82+D88+D87</f>
        <v>0</v>
      </c>
      <c r="E89" s="253">
        <f>+E66+E70+E75+E78+E82+E88+E87</f>
        <v>0</v>
      </c>
    </row>
    <row r="90" spans="1:5" s="58" customFormat="1" ht="12" customHeight="1" thickBot="1" x14ac:dyDescent="0.25">
      <c r="A90" s="248" t="s">
        <v>426</v>
      </c>
      <c r="B90" s="233" t="s">
        <v>427</v>
      </c>
      <c r="C90" s="217">
        <f>+C65+C89</f>
        <v>0</v>
      </c>
      <c r="D90" s="217">
        <f>+D65+D89</f>
        <v>0</v>
      </c>
      <c r="E90" s="253">
        <f>+E65+E89</f>
        <v>0</v>
      </c>
    </row>
    <row r="91" spans="1:5" s="59" customFormat="1" ht="15" customHeight="1" thickBot="1" x14ac:dyDescent="0.3">
      <c r="A91" s="112"/>
      <c r="B91" s="113"/>
      <c r="C91" s="193"/>
    </row>
    <row r="92" spans="1:5" s="51" customFormat="1" ht="16.5" customHeight="1" thickBot="1" x14ac:dyDescent="0.3">
      <c r="A92" s="559" t="s">
        <v>43</v>
      </c>
      <c r="B92" s="560"/>
      <c r="C92" s="560"/>
      <c r="D92" s="560"/>
      <c r="E92" s="561"/>
    </row>
    <row r="93" spans="1:5" s="60" customFormat="1" ht="12" customHeight="1" thickBot="1" x14ac:dyDescent="0.3">
      <c r="A93" s="219" t="s">
        <v>8</v>
      </c>
      <c r="B93" s="23" t="s">
        <v>431</v>
      </c>
      <c r="C93" s="210">
        <f>+C94+C95+C96+C97+C98+C111</f>
        <v>0</v>
      </c>
      <c r="D93" s="210">
        <f>+D94+D95+D96+D97+D98+D111</f>
        <v>0</v>
      </c>
      <c r="E93" s="278">
        <f>+E94+E95+E96+E97+E98+E111</f>
        <v>0</v>
      </c>
    </row>
    <row r="94" spans="1:5" ht="12" customHeight="1" x14ac:dyDescent="0.25">
      <c r="A94" s="249" t="s">
        <v>66</v>
      </c>
      <c r="B94" s="8" t="s">
        <v>37</v>
      </c>
      <c r="C94" s="285"/>
      <c r="D94" s="285"/>
      <c r="E94" s="279"/>
    </row>
    <row r="95" spans="1:5" ht="12" customHeight="1" x14ac:dyDescent="0.25">
      <c r="A95" s="242" t="s">
        <v>67</v>
      </c>
      <c r="B95" s="6" t="s">
        <v>127</v>
      </c>
      <c r="C95" s="212"/>
      <c r="D95" s="212"/>
      <c r="E95" s="139"/>
    </row>
    <row r="96" spans="1:5" ht="12" customHeight="1" x14ac:dyDescent="0.25">
      <c r="A96" s="242" t="s">
        <v>68</v>
      </c>
      <c r="B96" s="6" t="s">
        <v>94</v>
      </c>
      <c r="C96" s="214"/>
      <c r="D96" s="212"/>
      <c r="E96" s="141"/>
    </row>
    <row r="97" spans="1:5" ht="12" customHeight="1" x14ac:dyDescent="0.25">
      <c r="A97" s="242" t="s">
        <v>69</v>
      </c>
      <c r="B97" s="9" t="s">
        <v>128</v>
      </c>
      <c r="C97" s="214"/>
      <c r="D97" s="300"/>
      <c r="E97" s="141"/>
    </row>
    <row r="98" spans="1:5" ht="12" customHeight="1" x14ac:dyDescent="0.25">
      <c r="A98" s="242" t="s">
        <v>78</v>
      </c>
      <c r="B98" s="17" t="s">
        <v>129</v>
      </c>
      <c r="C98" s="214"/>
      <c r="D98" s="300"/>
      <c r="E98" s="141"/>
    </row>
    <row r="99" spans="1:5" ht="12" customHeight="1" x14ac:dyDescent="0.25">
      <c r="A99" s="242" t="s">
        <v>70</v>
      </c>
      <c r="B99" s="6" t="s">
        <v>428</v>
      </c>
      <c r="C99" s="214"/>
      <c r="D99" s="300"/>
      <c r="E99" s="141"/>
    </row>
    <row r="100" spans="1:5" ht="12" customHeight="1" x14ac:dyDescent="0.2">
      <c r="A100" s="242" t="s">
        <v>71</v>
      </c>
      <c r="B100" s="70" t="s">
        <v>369</v>
      </c>
      <c r="C100" s="214"/>
      <c r="D100" s="300"/>
      <c r="E100" s="141"/>
    </row>
    <row r="101" spans="1:5" ht="12" customHeight="1" x14ac:dyDescent="0.2">
      <c r="A101" s="242" t="s">
        <v>79</v>
      </c>
      <c r="B101" s="70" t="s">
        <v>368</v>
      </c>
      <c r="C101" s="214"/>
      <c r="D101" s="300"/>
      <c r="E101" s="141"/>
    </row>
    <row r="102" spans="1:5" ht="12" customHeight="1" x14ac:dyDescent="0.2">
      <c r="A102" s="242" t="s">
        <v>80</v>
      </c>
      <c r="B102" s="70" t="s">
        <v>281</v>
      </c>
      <c r="C102" s="214"/>
      <c r="D102" s="300"/>
      <c r="E102" s="141"/>
    </row>
    <row r="103" spans="1:5" ht="12" customHeight="1" x14ac:dyDescent="0.25">
      <c r="A103" s="242" t="s">
        <v>81</v>
      </c>
      <c r="B103" s="71" t="s">
        <v>282</v>
      </c>
      <c r="C103" s="214"/>
      <c r="D103" s="300"/>
      <c r="E103" s="141"/>
    </row>
    <row r="104" spans="1:5" ht="12" customHeight="1" x14ac:dyDescent="0.25">
      <c r="A104" s="242" t="s">
        <v>82</v>
      </c>
      <c r="B104" s="71" t="s">
        <v>283</v>
      </c>
      <c r="C104" s="214"/>
      <c r="D104" s="300"/>
      <c r="E104" s="141"/>
    </row>
    <row r="105" spans="1:5" ht="12" customHeight="1" x14ac:dyDescent="0.2">
      <c r="A105" s="242" t="s">
        <v>84</v>
      </c>
      <c r="B105" s="70" t="s">
        <v>284</v>
      </c>
      <c r="C105" s="214"/>
      <c r="D105" s="300"/>
      <c r="E105" s="141"/>
    </row>
    <row r="106" spans="1:5" ht="12" customHeight="1" x14ac:dyDescent="0.2">
      <c r="A106" s="242" t="s">
        <v>130</v>
      </c>
      <c r="B106" s="70" t="s">
        <v>285</v>
      </c>
      <c r="C106" s="214"/>
      <c r="D106" s="300"/>
      <c r="E106" s="141"/>
    </row>
    <row r="107" spans="1:5" ht="12" customHeight="1" x14ac:dyDescent="0.25">
      <c r="A107" s="242" t="s">
        <v>279</v>
      </c>
      <c r="B107" s="71" t="s">
        <v>286</v>
      </c>
      <c r="C107" s="212"/>
      <c r="D107" s="300"/>
      <c r="E107" s="141"/>
    </row>
    <row r="108" spans="1:5" ht="12" customHeight="1" x14ac:dyDescent="0.25">
      <c r="A108" s="250" t="s">
        <v>280</v>
      </c>
      <c r="B108" s="72" t="s">
        <v>287</v>
      </c>
      <c r="C108" s="214"/>
      <c r="D108" s="300"/>
      <c r="E108" s="141"/>
    </row>
    <row r="109" spans="1:5" ht="12" customHeight="1" x14ac:dyDescent="0.25">
      <c r="A109" s="242" t="s">
        <v>366</v>
      </c>
      <c r="B109" s="72" t="s">
        <v>288</v>
      </c>
      <c r="C109" s="214"/>
      <c r="D109" s="300"/>
      <c r="E109" s="141"/>
    </row>
    <row r="110" spans="1:5" ht="12" customHeight="1" x14ac:dyDescent="0.25">
      <c r="A110" s="242" t="s">
        <v>367</v>
      </c>
      <c r="B110" s="71" t="s">
        <v>289</v>
      </c>
      <c r="C110" s="212"/>
      <c r="D110" s="299"/>
      <c r="E110" s="139"/>
    </row>
    <row r="111" spans="1:5" ht="12" customHeight="1" x14ac:dyDescent="0.25">
      <c r="A111" s="242" t="s">
        <v>371</v>
      </c>
      <c r="B111" s="9" t="s">
        <v>38</v>
      </c>
      <c r="C111" s="212"/>
      <c r="D111" s="299"/>
      <c r="E111" s="139"/>
    </row>
    <row r="112" spans="1:5" ht="12" customHeight="1" x14ac:dyDescent="0.25">
      <c r="A112" s="243" t="s">
        <v>372</v>
      </c>
      <c r="B112" s="6" t="s">
        <v>429</v>
      </c>
      <c r="C112" s="214"/>
      <c r="D112" s="300"/>
      <c r="E112" s="141"/>
    </row>
    <row r="113" spans="1:5" ht="12" customHeight="1" thickBot="1" x14ac:dyDescent="0.3">
      <c r="A113" s="251" t="s">
        <v>373</v>
      </c>
      <c r="B113" s="73" t="s">
        <v>430</v>
      </c>
      <c r="C113" s="286"/>
      <c r="D113" s="379"/>
      <c r="E113" s="280"/>
    </row>
    <row r="114" spans="1:5" ht="12" customHeight="1" thickBot="1" x14ac:dyDescent="0.3">
      <c r="A114" s="24" t="s">
        <v>9</v>
      </c>
      <c r="B114" s="22" t="s">
        <v>290</v>
      </c>
      <c r="C114" s="211">
        <f>+C115+C117+C119</f>
        <v>0</v>
      </c>
      <c r="D114" s="297">
        <f>+D115+D117+D119</f>
        <v>0</v>
      </c>
      <c r="E114" s="138">
        <f>+E115+E117+E119</f>
        <v>0</v>
      </c>
    </row>
    <row r="115" spans="1:5" ht="12" customHeight="1" x14ac:dyDescent="0.25">
      <c r="A115" s="241" t="s">
        <v>72</v>
      </c>
      <c r="B115" s="6" t="s">
        <v>162</v>
      </c>
      <c r="C115" s="213"/>
      <c r="D115" s="298"/>
      <c r="E115" s="140"/>
    </row>
    <row r="116" spans="1:5" ht="12" customHeight="1" x14ac:dyDescent="0.25">
      <c r="A116" s="241" t="s">
        <v>73</v>
      </c>
      <c r="B116" s="10" t="s">
        <v>294</v>
      </c>
      <c r="C116" s="213"/>
      <c r="D116" s="298"/>
      <c r="E116" s="140"/>
    </row>
    <row r="117" spans="1:5" ht="12" customHeight="1" x14ac:dyDescent="0.25">
      <c r="A117" s="241" t="s">
        <v>74</v>
      </c>
      <c r="B117" s="10" t="s">
        <v>131</v>
      </c>
      <c r="C117" s="212"/>
      <c r="D117" s="299"/>
      <c r="E117" s="139"/>
    </row>
    <row r="118" spans="1:5" ht="12" customHeight="1" x14ac:dyDescent="0.25">
      <c r="A118" s="241" t="s">
        <v>75</v>
      </c>
      <c r="B118" s="10" t="s">
        <v>295</v>
      </c>
      <c r="C118" s="212"/>
      <c r="D118" s="299"/>
      <c r="E118" s="139"/>
    </row>
    <row r="119" spans="1:5" ht="12" customHeight="1" x14ac:dyDescent="0.25">
      <c r="A119" s="241" t="s">
        <v>76</v>
      </c>
      <c r="B119" s="147" t="s">
        <v>164</v>
      </c>
      <c r="C119" s="212"/>
      <c r="D119" s="299"/>
      <c r="E119" s="139"/>
    </row>
    <row r="120" spans="1:5" ht="12" customHeight="1" x14ac:dyDescent="0.25">
      <c r="A120" s="241" t="s">
        <v>83</v>
      </c>
      <c r="B120" s="146" t="s">
        <v>358</v>
      </c>
      <c r="C120" s="212"/>
      <c r="D120" s="299"/>
      <c r="E120" s="139"/>
    </row>
    <row r="121" spans="1:5" ht="12" customHeight="1" x14ac:dyDescent="0.25">
      <c r="A121" s="241" t="s">
        <v>85</v>
      </c>
      <c r="B121" s="221" t="s">
        <v>300</v>
      </c>
      <c r="C121" s="212"/>
      <c r="D121" s="299"/>
      <c r="E121" s="139"/>
    </row>
    <row r="122" spans="1:5" ht="12" customHeight="1" x14ac:dyDescent="0.25">
      <c r="A122" s="241" t="s">
        <v>132</v>
      </c>
      <c r="B122" s="71" t="s">
        <v>283</v>
      </c>
      <c r="C122" s="212"/>
      <c r="D122" s="299"/>
      <c r="E122" s="139"/>
    </row>
    <row r="123" spans="1:5" ht="12" customHeight="1" x14ac:dyDescent="0.25">
      <c r="A123" s="241" t="s">
        <v>133</v>
      </c>
      <c r="B123" s="71" t="s">
        <v>299</v>
      </c>
      <c r="C123" s="212"/>
      <c r="D123" s="299"/>
      <c r="E123" s="139"/>
    </row>
    <row r="124" spans="1:5" ht="12" customHeight="1" x14ac:dyDescent="0.25">
      <c r="A124" s="241" t="s">
        <v>134</v>
      </c>
      <c r="B124" s="71" t="s">
        <v>298</v>
      </c>
      <c r="C124" s="212"/>
      <c r="D124" s="299"/>
      <c r="E124" s="139"/>
    </row>
    <row r="125" spans="1:5" ht="12" customHeight="1" x14ac:dyDescent="0.25">
      <c r="A125" s="241" t="s">
        <v>291</v>
      </c>
      <c r="B125" s="71" t="s">
        <v>286</v>
      </c>
      <c r="C125" s="212"/>
      <c r="D125" s="299"/>
      <c r="E125" s="139"/>
    </row>
    <row r="126" spans="1:5" ht="12" customHeight="1" x14ac:dyDescent="0.25">
      <c r="A126" s="241" t="s">
        <v>292</v>
      </c>
      <c r="B126" s="71" t="s">
        <v>297</v>
      </c>
      <c r="C126" s="212"/>
      <c r="D126" s="299"/>
      <c r="E126" s="139"/>
    </row>
    <row r="127" spans="1:5" ht="12" customHeight="1" thickBot="1" x14ac:dyDescent="0.3">
      <c r="A127" s="250" t="s">
        <v>293</v>
      </c>
      <c r="B127" s="71" t="s">
        <v>296</v>
      </c>
      <c r="C127" s="214"/>
      <c r="D127" s="300"/>
      <c r="E127" s="141"/>
    </row>
    <row r="128" spans="1:5" ht="12" customHeight="1" thickBot="1" x14ac:dyDescent="0.3">
      <c r="A128" s="24" t="s">
        <v>10</v>
      </c>
      <c r="B128" s="64" t="s">
        <v>376</v>
      </c>
      <c r="C128" s="211">
        <f>+C93+C114</f>
        <v>0</v>
      </c>
      <c r="D128" s="297">
        <f>+D93+D114</f>
        <v>0</v>
      </c>
      <c r="E128" s="138">
        <f>+E93+E114</f>
        <v>0</v>
      </c>
    </row>
    <row r="129" spans="1:11" ht="12" customHeight="1" thickBot="1" x14ac:dyDescent="0.3">
      <c r="A129" s="24" t="s">
        <v>11</v>
      </c>
      <c r="B129" s="64" t="s">
        <v>377</v>
      </c>
      <c r="C129" s="211">
        <f>+C130+C131+C132</f>
        <v>0</v>
      </c>
      <c r="D129" s="297">
        <f>+D130+D131+D132</f>
        <v>0</v>
      </c>
      <c r="E129" s="138">
        <f>+E130+E131+E132</f>
        <v>0</v>
      </c>
    </row>
    <row r="130" spans="1:11" s="60" customFormat="1" ht="12" customHeight="1" x14ac:dyDescent="0.25">
      <c r="A130" s="241" t="s">
        <v>195</v>
      </c>
      <c r="B130" s="7" t="s">
        <v>434</v>
      </c>
      <c r="C130" s="212"/>
      <c r="D130" s="299"/>
      <c r="E130" s="139"/>
    </row>
    <row r="131" spans="1:11" ht="12" customHeight="1" x14ac:dyDescent="0.25">
      <c r="A131" s="241" t="s">
        <v>196</v>
      </c>
      <c r="B131" s="7" t="s">
        <v>385</v>
      </c>
      <c r="C131" s="212"/>
      <c r="D131" s="299"/>
      <c r="E131" s="139"/>
    </row>
    <row r="132" spans="1:11" ht="12" customHeight="1" thickBot="1" x14ac:dyDescent="0.3">
      <c r="A132" s="250" t="s">
        <v>197</v>
      </c>
      <c r="B132" s="5" t="s">
        <v>433</v>
      </c>
      <c r="C132" s="212"/>
      <c r="D132" s="299"/>
      <c r="E132" s="139"/>
    </row>
    <row r="133" spans="1:11" ht="12" customHeight="1" thickBot="1" x14ac:dyDescent="0.3">
      <c r="A133" s="24" t="s">
        <v>12</v>
      </c>
      <c r="B133" s="64" t="s">
        <v>378</v>
      </c>
      <c r="C133" s="211">
        <f>+C134+C135+C136+C137+C138+C139</f>
        <v>0</v>
      </c>
      <c r="D133" s="297">
        <f>+D134+D135+D136+D137+D138+D139</f>
        <v>0</v>
      </c>
      <c r="E133" s="138">
        <f>+E134+E135+E136+E137+E138+E139</f>
        <v>0</v>
      </c>
    </row>
    <row r="134" spans="1:11" ht="12" customHeight="1" x14ac:dyDescent="0.25">
      <c r="A134" s="241" t="s">
        <v>59</v>
      </c>
      <c r="B134" s="7" t="s">
        <v>387</v>
      </c>
      <c r="C134" s="212"/>
      <c r="D134" s="299"/>
      <c r="E134" s="139"/>
    </row>
    <row r="135" spans="1:11" ht="12" customHeight="1" x14ac:dyDescent="0.25">
      <c r="A135" s="241" t="s">
        <v>60</v>
      </c>
      <c r="B135" s="7" t="s">
        <v>379</v>
      </c>
      <c r="C135" s="212"/>
      <c r="D135" s="299"/>
      <c r="E135" s="139"/>
    </row>
    <row r="136" spans="1:11" ht="12" customHeight="1" x14ac:dyDescent="0.25">
      <c r="A136" s="241" t="s">
        <v>61</v>
      </c>
      <c r="B136" s="7" t="s">
        <v>380</v>
      </c>
      <c r="C136" s="212"/>
      <c r="D136" s="299"/>
      <c r="E136" s="139"/>
    </row>
    <row r="137" spans="1:11" ht="12" customHeight="1" x14ac:dyDescent="0.25">
      <c r="A137" s="241" t="s">
        <v>119</v>
      </c>
      <c r="B137" s="7" t="s">
        <v>432</v>
      </c>
      <c r="C137" s="212"/>
      <c r="D137" s="299"/>
      <c r="E137" s="139"/>
    </row>
    <row r="138" spans="1:11" ht="12" customHeight="1" x14ac:dyDescent="0.25">
      <c r="A138" s="241" t="s">
        <v>120</v>
      </c>
      <c r="B138" s="7" t="s">
        <v>382</v>
      </c>
      <c r="C138" s="212"/>
      <c r="D138" s="299"/>
      <c r="E138" s="139"/>
    </row>
    <row r="139" spans="1:11" s="60" customFormat="1" ht="12" customHeight="1" thickBot="1" x14ac:dyDescent="0.3">
      <c r="A139" s="250" t="s">
        <v>121</v>
      </c>
      <c r="B139" s="5" t="s">
        <v>383</v>
      </c>
      <c r="C139" s="212"/>
      <c r="D139" s="299"/>
      <c r="E139" s="139"/>
    </row>
    <row r="140" spans="1:11" ht="12" customHeight="1" thickBot="1" x14ac:dyDescent="0.3">
      <c r="A140" s="24" t="s">
        <v>13</v>
      </c>
      <c r="B140" s="64" t="s">
        <v>447</v>
      </c>
      <c r="C140" s="217">
        <f>+C141+C142+C144+C145+C143</f>
        <v>0</v>
      </c>
      <c r="D140" s="301">
        <f>+D141+D142+D144+D145+D143</f>
        <v>0</v>
      </c>
      <c r="E140" s="253">
        <f>+E141+E142+E144+E145+E143</f>
        <v>0</v>
      </c>
      <c r="K140" s="121"/>
    </row>
    <row r="141" spans="1:11" x14ac:dyDescent="0.25">
      <c r="A141" s="241" t="s">
        <v>62</v>
      </c>
      <c r="B141" s="7" t="s">
        <v>301</v>
      </c>
      <c r="C141" s="212"/>
      <c r="D141" s="299"/>
      <c r="E141" s="139"/>
    </row>
    <row r="142" spans="1:11" ht="12" customHeight="1" x14ac:dyDescent="0.25">
      <c r="A142" s="241" t="s">
        <v>63</v>
      </c>
      <c r="B142" s="7" t="s">
        <v>302</v>
      </c>
      <c r="C142" s="212"/>
      <c r="D142" s="299"/>
      <c r="E142" s="139"/>
    </row>
    <row r="143" spans="1:11" ht="12" customHeight="1" x14ac:dyDescent="0.25">
      <c r="A143" s="241" t="s">
        <v>215</v>
      </c>
      <c r="B143" s="7" t="s">
        <v>446</v>
      </c>
      <c r="C143" s="212"/>
      <c r="D143" s="299"/>
      <c r="E143" s="139"/>
    </row>
    <row r="144" spans="1:11" s="60" customFormat="1" ht="12" customHeight="1" x14ac:dyDescent="0.25">
      <c r="A144" s="241" t="s">
        <v>216</v>
      </c>
      <c r="B144" s="7" t="s">
        <v>392</v>
      </c>
      <c r="C144" s="212"/>
      <c r="D144" s="299"/>
      <c r="E144" s="139"/>
    </row>
    <row r="145" spans="1:5" s="60" customFormat="1" ht="12" customHeight="1" thickBot="1" x14ac:dyDescent="0.3">
      <c r="A145" s="250" t="s">
        <v>217</v>
      </c>
      <c r="B145" s="5" t="s">
        <v>321</v>
      </c>
      <c r="C145" s="212"/>
      <c r="D145" s="299"/>
      <c r="E145" s="139"/>
    </row>
    <row r="146" spans="1:5" s="60" customFormat="1" ht="12" customHeight="1" thickBot="1" x14ac:dyDescent="0.3">
      <c r="A146" s="24" t="s">
        <v>14</v>
      </c>
      <c r="B146" s="64" t="s">
        <v>393</v>
      </c>
      <c r="C146" s="288">
        <f>+C147+C148+C149+C150+C151</f>
        <v>0</v>
      </c>
      <c r="D146" s="302">
        <f>+D147+D148+D149+D150+D151</f>
        <v>0</v>
      </c>
      <c r="E146" s="282">
        <f>+E147+E148+E149+E150+E151</f>
        <v>0</v>
      </c>
    </row>
    <row r="147" spans="1:5" s="60" customFormat="1" ht="12" customHeight="1" x14ac:dyDescent="0.25">
      <c r="A147" s="241" t="s">
        <v>64</v>
      </c>
      <c r="B147" s="7" t="s">
        <v>388</v>
      </c>
      <c r="C147" s="212"/>
      <c r="D147" s="299"/>
      <c r="E147" s="139"/>
    </row>
    <row r="148" spans="1:5" s="60" customFormat="1" ht="12" customHeight="1" x14ac:dyDescent="0.25">
      <c r="A148" s="241" t="s">
        <v>65</v>
      </c>
      <c r="B148" s="7" t="s">
        <v>395</v>
      </c>
      <c r="C148" s="212"/>
      <c r="D148" s="299"/>
      <c r="E148" s="139"/>
    </row>
    <row r="149" spans="1:5" s="60" customFormat="1" ht="12" customHeight="1" x14ac:dyDescent="0.25">
      <c r="A149" s="241" t="s">
        <v>227</v>
      </c>
      <c r="B149" s="7" t="s">
        <v>390</v>
      </c>
      <c r="C149" s="212"/>
      <c r="D149" s="299"/>
      <c r="E149" s="139"/>
    </row>
    <row r="150" spans="1:5" s="60" customFormat="1" ht="12" customHeight="1" x14ac:dyDescent="0.25">
      <c r="A150" s="241" t="s">
        <v>228</v>
      </c>
      <c r="B150" s="7" t="s">
        <v>435</v>
      </c>
      <c r="C150" s="212"/>
      <c r="D150" s="299"/>
      <c r="E150" s="139"/>
    </row>
    <row r="151" spans="1:5" ht="12.75" customHeight="1" thickBot="1" x14ac:dyDescent="0.3">
      <c r="A151" s="250" t="s">
        <v>394</v>
      </c>
      <c r="B151" s="5" t="s">
        <v>397</v>
      </c>
      <c r="C151" s="214"/>
      <c r="D151" s="300"/>
      <c r="E151" s="141"/>
    </row>
    <row r="152" spans="1:5" ht="12.75" customHeight="1" thickBot="1" x14ac:dyDescent="0.3">
      <c r="A152" s="277" t="s">
        <v>15</v>
      </c>
      <c r="B152" s="64" t="s">
        <v>398</v>
      </c>
      <c r="C152" s="288"/>
      <c r="D152" s="302"/>
      <c r="E152" s="282"/>
    </row>
    <row r="153" spans="1:5" ht="12.75" customHeight="1" thickBot="1" x14ac:dyDescent="0.3">
      <c r="A153" s="277" t="s">
        <v>16</v>
      </c>
      <c r="B153" s="64" t="s">
        <v>399</v>
      </c>
      <c r="C153" s="288"/>
      <c r="D153" s="302"/>
      <c r="E153" s="282"/>
    </row>
    <row r="154" spans="1:5" ht="12" customHeight="1" thickBot="1" x14ac:dyDescent="0.3">
      <c r="A154" s="24" t="s">
        <v>17</v>
      </c>
      <c r="B154" s="64" t="s">
        <v>401</v>
      </c>
      <c r="C154" s="290">
        <f>+C129+C133+C140+C146+C152+C153</f>
        <v>0</v>
      </c>
      <c r="D154" s="304">
        <f>+D129+D133+D140+D146+D152+D153</f>
        <v>0</v>
      </c>
      <c r="E154" s="284">
        <f>+E129+E133+E140+E146+E152+E153</f>
        <v>0</v>
      </c>
    </row>
    <row r="155" spans="1:5" ht="15" customHeight="1" thickBot="1" x14ac:dyDescent="0.3">
      <c r="A155" s="252" t="s">
        <v>18</v>
      </c>
      <c r="B155" s="198" t="s">
        <v>400</v>
      </c>
      <c r="C155" s="290">
        <f>+C128+C154</f>
        <v>0</v>
      </c>
      <c r="D155" s="304">
        <f>+D128+D154</f>
        <v>0</v>
      </c>
      <c r="E155" s="284">
        <f>+E128+E154</f>
        <v>0</v>
      </c>
    </row>
    <row r="156" spans="1:5" ht="13.8" thickBot="1" x14ac:dyDescent="0.3">
      <c r="A156" s="201"/>
      <c r="B156" s="202"/>
      <c r="C156" s="203"/>
      <c r="D156" s="203"/>
      <c r="E156" s="203"/>
    </row>
    <row r="157" spans="1:5" ht="15" customHeight="1" thickBot="1" x14ac:dyDescent="0.3">
      <c r="A157" s="390" t="s">
        <v>535</v>
      </c>
      <c r="B157" s="391"/>
      <c r="C157" s="378"/>
      <c r="D157" s="378"/>
      <c r="E157" s="377"/>
    </row>
    <row r="158" spans="1:5" ht="14.25" customHeight="1" thickBot="1" x14ac:dyDescent="0.3">
      <c r="A158" s="392" t="s">
        <v>536</v>
      </c>
      <c r="B158" s="393"/>
      <c r="C158" s="378"/>
      <c r="D158" s="378"/>
      <c r="E158" s="377"/>
    </row>
  </sheetData>
  <sheetProtection sheet="1" objects="1" scenarios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30" zoomScaleNormal="130" zoomScaleSheetLayoutView="100" workbookViewId="0">
      <selection activeCell="I30" sqref="I30"/>
    </sheetView>
  </sheetViews>
  <sheetFormatPr defaultColWidth="9.33203125" defaultRowHeight="13.2" x14ac:dyDescent="0.25"/>
  <cols>
    <col min="1" max="1" width="16.109375" style="204" customWidth="1"/>
    <col min="2" max="2" width="62" style="205" customWidth="1"/>
    <col min="3" max="3" width="14.109375" style="206" customWidth="1"/>
    <col min="4" max="5" width="14.109375" style="2" customWidth="1"/>
    <col min="6" max="16384" width="9.33203125" style="2"/>
  </cols>
  <sheetData>
    <row r="1" spans="1:5" s="1" customFormat="1" ht="16.5" customHeight="1" thickBot="1" x14ac:dyDescent="0.3">
      <c r="A1" s="103"/>
      <c r="B1" s="105"/>
      <c r="E1" s="367" t="s">
        <v>494</v>
      </c>
    </row>
    <row r="2" spans="1:5" s="56" customFormat="1" ht="21" customHeight="1" thickBot="1" x14ac:dyDescent="0.3">
      <c r="A2" s="368" t="s">
        <v>47</v>
      </c>
      <c r="B2" s="562" t="s">
        <v>159</v>
      </c>
      <c r="C2" s="562"/>
      <c r="D2" s="562"/>
      <c r="E2" s="369" t="s">
        <v>41</v>
      </c>
    </row>
    <row r="3" spans="1:5" s="56" customFormat="1" ht="23.4" thickBot="1" x14ac:dyDescent="0.3">
      <c r="A3" s="368" t="s">
        <v>140</v>
      </c>
      <c r="B3" s="562" t="s">
        <v>445</v>
      </c>
      <c r="C3" s="562"/>
      <c r="D3" s="562"/>
      <c r="E3" s="370" t="s">
        <v>45</v>
      </c>
    </row>
    <row r="4" spans="1:5" s="57" customFormat="1" ht="15.9" customHeight="1" thickBot="1" x14ac:dyDescent="0.35">
      <c r="A4" s="106"/>
      <c r="B4" s="106"/>
      <c r="C4" s="107"/>
      <c r="E4" s="107" t="str">
        <f>'6.1.2. sz. mell'!E4</f>
        <v xml:space="preserve"> Forintban!</v>
      </c>
    </row>
    <row r="5" spans="1:5" ht="23.4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tr">
        <f>+CONCATENATE("Teljesítés",CHAR(10),LEFT(ÖSSZEFÜGGÉSEK!A6,4),". VI. 30.")</f>
        <v>Teljesítés
2017. VI. 30.</v>
      </c>
    </row>
    <row r="6" spans="1:5" s="5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5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51" customFormat="1" ht="12" customHeight="1" thickBot="1" x14ac:dyDescent="0.3">
      <c r="A8" s="24" t="s">
        <v>8</v>
      </c>
      <c r="B8" s="19" t="s">
        <v>180</v>
      </c>
      <c r="C8" s="211">
        <f>+C9+C10+C11+C12+C13+C14</f>
        <v>0</v>
      </c>
      <c r="D8" s="297">
        <f>+D9+D10+D11+D12+D13+D14</f>
        <v>0</v>
      </c>
      <c r="E8" s="138">
        <f>+E9+E10+E11+E12+E13+E14</f>
        <v>0</v>
      </c>
    </row>
    <row r="9" spans="1:5" s="58" customFormat="1" ht="12" customHeight="1" x14ac:dyDescent="0.2">
      <c r="A9" s="241" t="s">
        <v>66</v>
      </c>
      <c r="B9" s="225" t="s">
        <v>181</v>
      </c>
      <c r="C9" s="213"/>
      <c r="D9" s="298"/>
      <c r="E9" s="140"/>
    </row>
    <row r="10" spans="1:5" s="59" customFormat="1" ht="12" customHeight="1" x14ac:dyDescent="0.2">
      <c r="A10" s="242" t="s">
        <v>67</v>
      </c>
      <c r="B10" s="226" t="s">
        <v>182</v>
      </c>
      <c r="C10" s="212"/>
      <c r="D10" s="299"/>
      <c r="E10" s="139"/>
    </row>
    <row r="11" spans="1:5" s="59" customFormat="1" ht="12" customHeight="1" x14ac:dyDescent="0.2">
      <c r="A11" s="242" t="s">
        <v>68</v>
      </c>
      <c r="B11" s="226" t="s">
        <v>183</v>
      </c>
      <c r="C11" s="212"/>
      <c r="D11" s="299"/>
      <c r="E11" s="139"/>
    </row>
    <row r="12" spans="1:5" s="59" customFormat="1" ht="12" customHeight="1" x14ac:dyDescent="0.2">
      <c r="A12" s="242" t="s">
        <v>69</v>
      </c>
      <c r="B12" s="226" t="s">
        <v>184</v>
      </c>
      <c r="C12" s="212"/>
      <c r="D12" s="299"/>
      <c r="E12" s="139"/>
    </row>
    <row r="13" spans="1:5" s="59" customFormat="1" ht="12" customHeight="1" x14ac:dyDescent="0.2">
      <c r="A13" s="242" t="s">
        <v>101</v>
      </c>
      <c r="B13" s="226" t="s">
        <v>423</v>
      </c>
      <c r="C13" s="212"/>
      <c r="D13" s="299"/>
      <c r="E13" s="139"/>
    </row>
    <row r="14" spans="1:5" s="58" customFormat="1" ht="12" customHeight="1" thickBot="1" x14ac:dyDescent="0.25">
      <c r="A14" s="243" t="s">
        <v>70</v>
      </c>
      <c r="B14" s="227" t="s">
        <v>361</v>
      </c>
      <c r="C14" s="212"/>
      <c r="D14" s="299"/>
      <c r="E14" s="139"/>
    </row>
    <row r="15" spans="1:5" s="58" customFormat="1" ht="12" customHeight="1" thickBot="1" x14ac:dyDescent="0.3">
      <c r="A15" s="24" t="s">
        <v>9</v>
      </c>
      <c r="B15" s="145" t="s">
        <v>185</v>
      </c>
      <c r="C15" s="211">
        <f>+C16+C17+C18+C19+C20</f>
        <v>0</v>
      </c>
      <c r="D15" s="297">
        <f>+D16+D17+D18+D19+D20</f>
        <v>0</v>
      </c>
      <c r="E15" s="138">
        <f>+E16+E17+E18+E19+E20</f>
        <v>0</v>
      </c>
    </row>
    <row r="16" spans="1:5" s="58" customFormat="1" ht="12" customHeight="1" x14ac:dyDescent="0.2">
      <c r="A16" s="241" t="s">
        <v>72</v>
      </c>
      <c r="B16" s="225" t="s">
        <v>186</v>
      </c>
      <c r="C16" s="213"/>
      <c r="D16" s="298"/>
      <c r="E16" s="140"/>
    </row>
    <row r="17" spans="1:5" s="58" customFormat="1" ht="12" customHeight="1" x14ac:dyDescent="0.2">
      <c r="A17" s="242" t="s">
        <v>73</v>
      </c>
      <c r="B17" s="226" t="s">
        <v>187</v>
      </c>
      <c r="C17" s="212"/>
      <c r="D17" s="299"/>
      <c r="E17" s="139"/>
    </row>
    <row r="18" spans="1:5" s="58" customFormat="1" ht="12" customHeight="1" x14ac:dyDescent="0.2">
      <c r="A18" s="242" t="s">
        <v>74</v>
      </c>
      <c r="B18" s="226" t="s">
        <v>352</v>
      </c>
      <c r="C18" s="212"/>
      <c r="D18" s="299"/>
      <c r="E18" s="139"/>
    </row>
    <row r="19" spans="1:5" s="58" customFormat="1" ht="12" customHeight="1" x14ac:dyDescent="0.2">
      <c r="A19" s="242" t="s">
        <v>75</v>
      </c>
      <c r="B19" s="226" t="s">
        <v>353</v>
      </c>
      <c r="C19" s="212"/>
      <c r="D19" s="299"/>
      <c r="E19" s="139"/>
    </row>
    <row r="20" spans="1:5" s="58" customFormat="1" ht="12" customHeight="1" x14ac:dyDescent="0.2">
      <c r="A20" s="242" t="s">
        <v>76</v>
      </c>
      <c r="B20" s="226" t="s">
        <v>188</v>
      </c>
      <c r="C20" s="212"/>
      <c r="D20" s="299"/>
      <c r="E20" s="139"/>
    </row>
    <row r="21" spans="1:5" s="59" customFormat="1" ht="12" customHeight="1" thickBot="1" x14ac:dyDescent="0.25">
      <c r="A21" s="243" t="s">
        <v>83</v>
      </c>
      <c r="B21" s="227" t="s">
        <v>189</v>
      </c>
      <c r="C21" s="214"/>
      <c r="D21" s="300"/>
      <c r="E21" s="141"/>
    </row>
    <row r="22" spans="1:5" s="59" customFormat="1" ht="12" customHeight="1" thickBot="1" x14ac:dyDescent="0.3">
      <c r="A22" s="24" t="s">
        <v>10</v>
      </c>
      <c r="B22" s="19" t="s">
        <v>190</v>
      </c>
      <c r="C22" s="211">
        <f>+C23+C24+C25+C26+C27</f>
        <v>0</v>
      </c>
      <c r="D22" s="297">
        <f>+D23+D24+D25+D26+D27</f>
        <v>0</v>
      </c>
      <c r="E22" s="138">
        <f>+E23+E24+E25+E26+E27</f>
        <v>0</v>
      </c>
    </row>
    <row r="23" spans="1:5" s="59" customFormat="1" ht="12" customHeight="1" x14ac:dyDescent="0.2">
      <c r="A23" s="241" t="s">
        <v>55</v>
      </c>
      <c r="B23" s="225" t="s">
        <v>191</v>
      </c>
      <c r="C23" s="213"/>
      <c r="D23" s="298"/>
      <c r="E23" s="140"/>
    </row>
    <row r="24" spans="1:5" s="58" customFormat="1" ht="12" customHeight="1" x14ac:dyDescent="0.2">
      <c r="A24" s="242" t="s">
        <v>56</v>
      </c>
      <c r="B24" s="226" t="s">
        <v>192</v>
      </c>
      <c r="C24" s="212"/>
      <c r="D24" s="299"/>
      <c r="E24" s="139"/>
    </row>
    <row r="25" spans="1:5" s="59" customFormat="1" ht="12" customHeight="1" x14ac:dyDescent="0.2">
      <c r="A25" s="242" t="s">
        <v>57</v>
      </c>
      <c r="B25" s="226" t="s">
        <v>354</v>
      </c>
      <c r="C25" s="212"/>
      <c r="D25" s="299"/>
      <c r="E25" s="139"/>
    </row>
    <row r="26" spans="1:5" s="59" customFormat="1" ht="12" customHeight="1" x14ac:dyDescent="0.2">
      <c r="A26" s="242" t="s">
        <v>58</v>
      </c>
      <c r="B26" s="226" t="s">
        <v>355</v>
      </c>
      <c r="C26" s="212"/>
      <c r="D26" s="299"/>
      <c r="E26" s="139"/>
    </row>
    <row r="27" spans="1:5" s="59" customFormat="1" ht="12" customHeight="1" x14ac:dyDescent="0.2">
      <c r="A27" s="242" t="s">
        <v>115</v>
      </c>
      <c r="B27" s="226" t="s">
        <v>193</v>
      </c>
      <c r="C27" s="212"/>
      <c r="D27" s="299"/>
      <c r="E27" s="139"/>
    </row>
    <row r="28" spans="1:5" s="59" customFormat="1" ht="12" customHeight="1" thickBot="1" x14ac:dyDescent="0.25">
      <c r="A28" s="243" t="s">
        <v>116</v>
      </c>
      <c r="B28" s="227" t="s">
        <v>194</v>
      </c>
      <c r="C28" s="214"/>
      <c r="D28" s="300"/>
      <c r="E28" s="141"/>
    </row>
    <row r="29" spans="1:5" s="59" customFormat="1" ht="12" customHeight="1" thickBot="1" x14ac:dyDescent="0.3">
      <c r="A29" s="24" t="s">
        <v>117</v>
      </c>
      <c r="B29" s="19" t="s">
        <v>525</v>
      </c>
      <c r="C29" s="217">
        <f>SUM(C30:C36)</f>
        <v>0</v>
      </c>
      <c r="D29" s="217">
        <f>SUM(D30:D36)</f>
        <v>0</v>
      </c>
      <c r="E29" s="253">
        <f>SUM(E30:E36)</f>
        <v>0</v>
      </c>
    </row>
    <row r="30" spans="1:5" s="59" customFormat="1" ht="12" customHeight="1" x14ac:dyDescent="0.2">
      <c r="A30" s="241" t="s">
        <v>195</v>
      </c>
      <c r="B30" s="225" t="s">
        <v>526</v>
      </c>
      <c r="C30" s="213">
        <f>+C31+C32+C33</f>
        <v>0</v>
      </c>
      <c r="D30" s="213">
        <f>+D31+D32+D33</f>
        <v>0</v>
      </c>
      <c r="E30" s="140">
        <f>+E31+E32+E33</f>
        <v>0</v>
      </c>
    </row>
    <row r="31" spans="1:5" s="59" customFormat="1" ht="12" customHeight="1" x14ac:dyDescent="0.2">
      <c r="A31" s="242" t="s">
        <v>196</v>
      </c>
      <c r="B31" s="226" t="s">
        <v>527</v>
      </c>
      <c r="C31" s="212"/>
      <c r="D31" s="212"/>
      <c r="E31" s="139"/>
    </row>
    <row r="32" spans="1:5" s="59" customFormat="1" ht="12" customHeight="1" x14ac:dyDescent="0.2">
      <c r="A32" s="242" t="s">
        <v>197</v>
      </c>
      <c r="B32" s="226" t="s">
        <v>528</v>
      </c>
      <c r="C32" s="212"/>
      <c r="D32" s="212"/>
      <c r="E32" s="139"/>
    </row>
    <row r="33" spans="1:5" s="59" customFormat="1" ht="12" customHeight="1" x14ac:dyDescent="0.2">
      <c r="A33" s="242" t="s">
        <v>198</v>
      </c>
      <c r="B33" s="226" t="s">
        <v>529</v>
      </c>
      <c r="C33" s="212"/>
      <c r="D33" s="212"/>
      <c r="E33" s="139"/>
    </row>
    <row r="34" spans="1:5" s="59" customFormat="1" ht="12" customHeight="1" x14ac:dyDescent="0.2">
      <c r="A34" s="242" t="s">
        <v>530</v>
      </c>
      <c r="B34" s="226" t="s">
        <v>199</v>
      </c>
      <c r="C34" s="212"/>
      <c r="D34" s="212"/>
      <c r="E34" s="139"/>
    </row>
    <row r="35" spans="1:5" s="59" customFormat="1" ht="12" customHeight="1" x14ac:dyDescent="0.2">
      <c r="A35" s="242" t="s">
        <v>531</v>
      </c>
      <c r="B35" s="226" t="s">
        <v>200</v>
      </c>
      <c r="C35" s="212"/>
      <c r="D35" s="212"/>
      <c r="E35" s="139"/>
    </row>
    <row r="36" spans="1:5" s="59" customFormat="1" ht="12" customHeight="1" thickBot="1" x14ac:dyDescent="0.25">
      <c r="A36" s="243" t="s">
        <v>532</v>
      </c>
      <c r="B36" s="389" t="s">
        <v>201</v>
      </c>
      <c r="C36" s="214"/>
      <c r="D36" s="214"/>
      <c r="E36" s="141"/>
    </row>
    <row r="37" spans="1:5" s="59" customFormat="1" ht="12" customHeight="1" thickBot="1" x14ac:dyDescent="0.3">
      <c r="A37" s="24" t="s">
        <v>12</v>
      </c>
      <c r="B37" s="19" t="s">
        <v>362</v>
      </c>
      <c r="C37" s="211">
        <f>SUM(C38:C48)</f>
        <v>0</v>
      </c>
      <c r="D37" s="297">
        <f>SUM(D38:D48)</f>
        <v>0</v>
      </c>
      <c r="E37" s="138">
        <f>SUM(E38:E48)</f>
        <v>0</v>
      </c>
    </row>
    <row r="38" spans="1:5" s="59" customFormat="1" ht="12" customHeight="1" x14ac:dyDescent="0.2">
      <c r="A38" s="241" t="s">
        <v>59</v>
      </c>
      <c r="B38" s="225" t="s">
        <v>204</v>
      </c>
      <c r="C38" s="213"/>
      <c r="D38" s="298"/>
      <c r="E38" s="140"/>
    </row>
    <row r="39" spans="1:5" s="59" customFormat="1" ht="12" customHeight="1" x14ac:dyDescent="0.2">
      <c r="A39" s="242" t="s">
        <v>60</v>
      </c>
      <c r="B39" s="226" t="s">
        <v>205</v>
      </c>
      <c r="C39" s="212"/>
      <c r="D39" s="299"/>
      <c r="E39" s="139"/>
    </row>
    <row r="40" spans="1:5" s="59" customFormat="1" ht="12" customHeight="1" x14ac:dyDescent="0.2">
      <c r="A40" s="242" t="s">
        <v>61</v>
      </c>
      <c r="B40" s="226" t="s">
        <v>206</v>
      </c>
      <c r="C40" s="212"/>
      <c r="D40" s="299"/>
      <c r="E40" s="139"/>
    </row>
    <row r="41" spans="1:5" s="59" customFormat="1" ht="12" customHeight="1" x14ac:dyDescent="0.2">
      <c r="A41" s="242" t="s">
        <v>119</v>
      </c>
      <c r="B41" s="226" t="s">
        <v>207</v>
      </c>
      <c r="C41" s="212"/>
      <c r="D41" s="299"/>
      <c r="E41" s="139"/>
    </row>
    <row r="42" spans="1:5" s="59" customFormat="1" ht="12" customHeight="1" x14ac:dyDescent="0.2">
      <c r="A42" s="242" t="s">
        <v>120</v>
      </c>
      <c r="B42" s="226" t="s">
        <v>208</v>
      </c>
      <c r="C42" s="212"/>
      <c r="D42" s="299"/>
      <c r="E42" s="139"/>
    </row>
    <row r="43" spans="1:5" s="59" customFormat="1" ht="12" customHeight="1" x14ac:dyDescent="0.2">
      <c r="A43" s="242" t="s">
        <v>121</v>
      </c>
      <c r="B43" s="226" t="s">
        <v>209</v>
      </c>
      <c r="C43" s="212"/>
      <c r="D43" s="299"/>
      <c r="E43" s="139"/>
    </row>
    <row r="44" spans="1:5" s="59" customFormat="1" ht="12" customHeight="1" x14ac:dyDescent="0.2">
      <c r="A44" s="242" t="s">
        <v>122</v>
      </c>
      <c r="B44" s="226" t="s">
        <v>210</v>
      </c>
      <c r="C44" s="212"/>
      <c r="D44" s="299"/>
      <c r="E44" s="139"/>
    </row>
    <row r="45" spans="1:5" s="59" customFormat="1" ht="12" customHeight="1" x14ac:dyDescent="0.2">
      <c r="A45" s="242" t="s">
        <v>123</v>
      </c>
      <c r="B45" s="226" t="s">
        <v>533</v>
      </c>
      <c r="C45" s="212"/>
      <c r="D45" s="299"/>
      <c r="E45" s="139"/>
    </row>
    <row r="46" spans="1:5" s="59" customFormat="1" ht="12" customHeight="1" x14ac:dyDescent="0.2">
      <c r="A46" s="242" t="s">
        <v>202</v>
      </c>
      <c r="B46" s="226" t="s">
        <v>212</v>
      </c>
      <c r="C46" s="215"/>
      <c r="D46" s="373"/>
      <c r="E46" s="142"/>
    </row>
    <row r="47" spans="1:5" s="59" customFormat="1" ht="12" customHeight="1" x14ac:dyDescent="0.2">
      <c r="A47" s="243" t="s">
        <v>203</v>
      </c>
      <c r="B47" s="227" t="s">
        <v>364</v>
      </c>
      <c r="C47" s="216"/>
      <c r="D47" s="374"/>
      <c r="E47" s="143"/>
    </row>
    <row r="48" spans="1:5" s="59" customFormat="1" ht="12" customHeight="1" thickBot="1" x14ac:dyDescent="0.25">
      <c r="A48" s="243" t="s">
        <v>363</v>
      </c>
      <c r="B48" s="227" t="s">
        <v>213</v>
      </c>
      <c r="C48" s="216"/>
      <c r="D48" s="374"/>
      <c r="E48" s="143"/>
    </row>
    <row r="49" spans="1:5" s="59" customFormat="1" ht="12" customHeight="1" thickBot="1" x14ac:dyDescent="0.3">
      <c r="A49" s="24" t="s">
        <v>13</v>
      </c>
      <c r="B49" s="19" t="s">
        <v>214</v>
      </c>
      <c r="C49" s="211">
        <f>SUM(C50:C54)</f>
        <v>0</v>
      </c>
      <c r="D49" s="297">
        <f>SUM(D50:D54)</f>
        <v>0</v>
      </c>
      <c r="E49" s="138">
        <f>SUM(E50:E54)</f>
        <v>0</v>
      </c>
    </row>
    <row r="50" spans="1:5" s="59" customFormat="1" ht="12" customHeight="1" x14ac:dyDescent="0.2">
      <c r="A50" s="241" t="s">
        <v>62</v>
      </c>
      <c r="B50" s="225" t="s">
        <v>218</v>
      </c>
      <c r="C50" s="264"/>
      <c r="D50" s="375"/>
      <c r="E50" s="144"/>
    </row>
    <row r="51" spans="1:5" s="59" customFormat="1" ht="12" customHeight="1" x14ac:dyDescent="0.2">
      <c r="A51" s="242" t="s">
        <v>63</v>
      </c>
      <c r="B51" s="226" t="s">
        <v>219</v>
      </c>
      <c r="C51" s="215"/>
      <c r="D51" s="373"/>
      <c r="E51" s="142"/>
    </row>
    <row r="52" spans="1:5" s="59" customFormat="1" ht="12" customHeight="1" x14ac:dyDescent="0.2">
      <c r="A52" s="242" t="s">
        <v>215</v>
      </c>
      <c r="B52" s="226" t="s">
        <v>220</v>
      </c>
      <c r="C52" s="215"/>
      <c r="D52" s="373"/>
      <c r="E52" s="142"/>
    </row>
    <row r="53" spans="1:5" s="59" customFormat="1" ht="12" customHeight="1" x14ac:dyDescent="0.2">
      <c r="A53" s="242" t="s">
        <v>216</v>
      </c>
      <c r="B53" s="226" t="s">
        <v>221</v>
      </c>
      <c r="C53" s="215"/>
      <c r="D53" s="373"/>
      <c r="E53" s="142"/>
    </row>
    <row r="54" spans="1:5" s="59" customFormat="1" ht="12" customHeight="1" thickBot="1" x14ac:dyDescent="0.25">
      <c r="A54" s="243" t="s">
        <v>217</v>
      </c>
      <c r="B54" s="227" t="s">
        <v>222</v>
      </c>
      <c r="C54" s="216"/>
      <c r="D54" s="374"/>
      <c r="E54" s="143"/>
    </row>
    <row r="55" spans="1:5" s="59" customFormat="1" ht="12" customHeight="1" thickBot="1" x14ac:dyDescent="0.3">
      <c r="A55" s="24" t="s">
        <v>124</v>
      </c>
      <c r="B55" s="19" t="s">
        <v>223</v>
      </c>
      <c r="C55" s="211">
        <f>SUM(C56:C58)</f>
        <v>0</v>
      </c>
      <c r="D55" s="297">
        <f>SUM(D56:D58)</f>
        <v>0</v>
      </c>
      <c r="E55" s="138">
        <f>SUM(E56:E58)</f>
        <v>0</v>
      </c>
    </row>
    <row r="56" spans="1:5" s="59" customFormat="1" ht="12" customHeight="1" x14ac:dyDescent="0.2">
      <c r="A56" s="241" t="s">
        <v>64</v>
      </c>
      <c r="B56" s="225" t="s">
        <v>224</v>
      </c>
      <c r="C56" s="213"/>
      <c r="D56" s="298"/>
      <c r="E56" s="140"/>
    </row>
    <row r="57" spans="1:5" s="59" customFormat="1" ht="12" customHeight="1" x14ac:dyDescent="0.2">
      <c r="A57" s="242" t="s">
        <v>65</v>
      </c>
      <c r="B57" s="226" t="s">
        <v>356</v>
      </c>
      <c r="C57" s="212"/>
      <c r="D57" s="299"/>
      <c r="E57" s="139"/>
    </row>
    <row r="58" spans="1:5" s="59" customFormat="1" ht="12" customHeight="1" x14ac:dyDescent="0.2">
      <c r="A58" s="242" t="s">
        <v>227</v>
      </c>
      <c r="B58" s="226" t="s">
        <v>225</v>
      </c>
      <c r="C58" s="212"/>
      <c r="D58" s="299"/>
      <c r="E58" s="139"/>
    </row>
    <row r="59" spans="1:5" s="59" customFormat="1" ht="12" customHeight="1" thickBot="1" x14ac:dyDescent="0.25">
      <c r="A59" s="243" t="s">
        <v>228</v>
      </c>
      <c r="B59" s="227" t="s">
        <v>226</v>
      </c>
      <c r="C59" s="214"/>
      <c r="D59" s="300"/>
      <c r="E59" s="141"/>
    </row>
    <row r="60" spans="1:5" s="59" customFormat="1" ht="12" customHeight="1" thickBot="1" x14ac:dyDescent="0.3">
      <c r="A60" s="24" t="s">
        <v>15</v>
      </c>
      <c r="B60" s="145" t="s">
        <v>229</v>
      </c>
      <c r="C60" s="211">
        <f>SUM(C61:C63)</f>
        <v>0</v>
      </c>
      <c r="D60" s="297">
        <f>SUM(D61:D63)</f>
        <v>0</v>
      </c>
      <c r="E60" s="138">
        <f>SUM(E61:E63)</f>
        <v>0</v>
      </c>
    </row>
    <row r="61" spans="1:5" s="59" customFormat="1" ht="12" customHeight="1" x14ac:dyDescent="0.2">
      <c r="A61" s="241" t="s">
        <v>125</v>
      </c>
      <c r="B61" s="225" t="s">
        <v>231</v>
      </c>
      <c r="C61" s="215"/>
      <c r="D61" s="373"/>
      <c r="E61" s="142"/>
    </row>
    <row r="62" spans="1:5" s="59" customFormat="1" ht="12" customHeight="1" x14ac:dyDescent="0.2">
      <c r="A62" s="242" t="s">
        <v>126</v>
      </c>
      <c r="B62" s="226" t="s">
        <v>357</v>
      </c>
      <c r="C62" s="215"/>
      <c r="D62" s="373"/>
      <c r="E62" s="142"/>
    </row>
    <row r="63" spans="1:5" s="59" customFormat="1" ht="12" customHeight="1" x14ac:dyDescent="0.2">
      <c r="A63" s="242" t="s">
        <v>163</v>
      </c>
      <c r="B63" s="226" t="s">
        <v>232</v>
      </c>
      <c r="C63" s="215"/>
      <c r="D63" s="373"/>
      <c r="E63" s="142"/>
    </row>
    <row r="64" spans="1:5" s="59" customFormat="1" ht="12" customHeight="1" thickBot="1" x14ac:dyDescent="0.25">
      <c r="A64" s="243" t="s">
        <v>230</v>
      </c>
      <c r="B64" s="227" t="s">
        <v>233</v>
      </c>
      <c r="C64" s="215"/>
      <c r="D64" s="373"/>
      <c r="E64" s="142"/>
    </row>
    <row r="65" spans="1:5" s="59" customFormat="1" ht="12" customHeight="1" thickBot="1" x14ac:dyDescent="0.3">
      <c r="A65" s="24" t="s">
        <v>16</v>
      </c>
      <c r="B65" s="19" t="s">
        <v>234</v>
      </c>
      <c r="C65" s="217">
        <f>+C8+C15+C22+C29+C37+C49+C55+C60</f>
        <v>0</v>
      </c>
      <c r="D65" s="301">
        <f>+D8+D15+D22+D29+D37+D49+D55+D60</f>
        <v>0</v>
      </c>
      <c r="E65" s="253">
        <f>+E8+E15+E22+E29+E37+E49+E55+E60</f>
        <v>0</v>
      </c>
    </row>
    <row r="66" spans="1:5" s="59" customFormat="1" ht="12" customHeight="1" thickBot="1" x14ac:dyDescent="0.25">
      <c r="A66" s="244" t="s">
        <v>325</v>
      </c>
      <c r="B66" s="145" t="s">
        <v>236</v>
      </c>
      <c r="C66" s="211">
        <f>SUM(C67:C69)</f>
        <v>0</v>
      </c>
      <c r="D66" s="297">
        <f>SUM(D67:D69)</f>
        <v>0</v>
      </c>
      <c r="E66" s="138">
        <f>SUM(E67:E69)</f>
        <v>0</v>
      </c>
    </row>
    <row r="67" spans="1:5" s="59" customFormat="1" ht="12" customHeight="1" x14ac:dyDescent="0.2">
      <c r="A67" s="241" t="s">
        <v>267</v>
      </c>
      <c r="B67" s="225" t="s">
        <v>237</v>
      </c>
      <c r="C67" s="215"/>
      <c r="D67" s="373"/>
      <c r="E67" s="142"/>
    </row>
    <row r="68" spans="1:5" s="59" customFormat="1" ht="12" customHeight="1" x14ac:dyDescent="0.2">
      <c r="A68" s="242" t="s">
        <v>276</v>
      </c>
      <c r="B68" s="226" t="s">
        <v>238</v>
      </c>
      <c r="C68" s="215"/>
      <c r="D68" s="373"/>
      <c r="E68" s="142"/>
    </row>
    <row r="69" spans="1:5" s="59" customFormat="1" ht="12" customHeight="1" thickBot="1" x14ac:dyDescent="0.25">
      <c r="A69" s="243" t="s">
        <v>277</v>
      </c>
      <c r="B69" s="228" t="s">
        <v>239</v>
      </c>
      <c r="C69" s="215"/>
      <c r="D69" s="376"/>
      <c r="E69" s="142"/>
    </row>
    <row r="70" spans="1:5" s="59" customFormat="1" ht="12" customHeight="1" thickBot="1" x14ac:dyDescent="0.25">
      <c r="A70" s="244" t="s">
        <v>240</v>
      </c>
      <c r="B70" s="145" t="s">
        <v>241</v>
      </c>
      <c r="C70" s="211">
        <f>SUM(C71:C74)</f>
        <v>0</v>
      </c>
      <c r="D70" s="211">
        <f>SUM(D71:D74)</f>
        <v>0</v>
      </c>
      <c r="E70" s="138">
        <f>SUM(E71:E74)</f>
        <v>0</v>
      </c>
    </row>
    <row r="71" spans="1:5" s="59" customFormat="1" ht="12" customHeight="1" x14ac:dyDescent="0.2">
      <c r="A71" s="241" t="s">
        <v>102</v>
      </c>
      <c r="B71" s="225" t="s">
        <v>242</v>
      </c>
      <c r="C71" s="215"/>
      <c r="D71" s="215"/>
      <c r="E71" s="142"/>
    </row>
    <row r="72" spans="1:5" s="59" customFormat="1" ht="12" customHeight="1" x14ac:dyDescent="0.2">
      <c r="A72" s="242" t="s">
        <v>103</v>
      </c>
      <c r="B72" s="226" t="s">
        <v>243</v>
      </c>
      <c r="C72" s="215"/>
      <c r="D72" s="215"/>
      <c r="E72" s="142"/>
    </row>
    <row r="73" spans="1:5" s="59" customFormat="1" ht="12" customHeight="1" x14ac:dyDescent="0.2">
      <c r="A73" s="242" t="s">
        <v>268</v>
      </c>
      <c r="B73" s="226" t="s">
        <v>244</v>
      </c>
      <c r="C73" s="215"/>
      <c r="D73" s="215"/>
      <c r="E73" s="142"/>
    </row>
    <row r="74" spans="1:5" s="59" customFormat="1" ht="12" customHeight="1" thickBot="1" x14ac:dyDescent="0.25">
      <c r="A74" s="243" t="s">
        <v>269</v>
      </c>
      <c r="B74" s="227" t="s">
        <v>245</v>
      </c>
      <c r="C74" s="215"/>
      <c r="D74" s="215"/>
      <c r="E74" s="142"/>
    </row>
    <row r="75" spans="1:5" s="59" customFormat="1" ht="12" customHeight="1" thickBot="1" x14ac:dyDescent="0.25">
      <c r="A75" s="244" t="s">
        <v>246</v>
      </c>
      <c r="B75" s="145" t="s">
        <v>247</v>
      </c>
      <c r="C75" s="211">
        <f>SUM(C76:C77)</f>
        <v>0</v>
      </c>
      <c r="D75" s="211">
        <f>SUM(D76:D77)</f>
        <v>0</v>
      </c>
      <c r="E75" s="138">
        <f>SUM(E76:E77)</f>
        <v>0</v>
      </c>
    </row>
    <row r="76" spans="1:5" s="59" customFormat="1" ht="12" customHeight="1" x14ac:dyDescent="0.2">
      <c r="A76" s="241" t="s">
        <v>270</v>
      </c>
      <c r="B76" s="225" t="s">
        <v>248</v>
      </c>
      <c r="C76" s="215"/>
      <c r="D76" s="215"/>
      <c r="E76" s="142"/>
    </row>
    <row r="77" spans="1:5" s="59" customFormat="1" ht="12" customHeight="1" thickBot="1" x14ac:dyDescent="0.25">
      <c r="A77" s="243" t="s">
        <v>271</v>
      </c>
      <c r="B77" s="227" t="s">
        <v>249</v>
      </c>
      <c r="C77" s="215"/>
      <c r="D77" s="215"/>
      <c r="E77" s="142"/>
    </row>
    <row r="78" spans="1:5" s="58" customFormat="1" ht="12" customHeight="1" thickBot="1" x14ac:dyDescent="0.25">
      <c r="A78" s="244" t="s">
        <v>250</v>
      </c>
      <c r="B78" s="145" t="s">
        <v>251</v>
      </c>
      <c r="C78" s="211">
        <f>SUM(C79:C81)</f>
        <v>0</v>
      </c>
      <c r="D78" s="211">
        <f>SUM(D79:D81)</f>
        <v>0</v>
      </c>
      <c r="E78" s="138">
        <f>SUM(E79:E81)</f>
        <v>0</v>
      </c>
    </row>
    <row r="79" spans="1:5" s="59" customFormat="1" ht="12" customHeight="1" x14ac:dyDescent="0.2">
      <c r="A79" s="241" t="s">
        <v>272</v>
      </c>
      <c r="B79" s="225" t="s">
        <v>252</v>
      </c>
      <c r="C79" s="215"/>
      <c r="D79" s="215"/>
      <c r="E79" s="142"/>
    </row>
    <row r="80" spans="1:5" s="59" customFormat="1" ht="12" customHeight="1" x14ac:dyDescent="0.2">
      <c r="A80" s="242" t="s">
        <v>273</v>
      </c>
      <c r="B80" s="226" t="s">
        <v>253</v>
      </c>
      <c r="C80" s="215"/>
      <c r="D80" s="215"/>
      <c r="E80" s="142"/>
    </row>
    <row r="81" spans="1:5" s="59" customFormat="1" ht="12" customHeight="1" thickBot="1" x14ac:dyDescent="0.25">
      <c r="A81" s="243" t="s">
        <v>274</v>
      </c>
      <c r="B81" s="227" t="s">
        <v>254</v>
      </c>
      <c r="C81" s="215"/>
      <c r="D81" s="215"/>
      <c r="E81" s="142"/>
    </row>
    <row r="82" spans="1:5" s="59" customFormat="1" ht="12" customHeight="1" thickBot="1" x14ac:dyDescent="0.25">
      <c r="A82" s="244" t="s">
        <v>255</v>
      </c>
      <c r="B82" s="145" t="s">
        <v>275</v>
      </c>
      <c r="C82" s="211">
        <f>SUM(C83:C86)</f>
        <v>0</v>
      </c>
      <c r="D82" s="211">
        <f>SUM(D83:D86)</f>
        <v>0</v>
      </c>
      <c r="E82" s="138">
        <f>SUM(E83:E86)</f>
        <v>0</v>
      </c>
    </row>
    <row r="83" spans="1:5" s="59" customFormat="1" ht="12" customHeight="1" x14ac:dyDescent="0.2">
      <c r="A83" s="245" t="s">
        <v>256</v>
      </c>
      <c r="B83" s="225" t="s">
        <v>257</v>
      </c>
      <c r="C83" s="215"/>
      <c r="D83" s="215"/>
      <c r="E83" s="142"/>
    </row>
    <row r="84" spans="1:5" s="59" customFormat="1" ht="12" customHeight="1" x14ac:dyDescent="0.2">
      <c r="A84" s="246" t="s">
        <v>258</v>
      </c>
      <c r="B84" s="226" t="s">
        <v>259</v>
      </c>
      <c r="C84" s="215"/>
      <c r="D84" s="215"/>
      <c r="E84" s="142"/>
    </row>
    <row r="85" spans="1:5" s="59" customFormat="1" ht="12" customHeight="1" x14ac:dyDescent="0.2">
      <c r="A85" s="246" t="s">
        <v>260</v>
      </c>
      <c r="B85" s="226" t="s">
        <v>261</v>
      </c>
      <c r="C85" s="215"/>
      <c r="D85" s="215"/>
      <c r="E85" s="142"/>
    </row>
    <row r="86" spans="1:5" s="58" customFormat="1" ht="12" customHeight="1" thickBot="1" x14ac:dyDescent="0.25">
      <c r="A86" s="247" t="s">
        <v>262</v>
      </c>
      <c r="B86" s="227" t="s">
        <v>263</v>
      </c>
      <c r="C86" s="215"/>
      <c r="D86" s="215"/>
      <c r="E86" s="142"/>
    </row>
    <row r="87" spans="1:5" s="58" customFormat="1" ht="12" customHeight="1" thickBot="1" x14ac:dyDescent="0.25">
      <c r="A87" s="244" t="s">
        <v>264</v>
      </c>
      <c r="B87" s="145" t="s">
        <v>403</v>
      </c>
      <c r="C87" s="267"/>
      <c r="D87" s="267"/>
      <c r="E87" s="268"/>
    </row>
    <row r="88" spans="1:5" s="58" customFormat="1" ht="12" customHeight="1" thickBot="1" x14ac:dyDescent="0.25">
      <c r="A88" s="244" t="s">
        <v>424</v>
      </c>
      <c r="B88" s="145" t="s">
        <v>265</v>
      </c>
      <c r="C88" s="267"/>
      <c r="D88" s="267"/>
      <c r="E88" s="268"/>
    </row>
    <row r="89" spans="1:5" s="58" customFormat="1" ht="12" customHeight="1" thickBot="1" x14ac:dyDescent="0.25">
      <c r="A89" s="244" t="s">
        <v>425</v>
      </c>
      <c r="B89" s="232" t="s">
        <v>406</v>
      </c>
      <c r="C89" s="217">
        <f>+C66+C70+C75+C78+C82+C88+C87</f>
        <v>0</v>
      </c>
      <c r="D89" s="217">
        <f>+D66+D70+D75+D78+D82+D88+D87</f>
        <v>0</v>
      </c>
      <c r="E89" s="253">
        <f>+E66+E70+E75+E78+E82+E88+E87</f>
        <v>0</v>
      </c>
    </row>
    <row r="90" spans="1:5" s="58" customFormat="1" ht="12" customHeight="1" thickBot="1" x14ac:dyDescent="0.25">
      <c r="A90" s="248" t="s">
        <v>426</v>
      </c>
      <c r="B90" s="233" t="s">
        <v>427</v>
      </c>
      <c r="C90" s="217">
        <f>+C65+C89</f>
        <v>0</v>
      </c>
      <c r="D90" s="217">
        <f>+D65+D89</f>
        <v>0</v>
      </c>
      <c r="E90" s="253">
        <f>+E65+E89</f>
        <v>0</v>
      </c>
    </row>
    <row r="91" spans="1:5" s="59" customFormat="1" ht="15" customHeight="1" thickBot="1" x14ac:dyDescent="0.3">
      <c r="A91" s="112"/>
      <c r="B91" s="113"/>
      <c r="C91" s="193"/>
    </row>
    <row r="92" spans="1:5" s="51" customFormat="1" ht="16.5" customHeight="1" thickBot="1" x14ac:dyDescent="0.3">
      <c r="A92" s="559" t="s">
        <v>43</v>
      </c>
      <c r="B92" s="560"/>
      <c r="C92" s="560"/>
      <c r="D92" s="560"/>
      <c r="E92" s="561"/>
    </row>
    <row r="93" spans="1:5" s="60" customFormat="1" ht="12" customHeight="1" thickBot="1" x14ac:dyDescent="0.3">
      <c r="A93" s="219" t="s">
        <v>8</v>
      </c>
      <c r="B93" s="23" t="s">
        <v>431</v>
      </c>
      <c r="C93" s="210">
        <f>+C94+C95+C96+C97+C98+C111</f>
        <v>0</v>
      </c>
      <c r="D93" s="210">
        <f>+D94+D95+D96+D97+D98+D111</f>
        <v>0</v>
      </c>
      <c r="E93" s="278">
        <f>+E94+E95+E96+E97+E98+E111</f>
        <v>0</v>
      </c>
    </row>
    <row r="94" spans="1:5" ht="12" customHeight="1" x14ac:dyDescent="0.25">
      <c r="A94" s="249" t="s">
        <v>66</v>
      </c>
      <c r="B94" s="8" t="s">
        <v>37</v>
      </c>
      <c r="C94" s="285"/>
      <c r="D94" s="285"/>
      <c r="E94" s="279"/>
    </row>
    <row r="95" spans="1:5" ht="12" customHeight="1" x14ac:dyDescent="0.25">
      <c r="A95" s="242" t="s">
        <v>67</v>
      </c>
      <c r="B95" s="6" t="s">
        <v>127</v>
      </c>
      <c r="C95" s="212"/>
      <c r="D95" s="212"/>
      <c r="E95" s="139"/>
    </row>
    <row r="96" spans="1:5" ht="12" customHeight="1" x14ac:dyDescent="0.25">
      <c r="A96" s="242" t="s">
        <v>68</v>
      </c>
      <c r="B96" s="6" t="s">
        <v>94</v>
      </c>
      <c r="C96" s="214"/>
      <c r="D96" s="212"/>
      <c r="E96" s="141"/>
    </row>
    <row r="97" spans="1:5" ht="12" customHeight="1" x14ac:dyDescent="0.25">
      <c r="A97" s="242" t="s">
        <v>69</v>
      </c>
      <c r="B97" s="9" t="s">
        <v>128</v>
      </c>
      <c r="C97" s="214"/>
      <c r="D97" s="300"/>
      <c r="E97" s="141"/>
    </row>
    <row r="98" spans="1:5" ht="12" customHeight="1" x14ac:dyDescent="0.25">
      <c r="A98" s="242" t="s">
        <v>78</v>
      </c>
      <c r="B98" s="17" t="s">
        <v>129</v>
      </c>
      <c r="C98" s="214"/>
      <c r="D98" s="300"/>
      <c r="E98" s="141"/>
    </row>
    <row r="99" spans="1:5" ht="12" customHeight="1" x14ac:dyDescent="0.25">
      <c r="A99" s="242" t="s">
        <v>70</v>
      </c>
      <c r="B99" s="6" t="s">
        <v>428</v>
      </c>
      <c r="C99" s="214"/>
      <c r="D99" s="300"/>
      <c r="E99" s="141"/>
    </row>
    <row r="100" spans="1:5" ht="12" customHeight="1" x14ac:dyDescent="0.2">
      <c r="A100" s="242" t="s">
        <v>71</v>
      </c>
      <c r="B100" s="70" t="s">
        <v>369</v>
      </c>
      <c r="C100" s="214"/>
      <c r="D100" s="300"/>
      <c r="E100" s="141"/>
    </row>
    <row r="101" spans="1:5" ht="12" customHeight="1" x14ac:dyDescent="0.2">
      <c r="A101" s="242" t="s">
        <v>79</v>
      </c>
      <c r="B101" s="70" t="s">
        <v>368</v>
      </c>
      <c r="C101" s="214"/>
      <c r="D101" s="300"/>
      <c r="E101" s="141"/>
    </row>
    <row r="102" spans="1:5" ht="12" customHeight="1" x14ac:dyDescent="0.2">
      <c r="A102" s="242" t="s">
        <v>80</v>
      </c>
      <c r="B102" s="70" t="s">
        <v>281</v>
      </c>
      <c r="C102" s="214"/>
      <c r="D102" s="300"/>
      <c r="E102" s="141"/>
    </row>
    <row r="103" spans="1:5" ht="12" customHeight="1" x14ac:dyDescent="0.25">
      <c r="A103" s="242" t="s">
        <v>81</v>
      </c>
      <c r="B103" s="71" t="s">
        <v>282</v>
      </c>
      <c r="C103" s="214"/>
      <c r="D103" s="300"/>
      <c r="E103" s="141"/>
    </row>
    <row r="104" spans="1:5" ht="12" customHeight="1" x14ac:dyDescent="0.25">
      <c r="A104" s="242" t="s">
        <v>82</v>
      </c>
      <c r="B104" s="71" t="s">
        <v>283</v>
      </c>
      <c r="C104" s="214"/>
      <c r="D104" s="300"/>
      <c r="E104" s="141"/>
    </row>
    <row r="105" spans="1:5" ht="12" customHeight="1" x14ac:dyDescent="0.2">
      <c r="A105" s="242" t="s">
        <v>84</v>
      </c>
      <c r="B105" s="70" t="s">
        <v>284</v>
      </c>
      <c r="C105" s="214"/>
      <c r="D105" s="300"/>
      <c r="E105" s="141"/>
    </row>
    <row r="106" spans="1:5" ht="12" customHeight="1" x14ac:dyDescent="0.2">
      <c r="A106" s="242" t="s">
        <v>130</v>
      </c>
      <c r="B106" s="70" t="s">
        <v>285</v>
      </c>
      <c r="C106" s="214"/>
      <c r="D106" s="300"/>
      <c r="E106" s="141"/>
    </row>
    <row r="107" spans="1:5" ht="12" customHeight="1" x14ac:dyDescent="0.25">
      <c r="A107" s="242" t="s">
        <v>279</v>
      </c>
      <c r="B107" s="71" t="s">
        <v>286</v>
      </c>
      <c r="C107" s="212"/>
      <c r="D107" s="300"/>
      <c r="E107" s="141"/>
    </row>
    <row r="108" spans="1:5" ht="12" customHeight="1" x14ac:dyDescent="0.25">
      <c r="A108" s="250" t="s">
        <v>280</v>
      </c>
      <c r="B108" s="72" t="s">
        <v>287</v>
      </c>
      <c r="C108" s="214"/>
      <c r="D108" s="300"/>
      <c r="E108" s="141"/>
    </row>
    <row r="109" spans="1:5" ht="12" customHeight="1" x14ac:dyDescent="0.25">
      <c r="A109" s="242" t="s">
        <v>366</v>
      </c>
      <c r="B109" s="72" t="s">
        <v>288</v>
      </c>
      <c r="C109" s="214"/>
      <c r="D109" s="300"/>
      <c r="E109" s="141"/>
    </row>
    <row r="110" spans="1:5" ht="12" customHeight="1" x14ac:dyDescent="0.25">
      <c r="A110" s="242" t="s">
        <v>367</v>
      </c>
      <c r="B110" s="71" t="s">
        <v>289</v>
      </c>
      <c r="C110" s="212"/>
      <c r="D110" s="299"/>
      <c r="E110" s="139"/>
    </row>
    <row r="111" spans="1:5" ht="12" customHeight="1" x14ac:dyDescent="0.25">
      <c r="A111" s="242" t="s">
        <v>371</v>
      </c>
      <c r="B111" s="9" t="s">
        <v>38</v>
      </c>
      <c r="C111" s="212"/>
      <c r="D111" s="299"/>
      <c r="E111" s="139"/>
    </row>
    <row r="112" spans="1:5" ht="12" customHeight="1" x14ac:dyDescent="0.25">
      <c r="A112" s="243" t="s">
        <v>372</v>
      </c>
      <c r="B112" s="6" t="s">
        <v>429</v>
      </c>
      <c r="C112" s="214"/>
      <c r="D112" s="300"/>
      <c r="E112" s="141"/>
    </row>
    <row r="113" spans="1:5" ht="12" customHeight="1" thickBot="1" x14ac:dyDescent="0.3">
      <c r="A113" s="251" t="s">
        <v>373</v>
      </c>
      <c r="B113" s="73" t="s">
        <v>430</v>
      </c>
      <c r="C113" s="286"/>
      <c r="D113" s="379"/>
      <c r="E113" s="280"/>
    </row>
    <row r="114" spans="1:5" ht="12" customHeight="1" thickBot="1" x14ac:dyDescent="0.3">
      <c r="A114" s="24" t="s">
        <v>9</v>
      </c>
      <c r="B114" s="22" t="s">
        <v>290</v>
      </c>
      <c r="C114" s="211">
        <f>+C115+C117+C119</f>
        <v>0</v>
      </c>
      <c r="D114" s="297">
        <f>+D115+D117+D119</f>
        <v>0</v>
      </c>
      <c r="E114" s="138">
        <f>+E115+E117+E119</f>
        <v>0</v>
      </c>
    </row>
    <row r="115" spans="1:5" ht="12" customHeight="1" x14ac:dyDescent="0.25">
      <c r="A115" s="241" t="s">
        <v>72</v>
      </c>
      <c r="B115" s="6" t="s">
        <v>162</v>
      </c>
      <c r="C115" s="213"/>
      <c r="D115" s="298"/>
      <c r="E115" s="140"/>
    </row>
    <row r="116" spans="1:5" ht="12" customHeight="1" x14ac:dyDescent="0.25">
      <c r="A116" s="241" t="s">
        <v>73</v>
      </c>
      <c r="B116" s="10" t="s">
        <v>294</v>
      </c>
      <c r="C116" s="213"/>
      <c r="D116" s="298"/>
      <c r="E116" s="140"/>
    </row>
    <row r="117" spans="1:5" ht="12" customHeight="1" x14ac:dyDescent="0.25">
      <c r="A117" s="241" t="s">
        <v>74</v>
      </c>
      <c r="B117" s="10" t="s">
        <v>131</v>
      </c>
      <c r="C117" s="212"/>
      <c r="D117" s="299"/>
      <c r="E117" s="139"/>
    </row>
    <row r="118" spans="1:5" ht="12" customHeight="1" x14ac:dyDescent="0.25">
      <c r="A118" s="241" t="s">
        <v>75</v>
      </c>
      <c r="B118" s="10" t="s">
        <v>295</v>
      </c>
      <c r="C118" s="212"/>
      <c r="D118" s="299"/>
      <c r="E118" s="139"/>
    </row>
    <row r="119" spans="1:5" ht="12" customHeight="1" x14ac:dyDescent="0.25">
      <c r="A119" s="241" t="s">
        <v>76</v>
      </c>
      <c r="B119" s="147" t="s">
        <v>164</v>
      </c>
      <c r="C119" s="212"/>
      <c r="D119" s="299"/>
      <c r="E119" s="139"/>
    </row>
    <row r="120" spans="1:5" ht="12" customHeight="1" x14ac:dyDescent="0.25">
      <c r="A120" s="241" t="s">
        <v>83</v>
      </c>
      <c r="B120" s="146" t="s">
        <v>358</v>
      </c>
      <c r="C120" s="212"/>
      <c r="D120" s="299"/>
      <c r="E120" s="139"/>
    </row>
    <row r="121" spans="1:5" ht="12" customHeight="1" x14ac:dyDescent="0.25">
      <c r="A121" s="241" t="s">
        <v>85</v>
      </c>
      <c r="B121" s="221" t="s">
        <v>300</v>
      </c>
      <c r="C121" s="212"/>
      <c r="D121" s="299"/>
      <c r="E121" s="139"/>
    </row>
    <row r="122" spans="1:5" ht="12" customHeight="1" x14ac:dyDescent="0.25">
      <c r="A122" s="241" t="s">
        <v>132</v>
      </c>
      <c r="B122" s="71" t="s">
        <v>283</v>
      </c>
      <c r="C122" s="212"/>
      <c r="D122" s="299"/>
      <c r="E122" s="139"/>
    </row>
    <row r="123" spans="1:5" ht="12" customHeight="1" x14ac:dyDescent="0.25">
      <c r="A123" s="241" t="s">
        <v>133</v>
      </c>
      <c r="B123" s="71" t="s">
        <v>299</v>
      </c>
      <c r="C123" s="212"/>
      <c r="D123" s="299"/>
      <c r="E123" s="139"/>
    </row>
    <row r="124" spans="1:5" ht="12" customHeight="1" x14ac:dyDescent="0.25">
      <c r="A124" s="241" t="s">
        <v>134</v>
      </c>
      <c r="B124" s="71" t="s">
        <v>298</v>
      </c>
      <c r="C124" s="212"/>
      <c r="D124" s="299"/>
      <c r="E124" s="139"/>
    </row>
    <row r="125" spans="1:5" ht="12" customHeight="1" x14ac:dyDescent="0.25">
      <c r="A125" s="241" t="s">
        <v>291</v>
      </c>
      <c r="B125" s="71" t="s">
        <v>286</v>
      </c>
      <c r="C125" s="212"/>
      <c r="D125" s="299"/>
      <c r="E125" s="139"/>
    </row>
    <row r="126" spans="1:5" ht="12" customHeight="1" x14ac:dyDescent="0.25">
      <c r="A126" s="241" t="s">
        <v>292</v>
      </c>
      <c r="B126" s="71" t="s">
        <v>297</v>
      </c>
      <c r="C126" s="212"/>
      <c r="D126" s="299"/>
      <c r="E126" s="139"/>
    </row>
    <row r="127" spans="1:5" ht="12" customHeight="1" thickBot="1" x14ac:dyDescent="0.3">
      <c r="A127" s="250" t="s">
        <v>293</v>
      </c>
      <c r="B127" s="71" t="s">
        <v>296</v>
      </c>
      <c r="C127" s="214"/>
      <c r="D127" s="300"/>
      <c r="E127" s="141"/>
    </row>
    <row r="128" spans="1:5" ht="12" customHeight="1" thickBot="1" x14ac:dyDescent="0.3">
      <c r="A128" s="24" t="s">
        <v>10</v>
      </c>
      <c r="B128" s="64" t="s">
        <v>376</v>
      </c>
      <c r="C128" s="211">
        <f>+C93+C114</f>
        <v>0</v>
      </c>
      <c r="D128" s="297">
        <f>+D93+D114</f>
        <v>0</v>
      </c>
      <c r="E128" s="138">
        <f>+E93+E114</f>
        <v>0</v>
      </c>
    </row>
    <row r="129" spans="1:11" ht="12" customHeight="1" thickBot="1" x14ac:dyDescent="0.3">
      <c r="A129" s="24" t="s">
        <v>11</v>
      </c>
      <c r="B129" s="64" t="s">
        <v>377</v>
      </c>
      <c r="C129" s="211">
        <f>+C130+C131+C132</f>
        <v>0</v>
      </c>
      <c r="D129" s="297">
        <f>+D130+D131+D132</f>
        <v>0</v>
      </c>
      <c r="E129" s="138">
        <f>+E130+E131+E132</f>
        <v>0</v>
      </c>
    </row>
    <row r="130" spans="1:11" s="60" customFormat="1" ht="12" customHeight="1" x14ac:dyDescent="0.25">
      <c r="A130" s="241" t="s">
        <v>195</v>
      </c>
      <c r="B130" s="7" t="s">
        <v>434</v>
      </c>
      <c r="C130" s="212"/>
      <c r="D130" s="299"/>
      <c r="E130" s="139"/>
    </row>
    <row r="131" spans="1:11" ht="12" customHeight="1" x14ac:dyDescent="0.25">
      <c r="A131" s="241" t="s">
        <v>196</v>
      </c>
      <c r="B131" s="7" t="s">
        <v>385</v>
      </c>
      <c r="C131" s="212"/>
      <c r="D131" s="299"/>
      <c r="E131" s="139"/>
    </row>
    <row r="132" spans="1:11" ht="12" customHeight="1" thickBot="1" x14ac:dyDescent="0.3">
      <c r="A132" s="250" t="s">
        <v>197</v>
      </c>
      <c r="B132" s="5" t="s">
        <v>433</v>
      </c>
      <c r="C132" s="212"/>
      <c r="D132" s="299"/>
      <c r="E132" s="139"/>
    </row>
    <row r="133" spans="1:11" ht="12" customHeight="1" thickBot="1" x14ac:dyDescent="0.3">
      <c r="A133" s="24" t="s">
        <v>12</v>
      </c>
      <c r="B133" s="64" t="s">
        <v>378</v>
      </c>
      <c r="C133" s="211">
        <f>+C134+C135+C136+C137+C138+C139</f>
        <v>0</v>
      </c>
      <c r="D133" s="297">
        <f>+D134+D135+D136+D137+D138+D139</f>
        <v>0</v>
      </c>
      <c r="E133" s="138">
        <f>+E134+E135+E136+E137+E138+E139</f>
        <v>0</v>
      </c>
    </row>
    <row r="134" spans="1:11" ht="12" customHeight="1" x14ac:dyDescent="0.25">
      <c r="A134" s="241" t="s">
        <v>59</v>
      </c>
      <c r="B134" s="7" t="s">
        <v>387</v>
      </c>
      <c r="C134" s="212"/>
      <c r="D134" s="299"/>
      <c r="E134" s="139"/>
    </row>
    <row r="135" spans="1:11" ht="12" customHeight="1" x14ac:dyDescent="0.25">
      <c r="A135" s="241" t="s">
        <v>60</v>
      </c>
      <c r="B135" s="7" t="s">
        <v>379</v>
      </c>
      <c r="C135" s="212"/>
      <c r="D135" s="299"/>
      <c r="E135" s="139"/>
    </row>
    <row r="136" spans="1:11" ht="12" customHeight="1" x14ac:dyDescent="0.25">
      <c r="A136" s="241" t="s">
        <v>61</v>
      </c>
      <c r="B136" s="7" t="s">
        <v>380</v>
      </c>
      <c r="C136" s="212"/>
      <c r="D136" s="299"/>
      <c r="E136" s="139"/>
    </row>
    <row r="137" spans="1:11" ht="12" customHeight="1" x14ac:dyDescent="0.25">
      <c r="A137" s="241" t="s">
        <v>119</v>
      </c>
      <c r="B137" s="7" t="s">
        <v>432</v>
      </c>
      <c r="C137" s="212"/>
      <c r="D137" s="299"/>
      <c r="E137" s="139"/>
    </row>
    <row r="138" spans="1:11" ht="12" customHeight="1" x14ac:dyDescent="0.25">
      <c r="A138" s="241" t="s">
        <v>120</v>
      </c>
      <c r="B138" s="7" t="s">
        <v>382</v>
      </c>
      <c r="C138" s="212"/>
      <c r="D138" s="299"/>
      <c r="E138" s="139"/>
    </row>
    <row r="139" spans="1:11" s="60" customFormat="1" ht="12" customHeight="1" thickBot="1" x14ac:dyDescent="0.3">
      <c r="A139" s="250" t="s">
        <v>121</v>
      </c>
      <c r="B139" s="5" t="s">
        <v>383</v>
      </c>
      <c r="C139" s="212"/>
      <c r="D139" s="299"/>
      <c r="E139" s="139"/>
    </row>
    <row r="140" spans="1:11" ht="12" customHeight="1" thickBot="1" x14ac:dyDescent="0.3">
      <c r="A140" s="24" t="s">
        <v>13</v>
      </c>
      <c r="B140" s="64" t="s">
        <v>447</v>
      </c>
      <c r="C140" s="217">
        <f>+C141+C142+C144+C145+C143</f>
        <v>0</v>
      </c>
      <c r="D140" s="301">
        <f>+D141+D142+D144+D145+D143</f>
        <v>0</v>
      </c>
      <c r="E140" s="253">
        <f>+E141+E142+E144+E145+E143</f>
        <v>0</v>
      </c>
      <c r="K140" s="121"/>
    </row>
    <row r="141" spans="1:11" x14ac:dyDescent="0.25">
      <c r="A141" s="241" t="s">
        <v>62</v>
      </c>
      <c r="B141" s="7" t="s">
        <v>301</v>
      </c>
      <c r="C141" s="212"/>
      <c r="D141" s="299"/>
      <c r="E141" s="139"/>
    </row>
    <row r="142" spans="1:11" ht="12" customHeight="1" x14ac:dyDescent="0.25">
      <c r="A142" s="241" t="s">
        <v>63</v>
      </c>
      <c r="B142" s="7" t="s">
        <v>302</v>
      </c>
      <c r="C142" s="212"/>
      <c r="D142" s="299"/>
      <c r="E142" s="139"/>
    </row>
    <row r="143" spans="1:11" ht="12" customHeight="1" x14ac:dyDescent="0.25">
      <c r="A143" s="241" t="s">
        <v>215</v>
      </c>
      <c r="B143" s="7" t="s">
        <v>446</v>
      </c>
      <c r="C143" s="212"/>
      <c r="D143" s="299"/>
      <c r="E143" s="139"/>
    </row>
    <row r="144" spans="1:11" s="60" customFormat="1" ht="12" customHeight="1" x14ac:dyDescent="0.25">
      <c r="A144" s="241" t="s">
        <v>216</v>
      </c>
      <c r="B144" s="7" t="s">
        <v>392</v>
      </c>
      <c r="C144" s="212"/>
      <c r="D144" s="299"/>
      <c r="E144" s="139"/>
    </row>
    <row r="145" spans="1:5" s="60" customFormat="1" ht="12" customHeight="1" thickBot="1" x14ac:dyDescent="0.3">
      <c r="A145" s="250" t="s">
        <v>217</v>
      </c>
      <c r="B145" s="5" t="s">
        <v>321</v>
      </c>
      <c r="C145" s="212"/>
      <c r="D145" s="299"/>
      <c r="E145" s="139"/>
    </row>
    <row r="146" spans="1:5" s="60" customFormat="1" ht="12" customHeight="1" thickBot="1" x14ac:dyDescent="0.3">
      <c r="A146" s="24" t="s">
        <v>14</v>
      </c>
      <c r="B146" s="64" t="s">
        <v>393</v>
      </c>
      <c r="C146" s="288">
        <f>+C147+C148+C149+C150+C151</f>
        <v>0</v>
      </c>
      <c r="D146" s="302">
        <f>+D147+D148+D149+D150+D151</f>
        <v>0</v>
      </c>
      <c r="E146" s="282">
        <f>+E147+E148+E149+E150+E151</f>
        <v>0</v>
      </c>
    </row>
    <row r="147" spans="1:5" s="60" customFormat="1" ht="12" customHeight="1" x14ac:dyDescent="0.25">
      <c r="A147" s="241" t="s">
        <v>64</v>
      </c>
      <c r="B147" s="7" t="s">
        <v>388</v>
      </c>
      <c r="C147" s="212"/>
      <c r="D147" s="299"/>
      <c r="E147" s="139"/>
    </row>
    <row r="148" spans="1:5" s="60" customFormat="1" ht="12" customHeight="1" x14ac:dyDescent="0.25">
      <c r="A148" s="241" t="s">
        <v>65</v>
      </c>
      <c r="B148" s="7" t="s">
        <v>395</v>
      </c>
      <c r="C148" s="212"/>
      <c r="D148" s="299"/>
      <c r="E148" s="139"/>
    </row>
    <row r="149" spans="1:5" s="60" customFormat="1" ht="12" customHeight="1" x14ac:dyDescent="0.25">
      <c r="A149" s="241" t="s">
        <v>227</v>
      </c>
      <c r="B149" s="7" t="s">
        <v>390</v>
      </c>
      <c r="C149" s="212"/>
      <c r="D149" s="299"/>
      <c r="E149" s="139"/>
    </row>
    <row r="150" spans="1:5" s="60" customFormat="1" ht="12" customHeight="1" x14ac:dyDescent="0.25">
      <c r="A150" s="241" t="s">
        <v>228</v>
      </c>
      <c r="B150" s="7" t="s">
        <v>435</v>
      </c>
      <c r="C150" s="212"/>
      <c r="D150" s="299"/>
      <c r="E150" s="139"/>
    </row>
    <row r="151" spans="1:5" ht="12.75" customHeight="1" thickBot="1" x14ac:dyDescent="0.3">
      <c r="A151" s="250" t="s">
        <v>394</v>
      </c>
      <c r="B151" s="5" t="s">
        <v>397</v>
      </c>
      <c r="C151" s="214"/>
      <c r="D151" s="300"/>
      <c r="E151" s="141"/>
    </row>
    <row r="152" spans="1:5" ht="12.75" customHeight="1" thickBot="1" x14ac:dyDescent="0.3">
      <c r="A152" s="277" t="s">
        <v>15</v>
      </c>
      <c r="B152" s="64" t="s">
        <v>398</v>
      </c>
      <c r="C152" s="288"/>
      <c r="D152" s="302"/>
      <c r="E152" s="282"/>
    </row>
    <row r="153" spans="1:5" ht="12.75" customHeight="1" thickBot="1" x14ac:dyDescent="0.3">
      <c r="A153" s="277" t="s">
        <v>16</v>
      </c>
      <c r="B153" s="64" t="s">
        <v>399</v>
      </c>
      <c r="C153" s="288"/>
      <c r="D153" s="302"/>
      <c r="E153" s="282"/>
    </row>
    <row r="154" spans="1:5" ht="12" customHeight="1" thickBot="1" x14ac:dyDescent="0.3">
      <c r="A154" s="24" t="s">
        <v>17</v>
      </c>
      <c r="B154" s="64" t="s">
        <v>401</v>
      </c>
      <c r="C154" s="290">
        <f>+C129+C133+C140+C146+C152+C153</f>
        <v>0</v>
      </c>
      <c r="D154" s="304">
        <f>+D129+D133+D140+D146+D152+D153</f>
        <v>0</v>
      </c>
      <c r="E154" s="284">
        <f>+E129+E133+E140+E146+E152+E153</f>
        <v>0</v>
      </c>
    </row>
    <row r="155" spans="1:5" ht="15" customHeight="1" thickBot="1" x14ac:dyDescent="0.3">
      <c r="A155" s="252" t="s">
        <v>18</v>
      </c>
      <c r="B155" s="198" t="s">
        <v>400</v>
      </c>
      <c r="C155" s="290">
        <f>+C128+C154</f>
        <v>0</v>
      </c>
      <c r="D155" s="304">
        <f>+D128+D154</f>
        <v>0</v>
      </c>
      <c r="E155" s="284">
        <f>+E128+E154</f>
        <v>0</v>
      </c>
    </row>
    <row r="156" spans="1:5" ht="13.8" thickBot="1" x14ac:dyDescent="0.3">
      <c r="A156" s="201"/>
      <c r="B156" s="202"/>
      <c r="C156" s="203"/>
      <c r="D156" s="203"/>
      <c r="E156" s="203"/>
    </row>
    <row r="157" spans="1:5" ht="15" customHeight="1" thickBot="1" x14ac:dyDescent="0.3">
      <c r="A157" s="390" t="s">
        <v>535</v>
      </c>
      <c r="B157" s="391"/>
      <c r="C157" s="378"/>
      <c r="D157" s="378"/>
      <c r="E157" s="377"/>
    </row>
    <row r="158" spans="1:5" ht="14.25" customHeight="1" thickBot="1" x14ac:dyDescent="0.3">
      <c r="A158" s="392" t="s">
        <v>536</v>
      </c>
      <c r="B158" s="393"/>
      <c r="C158" s="378"/>
      <c r="D158" s="378"/>
      <c r="E158" s="377"/>
    </row>
  </sheetData>
  <sheetProtection sheet="1" objects="1" scenarios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30" zoomScaleNormal="130" workbookViewId="0">
      <selection activeCell="F3" sqref="F3"/>
    </sheetView>
  </sheetViews>
  <sheetFormatPr defaultColWidth="9.33203125" defaultRowHeight="13.2" x14ac:dyDescent="0.25"/>
  <cols>
    <col min="1" max="1" width="13" style="117" customWidth="1"/>
    <col min="2" max="2" width="59" style="118" customWidth="1"/>
    <col min="3" max="4" width="15.77734375" style="118" customWidth="1"/>
    <col min="5" max="5" width="15.77734375" style="118" hidden="1" customWidth="1"/>
    <col min="6" max="16384" width="9.33203125" style="118"/>
  </cols>
  <sheetData>
    <row r="1" spans="1:5" s="104" customFormat="1" ht="21" customHeight="1" thickBot="1" x14ac:dyDescent="0.3">
      <c r="A1" s="103"/>
      <c r="B1" s="105"/>
      <c r="C1" s="1"/>
      <c r="D1" s="519" t="s">
        <v>745</v>
      </c>
      <c r="E1" s="367" t="s">
        <v>737</v>
      </c>
    </row>
    <row r="2" spans="1:5" s="259" customFormat="1" ht="23.4" thickBot="1" x14ac:dyDescent="0.3">
      <c r="A2" s="91" t="s">
        <v>496</v>
      </c>
      <c r="B2" s="563" t="s">
        <v>547</v>
      </c>
      <c r="C2" s="564"/>
      <c r="D2" s="565"/>
      <c r="E2" s="381" t="s">
        <v>45</v>
      </c>
    </row>
    <row r="3" spans="1:5" s="259" customFormat="1" ht="23.4" thickBot="1" x14ac:dyDescent="0.3">
      <c r="A3" s="91" t="s">
        <v>140</v>
      </c>
      <c r="B3" s="563" t="s">
        <v>329</v>
      </c>
      <c r="C3" s="564"/>
      <c r="D3" s="565"/>
      <c r="E3" s="381" t="s">
        <v>41</v>
      </c>
    </row>
    <row r="4" spans="1:5" s="260" customFormat="1" ht="15.9" customHeight="1" thickBot="1" x14ac:dyDescent="0.35">
      <c r="A4" s="106"/>
      <c r="B4" s="106"/>
      <c r="C4" s="107"/>
      <c r="D4" s="57"/>
      <c r="E4" s="107" t="str">
        <f>'6.1.3. sz. mell'!E4</f>
        <v xml:space="preserve"> Forintban!</v>
      </c>
    </row>
    <row r="5" spans="1:5" ht="23.4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">
        <v>477</v>
      </c>
    </row>
    <row r="6" spans="1:5" s="26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26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197" customFormat="1" ht="12" customHeight="1" thickBot="1" x14ac:dyDescent="0.3">
      <c r="A8" s="94" t="s">
        <v>8</v>
      </c>
      <c r="B8" s="109" t="s">
        <v>436</v>
      </c>
      <c r="C8" s="155">
        <f>SUM(C9:C19)</f>
        <v>0</v>
      </c>
      <c r="D8" s="155">
        <f>SUM(D9:D19)</f>
        <v>478990</v>
      </c>
      <c r="E8" s="192">
        <f>SUM(E9:E19)</f>
        <v>478990</v>
      </c>
    </row>
    <row r="9" spans="1:5" s="197" customFormat="1" ht="12" customHeight="1" x14ac:dyDescent="0.25">
      <c r="A9" s="254" t="s">
        <v>66</v>
      </c>
      <c r="B9" s="8" t="s">
        <v>204</v>
      </c>
      <c r="C9" s="328"/>
      <c r="D9" s="328"/>
      <c r="E9" s="382"/>
    </row>
    <row r="10" spans="1:5" s="197" customFormat="1" ht="12" customHeight="1" x14ac:dyDescent="0.25">
      <c r="A10" s="255" t="s">
        <v>67</v>
      </c>
      <c r="B10" s="6" t="s">
        <v>205</v>
      </c>
      <c r="C10" s="152"/>
      <c r="D10" s="152">
        <v>472000</v>
      </c>
      <c r="E10" s="318">
        <v>472000</v>
      </c>
    </row>
    <row r="11" spans="1:5" s="197" customFormat="1" ht="12" customHeight="1" x14ac:dyDescent="0.25">
      <c r="A11" s="255" t="s">
        <v>68</v>
      </c>
      <c r="B11" s="6" t="s">
        <v>206</v>
      </c>
      <c r="C11" s="152"/>
      <c r="D11" s="152"/>
      <c r="E11" s="318"/>
    </row>
    <row r="12" spans="1:5" s="197" customFormat="1" ht="12" customHeight="1" x14ac:dyDescent="0.25">
      <c r="A12" s="255" t="s">
        <v>69</v>
      </c>
      <c r="B12" s="6" t="s">
        <v>207</v>
      </c>
      <c r="C12" s="152"/>
      <c r="D12" s="152"/>
      <c r="E12" s="318"/>
    </row>
    <row r="13" spans="1:5" s="197" customFormat="1" ht="12" customHeight="1" x14ac:dyDescent="0.25">
      <c r="A13" s="255" t="s">
        <v>101</v>
      </c>
      <c r="B13" s="6" t="s">
        <v>208</v>
      </c>
      <c r="C13" s="152"/>
      <c r="D13" s="152"/>
      <c r="E13" s="318"/>
    </row>
    <row r="14" spans="1:5" s="197" customFormat="1" ht="12" customHeight="1" x14ac:dyDescent="0.25">
      <c r="A14" s="255" t="s">
        <v>70</v>
      </c>
      <c r="B14" s="6" t="s">
        <v>331</v>
      </c>
      <c r="C14" s="152"/>
      <c r="D14" s="152"/>
      <c r="E14" s="318"/>
    </row>
    <row r="15" spans="1:5" s="197" customFormat="1" ht="12" customHeight="1" x14ac:dyDescent="0.25">
      <c r="A15" s="255" t="s">
        <v>71</v>
      </c>
      <c r="B15" s="5" t="s">
        <v>332</v>
      </c>
      <c r="C15" s="152"/>
      <c r="D15" s="152"/>
      <c r="E15" s="318"/>
    </row>
    <row r="16" spans="1:5" s="197" customFormat="1" ht="12" customHeight="1" x14ac:dyDescent="0.25">
      <c r="A16" s="255" t="s">
        <v>79</v>
      </c>
      <c r="B16" s="6" t="s">
        <v>211</v>
      </c>
      <c r="C16" s="325"/>
      <c r="D16" s="325">
        <v>1303</v>
      </c>
      <c r="E16" s="323">
        <v>1303</v>
      </c>
    </row>
    <row r="17" spans="1:5" s="262" customFormat="1" ht="12" customHeight="1" x14ac:dyDescent="0.25">
      <c r="A17" s="255" t="s">
        <v>80</v>
      </c>
      <c r="B17" s="6" t="s">
        <v>212</v>
      </c>
      <c r="C17" s="152"/>
      <c r="D17" s="152"/>
      <c r="E17" s="318"/>
    </row>
    <row r="18" spans="1:5" s="262" customFormat="1" ht="12" customHeight="1" x14ac:dyDescent="0.25">
      <c r="A18" s="255" t="s">
        <v>81</v>
      </c>
      <c r="B18" s="6" t="s">
        <v>364</v>
      </c>
      <c r="C18" s="154"/>
      <c r="D18" s="154"/>
      <c r="E18" s="319"/>
    </row>
    <row r="19" spans="1:5" s="262" customFormat="1" ht="12" customHeight="1" thickBot="1" x14ac:dyDescent="0.3">
      <c r="A19" s="255" t="s">
        <v>82</v>
      </c>
      <c r="B19" s="5" t="s">
        <v>213</v>
      </c>
      <c r="C19" s="154"/>
      <c r="D19" s="154">
        <v>5687</v>
      </c>
      <c r="E19" s="319">
        <v>5687</v>
      </c>
    </row>
    <row r="20" spans="1:5" s="197" customFormat="1" ht="12" customHeight="1" thickBot="1" x14ac:dyDescent="0.3">
      <c r="A20" s="94" t="s">
        <v>9</v>
      </c>
      <c r="B20" s="109" t="s">
        <v>333</v>
      </c>
      <c r="C20" s="155">
        <f>SUM(C21:C23)</f>
        <v>0</v>
      </c>
      <c r="D20" s="155">
        <f>SUM(D21:D23)</f>
        <v>1242980</v>
      </c>
      <c r="E20" s="192">
        <f>SUM(E21:E23)</f>
        <v>1242980</v>
      </c>
    </row>
    <row r="21" spans="1:5" s="262" customFormat="1" ht="12" customHeight="1" x14ac:dyDescent="0.25">
      <c r="A21" s="255" t="s">
        <v>72</v>
      </c>
      <c r="B21" s="7" t="s">
        <v>186</v>
      </c>
      <c r="C21" s="152"/>
      <c r="D21" s="152"/>
      <c r="E21" s="318"/>
    </row>
    <row r="22" spans="1:5" s="262" customFormat="1" ht="12" customHeight="1" x14ac:dyDescent="0.25">
      <c r="A22" s="255" t="s">
        <v>73</v>
      </c>
      <c r="B22" s="6" t="s">
        <v>334</v>
      </c>
      <c r="C22" s="152"/>
      <c r="D22" s="152"/>
      <c r="E22" s="318"/>
    </row>
    <row r="23" spans="1:5" s="262" customFormat="1" ht="12" customHeight="1" x14ac:dyDescent="0.25">
      <c r="A23" s="255" t="s">
        <v>74</v>
      </c>
      <c r="B23" s="6" t="s">
        <v>335</v>
      </c>
      <c r="C23" s="152"/>
      <c r="D23" s="152">
        <v>1242980</v>
      </c>
      <c r="E23" s="318">
        <v>1242980</v>
      </c>
    </row>
    <row r="24" spans="1:5" s="262" customFormat="1" ht="12" customHeight="1" thickBot="1" x14ac:dyDescent="0.3">
      <c r="A24" s="255" t="s">
        <v>75</v>
      </c>
      <c r="B24" s="6" t="s">
        <v>437</v>
      </c>
      <c r="C24" s="152"/>
      <c r="D24" s="152"/>
      <c r="E24" s="318"/>
    </row>
    <row r="25" spans="1:5" s="262" customFormat="1" ht="12" customHeight="1" thickBot="1" x14ac:dyDescent="0.3">
      <c r="A25" s="99" t="s">
        <v>10</v>
      </c>
      <c r="B25" s="64" t="s">
        <v>118</v>
      </c>
      <c r="C25" s="384"/>
      <c r="D25" s="384"/>
      <c r="E25" s="191"/>
    </row>
    <row r="26" spans="1:5" s="262" customFormat="1" ht="12" customHeight="1" thickBot="1" x14ac:dyDescent="0.3">
      <c r="A26" s="99" t="s">
        <v>11</v>
      </c>
      <c r="B26" s="64" t="s">
        <v>438</v>
      </c>
      <c r="C26" s="155">
        <f>+C27+C28+C29</f>
        <v>0</v>
      </c>
      <c r="D26" s="155">
        <f>+D27+D28+D29</f>
        <v>0</v>
      </c>
      <c r="E26" s="192">
        <f>+E27+E28+E29</f>
        <v>0</v>
      </c>
    </row>
    <row r="27" spans="1:5" s="262" customFormat="1" ht="12" customHeight="1" x14ac:dyDescent="0.25">
      <c r="A27" s="256" t="s">
        <v>195</v>
      </c>
      <c r="B27" s="257" t="s">
        <v>191</v>
      </c>
      <c r="C27" s="326"/>
      <c r="D27" s="326"/>
      <c r="E27" s="324"/>
    </row>
    <row r="28" spans="1:5" s="262" customFormat="1" ht="12" customHeight="1" x14ac:dyDescent="0.25">
      <c r="A28" s="256" t="s">
        <v>196</v>
      </c>
      <c r="B28" s="257" t="s">
        <v>334</v>
      </c>
      <c r="C28" s="152"/>
      <c r="D28" s="152"/>
      <c r="E28" s="318"/>
    </row>
    <row r="29" spans="1:5" s="262" customFormat="1" ht="12" customHeight="1" x14ac:dyDescent="0.25">
      <c r="A29" s="256" t="s">
        <v>197</v>
      </c>
      <c r="B29" s="258" t="s">
        <v>337</v>
      </c>
      <c r="C29" s="152"/>
      <c r="D29" s="152"/>
      <c r="E29" s="318"/>
    </row>
    <row r="30" spans="1:5" s="262" customFormat="1" ht="12" customHeight="1" thickBot="1" x14ac:dyDescent="0.3">
      <c r="A30" s="255" t="s">
        <v>198</v>
      </c>
      <c r="B30" s="69" t="s">
        <v>439</v>
      </c>
      <c r="C30" s="55"/>
      <c r="D30" s="55"/>
      <c r="E30" s="383"/>
    </row>
    <row r="31" spans="1:5" s="262" customFormat="1" ht="12" customHeight="1" thickBot="1" x14ac:dyDescent="0.3">
      <c r="A31" s="99" t="s">
        <v>12</v>
      </c>
      <c r="B31" s="64" t="s">
        <v>338</v>
      </c>
      <c r="C31" s="155">
        <f>+C32+C33+C34</f>
        <v>0</v>
      </c>
      <c r="D31" s="155">
        <f>+D32+D33+D34</f>
        <v>0</v>
      </c>
      <c r="E31" s="192">
        <f>+E32+E33+E34</f>
        <v>0</v>
      </c>
    </row>
    <row r="32" spans="1:5" s="262" customFormat="1" ht="12" customHeight="1" x14ac:dyDescent="0.25">
      <c r="A32" s="256" t="s">
        <v>59</v>
      </c>
      <c r="B32" s="257" t="s">
        <v>218</v>
      </c>
      <c r="C32" s="326"/>
      <c r="D32" s="326"/>
      <c r="E32" s="324"/>
    </row>
    <row r="33" spans="1:5" s="262" customFormat="1" ht="12" customHeight="1" x14ac:dyDescent="0.25">
      <c r="A33" s="256" t="s">
        <v>60</v>
      </c>
      <c r="B33" s="258" t="s">
        <v>219</v>
      </c>
      <c r="C33" s="156"/>
      <c r="D33" s="156"/>
      <c r="E33" s="320"/>
    </row>
    <row r="34" spans="1:5" s="262" customFormat="1" ht="12" customHeight="1" thickBot="1" x14ac:dyDescent="0.3">
      <c r="A34" s="255" t="s">
        <v>61</v>
      </c>
      <c r="B34" s="69" t="s">
        <v>220</v>
      </c>
      <c r="C34" s="55"/>
      <c r="D34" s="55"/>
      <c r="E34" s="383"/>
    </row>
    <row r="35" spans="1:5" s="197" customFormat="1" ht="12" customHeight="1" thickBot="1" x14ac:dyDescent="0.3">
      <c r="A35" s="99" t="s">
        <v>13</v>
      </c>
      <c r="B35" s="64" t="s">
        <v>306</v>
      </c>
      <c r="C35" s="384"/>
      <c r="D35" s="384"/>
      <c r="E35" s="191"/>
    </row>
    <row r="36" spans="1:5" s="197" customFormat="1" ht="12" customHeight="1" thickBot="1" x14ac:dyDescent="0.3">
      <c r="A36" s="99" t="s">
        <v>14</v>
      </c>
      <c r="B36" s="64" t="s">
        <v>339</v>
      </c>
      <c r="C36" s="384"/>
      <c r="D36" s="384"/>
      <c r="E36" s="191"/>
    </row>
    <row r="37" spans="1:5" s="197" customFormat="1" ht="12" customHeight="1" thickBot="1" x14ac:dyDescent="0.3">
      <c r="A37" s="94" t="s">
        <v>15</v>
      </c>
      <c r="B37" s="64" t="s">
        <v>340</v>
      </c>
      <c r="C37" s="155">
        <f>+C8+C20+C25+C26+C31+C35+C36</f>
        <v>0</v>
      </c>
      <c r="D37" s="155">
        <f>+D8+D20+D25+D26+D31+D35+D36</f>
        <v>1721970</v>
      </c>
      <c r="E37" s="192">
        <f>+E8+E20+E25+E26+E31+E35+E36</f>
        <v>1721970</v>
      </c>
    </row>
    <row r="38" spans="1:5" s="197" customFormat="1" ht="12" customHeight="1" thickBot="1" x14ac:dyDescent="0.3">
      <c r="A38" s="110" t="s">
        <v>16</v>
      </c>
      <c r="B38" s="64" t="s">
        <v>341</v>
      </c>
      <c r="C38" s="155">
        <f>+C39+C40+C41</f>
        <v>54464967</v>
      </c>
      <c r="D38" s="155">
        <f>+D39+D40+D41</f>
        <v>58425793</v>
      </c>
      <c r="E38" s="192">
        <f>+E39+E40+E41</f>
        <v>57642755</v>
      </c>
    </row>
    <row r="39" spans="1:5" s="197" customFormat="1" ht="12" customHeight="1" x14ac:dyDescent="0.25">
      <c r="A39" s="256" t="s">
        <v>342</v>
      </c>
      <c r="B39" s="257" t="s">
        <v>168</v>
      </c>
      <c r="C39" s="326"/>
      <c r="D39" s="326">
        <v>605833</v>
      </c>
      <c r="E39" s="324">
        <v>605833</v>
      </c>
    </row>
    <row r="40" spans="1:5" s="197" customFormat="1" ht="12" customHeight="1" x14ac:dyDescent="0.25">
      <c r="A40" s="256" t="s">
        <v>343</v>
      </c>
      <c r="B40" s="258" t="s">
        <v>1</v>
      </c>
      <c r="C40" s="156"/>
      <c r="D40" s="156"/>
      <c r="E40" s="320"/>
    </row>
    <row r="41" spans="1:5" s="262" customFormat="1" ht="12" customHeight="1" thickBot="1" x14ac:dyDescent="0.3">
      <c r="A41" s="255" t="s">
        <v>344</v>
      </c>
      <c r="B41" s="69" t="s">
        <v>345</v>
      </c>
      <c r="C41" s="55">
        <v>54464967</v>
      </c>
      <c r="D41" s="55">
        <v>57819960</v>
      </c>
      <c r="E41" s="383">
        <v>57036922</v>
      </c>
    </row>
    <row r="42" spans="1:5" s="262" customFormat="1" ht="15" customHeight="1" thickBot="1" x14ac:dyDescent="0.25">
      <c r="A42" s="110" t="s">
        <v>17</v>
      </c>
      <c r="B42" s="111" t="s">
        <v>346</v>
      </c>
      <c r="C42" s="385">
        <f>+C37+C38</f>
        <v>54464967</v>
      </c>
      <c r="D42" s="385">
        <f>+D37+D38</f>
        <v>60147763</v>
      </c>
      <c r="E42" s="195">
        <f>+E37+E38</f>
        <v>59364725</v>
      </c>
    </row>
    <row r="43" spans="1:5" s="262" customFormat="1" ht="15" customHeight="1" x14ac:dyDescent="0.25">
      <c r="A43" s="112"/>
      <c r="B43" s="113"/>
      <c r="C43" s="193"/>
    </row>
    <row r="44" spans="1:5" ht="13.8" thickBot="1" x14ac:dyDescent="0.3">
      <c r="A44" s="114"/>
      <c r="B44" s="115"/>
      <c r="C44" s="194"/>
    </row>
    <row r="45" spans="1:5" s="261" customFormat="1" ht="16.5" customHeight="1" thickBot="1" x14ac:dyDescent="0.3">
      <c r="A45" s="559" t="s">
        <v>43</v>
      </c>
      <c r="B45" s="560"/>
      <c r="C45" s="560"/>
      <c r="D45" s="560"/>
      <c r="E45" s="561"/>
    </row>
    <row r="46" spans="1:5" s="263" customFormat="1" ht="12" customHeight="1" thickBot="1" x14ac:dyDescent="0.3">
      <c r="A46" s="99" t="s">
        <v>8</v>
      </c>
      <c r="B46" s="64" t="s">
        <v>347</v>
      </c>
      <c r="C46" s="155">
        <f>SUM(C47:C51)</f>
        <v>54464967</v>
      </c>
      <c r="D46" s="155">
        <f>SUM(D47:D51)</f>
        <v>60033631</v>
      </c>
      <c r="E46" s="192">
        <f>SUM(E47:E51)</f>
        <v>58815842</v>
      </c>
    </row>
    <row r="47" spans="1:5" ht="12" customHeight="1" x14ac:dyDescent="0.25">
      <c r="A47" s="255" t="s">
        <v>66</v>
      </c>
      <c r="B47" s="7" t="s">
        <v>37</v>
      </c>
      <c r="C47" s="326">
        <v>40745587</v>
      </c>
      <c r="D47" s="326">
        <v>45695442</v>
      </c>
      <c r="E47" s="324">
        <v>45334936</v>
      </c>
    </row>
    <row r="48" spans="1:5" ht="12" customHeight="1" x14ac:dyDescent="0.25">
      <c r="A48" s="255" t="s">
        <v>67</v>
      </c>
      <c r="B48" s="6" t="s">
        <v>127</v>
      </c>
      <c r="C48" s="54">
        <v>7119380</v>
      </c>
      <c r="D48" s="54">
        <v>7807568</v>
      </c>
      <c r="E48" s="321">
        <v>7644588</v>
      </c>
    </row>
    <row r="49" spans="1:5" ht="12" customHeight="1" x14ac:dyDescent="0.25">
      <c r="A49" s="255" t="s">
        <v>68</v>
      </c>
      <c r="B49" s="6" t="s">
        <v>94</v>
      </c>
      <c r="C49" s="54">
        <v>6600000</v>
      </c>
      <c r="D49" s="54">
        <v>6530621</v>
      </c>
      <c r="E49" s="321">
        <v>5836318</v>
      </c>
    </row>
    <row r="50" spans="1:5" ht="12" customHeight="1" x14ac:dyDescent="0.25">
      <c r="A50" s="255" t="s">
        <v>69</v>
      </c>
      <c r="B50" s="6" t="s">
        <v>128</v>
      </c>
      <c r="C50" s="54"/>
      <c r="D50" s="54"/>
      <c r="E50" s="321"/>
    </row>
    <row r="51" spans="1:5" ht="12" customHeight="1" thickBot="1" x14ac:dyDescent="0.3">
      <c r="A51" s="255" t="s">
        <v>101</v>
      </c>
      <c r="B51" s="6" t="s">
        <v>129</v>
      </c>
      <c r="C51" s="54"/>
      <c r="D51" s="54"/>
      <c r="E51" s="321"/>
    </row>
    <row r="52" spans="1:5" ht="12" customHeight="1" thickBot="1" x14ac:dyDescent="0.3">
      <c r="A52" s="99" t="s">
        <v>9</v>
      </c>
      <c r="B52" s="64" t="s">
        <v>348</v>
      </c>
      <c r="C52" s="155">
        <f>SUM(C53:C55)</f>
        <v>0</v>
      </c>
      <c r="D52" s="155">
        <f>SUM(D53:D55)</f>
        <v>114132</v>
      </c>
      <c r="E52" s="192">
        <f>SUM(E53:E55)</f>
        <v>114132</v>
      </c>
    </row>
    <row r="53" spans="1:5" s="263" customFormat="1" ht="12" customHeight="1" x14ac:dyDescent="0.25">
      <c r="A53" s="255" t="s">
        <v>72</v>
      </c>
      <c r="B53" s="7" t="s">
        <v>162</v>
      </c>
      <c r="C53" s="326"/>
      <c r="D53" s="326">
        <v>114132</v>
      </c>
      <c r="E53" s="324">
        <v>114132</v>
      </c>
    </row>
    <row r="54" spans="1:5" ht="12" customHeight="1" x14ac:dyDescent="0.25">
      <c r="A54" s="255" t="s">
        <v>73</v>
      </c>
      <c r="B54" s="6" t="s">
        <v>131</v>
      </c>
      <c r="C54" s="54"/>
      <c r="D54" s="54"/>
      <c r="E54" s="321"/>
    </row>
    <row r="55" spans="1:5" ht="12" customHeight="1" x14ac:dyDescent="0.25">
      <c r="A55" s="255" t="s">
        <v>74</v>
      </c>
      <c r="B55" s="6" t="s">
        <v>44</v>
      </c>
      <c r="C55" s="54"/>
      <c r="D55" s="54"/>
      <c r="E55" s="321"/>
    </row>
    <row r="56" spans="1:5" ht="12" customHeight="1" thickBot="1" x14ac:dyDescent="0.3">
      <c r="A56" s="255" t="s">
        <v>75</v>
      </c>
      <c r="B56" s="6" t="s">
        <v>440</v>
      </c>
      <c r="C56" s="54"/>
      <c r="D56" s="54"/>
      <c r="E56" s="321"/>
    </row>
    <row r="57" spans="1:5" ht="12" customHeight="1" thickBot="1" x14ac:dyDescent="0.3">
      <c r="A57" s="99" t="s">
        <v>10</v>
      </c>
      <c r="B57" s="64" t="s">
        <v>4</v>
      </c>
      <c r="C57" s="384"/>
      <c r="D57" s="384"/>
      <c r="E57" s="191"/>
    </row>
    <row r="58" spans="1:5" ht="15" customHeight="1" thickBot="1" x14ac:dyDescent="0.3">
      <c r="A58" s="99" t="s">
        <v>11</v>
      </c>
      <c r="B58" s="116" t="s">
        <v>444</v>
      </c>
      <c r="C58" s="385">
        <f>+C46+C52+C57</f>
        <v>54464967</v>
      </c>
      <c r="D58" s="385">
        <f>+D46+D52+D57</f>
        <v>60147763</v>
      </c>
      <c r="E58" s="195">
        <f>+E46+E52+E57</f>
        <v>58929974</v>
      </c>
    </row>
    <row r="59" spans="1:5" ht="13.8" thickBot="1" x14ac:dyDescent="0.3">
      <c r="C59" s="196"/>
      <c r="D59" s="196"/>
      <c r="E59" s="196"/>
    </row>
    <row r="60" spans="1:5" ht="15" customHeight="1" thickBot="1" x14ac:dyDescent="0.3">
      <c r="A60" s="390" t="s">
        <v>535</v>
      </c>
      <c r="B60" s="391"/>
      <c r="C60" s="378"/>
      <c r="D60" s="378"/>
      <c r="E60" s="377">
        <v>11</v>
      </c>
    </row>
    <row r="61" spans="1:5" ht="14.25" customHeight="1" thickBot="1" x14ac:dyDescent="0.3">
      <c r="A61" s="392" t="s">
        <v>536</v>
      </c>
      <c r="B61" s="393"/>
      <c r="C61" s="378"/>
      <c r="D61" s="378"/>
      <c r="E61" s="377"/>
    </row>
  </sheetData>
  <sheetProtection formatCells="0"/>
  <mergeCells count="4">
    <mergeCell ref="B2:D2"/>
    <mergeCell ref="B3:D3"/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topLeftCell="A49" zoomScale="130" zoomScaleNormal="130" workbookViewId="0">
      <selection activeCell="E5" sqref="E5"/>
    </sheetView>
  </sheetViews>
  <sheetFormatPr defaultColWidth="9.33203125" defaultRowHeight="13.2" x14ac:dyDescent="0.25"/>
  <cols>
    <col min="1" max="1" width="13" style="117" customWidth="1"/>
    <col min="2" max="2" width="59" style="118" customWidth="1"/>
    <col min="3" max="5" width="15.77734375" style="118" customWidth="1"/>
    <col min="6" max="16384" width="9.33203125" style="118"/>
  </cols>
  <sheetData>
    <row r="1" spans="1:5" s="104" customFormat="1" ht="21" customHeight="1" thickBot="1" x14ac:dyDescent="0.3">
      <c r="A1" s="103"/>
      <c r="B1" s="105"/>
      <c r="C1" s="1"/>
      <c r="D1" s="1"/>
      <c r="E1" s="367" t="s">
        <v>497</v>
      </c>
    </row>
    <row r="2" spans="1:5" s="259" customFormat="1" ht="23.4" thickBot="1" x14ac:dyDescent="0.3">
      <c r="A2" s="91" t="s">
        <v>496</v>
      </c>
      <c r="B2" s="563" t="s">
        <v>330</v>
      </c>
      <c r="C2" s="564"/>
      <c r="D2" s="565"/>
      <c r="E2" s="381" t="s">
        <v>45</v>
      </c>
    </row>
    <row r="3" spans="1:5" s="259" customFormat="1" ht="23.4" thickBot="1" x14ac:dyDescent="0.3">
      <c r="A3" s="91" t="s">
        <v>140</v>
      </c>
      <c r="B3" s="563" t="s">
        <v>349</v>
      </c>
      <c r="C3" s="564"/>
      <c r="D3" s="565"/>
      <c r="E3" s="381" t="s">
        <v>45</v>
      </c>
    </row>
    <row r="4" spans="1:5" s="260" customFormat="1" ht="15.9" customHeight="1" thickBot="1" x14ac:dyDescent="0.35">
      <c r="A4" s="106"/>
      <c r="B4" s="106"/>
      <c r="C4" s="107"/>
      <c r="D4" s="57"/>
      <c r="E4" s="107" t="str">
        <f>'7.1. sz. mell'!E4</f>
        <v xml:space="preserve"> Forintban!</v>
      </c>
    </row>
    <row r="5" spans="1:5" ht="23.4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tr">
        <f>+CONCATENATE("Teljesítés",CHAR(10),LEFT(ÖSSZEFÜGGÉSEK!A6,4),". VI. 30.")</f>
        <v>Teljesítés
2017. VI. 30.</v>
      </c>
    </row>
    <row r="6" spans="1:5" s="26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26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197" customFormat="1" ht="12" customHeight="1" thickBot="1" x14ac:dyDescent="0.3">
      <c r="A8" s="94" t="s">
        <v>8</v>
      </c>
      <c r="B8" s="109" t="s">
        <v>436</v>
      </c>
      <c r="C8" s="155">
        <f>SUM(C9:C19)</f>
        <v>0</v>
      </c>
      <c r="D8" s="155">
        <f>SUM(D9:D19)</f>
        <v>0</v>
      </c>
      <c r="E8" s="192">
        <f>SUM(E9:E19)</f>
        <v>0</v>
      </c>
    </row>
    <row r="9" spans="1:5" s="197" customFormat="1" ht="12" customHeight="1" x14ac:dyDescent="0.25">
      <c r="A9" s="254" t="s">
        <v>66</v>
      </c>
      <c r="B9" s="8" t="s">
        <v>204</v>
      </c>
      <c r="C9" s="328"/>
      <c r="D9" s="328"/>
      <c r="E9" s="382"/>
    </row>
    <row r="10" spans="1:5" s="197" customFormat="1" ht="12" customHeight="1" x14ac:dyDescent="0.25">
      <c r="A10" s="255" t="s">
        <v>67</v>
      </c>
      <c r="B10" s="6" t="s">
        <v>205</v>
      </c>
      <c r="C10" s="152"/>
      <c r="D10" s="152"/>
      <c r="E10" s="318"/>
    </row>
    <row r="11" spans="1:5" s="197" customFormat="1" ht="12" customHeight="1" x14ac:dyDescent="0.25">
      <c r="A11" s="255" t="s">
        <v>68</v>
      </c>
      <c r="B11" s="6" t="s">
        <v>206</v>
      </c>
      <c r="C11" s="152"/>
      <c r="D11" s="152"/>
      <c r="E11" s="318"/>
    </row>
    <row r="12" spans="1:5" s="197" customFormat="1" ht="12" customHeight="1" x14ac:dyDescent="0.25">
      <c r="A12" s="255" t="s">
        <v>69</v>
      </c>
      <c r="B12" s="6" t="s">
        <v>207</v>
      </c>
      <c r="C12" s="152"/>
      <c r="D12" s="152"/>
      <c r="E12" s="318"/>
    </row>
    <row r="13" spans="1:5" s="197" customFormat="1" ht="12" customHeight="1" x14ac:dyDescent="0.25">
      <c r="A13" s="255" t="s">
        <v>101</v>
      </c>
      <c r="B13" s="6" t="s">
        <v>208</v>
      </c>
      <c r="C13" s="152"/>
      <c r="D13" s="152"/>
      <c r="E13" s="318"/>
    </row>
    <row r="14" spans="1:5" s="197" customFormat="1" ht="12" customHeight="1" x14ac:dyDescent="0.25">
      <c r="A14" s="255" t="s">
        <v>70</v>
      </c>
      <c r="B14" s="6" t="s">
        <v>331</v>
      </c>
      <c r="C14" s="152"/>
      <c r="D14" s="152"/>
      <c r="E14" s="318"/>
    </row>
    <row r="15" spans="1:5" s="197" customFormat="1" ht="12" customHeight="1" x14ac:dyDescent="0.25">
      <c r="A15" s="255" t="s">
        <v>71</v>
      </c>
      <c r="B15" s="5" t="s">
        <v>332</v>
      </c>
      <c r="C15" s="152"/>
      <c r="D15" s="152"/>
      <c r="E15" s="318"/>
    </row>
    <row r="16" spans="1:5" s="197" customFormat="1" ht="12" customHeight="1" x14ac:dyDescent="0.25">
      <c r="A16" s="255" t="s">
        <v>79</v>
      </c>
      <c r="B16" s="6" t="s">
        <v>211</v>
      </c>
      <c r="C16" s="325"/>
      <c r="D16" s="325"/>
      <c r="E16" s="323"/>
    </row>
    <row r="17" spans="1:5" s="262" customFormat="1" ht="12" customHeight="1" x14ac:dyDescent="0.25">
      <c r="A17" s="255" t="s">
        <v>80</v>
      </c>
      <c r="B17" s="6" t="s">
        <v>212</v>
      </c>
      <c r="C17" s="152"/>
      <c r="D17" s="152"/>
      <c r="E17" s="318"/>
    </row>
    <row r="18" spans="1:5" s="262" customFormat="1" ht="12" customHeight="1" x14ac:dyDescent="0.25">
      <c r="A18" s="255" t="s">
        <v>81</v>
      </c>
      <c r="B18" s="6" t="s">
        <v>364</v>
      </c>
      <c r="C18" s="154"/>
      <c r="D18" s="154"/>
      <c r="E18" s="319"/>
    </row>
    <row r="19" spans="1:5" s="262" customFormat="1" ht="12" customHeight="1" thickBot="1" x14ac:dyDescent="0.3">
      <c r="A19" s="255" t="s">
        <v>82</v>
      </c>
      <c r="B19" s="5" t="s">
        <v>213</v>
      </c>
      <c r="C19" s="154"/>
      <c r="D19" s="154"/>
      <c r="E19" s="319"/>
    </row>
    <row r="20" spans="1:5" s="197" customFormat="1" ht="12" customHeight="1" thickBot="1" x14ac:dyDescent="0.3">
      <c r="A20" s="94" t="s">
        <v>9</v>
      </c>
      <c r="B20" s="109" t="s">
        <v>333</v>
      </c>
      <c r="C20" s="155">
        <f>SUM(C21:C23)</f>
        <v>0</v>
      </c>
      <c r="D20" s="155">
        <f>SUM(D21:D23)</f>
        <v>0</v>
      </c>
      <c r="E20" s="192">
        <f>SUM(E21:E23)</f>
        <v>0</v>
      </c>
    </row>
    <row r="21" spans="1:5" s="262" customFormat="1" ht="12" customHeight="1" x14ac:dyDescent="0.25">
      <c r="A21" s="255" t="s">
        <v>72</v>
      </c>
      <c r="B21" s="7" t="s">
        <v>186</v>
      </c>
      <c r="C21" s="152"/>
      <c r="D21" s="152"/>
      <c r="E21" s="318"/>
    </row>
    <row r="22" spans="1:5" s="262" customFormat="1" ht="12" customHeight="1" x14ac:dyDescent="0.25">
      <c r="A22" s="255" t="s">
        <v>73</v>
      </c>
      <c r="B22" s="6" t="s">
        <v>334</v>
      </c>
      <c r="C22" s="152"/>
      <c r="D22" s="152"/>
      <c r="E22" s="318"/>
    </row>
    <row r="23" spans="1:5" s="262" customFormat="1" ht="12" customHeight="1" x14ac:dyDescent="0.25">
      <c r="A23" s="255" t="s">
        <v>74</v>
      </c>
      <c r="B23" s="6" t="s">
        <v>335</v>
      </c>
      <c r="C23" s="152"/>
      <c r="D23" s="152"/>
      <c r="E23" s="318"/>
    </row>
    <row r="24" spans="1:5" s="262" customFormat="1" ht="12" customHeight="1" thickBot="1" x14ac:dyDescent="0.3">
      <c r="A24" s="255" t="s">
        <v>75</v>
      </c>
      <c r="B24" s="6" t="s">
        <v>437</v>
      </c>
      <c r="C24" s="152"/>
      <c r="D24" s="152"/>
      <c r="E24" s="318"/>
    </row>
    <row r="25" spans="1:5" s="262" customFormat="1" ht="12" customHeight="1" thickBot="1" x14ac:dyDescent="0.3">
      <c r="A25" s="99" t="s">
        <v>10</v>
      </c>
      <c r="B25" s="64" t="s">
        <v>118</v>
      </c>
      <c r="C25" s="384"/>
      <c r="D25" s="384"/>
      <c r="E25" s="191"/>
    </row>
    <row r="26" spans="1:5" s="262" customFormat="1" ht="12" customHeight="1" thickBot="1" x14ac:dyDescent="0.3">
      <c r="A26" s="99" t="s">
        <v>11</v>
      </c>
      <c r="B26" s="64" t="s">
        <v>438</v>
      </c>
      <c r="C26" s="155">
        <f>+C27+C28+C29</f>
        <v>0</v>
      </c>
      <c r="D26" s="155">
        <f>+D27+D28+D29</f>
        <v>0</v>
      </c>
      <c r="E26" s="192">
        <f>+E27+E28+E29</f>
        <v>0</v>
      </c>
    </row>
    <row r="27" spans="1:5" s="262" customFormat="1" ht="12" customHeight="1" x14ac:dyDescent="0.25">
      <c r="A27" s="256" t="s">
        <v>195</v>
      </c>
      <c r="B27" s="257" t="s">
        <v>191</v>
      </c>
      <c r="C27" s="326"/>
      <c r="D27" s="326"/>
      <c r="E27" s="324"/>
    </row>
    <row r="28" spans="1:5" s="262" customFormat="1" ht="12" customHeight="1" x14ac:dyDescent="0.25">
      <c r="A28" s="256" t="s">
        <v>196</v>
      </c>
      <c r="B28" s="257" t="s">
        <v>334</v>
      </c>
      <c r="C28" s="152"/>
      <c r="D28" s="152"/>
      <c r="E28" s="318"/>
    </row>
    <row r="29" spans="1:5" s="262" customFormat="1" ht="12" customHeight="1" x14ac:dyDescent="0.25">
      <c r="A29" s="256" t="s">
        <v>197</v>
      </c>
      <c r="B29" s="258" t="s">
        <v>337</v>
      </c>
      <c r="C29" s="152"/>
      <c r="D29" s="152"/>
      <c r="E29" s="318"/>
    </row>
    <row r="30" spans="1:5" s="262" customFormat="1" ht="12" customHeight="1" thickBot="1" x14ac:dyDescent="0.3">
      <c r="A30" s="255" t="s">
        <v>198</v>
      </c>
      <c r="B30" s="69" t="s">
        <v>439</v>
      </c>
      <c r="C30" s="55"/>
      <c r="D30" s="55"/>
      <c r="E30" s="383"/>
    </row>
    <row r="31" spans="1:5" s="262" customFormat="1" ht="12" customHeight="1" thickBot="1" x14ac:dyDescent="0.3">
      <c r="A31" s="99" t="s">
        <v>12</v>
      </c>
      <c r="B31" s="64" t="s">
        <v>338</v>
      </c>
      <c r="C31" s="155">
        <f>+C32+C33+C34</f>
        <v>0</v>
      </c>
      <c r="D31" s="155">
        <f>+D32+D33+D34</f>
        <v>0</v>
      </c>
      <c r="E31" s="192">
        <f>+E32+E33+E34</f>
        <v>0</v>
      </c>
    </row>
    <row r="32" spans="1:5" s="262" customFormat="1" ht="12" customHeight="1" x14ac:dyDescent="0.25">
      <c r="A32" s="256" t="s">
        <v>59</v>
      </c>
      <c r="B32" s="257" t="s">
        <v>218</v>
      </c>
      <c r="C32" s="326"/>
      <c r="D32" s="326"/>
      <c r="E32" s="324"/>
    </row>
    <row r="33" spans="1:5" s="262" customFormat="1" ht="12" customHeight="1" x14ac:dyDescent="0.25">
      <c r="A33" s="256" t="s">
        <v>60</v>
      </c>
      <c r="B33" s="258" t="s">
        <v>219</v>
      </c>
      <c r="C33" s="156"/>
      <c r="D33" s="156"/>
      <c r="E33" s="320"/>
    </row>
    <row r="34" spans="1:5" s="262" customFormat="1" ht="12" customHeight="1" thickBot="1" x14ac:dyDescent="0.3">
      <c r="A34" s="255" t="s">
        <v>61</v>
      </c>
      <c r="B34" s="69" t="s">
        <v>220</v>
      </c>
      <c r="C34" s="55"/>
      <c r="D34" s="55"/>
      <c r="E34" s="383"/>
    </row>
    <row r="35" spans="1:5" s="197" customFormat="1" ht="12" customHeight="1" thickBot="1" x14ac:dyDescent="0.3">
      <c r="A35" s="99" t="s">
        <v>13</v>
      </c>
      <c r="B35" s="64" t="s">
        <v>306</v>
      </c>
      <c r="C35" s="384"/>
      <c r="D35" s="384"/>
      <c r="E35" s="191"/>
    </row>
    <row r="36" spans="1:5" s="197" customFormat="1" ht="12" customHeight="1" thickBot="1" x14ac:dyDescent="0.3">
      <c r="A36" s="99" t="s">
        <v>14</v>
      </c>
      <c r="B36" s="64" t="s">
        <v>339</v>
      </c>
      <c r="C36" s="384"/>
      <c r="D36" s="384"/>
      <c r="E36" s="191"/>
    </row>
    <row r="37" spans="1:5" s="197" customFormat="1" ht="12" customHeight="1" thickBot="1" x14ac:dyDescent="0.3">
      <c r="A37" s="94" t="s">
        <v>15</v>
      </c>
      <c r="B37" s="64" t="s">
        <v>340</v>
      </c>
      <c r="C37" s="155">
        <f>+C8+C20+C25+C26+C31+C35+C36</f>
        <v>0</v>
      </c>
      <c r="D37" s="155">
        <f>+D8+D20+D25+D26+D31+D35+D36</f>
        <v>0</v>
      </c>
      <c r="E37" s="192">
        <f>+E8+E20+E25+E26+E31+E35+E36</f>
        <v>0</v>
      </c>
    </row>
    <row r="38" spans="1:5" s="197" customFormat="1" ht="12" customHeight="1" thickBot="1" x14ac:dyDescent="0.3">
      <c r="A38" s="110" t="s">
        <v>16</v>
      </c>
      <c r="B38" s="64" t="s">
        <v>341</v>
      </c>
      <c r="C38" s="155">
        <f>+C39+C40+C41</f>
        <v>0</v>
      </c>
      <c r="D38" s="155">
        <f>+D39+D40+D41</f>
        <v>0</v>
      </c>
      <c r="E38" s="192">
        <f>+E39+E40+E41</f>
        <v>0</v>
      </c>
    </row>
    <row r="39" spans="1:5" s="197" customFormat="1" ht="12" customHeight="1" x14ac:dyDescent="0.25">
      <c r="A39" s="256" t="s">
        <v>342</v>
      </c>
      <c r="B39" s="257" t="s">
        <v>168</v>
      </c>
      <c r="C39" s="326"/>
      <c r="D39" s="326"/>
      <c r="E39" s="324"/>
    </row>
    <row r="40" spans="1:5" s="197" customFormat="1" ht="12" customHeight="1" x14ac:dyDescent="0.25">
      <c r="A40" s="256" t="s">
        <v>343</v>
      </c>
      <c r="B40" s="258" t="s">
        <v>1</v>
      </c>
      <c r="C40" s="156"/>
      <c r="D40" s="156"/>
      <c r="E40" s="320"/>
    </row>
    <row r="41" spans="1:5" s="262" customFormat="1" ht="12" customHeight="1" thickBot="1" x14ac:dyDescent="0.3">
      <c r="A41" s="255" t="s">
        <v>344</v>
      </c>
      <c r="B41" s="69" t="s">
        <v>345</v>
      </c>
      <c r="C41" s="55"/>
      <c r="D41" s="55"/>
      <c r="E41" s="383"/>
    </row>
    <row r="42" spans="1:5" s="262" customFormat="1" ht="15" customHeight="1" thickBot="1" x14ac:dyDescent="0.25">
      <c r="A42" s="110" t="s">
        <v>17</v>
      </c>
      <c r="B42" s="111" t="s">
        <v>346</v>
      </c>
      <c r="C42" s="385">
        <f>+C37+C38</f>
        <v>0</v>
      </c>
      <c r="D42" s="385">
        <f>+D37+D38</f>
        <v>0</v>
      </c>
      <c r="E42" s="195">
        <f>+E37+E38</f>
        <v>0</v>
      </c>
    </row>
    <row r="43" spans="1:5" s="262" customFormat="1" ht="15" customHeight="1" x14ac:dyDescent="0.25">
      <c r="A43" s="112"/>
      <c r="B43" s="113"/>
      <c r="C43" s="193"/>
    </row>
    <row r="44" spans="1:5" ht="13.8" thickBot="1" x14ac:dyDescent="0.3">
      <c r="A44" s="114"/>
      <c r="B44" s="115"/>
      <c r="C44" s="194"/>
    </row>
    <row r="45" spans="1:5" s="261" customFormat="1" ht="16.5" customHeight="1" thickBot="1" x14ac:dyDescent="0.3">
      <c r="A45" s="559" t="s">
        <v>43</v>
      </c>
      <c r="B45" s="560"/>
      <c r="C45" s="560"/>
      <c r="D45" s="560"/>
      <c r="E45" s="561"/>
    </row>
    <row r="46" spans="1:5" s="263" customFormat="1" ht="12" customHeight="1" thickBot="1" x14ac:dyDescent="0.3">
      <c r="A46" s="99" t="s">
        <v>8</v>
      </c>
      <c r="B46" s="64" t="s">
        <v>347</v>
      </c>
      <c r="C46" s="155">
        <f>SUM(C47:C51)</f>
        <v>0</v>
      </c>
      <c r="D46" s="155">
        <f>SUM(D47:D51)</f>
        <v>0</v>
      </c>
      <c r="E46" s="192">
        <f>SUM(E47:E51)</f>
        <v>0</v>
      </c>
    </row>
    <row r="47" spans="1:5" ht="12" customHeight="1" x14ac:dyDescent="0.25">
      <c r="A47" s="255" t="s">
        <v>66</v>
      </c>
      <c r="B47" s="7" t="s">
        <v>37</v>
      </c>
      <c r="C47" s="326"/>
      <c r="D47" s="326"/>
      <c r="E47" s="324"/>
    </row>
    <row r="48" spans="1:5" ht="12" customHeight="1" x14ac:dyDescent="0.25">
      <c r="A48" s="255" t="s">
        <v>67</v>
      </c>
      <c r="B48" s="6" t="s">
        <v>127</v>
      </c>
      <c r="C48" s="54"/>
      <c r="D48" s="54"/>
      <c r="E48" s="321"/>
    </row>
    <row r="49" spans="1:5" ht="12" customHeight="1" x14ac:dyDescent="0.25">
      <c r="A49" s="255" t="s">
        <v>68</v>
      </c>
      <c r="B49" s="6" t="s">
        <v>94</v>
      </c>
      <c r="C49" s="54"/>
      <c r="D49" s="54"/>
      <c r="E49" s="321"/>
    </row>
    <row r="50" spans="1:5" ht="12" customHeight="1" x14ac:dyDescent="0.25">
      <c r="A50" s="255" t="s">
        <v>69</v>
      </c>
      <c r="B50" s="6" t="s">
        <v>128</v>
      </c>
      <c r="C50" s="54"/>
      <c r="D50" s="54"/>
      <c r="E50" s="321"/>
    </row>
    <row r="51" spans="1:5" ht="12" customHeight="1" thickBot="1" x14ac:dyDescent="0.3">
      <c r="A51" s="255" t="s">
        <v>101</v>
      </c>
      <c r="B51" s="6" t="s">
        <v>129</v>
      </c>
      <c r="C51" s="54"/>
      <c r="D51" s="54"/>
      <c r="E51" s="321"/>
    </row>
    <row r="52" spans="1:5" ht="12" customHeight="1" thickBot="1" x14ac:dyDescent="0.3">
      <c r="A52" s="99" t="s">
        <v>9</v>
      </c>
      <c r="B52" s="64" t="s">
        <v>348</v>
      </c>
      <c r="C52" s="155">
        <f>SUM(C53:C55)</f>
        <v>0</v>
      </c>
      <c r="D52" s="155">
        <f>SUM(D53:D55)</f>
        <v>0</v>
      </c>
      <c r="E52" s="192">
        <f>SUM(E53:E55)</f>
        <v>0</v>
      </c>
    </row>
    <row r="53" spans="1:5" s="263" customFormat="1" ht="12" customHeight="1" x14ac:dyDescent="0.25">
      <c r="A53" s="255" t="s">
        <v>72</v>
      </c>
      <c r="B53" s="7" t="s">
        <v>162</v>
      </c>
      <c r="C53" s="326"/>
      <c r="D53" s="326"/>
      <c r="E53" s="324"/>
    </row>
    <row r="54" spans="1:5" ht="12" customHeight="1" x14ac:dyDescent="0.25">
      <c r="A54" s="255" t="s">
        <v>73</v>
      </c>
      <c r="B54" s="6" t="s">
        <v>131</v>
      </c>
      <c r="C54" s="54"/>
      <c r="D54" s="54"/>
      <c r="E54" s="321"/>
    </row>
    <row r="55" spans="1:5" ht="12" customHeight="1" x14ac:dyDescent="0.25">
      <c r="A55" s="255" t="s">
        <v>74</v>
      </c>
      <c r="B55" s="6" t="s">
        <v>44</v>
      </c>
      <c r="C55" s="54"/>
      <c r="D55" s="54"/>
      <c r="E55" s="321"/>
    </row>
    <row r="56" spans="1:5" ht="12" customHeight="1" thickBot="1" x14ac:dyDescent="0.3">
      <c r="A56" s="255" t="s">
        <v>75</v>
      </c>
      <c r="B56" s="6" t="s">
        <v>440</v>
      </c>
      <c r="C56" s="54"/>
      <c r="D56" s="54"/>
      <c r="E56" s="321"/>
    </row>
    <row r="57" spans="1:5" ht="12" customHeight="1" thickBot="1" x14ac:dyDescent="0.3">
      <c r="A57" s="99" t="s">
        <v>10</v>
      </c>
      <c r="B57" s="64" t="s">
        <v>4</v>
      </c>
      <c r="C57" s="384"/>
      <c r="D57" s="384"/>
      <c r="E57" s="191"/>
    </row>
    <row r="58" spans="1:5" ht="15" customHeight="1" thickBot="1" x14ac:dyDescent="0.3">
      <c r="A58" s="99" t="s">
        <v>11</v>
      </c>
      <c r="B58" s="116" t="s">
        <v>444</v>
      </c>
      <c r="C58" s="385">
        <f>+C46+C52+C57</f>
        <v>0</v>
      </c>
      <c r="D58" s="385">
        <f>+D46+D52+D57</f>
        <v>0</v>
      </c>
      <c r="E58" s="195">
        <f>+E46+E52+E57</f>
        <v>0</v>
      </c>
    </row>
    <row r="59" spans="1:5" ht="13.8" thickBot="1" x14ac:dyDescent="0.3">
      <c r="C59" s="196"/>
      <c r="D59" s="196"/>
      <c r="E59" s="196"/>
    </row>
    <row r="60" spans="1:5" ht="15" customHeight="1" thickBot="1" x14ac:dyDescent="0.3">
      <c r="A60" s="390" t="s">
        <v>535</v>
      </c>
      <c r="B60" s="391"/>
      <c r="C60" s="378"/>
      <c r="D60" s="378"/>
      <c r="E60" s="377"/>
    </row>
    <row r="61" spans="1:5" ht="14.25" customHeight="1" thickBot="1" x14ac:dyDescent="0.3">
      <c r="A61" s="392" t="s">
        <v>536</v>
      </c>
      <c r="B61" s="393"/>
      <c r="C61" s="378"/>
      <c r="D61" s="378"/>
      <c r="E61" s="377"/>
    </row>
  </sheetData>
  <sheetProtection sheet="1" objects="1" scenarios="1" formatCells="0"/>
  <mergeCells count="4"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30" zoomScaleNormal="130" workbookViewId="0">
      <selection activeCell="E5" sqref="E5"/>
    </sheetView>
  </sheetViews>
  <sheetFormatPr defaultColWidth="9.33203125" defaultRowHeight="13.2" x14ac:dyDescent="0.25"/>
  <cols>
    <col min="1" max="1" width="13" style="117" customWidth="1"/>
    <col min="2" max="2" width="59" style="118" customWidth="1"/>
    <col min="3" max="5" width="15.77734375" style="118" customWidth="1"/>
    <col min="6" max="16384" width="9.33203125" style="118"/>
  </cols>
  <sheetData>
    <row r="1" spans="1:5" s="104" customFormat="1" ht="21" customHeight="1" thickBot="1" x14ac:dyDescent="0.3">
      <c r="A1" s="103"/>
      <c r="B1" s="105"/>
      <c r="C1" s="1"/>
      <c r="D1" s="1"/>
      <c r="E1" s="367" t="s">
        <v>498</v>
      </c>
    </row>
    <row r="2" spans="1:5" s="259" customFormat="1" ht="23.4" thickBot="1" x14ac:dyDescent="0.3">
      <c r="A2" s="91" t="s">
        <v>496</v>
      </c>
      <c r="B2" s="563" t="s">
        <v>330</v>
      </c>
      <c r="C2" s="564"/>
      <c r="D2" s="565"/>
      <c r="E2" s="381" t="s">
        <v>45</v>
      </c>
    </row>
    <row r="3" spans="1:5" s="259" customFormat="1" ht="23.4" thickBot="1" x14ac:dyDescent="0.3">
      <c r="A3" s="91" t="s">
        <v>140</v>
      </c>
      <c r="B3" s="563" t="s">
        <v>350</v>
      </c>
      <c r="C3" s="564"/>
      <c r="D3" s="565"/>
      <c r="E3" s="381" t="s">
        <v>46</v>
      </c>
    </row>
    <row r="4" spans="1:5" s="260" customFormat="1" ht="15.9" customHeight="1" thickBot="1" x14ac:dyDescent="0.35">
      <c r="A4" s="106"/>
      <c r="B4" s="106"/>
      <c r="C4" s="107"/>
      <c r="D4" s="57"/>
      <c r="E4" s="107" t="str">
        <f>'6.2.1. sz. mell'!E4</f>
        <v xml:space="preserve"> Forintban!</v>
      </c>
    </row>
    <row r="5" spans="1:5" ht="23.4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tr">
        <f>+CONCATENATE("Teljesítés",CHAR(10),LEFT(ÖSSZEFÜGGÉSEK!A6,4),". VI. 30.")</f>
        <v>Teljesítés
2017. VI. 30.</v>
      </c>
    </row>
    <row r="6" spans="1:5" s="26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26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197" customFormat="1" ht="12" customHeight="1" thickBot="1" x14ac:dyDescent="0.3">
      <c r="A8" s="94" t="s">
        <v>8</v>
      </c>
      <c r="B8" s="109" t="s">
        <v>436</v>
      </c>
      <c r="C8" s="155">
        <f>SUM(C9:C19)</f>
        <v>0</v>
      </c>
      <c r="D8" s="155">
        <f>SUM(D9:D19)</f>
        <v>0</v>
      </c>
      <c r="E8" s="192">
        <f>SUM(E9:E19)</f>
        <v>0</v>
      </c>
    </row>
    <row r="9" spans="1:5" s="197" customFormat="1" ht="12" customHeight="1" x14ac:dyDescent="0.25">
      <c r="A9" s="254" t="s">
        <v>66</v>
      </c>
      <c r="B9" s="8" t="s">
        <v>204</v>
      </c>
      <c r="C9" s="328"/>
      <c r="D9" s="328"/>
      <c r="E9" s="382"/>
    </row>
    <row r="10" spans="1:5" s="197" customFormat="1" ht="12" customHeight="1" x14ac:dyDescent="0.25">
      <c r="A10" s="255" t="s">
        <v>67</v>
      </c>
      <c r="B10" s="6" t="s">
        <v>205</v>
      </c>
      <c r="C10" s="152"/>
      <c r="D10" s="152"/>
      <c r="E10" s="318"/>
    </row>
    <row r="11" spans="1:5" s="197" customFormat="1" ht="12" customHeight="1" x14ac:dyDescent="0.25">
      <c r="A11" s="255" t="s">
        <v>68</v>
      </c>
      <c r="B11" s="6" t="s">
        <v>206</v>
      </c>
      <c r="C11" s="152"/>
      <c r="D11" s="152"/>
      <c r="E11" s="318"/>
    </row>
    <row r="12" spans="1:5" s="197" customFormat="1" ht="12" customHeight="1" x14ac:dyDescent="0.25">
      <c r="A12" s="255" t="s">
        <v>69</v>
      </c>
      <c r="B12" s="6" t="s">
        <v>207</v>
      </c>
      <c r="C12" s="152"/>
      <c r="D12" s="152"/>
      <c r="E12" s="318"/>
    </row>
    <row r="13" spans="1:5" s="197" customFormat="1" ht="12" customHeight="1" x14ac:dyDescent="0.25">
      <c r="A13" s="255" t="s">
        <v>101</v>
      </c>
      <c r="B13" s="6" t="s">
        <v>208</v>
      </c>
      <c r="C13" s="152"/>
      <c r="D13" s="152"/>
      <c r="E13" s="318"/>
    </row>
    <row r="14" spans="1:5" s="197" customFormat="1" ht="12" customHeight="1" x14ac:dyDescent="0.25">
      <c r="A14" s="255" t="s">
        <v>70</v>
      </c>
      <c r="B14" s="6" t="s">
        <v>331</v>
      </c>
      <c r="C14" s="152"/>
      <c r="D14" s="152"/>
      <c r="E14" s="318"/>
    </row>
    <row r="15" spans="1:5" s="197" customFormat="1" ht="12" customHeight="1" x14ac:dyDescent="0.25">
      <c r="A15" s="255" t="s">
        <v>71</v>
      </c>
      <c r="B15" s="5" t="s">
        <v>332</v>
      </c>
      <c r="C15" s="152"/>
      <c r="D15" s="152"/>
      <c r="E15" s="318"/>
    </row>
    <row r="16" spans="1:5" s="197" customFormat="1" ht="12" customHeight="1" x14ac:dyDescent="0.25">
      <c r="A16" s="255" t="s">
        <v>79</v>
      </c>
      <c r="B16" s="6" t="s">
        <v>211</v>
      </c>
      <c r="C16" s="325"/>
      <c r="D16" s="325"/>
      <c r="E16" s="323"/>
    </row>
    <row r="17" spans="1:5" s="262" customFormat="1" ht="12" customHeight="1" x14ac:dyDescent="0.25">
      <c r="A17" s="255" t="s">
        <v>80</v>
      </c>
      <c r="B17" s="6" t="s">
        <v>212</v>
      </c>
      <c r="C17" s="152"/>
      <c r="D17" s="152"/>
      <c r="E17" s="318"/>
    </row>
    <row r="18" spans="1:5" s="262" customFormat="1" ht="12" customHeight="1" x14ac:dyDescent="0.25">
      <c r="A18" s="255" t="s">
        <v>81</v>
      </c>
      <c r="B18" s="6" t="s">
        <v>364</v>
      </c>
      <c r="C18" s="154"/>
      <c r="D18" s="154"/>
      <c r="E18" s="319"/>
    </row>
    <row r="19" spans="1:5" s="262" customFormat="1" ht="12" customHeight="1" thickBot="1" x14ac:dyDescent="0.3">
      <c r="A19" s="255" t="s">
        <v>82</v>
      </c>
      <c r="B19" s="5" t="s">
        <v>213</v>
      </c>
      <c r="C19" s="154"/>
      <c r="D19" s="154"/>
      <c r="E19" s="319"/>
    </row>
    <row r="20" spans="1:5" s="197" customFormat="1" ht="12" customHeight="1" thickBot="1" x14ac:dyDescent="0.3">
      <c r="A20" s="94" t="s">
        <v>9</v>
      </c>
      <c r="B20" s="109" t="s">
        <v>333</v>
      </c>
      <c r="C20" s="155">
        <f>SUM(C21:C23)</f>
        <v>0</v>
      </c>
      <c r="D20" s="155">
        <f>SUM(D21:D23)</f>
        <v>0</v>
      </c>
      <c r="E20" s="192">
        <f>SUM(E21:E23)</f>
        <v>0</v>
      </c>
    </row>
    <row r="21" spans="1:5" s="262" customFormat="1" ht="12" customHeight="1" x14ac:dyDescent="0.25">
      <c r="A21" s="255" t="s">
        <v>72</v>
      </c>
      <c r="B21" s="7" t="s">
        <v>186</v>
      </c>
      <c r="C21" s="152"/>
      <c r="D21" s="152"/>
      <c r="E21" s="318"/>
    </row>
    <row r="22" spans="1:5" s="262" customFormat="1" ht="12" customHeight="1" x14ac:dyDescent="0.25">
      <c r="A22" s="255" t="s">
        <v>73</v>
      </c>
      <c r="B22" s="6" t="s">
        <v>334</v>
      </c>
      <c r="C22" s="152"/>
      <c r="D22" s="152"/>
      <c r="E22" s="318"/>
    </row>
    <row r="23" spans="1:5" s="262" customFormat="1" ht="12" customHeight="1" x14ac:dyDescent="0.25">
      <c r="A23" s="255" t="s">
        <v>74</v>
      </c>
      <c r="B23" s="6" t="s">
        <v>335</v>
      </c>
      <c r="C23" s="152"/>
      <c r="D23" s="152"/>
      <c r="E23" s="318"/>
    </row>
    <row r="24" spans="1:5" s="262" customFormat="1" ht="12" customHeight="1" thickBot="1" x14ac:dyDescent="0.3">
      <c r="A24" s="255" t="s">
        <v>75</v>
      </c>
      <c r="B24" s="6" t="s">
        <v>437</v>
      </c>
      <c r="C24" s="152"/>
      <c r="D24" s="152"/>
      <c r="E24" s="318"/>
    </row>
    <row r="25" spans="1:5" s="262" customFormat="1" ht="12" customHeight="1" thickBot="1" x14ac:dyDescent="0.3">
      <c r="A25" s="99" t="s">
        <v>10</v>
      </c>
      <c r="B25" s="64" t="s">
        <v>118</v>
      </c>
      <c r="C25" s="384"/>
      <c r="D25" s="384"/>
      <c r="E25" s="191"/>
    </row>
    <row r="26" spans="1:5" s="262" customFormat="1" ht="12" customHeight="1" thickBot="1" x14ac:dyDescent="0.3">
      <c r="A26" s="99" t="s">
        <v>11</v>
      </c>
      <c r="B26" s="64" t="s">
        <v>438</v>
      </c>
      <c r="C26" s="155">
        <f>+C27+C28+C29</f>
        <v>0</v>
      </c>
      <c r="D26" s="155">
        <f>+D27+D28+D29</f>
        <v>0</v>
      </c>
      <c r="E26" s="192">
        <f>+E27+E28+E29</f>
        <v>0</v>
      </c>
    </row>
    <row r="27" spans="1:5" s="262" customFormat="1" ht="12" customHeight="1" x14ac:dyDescent="0.25">
      <c r="A27" s="256" t="s">
        <v>195</v>
      </c>
      <c r="B27" s="257" t="s">
        <v>191</v>
      </c>
      <c r="C27" s="326"/>
      <c r="D27" s="326"/>
      <c r="E27" s="324"/>
    </row>
    <row r="28" spans="1:5" s="262" customFormat="1" ht="12" customHeight="1" x14ac:dyDescent="0.25">
      <c r="A28" s="256" t="s">
        <v>196</v>
      </c>
      <c r="B28" s="257" t="s">
        <v>334</v>
      </c>
      <c r="C28" s="152"/>
      <c r="D28" s="152"/>
      <c r="E28" s="318"/>
    </row>
    <row r="29" spans="1:5" s="262" customFormat="1" ht="12" customHeight="1" x14ac:dyDescent="0.25">
      <c r="A29" s="256" t="s">
        <v>197</v>
      </c>
      <c r="B29" s="258" t="s">
        <v>337</v>
      </c>
      <c r="C29" s="152"/>
      <c r="D29" s="152"/>
      <c r="E29" s="318"/>
    </row>
    <row r="30" spans="1:5" s="262" customFormat="1" ht="12" customHeight="1" thickBot="1" x14ac:dyDescent="0.3">
      <c r="A30" s="255" t="s">
        <v>198</v>
      </c>
      <c r="B30" s="69" t="s">
        <v>439</v>
      </c>
      <c r="C30" s="55"/>
      <c r="D30" s="55"/>
      <c r="E30" s="383"/>
    </row>
    <row r="31" spans="1:5" s="262" customFormat="1" ht="12" customHeight="1" thickBot="1" x14ac:dyDescent="0.3">
      <c r="A31" s="99" t="s">
        <v>12</v>
      </c>
      <c r="B31" s="64" t="s">
        <v>338</v>
      </c>
      <c r="C31" s="155">
        <f>+C32+C33+C34</f>
        <v>0</v>
      </c>
      <c r="D31" s="155">
        <f>+D32+D33+D34</f>
        <v>0</v>
      </c>
      <c r="E31" s="192">
        <f>+E32+E33+E34</f>
        <v>0</v>
      </c>
    </row>
    <row r="32" spans="1:5" s="262" customFormat="1" ht="12" customHeight="1" x14ac:dyDescent="0.25">
      <c r="A32" s="256" t="s">
        <v>59</v>
      </c>
      <c r="B32" s="257" t="s">
        <v>218</v>
      </c>
      <c r="C32" s="326"/>
      <c r="D32" s="326"/>
      <c r="E32" s="324"/>
    </row>
    <row r="33" spans="1:5" s="262" customFormat="1" ht="12" customHeight="1" x14ac:dyDescent="0.25">
      <c r="A33" s="256" t="s">
        <v>60</v>
      </c>
      <c r="B33" s="258" t="s">
        <v>219</v>
      </c>
      <c r="C33" s="156"/>
      <c r="D33" s="156"/>
      <c r="E33" s="320"/>
    </row>
    <row r="34" spans="1:5" s="262" customFormat="1" ht="12" customHeight="1" thickBot="1" x14ac:dyDescent="0.3">
      <c r="A34" s="255" t="s">
        <v>61</v>
      </c>
      <c r="B34" s="69" t="s">
        <v>220</v>
      </c>
      <c r="C34" s="55"/>
      <c r="D34" s="55"/>
      <c r="E34" s="383"/>
    </row>
    <row r="35" spans="1:5" s="197" customFormat="1" ht="12" customHeight="1" thickBot="1" x14ac:dyDescent="0.3">
      <c r="A35" s="99" t="s">
        <v>13</v>
      </c>
      <c r="B35" s="64" t="s">
        <v>306</v>
      </c>
      <c r="C35" s="384"/>
      <c r="D35" s="384"/>
      <c r="E35" s="191"/>
    </row>
    <row r="36" spans="1:5" s="197" customFormat="1" ht="12" customHeight="1" thickBot="1" x14ac:dyDescent="0.3">
      <c r="A36" s="99" t="s">
        <v>14</v>
      </c>
      <c r="B36" s="64" t="s">
        <v>339</v>
      </c>
      <c r="C36" s="384"/>
      <c r="D36" s="384"/>
      <c r="E36" s="191"/>
    </row>
    <row r="37" spans="1:5" s="197" customFormat="1" ht="12" customHeight="1" thickBot="1" x14ac:dyDescent="0.3">
      <c r="A37" s="94" t="s">
        <v>15</v>
      </c>
      <c r="B37" s="64" t="s">
        <v>340</v>
      </c>
      <c r="C37" s="155">
        <f>+C8+C20+C25+C26+C31+C35+C36</f>
        <v>0</v>
      </c>
      <c r="D37" s="155">
        <f>+D8+D20+D25+D26+D31+D35+D36</f>
        <v>0</v>
      </c>
      <c r="E37" s="192">
        <f>+E8+E20+E25+E26+E31+E35+E36</f>
        <v>0</v>
      </c>
    </row>
    <row r="38" spans="1:5" s="197" customFormat="1" ht="12" customHeight="1" thickBot="1" x14ac:dyDescent="0.3">
      <c r="A38" s="110" t="s">
        <v>16</v>
      </c>
      <c r="B38" s="64" t="s">
        <v>341</v>
      </c>
      <c r="C38" s="155">
        <f>+C39+C40+C41</f>
        <v>0</v>
      </c>
      <c r="D38" s="155">
        <f>+D39+D40+D41</f>
        <v>0</v>
      </c>
      <c r="E38" s="192">
        <f>+E39+E40+E41</f>
        <v>0</v>
      </c>
    </row>
    <row r="39" spans="1:5" s="197" customFormat="1" ht="12" customHeight="1" x14ac:dyDescent="0.25">
      <c r="A39" s="256" t="s">
        <v>342</v>
      </c>
      <c r="B39" s="257" t="s">
        <v>168</v>
      </c>
      <c r="C39" s="326"/>
      <c r="D39" s="326"/>
      <c r="E39" s="324"/>
    </row>
    <row r="40" spans="1:5" s="197" customFormat="1" ht="12" customHeight="1" x14ac:dyDescent="0.25">
      <c r="A40" s="256" t="s">
        <v>343</v>
      </c>
      <c r="B40" s="258" t="s">
        <v>1</v>
      </c>
      <c r="C40" s="156"/>
      <c r="D40" s="156"/>
      <c r="E40" s="320"/>
    </row>
    <row r="41" spans="1:5" s="262" customFormat="1" ht="12" customHeight="1" thickBot="1" x14ac:dyDescent="0.3">
      <c r="A41" s="255" t="s">
        <v>344</v>
      </c>
      <c r="B41" s="69" t="s">
        <v>345</v>
      </c>
      <c r="C41" s="55"/>
      <c r="D41" s="55"/>
      <c r="E41" s="383"/>
    </row>
    <row r="42" spans="1:5" s="262" customFormat="1" ht="15" customHeight="1" thickBot="1" x14ac:dyDescent="0.25">
      <c r="A42" s="110" t="s">
        <v>17</v>
      </c>
      <c r="B42" s="111" t="s">
        <v>346</v>
      </c>
      <c r="C42" s="385">
        <f>+C37+C38</f>
        <v>0</v>
      </c>
      <c r="D42" s="385">
        <f>+D37+D38</f>
        <v>0</v>
      </c>
      <c r="E42" s="195">
        <f>+E37+E38</f>
        <v>0</v>
      </c>
    </row>
    <row r="43" spans="1:5" s="262" customFormat="1" ht="15" customHeight="1" x14ac:dyDescent="0.25">
      <c r="A43" s="112"/>
      <c r="B43" s="113"/>
      <c r="C43" s="193"/>
    </row>
    <row r="44" spans="1:5" ht="13.8" thickBot="1" x14ac:dyDescent="0.3">
      <c r="A44" s="114"/>
      <c r="B44" s="115"/>
      <c r="C44" s="194"/>
    </row>
    <row r="45" spans="1:5" s="261" customFormat="1" ht="16.5" customHeight="1" thickBot="1" x14ac:dyDescent="0.3">
      <c r="A45" s="559" t="s">
        <v>43</v>
      </c>
      <c r="B45" s="560"/>
      <c r="C45" s="560"/>
      <c r="D45" s="560"/>
      <c r="E45" s="561"/>
    </row>
    <row r="46" spans="1:5" s="263" customFormat="1" ht="12" customHeight="1" thickBot="1" x14ac:dyDescent="0.3">
      <c r="A46" s="99" t="s">
        <v>8</v>
      </c>
      <c r="B46" s="64" t="s">
        <v>347</v>
      </c>
      <c r="C46" s="155">
        <f>SUM(C47:C51)</f>
        <v>0</v>
      </c>
      <c r="D46" s="155">
        <f>SUM(D47:D51)</f>
        <v>0</v>
      </c>
      <c r="E46" s="192">
        <f>SUM(E47:E51)</f>
        <v>0</v>
      </c>
    </row>
    <row r="47" spans="1:5" ht="12" customHeight="1" x14ac:dyDescent="0.25">
      <c r="A47" s="255" t="s">
        <v>66</v>
      </c>
      <c r="B47" s="7" t="s">
        <v>37</v>
      </c>
      <c r="C47" s="326"/>
      <c r="D47" s="326"/>
      <c r="E47" s="324"/>
    </row>
    <row r="48" spans="1:5" ht="12" customHeight="1" x14ac:dyDescent="0.25">
      <c r="A48" s="255" t="s">
        <v>67</v>
      </c>
      <c r="B48" s="6" t="s">
        <v>127</v>
      </c>
      <c r="C48" s="54"/>
      <c r="D48" s="54"/>
      <c r="E48" s="321"/>
    </row>
    <row r="49" spans="1:5" ht="12" customHeight="1" x14ac:dyDescent="0.25">
      <c r="A49" s="255" t="s">
        <v>68</v>
      </c>
      <c r="B49" s="6" t="s">
        <v>94</v>
      </c>
      <c r="C49" s="54"/>
      <c r="D49" s="54"/>
      <c r="E49" s="321"/>
    </row>
    <row r="50" spans="1:5" ht="12" customHeight="1" x14ac:dyDescent="0.25">
      <c r="A50" s="255" t="s">
        <v>69</v>
      </c>
      <c r="B50" s="6" t="s">
        <v>128</v>
      </c>
      <c r="C50" s="54"/>
      <c r="D50" s="54"/>
      <c r="E50" s="321"/>
    </row>
    <row r="51" spans="1:5" ht="12" customHeight="1" thickBot="1" x14ac:dyDescent="0.3">
      <c r="A51" s="255" t="s">
        <v>101</v>
      </c>
      <c r="B51" s="6" t="s">
        <v>129</v>
      </c>
      <c r="C51" s="54"/>
      <c r="D51" s="54"/>
      <c r="E51" s="321"/>
    </row>
    <row r="52" spans="1:5" ht="12" customHeight="1" thickBot="1" x14ac:dyDescent="0.3">
      <c r="A52" s="99" t="s">
        <v>9</v>
      </c>
      <c r="B52" s="64" t="s">
        <v>348</v>
      </c>
      <c r="C52" s="155">
        <f>SUM(C53:C55)</f>
        <v>0</v>
      </c>
      <c r="D52" s="155">
        <f>SUM(D53:D55)</f>
        <v>0</v>
      </c>
      <c r="E52" s="192">
        <f>SUM(E53:E55)</f>
        <v>0</v>
      </c>
    </row>
    <row r="53" spans="1:5" s="263" customFormat="1" ht="12" customHeight="1" x14ac:dyDescent="0.25">
      <c r="A53" s="255" t="s">
        <v>72</v>
      </c>
      <c r="B53" s="7" t="s">
        <v>162</v>
      </c>
      <c r="C53" s="326"/>
      <c r="D53" s="326"/>
      <c r="E53" s="324"/>
    </row>
    <row r="54" spans="1:5" ht="12" customHeight="1" x14ac:dyDescent="0.25">
      <c r="A54" s="255" t="s">
        <v>73</v>
      </c>
      <c r="B54" s="6" t="s">
        <v>131</v>
      </c>
      <c r="C54" s="54"/>
      <c r="D54" s="54"/>
      <c r="E54" s="321"/>
    </row>
    <row r="55" spans="1:5" ht="12" customHeight="1" x14ac:dyDescent="0.25">
      <c r="A55" s="255" t="s">
        <v>74</v>
      </c>
      <c r="B55" s="6" t="s">
        <v>44</v>
      </c>
      <c r="C55" s="54"/>
      <c r="D55" s="54"/>
      <c r="E55" s="321"/>
    </row>
    <row r="56" spans="1:5" ht="12" customHeight="1" thickBot="1" x14ac:dyDescent="0.3">
      <c r="A56" s="255" t="s">
        <v>75</v>
      </c>
      <c r="B56" s="6" t="s">
        <v>440</v>
      </c>
      <c r="C56" s="54"/>
      <c r="D56" s="54"/>
      <c r="E56" s="321"/>
    </row>
    <row r="57" spans="1:5" ht="12" customHeight="1" thickBot="1" x14ac:dyDescent="0.3">
      <c r="A57" s="99" t="s">
        <v>10</v>
      </c>
      <c r="B57" s="64" t="s">
        <v>4</v>
      </c>
      <c r="C57" s="384"/>
      <c r="D57" s="384"/>
      <c r="E57" s="191"/>
    </row>
    <row r="58" spans="1:5" ht="15" customHeight="1" thickBot="1" x14ac:dyDescent="0.3">
      <c r="A58" s="99" t="s">
        <v>11</v>
      </c>
      <c r="B58" s="116" t="s">
        <v>444</v>
      </c>
      <c r="C58" s="385">
        <f>+C46+C52+C57</f>
        <v>0</v>
      </c>
      <c r="D58" s="385">
        <f>+D46+D52+D57</f>
        <v>0</v>
      </c>
      <c r="E58" s="195">
        <f>+E46+E52+E57</f>
        <v>0</v>
      </c>
    </row>
    <row r="59" spans="1:5" ht="13.8" thickBot="1" x14ac:dyDescent="0.3">
      <c r="C59" s="196"/>
      <c r="D59" s="196"/>
      <c r="E59" s="196"/>
    </row>
    <row r="60" spans="1:5" ht="15" customHeight="1" thickBot="1" x14ac:dyDescent="0.3">
      <c r="A60" s="390" t="s">
        <v>535</v>
      </c>
      <c r="B60" s="391"/>
      <c r="C60" s="378"/>
      <c r="D60" s="378"/>
      <c r="E60" s="377"/>
    </row>
    <row r="61" spans="1:5" ht="14.25" customHeight="1" thickBot="1" x14ac:dyDescent="0.3">
      <c r="A61" s="392" t="s">
        <v>536</v>
      </c>
      <c r="B61" s="393"/>
      <c r="C61" s="378"/>
      <c r="D61" s="378"/>
      <c r="E61" s="377"/>
    </row>
  </sheetData>
  <sheetProtection sheet="1" objects="1" scenarios="1" formatCells="0"/>
  <mergeCells count="4"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30" zoomScaleNormal="130" workbookViewId="0">
      <selection activeCell="E5" sqref="E5"/>
    </sheetView>
  </sheetViews>
  <sheetFormatPr defaultColWidth="9.33203125" defaultRowHeight="13.2" x14ac:dyDescent="0.25"/>
  <cols>
    <col min="1" max="1" width="13" style="117" customWidth="1"/>
    <col min="2" max="2" width="59" style="118" customWidth="1"/>
    <col min="3" max="5" width="15.77734375" style="118" customWidth="1"/>
    <col min="6" max="16384" width="9.33203125" style="118"/>
  </cols>
  <sheetData>
    <row r="1" spans="1:5" s="104" customFormat="1" ht="21" customHeight="1" thickBot="1" x14ac:dyDescent="0.3">
      <c r="A1" s="103"/>
      <c r="B1" s="105"/>
      <c r="C1" s="1"/>
      <c r="D1" s="1"/>
      <c r="E1" s="367" t="s">
        <v>499</v>
      </c>
    </row>
    <row r="2" spans="1:5" s="259" customFormat="1" ht="23.4" thickBot="1" x14ac:dyDescent="0.3">
      <c r="A2" s="91" t="s">
        <v>496</v>
      </c>
      <c r="B2" s="563" t="s">
        <v>330</v>
      </c>
      <c r="C2" s="564"/>
      <c r="D2" s="565"/>
      <c r="E2" s="381" t="s">
        <v>45</v>
      </c>
    </row>
    <row r="3" spans="1:5" s="259" customFormat="1" ht="23.4" thickBot="1" x14ac:dyDescent="0.3">
      <c r="A3" s="91" t="s">
        <v>140</v>
      </c>
      <c r="B3" s="563" t="s">
        <v>445</v>
      </c>
      <c r="C3" s="564"/>
      <c r="D3" s="565"/>
      <c r="E3" s="381" t="s">
        <v>359</v>
      </c>
    </row>
    <row r="4" spans="1:5" s="260" customFormat="1" ht="15.9" customHeight="1" thickBot="1" x14ac:dyDescent="0.35">
      <c r="A4" s="106"/>
      <c r="B4" s="106"/>
      <c r="C4" s="107"/>
      <c r="D4" s="57"/>
      <c r="E4" s="107" t="str">
        <f>'6.2.2. sz. mell'!E4</f>
        <v xml:space="preserve"> Forintban!</v>
      </c>
    </row>
    <row r="5" spans="1:5" ht="23.4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tr">
        <f>+CONCATENATE("Teljesítés",CHAR(10),LEFT(ÖSSZEFÜGGÉSEK!A6,4),". VI. 30.")</f>
        <v>Teljesítés
2017. VI. 30.</v>
      </c>
    </row>
    <row r="6" spans="1:5" s="26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26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197" customFormat="1" ht="12" customHeight="1" thickBot="1" x14ac:dyDescent="0.3">
      <c r="A8" s="94" t="s">
        <v>8</v>
      </c>
      <c r="B8" s="109" t="s">
        <v>436</v>
      </c>
      <c r="C8" s="155">
        <f>SUM(C9:C19)</f>
        <v>0</v>
      </c>
      <c r="D8" s="155">
        <f>SUM(D9:D19)</f>
        <v>0</v>
      </c>
      <c r="E8" s="192">
        <f>SUM(E9:E19)</f>
        <v>0</v>
      </c>
    </row>
    <row r="9" spans="1:5" s="197" customFormat="1" ht="12" customHeight="1" x14ac:dyDescent="0.25">
      <c r="A9" s="254" t="s">
        <v>66</v>
      </c>
      <c r="B9" s="8" t="s">
        <v>204</v>
      </c>
      <c r="C9" s="328"/>
      <c r="D9" s="328"/>
      <c r="E9" s="382"/>
    </row>
    <row r="10" spans="1:5" s="197" customFormat="1" ht="12" customHeight="1" x14ac:dyDescent="0.25">
      <c r="A10" s="255" t="s">
        <v>67</v>
      </c>
      <c r="B10" s="6" t="s">
        <v>205</v>
      </c>
      <c r="C10" s="152"/>
      <c r="D10" s="152"/>
      <c r="E10" s="318"/>
    </row>
    <row r="11" spans="1:5" s="197" customFormat="1" ht="12" customHeight="1" x14ac:dyDescent="0.25">
      <c r="A11" s="255" t="s">
        <v>68</v>
      </c>
      <c r="B11" s="6" t="s">
        <v>206</v>
      </c>
      <c r="C11" s="152"/>
      <c r="D11" s="152"/>
      <c r="E11" s="318"/>
    </row>
    <row r="12" spans="1:5" s="197" customFormat="1" ht="12" customHeight="1" x14ac:dyDescent="0.25">
      <c r="A12" s="255" t="s">
        <v>69</v>
      </c>
      <c r="B12" s="6" t="s">
        <v>207</v>
      </c>
      <c r="C12" s="152"/>
      <c r="D12" s="152"/>
      <c r="E12" s="318"/>
    </row>
    <row r="13" spans="1:5" s="197" customFormat="1" ht="12" customHeight="1" x14ac:dyDescent="0.25">
      <c r="A13" s="255" t="s">
        <v>101</v>
      </c>
      <c r="B13" s="6" t="s">
        <v>208</v>
      </c>
      <c r="C13" s="152"/>
      <c r="D13" s="152"/>
      <c r="E13" s="318"/>
    </row>
    <row r="14" spans="1:5" s="197" customFormat="1" ht="12" customHeight="1" x14ac:dyDescent="0.25">
      <c r="A14" s="255" t="s">
        <v>70</v>
      </c>
      <c r="B14" s="6" t="s">
        <v>331</v>
      </c>
      <c r="C14" s="152"/>
      <c r="D14" s="152"/>
      <c r="E14" s="318"/>
    </row>
    <row r="15" spans="1:5" s="197" customFormat="1" ht="12" customHeight="1" x14ac:dyDescent="0.25">
      <c r="A15" s="255" t="s">
        <v>71</v>
      </c>
      <c r="B15" s="5" t="s">
        <v>332</v>
      </c>
      <c r="C15" s="152"/>
      <c r="D15" s="152"/>
      <c r="E15" s="318"/>
    </row>
    <row r="16" spans="1:5" s="197" customFormat="1" ht="12" customHeight="1" x14ac:dyDescent="0.25">
      <c r="A16" s="255" t="s">
        <v>79</v>
      </c>
      <c r="B16" s="6" t="s">
        <v>211</v>
      </c>
      <c r="C16" s="325"/>
      <c r="D16" s="325"/>
      <c r="E16" s="323"/>
    </row>
    <row r="17" spans="1:5" s="262" customFormat="1" ht="12" customHeight="1" x14ac:dyDescent="0.25">
      <c r="A17" s="255" t="s">
        <v>80</v>
      </c>
      <c r="B17" s="6" t="s">
        <v>212</v>
      </c>
      <c r="C17" s="152"/>
      <c r="D17" s="152"/>
      <c r="E17" s="318"/>
    </row>
    <row r="18" spans="1:5" s="262" customFormat="1" ht="12" customHeight="1" x14ac:dyDescent="0.25">
      <c r="A18" s="255" t="s">
        <v>81</v>
      </c>
      <c r="B18" s="6" t="s">
        <v>364</v>
      </c>
      <c r="C18" s="154"/>
      <c r="D18" s="154"/>
      <c r="E18" s="319"/>
    </row>
    <row r="19" spans="1:5" s="262" customFormat="1" ht="12" customHeight="1" thickBot="1" x14ac:dyDescent="0.3">
      <c r="A19" s="255" t="s">
        <v>82</v>
      </c>
      <c r="B19" s="5" t="s">
        <v>213</v>
      </c>
      <c r="C19" s="154"/>
      <c r="D19" s="154"/>
      <c r="E19" s="319"/>
    </row>
    <row r="20" spans="1:5" s="197" customFormat="1" ht="12" customHeight="1" thickBot="1" x14ac:dyDescent="0.3">
      <c r="A20" s="94" t="s">
        <v>9</v>
      </c>
      <c r="B20" s="109" t="s">
        <v>333</v>
      </c>
      <c r="C20" s="155">
        <f>SUM(C21:C23)</f>
        <v>0</v>
      </c>
      <c r="D20" s="155">
        <f>SUM(D21:D23)</f>
        <v>0</v>
      </c>
      <c r="E20" s="192">
        <f>SUM(E21:E23)</f>
        <v>0</v>
      </c>
    </row>
    <row r="21" spans="1:5" s="262" customFormat="1" ht="12" customHeight="1" x14ac:dyDescent="0.25">
      <c r="A21" s="255" t="s">
        <v>72</v>
      </c>
      <c r="B21" s="7" t="s">
        <v>186</v>
      </c>
      <c r="C21" s="152"/>
      <c r="D21" s="152"/>
      <c r="E21" s="318"/>
    </row>
    <row r="22" spans="1:5" s="262" customFormat="1" ht="12" customHeight="1" x14ac:dyDescent="0.25">
      <c r="A22" s="255" t="s">
        <v>73</v>
      </c>
      <c r="B22" s="6" t="s">
        <v>334</v>
      </c>
      <c r="C22" s="152"/>
      <c r="D22" s="152"/>
      <c r="E22" s="318"/>
    </row>
    <row r="23" spans="1:5" s="262" customFormat="1" ht="12" customHeight="1" x14ac:dyDescent="0.25">
      <c r="A23" s="255" t="s">
        <v>74</v>
      </c>
      <c r="B23" s="6" t="s">
        <v>335</v>
      </c>
      <c r="C23" s="152"/>
      <c r="D23" s="152"/>
      <c r="E23" s="318"/>
    </row>
    <row r="24" spans="1:5" s="262" customFormat="1" ht="12" customHeight="1" thickBot="1" x14ac:dyDescent="0.3">
      <c r="A24" s="255" t="s">
        <v>75</v>
      </c>
      <c r="B24" s="6" t="s">
        <v>437</v>
      </c>
      <c r="C24" s="152"/>
      <c r="D24" s="152"/>
      <c r="E24" s="318"/>
    </row>
    <row r="25" spans="1:5" s="262" customFormat="1" ht="12" customHeight="1" thickBot="1" x14ac:dyDescent="0.3">
      <c r="A25" s="99" t="s">
        <v>10</v>
      </c>
      <c r="B25" s="64" t="s">
        <v>118</v>
      </c>
      <c r="C25" s="384"/>
      <c r="D25" s="384"/>
      <c r="E25" s="191"/>
    </row>
    <row r="26" spans="1:5" s="262" customFormat="1" ht="12" customHeight="1" thickBot="1" x14ac:dyDescent="0.3">
      <c r="A26" s="99" t="s">
        <v>11</v>
      </c>
      <c r="B26" s="64" t="s">
        <v>438</v>
      </c>
      <c r="C26" s="155">
        <f>+C27+C28+C29</f>
        <v>0</v>
      </c>
      <c r="D26" s="155">
        <f>+D27+D28+D29</f>
        <v>0</v>
      </c>
      <c r="E26" s="192">
        <f>+E27+E28+E29</f>
        <v>0</v>
      </c>
    </row>
    <row r="27" spans="1:5" s="262" customFormat="1" ht="12" customHeight="1" x14ac:dyDescent="0.25">
      <c r="A27" s="256" t="s">
        <v>195</v>
      </c>
      <c r="B27" s="257" t="s">
        <v>191</v>
      </c>
      <c r="C27" s="326"/>
      <c r="D27" s="326"/>
      <c r="E27" s="324"/>
    </row>
    <row r="28" spans="1:5" s="262" customFormat="1" ht="12" customHeight="1" x14ac:dyDescent="0.25">
      <c r="A28" s="256" t="s">
        <v>196</v>
      </c>
      <c r="B28" s="257" t="s">
        <v>334</v>
      </c>
      <c r="C28" s="152"/>
      <c r="D28" s="152"/>
      <c r="E28" s="318"/>
    </row>
    <row r="29" spans="1:5" s="262" customFormat="1" ht="12" customHeight="1" x14ac:dyDescent="0.25">
      <c r="A29" s="256" t="s">
        <v>197</v>
      </c>
      <c r="B29" s="258" t="s">
        <v>337</v>
      </c>
      <c r="C29" s="152"/>
      <c r="D29" s="152"/>
      <c r="E29" s="318"/>
    </row>
    <row r="30" spans="1:5" s="262" customFormat="1" ht="12" customHeight="1" thickBot="1" x14ac:dyDescent="0.3">
      <c r="A30" s="255" t="s">
        <v>198</v>
      </c>
      <c r="B30" s="69" t="s">
        <v>439</v>
      </c>
      <c r="C30" s="55"/>
      <c r="D30" s="55"/>
      <c r="E30" s="383"/>
    </row>
    <row r="31" spans="1:5" s="262" customFormat="1" ht="12" customHeight="1" thickBot="1" x14ac:dyDescent="0.3">
      <c r="A31" s="99" t="s">
        <v>12</v>
      </c>
      <c r="B31" s="64" t="s">
        <v>338</v>
      </c>
      <c r="C31" s="155">
        <f>+C32+C33+C34</f>
        <v>0</v>
      </c>
      <c r="D31" s="155">
        <f>+D32+D33+D34</f>
        <v>0</v>
      </c>
      <c r="E31" s="192">
        <f>+E32+E33+E34</f>
        <v>0</v>
      </c>
    </row>
    <row r="32" spans="1:5" s="262" customFormat="1" ht="12" customHeight="1" x14ac:dyDescent="0.25">
      <c r="A32" s="256" t="s">
        <v>59</v>
      </c>
      <c r="B32" s="257" t="s">
        <v>218</v>
      </c>
      <c r="C32" s="326"/>
      <c r="D32" s="326"/>
      <c r="E32" s="324"/>
    </row>
    <row r="33" spans="1:5" s="262" customFormat="1" ht="12" customHeight="1" x14ac:dyDescent="0.25">
      <c r="A33" s="256" t="s">
        <v>60</v>
      </c>
      <c r="B33" s="258" t="s">
        <v>219</v>
      </c>
      <c r="C33" s="156"/>
      <c r="D33" s="156"/>
      <c r="E33" s="320"/>
    </row>
    <row r="34" spans="1:5" s="262" customFormat="1" ht="12" customHeight="1" thickBot="1" x14ac:dyDescent="0.3">
      <c r="A34" s="255" t="s">
        <v>61</v>
      </c>
      <c r="B34" s="69" t="s">
        <v>220</v>
      </c>
      <c r="C34" s="55"/>
      <c r="D34" s="55"/>
      <c r="E34" s="383"/>
    </row>
    <row r="35" spans="1:5" s="197" customFormat="1" ht="12" customHeight="1" thickBot="1" x14ac:dyDescent="0.3">
      <c r="A35" s="99" t="s">
        <v>13</v>
      </c>
      <c r="B35" s="64" t="s">
        <v>306</v>
      </c>
      <c r="C35" s="384"/>
      <c r="D35" s="384"/>
      <c r="E35" s="191"/>
    </row>
    <row r="36" spans="1:5" s="197" customFormat="1" ht="12" customHeight="1" thickBot="1" x14ac:dyDescent="0.3">
      <c r="A36" s="99" t="s">
        <v>14</v>
      </c>
      <c r="B36" s="64" t="s">
        <v>339</v>
      </c>
      <c r="C36" s="384"/>
      <c r="D36" s="384"/>
      <c r="E36" s="191"/>
    </row>
    <row r="37" spans="1:5" s="197" customFormat="1" ht="12" customHeight="1" thickBot="1" x14ac:dyDescent="0.3">
      <c r="A37" s="94" t="s">
        <v>15</v>
      </c>
      <c r="B37" s="64" t="s">
        <v>340</v>
      </c>
      <c r="C37" s="155">
        <f>+C8+C20+C25+C26+C31+C35+C36</f>
        <v>0</v>
      </c>
      <c r="D37" s="155">
        <f>+D8+D20+D25+D26+D31+D35+D36</f>
        <v>0</v>
      </c>
      <c r="E37" s="192">
        <f>+E8+E20+E25+E26+E31+E35+E36</f>
        <v>0</v>
      </c>
    </row>
    <row r="38" spans="1:5" s="197" customFormat="1" ht="12" customHeight="1" thickBot="1" x14ac:dyDescent="0.3">
      <c r="A38" s="110" t="s">
        <v>16</v>
      </c>
      <c r="B38" s="64" t="s">
        <v>341</v>
      </c>
      <c r="C38" s="155">
        <f>+C39+C40+C41</f>
        <v>0</v>
      </c>
      <c r="D38" s="155">
        <f>+D39+D40+D41</f>
        <v>0</v>
      </c>
      <c r="E38" s="192">
        <f>+E39+E40+E41</f>
        <v>0</v>
      </c>
    </row>
    <row r="39" spans="1:5" s="197" customFormat="1" ht="12" customHeight="1" x14ac:dyDescent="0.25">
      <c r="A39" s="256" t="s">
        <v>342</v>
      </c>
      <c r="B39" s="257" t="s">
        <v>168</v>
      </c>
      <c r="C39" s="326"/>
      <c r="D39" s="326"/>
      <c r="E39" s="324"/>
    </row>
    <row r="40" spans="1:5" s="197" customFormat="1" ht="12" customHeight="1" x14ac:dyDescent="0.25">
      <c r="A40" s="256" t="s">
        <v>343</v>
      </c>
      <c r="B40" s="258" t="s">
        <v>1</v>
      </c>
      <c r="C40" s="156"/>
      <c r="D40" s="156"/>
      <c r="E40" s="320"/>
    </row>
    <row r="41" spans="1:5" s="262" customFormat="1" ht="12" customHeight="1" thickBot="1" x14ac:dyDescent="0.3">
      <c r="A41" s="255" t="s">
        <v>344</v>
      </c>
      <c r="B41" s="69" t="s">
        <v>345</v>
      </c>
      <c r="C41" s="55"/>
      <c r="D41" s="55"/>
      <c r="E41" s="383"/>
    </row>
    <row r="42" spans="1:5" s="262" customFormat="1" ht="15" customHeight="1" thickBot="1" x14ac:dyDescent="0.25">
      <c r="A42" s="110" t="s">
        <v>17</v>
      </c>
      <c r="B42" s="111" t="s">
        <v>346</v>
      </c>
      <c r="C42" s="385">
        <f>+C37+C38</f>
        <v>0</v>
      </c>
      <c r="D42" s="385">
        <f>+D37+D38</f>
        <v>0</v>
      </c>
      <c r="E42" s="195">
        <f>+E37+E38</f>
        <v>0</v>
      </c>
    </row>
    <row r="43" spans="1:5" s="262" customFormat="1" ht="15" customHeight="1" x14ac:dyDescent="0.25">
      <c r="A43" s="112"/>
      <c r="B43" s="113"/>
      <c r="C43" s="193"/>
    </row>
    <row r="44" spans="1:5" ht="13.8" thickBot="1" x14ac:dyDescent="0.3">
      <c r="A44" s="114"/>
      <c r="B44" s="115"/>
      <c r="C44" s="194"/>
    </row>
    <row r="45" spans="1:5" s="261" customFormat="1" ht="16.5" customHeight="1" thickBot="1" x14ac:dyDescent="0.3">
      <c r="A45" s="559" t="s">
        <v>43</v>
      </c>
      <c r="B45" s="560"/>
      <c r="C45" s="560"/>
      <c r="D45" s="560"/>
      <c r="E45" s="561"/>
    </row>
    <row r="46" spans="1:5" s="263" customFormat="1" ht="12" customHeight="1" thickBot="1" x14ac:dyDescent="0.3">
      <c r="A46" s="99" t="s">
        <v>8</v>
      </c>
      <c r="B46" s="64" t="s">
        <v>347</v>
      </c>
      <c r="C46" s="155">
        <f>SUM(C47:C51)</f>
        <v>0</v>
      </c>
      <c r="D46" s="155">
        <f>SUM(D47:D51)</f>
        <v>0</v>
      </c>
      <c r="E46" s="192">
        <f>SUM(E47:E51)</f>
        <v>0</v>
      </c>
    </row>
    <row r="47" spans="1:5" ht="12" customHeight="1" x14ac:dyDescent="0.25">
      <c r="A47" s="255" t="s">
        <v>66</v>
      </c>
      <c r="B47" s="7" t="s">
        <v>37</v>
      </c>
      <c r="C47" s="326"/>
      <c r="D47" s="326"/>
      <c r="E47" s="324"/>
    </row>
    <row r="48" spans="1:5" ht="12" customHeight="1" x14ac:dyDescent="0.25">
      <c r="A48" s="255" t="s">
        <v>67</v>
      </c>
      <c r="B48" s="6" t="s">
        <v>127</v>
      </c>
      <c r="C48" s="54"/>
      <c r="D48" s="54"/>
      <c r="E48" s="321"/>
    </row>
    <row r="49" spans="1:5" ht="12" customHeight="1" x14ac:dyDescent="0.25">
      <c r="A49" s="255" t="s">
        <v>68</v>
      </c>
      <c r="B49" s="6" t="s">
        <v>94</v>
      </c>
      <c r="C49" s="54"/>
      <c r="D49" s="54"/>
      <c r="E49" s="321"/>
    </row>
    <row r="50" spans="1:5" ht="12" customHeight="1" x14ac:dyDescent="0.25">
      <c r="A50" s="255" t="s">
        <v>69</v>
      </c>
      <c r="B50" s="6" t="s">
        <v>128</v>
      </c>
      <c r="C50" s="54"/>
      <c r="D50" s="54"/>
      <c r="E50" s="321"/>
    </row>
    <row r="51" spans="1:5" ht="12" customHeight="1" thickBot="1" x14ac:dyDescent="0.3">
      <c r="A51" s="255" t="s">
        <v>101</v>
      </c>
      <c r="B51" s="6" t="s">
        <v>129</v>
      </c>
      <c r="C51" s="54"/>
      <c r="D51" s="54"/>
      <c r="E51" s="321"/>
    </row>
    <row r="52" spans="1:5" ht="12" customHeight="1" thickBot="1" x14ac:dyDescent="0.3">
      <c r="A52" s="99" t="s">
        <v>9</v>
      </c>
      <c r="B52" s="64" t="s">
        <v>348</v>
      </c>
      <c r="C52" s="155">
        <f>SUM(C53:C55)</f>
        <v>0</v>
      </c>
      <c r="D52" s="155">
        <f>SUM(D53:D55)</f>
        <v>0</v>
      </c>
      <c r="E52" s="192">
        <f>SUM(E53:E55)</f>
        <v>0</v>
      </c>
    </row>
    <row r="53" spans="1:5" s="263" customFormat="1" ht="12" customHeight="1" x14ac:dyDescent="0.25">
      <c r="A53" s="255" t="s">
        <v>72</v>
      </c>
      <c r="B53" s="7" t="s">
        <v>162</v>
      </c>
      <c r="C53" s="326"/>
      <c r="D53" s="326"/>
      <c r="E53" s="324"/>
    </row>
    <row r="54" spans="1:5" ht="12" customHeight="1" x14ac:dyDescent="0.25">
      <c r="A54" s="255" t="s">
        <v>73</v>
      </c>
      <c r="B54" s="6" t="s">
        <v>131</v>
      </c>
      <c r="C54" s="54"/>
      <c r="D54" s="54"/>
      <c r="E54" s="321"/>
    </row>
    <row r="55" spans="1:5" ht="12" customHeight="1" x14ac:dyDescent="0.25">
      <c r="A55" s="255" t="s">
        <v>74</v>
      </c>
      <c r="B55" s="6" t="s">
        <v>44</v>
      </c>
      <c r="C55" s="54"/>
      <c r="D55" s="54"/>
      <c r="E55" s="321"/>
    </row>
    <row r="56" spans="1:5" ht="12" customHeight="1" thickBot="1" x14ac:dyDescent="0.3">
      <c r="A56" s="255" t="s">
        <v>75</v>
      </c>
      <c r="B56" s="6" t="s">
        <v>440</v>
      </c>
      <c r="C56" s="54"/>
      <c r="D56" s="54"/>
      <c r="E56" s="321"/>
    </row>
    <row r="57" spans="1:5" ht="12" customHeight="1" thickBot="1" x14ac:dyDescent="0.3">
      <c r="A57" s="99" t="s">
        <v>10</v>
      </c>
      <c r="B57" s="64" t="s">
        <v>4</v>
      </c>
      <c r="C57" s="384"/>
      <c r="D57" s="384"/>
      <c r="E57" s="191"/>
    </row>
    <row r="58" spans="1:5" ht="15" customHeight="1" thickBot="1" x14ac:dyDescent="0.3">
      <c r="A58" s="99" t="s">
        <v>11</v>
      </c>
      <c r="B58" s="116" t="s">
        <v>444</v>
      </c>
      <c r="C58" s="385">
        <f>+C46+C52+C57</f>
        <v>0</v>
      </c>
      <c r="D58" s="385">
        <f>+D46+D52+D57</f>
        <v>0</v>
      </c>
      <c r="E58" s="195">
        <f>+E46+E52+E57</f>
        <v>0</v>
      </c>
    </row>
    <row r="59" spans="1:5" ht="13.8" thickBot="1" x14ac:dyDescent="0.3">
      <c r="C59" s="196"/>
      <c r="D59" s="196"/>
      <c r="E59" s="196"/>
    </row>
    <row r="60" spans="1:5" ht="15" customHeight="1" thickBot="1" x14ac:dyDescent="0.3">
      <c r="A60" s="390" t="s">
        <v>535</v>
      </c>
      <c r="B60" s="391"/>
      <c r="C60" s="378"/>
      <c r="D60" s="378"/>
      <c r="E60" s="377"/>
    </row>
    <row r="61" spans="1:5" ht="14.25" customHeight="1" thickBot="1" x14ac:dyDescent="0.3">
      <c r="A61" s="392" t="s">
        <v>536</v>
      </c>
      <c r="B61" s="393"/>
      <c r="C61" s="378"/>
      <c r="D61" s="378"/>
      <c r="E61" s="377"/>
    </row>
  </sheetData>
  <sheetProtection sheet="1" objects="1" scenarios="1" formatCells="0"/>
  <mergeCells count="4"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0"/>
  <sheetViews>
    <sheetView view="pageLayout" zoomScaleNormal="130" zoomScaleSheetLayoutView="100" workbookViewId="0">
      <selection activeCell="C29" sqref="C29"/>
    </sheetView>
  </sheetViews>
  <sheetFormatPr defaultColWidth="9.33203125" defaultRowHeight="15.6" x14ac:dyDescent="0.3"/>
  <cols>
    <col min="1" max="1" width="9.44140625" style="199" customWidth="1"/>
    <col min="2" max="2" width="59.6640625" style="199" customWidth="1"/>
    <col min="3" max="3" width="17.33203125" style="200" customWidth="1"/>
    <col min="4" max="4" width="17.109375" style="222" customWidth="1"/>
    <col min="5" max="5" width="17.33203125" style="222" hidden="1" customWidth="1"/>
    <col min="6" max="16384" width="9.33203125" style="222"/>
  </cols>
  <sheetData>
    <row r="1" spans="1:5" ht="15.9" customHeight="1" x14ac:dyDescent="0.3">
      <c r="A1" s="529" t="s">
        <v>5</v>
      </c>
      <c r="B1" s="529"/>
      <c r="C1" s="529"/>
      <c r="D1" s="529"/>
      <c r="E1" s="529"/>
    </row>
    <row r="2" spans="1:5" ht="15.9" customHeight="1" thickBot="1" x14ac:dyDescent="0.35">
      <c r="A2" s="520" t="s">
        <v>105</v>
      </c>
      <c r="B2" s="520"/>
      <c r="C2" s="291"/>
      <c r="E2" s="291" t="s">
        <v>537</v>
      </c>
    </row>
    <row r="3" spans="1:5" x14ac:dyDescent="0.3">
      <c r="A3" s="521" t="s">
        <v>54</v>
      </c>
      <c r="B3" s="523" t="s">
        <v>7</v>
      </c>
      <c r="C3" s="525" t="s">
        <v>554</v>
      </c>
      <c r="D3" s="526"/>
      <c r="E3" s="527"/>
    </row>
    <row r="4" spans="1:5" ht="23.4" thickBot="1" x14ac:dyDescent="0.35">
      <c r="A4" s="522"/>
      <c r="B4" s="524"/>
      <c r="C4" s="294" t="s">
        <v>448</v>
      </c>
      <c r="D4" s="292" t="s">
        <v>449</v>
      </c>
      <c r="E4" s="293" t="s">
        <v>477</v>
      </c>
    </row>
    <row r="5" spans="1:5" s="223" customFormat="1" ht="12" customHeight="1" thickBot="1" x14ac:dyDescent="0.25">
      <c r="A5" s="219" t="s">
        <v>415</v>
      </c>
      <c r="B5" s="220" t="s">
        <v>416</v>
      </c>
      <c r="C5" s="220" t="s">
        <v>417</v>
      </c>
      <c r="D5" s="220" t="s">
        <v>419</v>
      </c>
      <c r="E5" s="295" t="s">
        <v>418</v>
      </c>
    </row>
    <row r="6" spans="1:5" s="224" customFormat="1" ht="12" customHeight="1" thickBot="1" x14ac:dyDescent="0.3">
      <c r="A6" s="18" t="s">
        <v>8</v>
      </c>
      <c r="B6" s="19" t="s">
        <v>180</v>
      </c>
      <c r="C6" s="211">
        <f>+C7+C8+C9+C10+C11+C12</f>
        <v>252589465</v>
      </c>
      <c r="D6" s="211">
        <f>+D7+D8+D9+D10+D11+D12</f>
        <v>260963535</v>
      </c>
      <c r="E6" s="138">
        <f>+E7+E8+E9+E10+E11+E12</f>
        <v>260963535</v>
      </c>
    </row>
    <row r="7" spans="1:5" s="224" customFormat="1" ht="12" customHeight="1" x14ac:dyDescent="0.25">
      <c r="A7" s="13" t="s">
        <v>66</v>
      </c>
      <c r="B7" s="225" t="s">
        <v>181</v>
      </c>
      <c r="C7" s="213">
        <v>85566578</v>
      </c>
      <c r="D7" s="213">
        <v>96088142</v>
      </c>
      <c r="E7" s="140">
        <v>96088142</v>
      </c>
    </row>
    <row r="8" spans="1:5" s="224" customFormat="1" ht="12" customHeight="1" x14ac:dyDescent="0.25">
      <c r="A8" s="12" t="s">
        <v>67</v>
      </c>
      <c r="B8" s="226" t="s">
        <v>182</v>
      </c>
      <c r="C8" s="212">
        <v>64297080</v>
      </c>
      <c r="D8" s="212">
        <v>72195527</v>
      </c>
      <c r="E8" s="139">
        <v>72195527</v>
      </c>
    </row>
    <row r="9" spans="1:5" s="224" customFormat="1" ht="12" customHeight="1" x14ac:dyDescent="0.25">
      <c r="A9" s="12" t="s">
        <v>68</v>
      </c>
      <c r="B9" s="226" t="s">
        <v>183</v>
      </c>
      <c r="C9" s="212">
        <v>41513200</v>
      </c>
      <c r="D9" s="212">
        <v>42823029</v>
      </c>
      <c r="E9" s="139">
        <v>42823029</v>
      </c>
    </row>
    <row r="10" spans="1:5" s="224" customFormat="1" ht="12" customHeight="1" x14ac:dyDescent="0.25">
      <c r="A10" s="12" t="s">
        <v>69</v>
      </c>
      <c r="B10" s="226" t="s">
        <v>555</v>
      </c>
      <c r="C10" s="212">
        <v>16127776</v>
      </c>
      <c r="D10" s="212">
        <v>18793826</v>
      </c>
      <c r="E10" s="139">
        <v>18793826</v>
      </c>
    </row>
    <row r="11" spans="1:5" s="224" customFormat="1" ht="12" customHeight="1" x14ac:dyDescent="0.25">
      <c r="A11" s="12" t="s">
        <v>101</v>
      </c>
      <c r="B11" s="226" t="s">
        <v>184</v>
      </c>
      <c r="C11" s="212">
        <v>3771765</v>
      </c>
      <c r="D11" s="212">
        <v>5577300</v>
      </c>
      <c r="E11" s="139">
        <v>5577300</v>
      </c>
    </row>
    <row r="12" spans="1:5" s="224" customFormat="1" ht="12" customHeight="1" thickBot="1" x14ac:dyDescent="0.3">
      <c r="A12" s="14" t="s">
        <v>70</v>
      </c>
      <c r="B12" s="146" t="s">
        <v>360</v>
      </c>
      <c r="C12" s="212">
        <v>41313066</v>
      </c>
      <c r="D12" s="212">
        <v>25485711</v>
      </c>
      <c r="E12" s="139">
        <v>25485711</v>
      </c>
    </row>
    <row r="13" spans="1:5" s="224" customFormat="1" ht="12" customHeight="1" thickBot="1" x14ac:dyDescent="0.3">
      <c r="A13" s="18" t="s">
        <v>9</v>
      </c>
      <c r="B13" s="145" t="s">
        <v>185</v>
      </c>
      <c r="C13" s="211">
        <f>+C14+C15+C16+C17+C18</f>
        <v>69414000</v>
      </c>
      <c r="D13" s="211">
        <f>+D14+D15+D16+D17+D18</f>
        <v>80913770</v>
      </c>
      <c r="E13" s="138">
        <f>+E14+E15+E16+E17+E18</f>
        <v>80913770</v>
      </c>
    </row>
    <row r="14" spans="1:5" s="224" customFormat="1" ht="12" customHeight="1" x14ac:dyDescent="0.25">
      <c r="A14" s="13" t="s">
        <v>72</v>
      </c>
      <c r="B14" s="225" t="s">
        <v>186</v>
      </c>
      <c r="C14" s="213"/>
      <c r="D14" s="213"/>
      <c r="E14" s="140"/>
    </row>
    <row r="15" spans="1:5" s="224" customFormat="1" ht="12" customHeight="1" x14ac:dyDescent="0.25">
      <c r="A15" s="12" t="s">
        <v>73</v>
      </c>
      <c r="B15" s="226" t="s">
        <v>187</v>
      </c>
      <c r="C15" s="212"/>
      <c r="D15" s="212"/>
      <c r="E15" s="139"/>
    </row>
    <row r="16" spans="1:5" s="224" customFormat="1" ht="12" customHeight="1" x14ac:dyDescent="0.25">
      <c r="A16" s="12" t="s">
        <v>74</v>
      </c>
      <c r="B16" s="226" t="s">
        <v>352</v>
      </c>
      <c r="C16" s="212"/>
      <c r="D16" s="212">
        <v>80000</v>
      </c>
      <c r="E16" s="139">
        <v>80000</v>
      </c>
    </row>
    <row r="17" spans="1:5" s="224" customFormat="1" ht="12" customHeight="1" x14ac:dyDescent="0.25">
      <c r="A17" s="12" t="s">
        <v>75</v>
      </c>
      <c r="B17" s="226" t="s">
        <v>353</v>
      </c>
      <c r="C17" s="212"/>
      <c r="D17" s="212"/>
      <c r="E17" s="139"/>
    </row>
    <row r="18" spans="1:5" s="224" customFormat="1" ht="12" customHeight="1" x14ac:dyDescent="0.25">
      <c r="A18" s="12" t="s">
        <v>76</v>
      </c>
      <c r="B18" s="226" t="s">
        <v>188</v>
      </c>
      <c r="C18" s="212">
        <v>69414000</v>
      </c>
      <c r="D18" s="212">
        <v>80833770</v>
      </c>
      <c r="E18" s="139">
        <v>80833770</v>
      </c>
    </row>
    <row r="19" spans="1:5" s="224" customFormat="1" ht="12" customHeight="1" thickBot="1" x14ac:dyDescent="0.3">
      <c r="A19" s="14" t="s">
        <v>83</v>
      </c>
      <c r="B19" s="147" t="s">
        <v>189</v>
      </c>
      <c r="C19" s="214"/>
      <c r="D19" s="214"/>
      <c r="E19" s="141"/>
    </row>
    <row r="20" spans="1:5" s="224" customFormat="1" ht="12" customHeight="1" thickBot="1" x14ac:dyDescent="0.3">
      <c r="A20" s="18" t="s">
        <v>10</v>
      </c>
      <c r="B20" s="19" t="s">
        <v>190</v>
      </c>
      <c r="C20" s="211">
        <f>+C21+C22+C23+C24+C25</f>
        <v>422569896</v>
      </c>
      <c r="D20" s="211">
        <f>+D21+D22+D23+D24+D25</f>
        <v>60951144</v>
      </c>
      <c r="E20" s="138">
        <f>+E21+E22+E23+E24+E25</f>
        <v>60951144</v>
      </c>
    </row>
    <row r="21" spans="1:5" s="224" customFormat="1" ht="12" customHeight="1" x14ac:dyDescent="0.25">
      <c r="A21" s="13" t="s">
        <v>55</v>
      </c>
      <c r="B21" s="225" t="s">
        <v>191</v>
      </c>
      <c r="C21" s="213"/>
      <c r="D21" s="213"/>
      <c r="E21" s="140"/>
    </row>
    <row r="22" spans="1:5" s="224" customFormat="1" ht="12" customHeight="1" x14ac:dyDescent="0.25">
      <c r="A22" s="12" t="s">
        <v>56</v>
      </c>
      <c r="B22" s="226" t="s">
        <v>192</v>
      </c>
      <c r="C22" s="212"/>
      <c r="D22" s="212"/>
      <c r="E22" s="139"/>
    </row>
    <row r="23" spans="1:5" s="224" customFormat="1" ht="12" customHeight="1" x14ac:dyDescent="0.25">
      <c r="A23" s="12" t="s">
        <v>57</v>
      </c>
      <c r="B23" s="226" t="s">
        <v>354</v>
      </c>
      <c r="C23" s="212"/>
      <c r="D23" s="212"/>
      <c r="E23" s="139"/>
    </row>
    <row r="24" spans="1:5" s="224" customFormat="1" ht="12" customHeight="1" x14ac:dyDescent="0.25">
      <c r="A24" s="12" t="s">
        <v>58</v>
      </c>
      <c r="B24" s="226" t="s">
        <v>355</v>
      </c>
      <c r="C24" s="212"/>
      <c r="D24" s="212"/>
      <c r="E24" s="139"/>
    </row>
    <row r="25" spans="1:5" s="224" customFormat="1" ht="12" customHeight="1" x14ac:dyDescent="0.25">
      <c r="A25" s="12" t="s">
        <v>115</v>
      </c>
      <c r="B25" s="226" t="s">
        <v>193</v>
      </c>
      <c r="C25" s="212">
        <v>422569896</v>
      </c>
      <c r="D25" s="212">
        <v>60951144</v>
      </c>
      <c r="E25" s="139">
        <v>60951144</v>
      </c>
    </row>
    <row r="26" spans="1:5" s="224" customFormat="1" ht="12" customHeight="1" thickBot="1" x14ac:dyDescent="0.3">
      <c r="A26" s="14" t="s">
        <v>116</v>
      </c>
      <c r="B26" s="227" t="s">
        <v>194</v>
      </c>
      <c r="C26" s="214"/>
      <c r="D26" s="214"/>
      <c r="E26" s="141"/>
    </row>
    <row r="27" spans="1:5" s="224" customFormat="1" ht="12" customHeight="1" thickBot="1" x14ac:dyDescent="0.3">
      <c r="A27" s="18" t="s">
        <v>117</v>
      </c>
      <c r="B27" s="19" t="s">
        <v>525</v>
      </c>
      <c r="C27" s="217">
        <f>SUM(C28:C33)</f>
        <v>42800000</v>
      </c>
      <c r="D27" s="217">
        <f>SUM(D28:D33)</f>
        <v>29726695</v>
      </c>
      <c r="E27" s="253">
        <f>SUM(E28:E33)</f>
        <v>29726695</v>
      </c>
    </row>
    <row r="28" spans="1:5" s="224" customFormat="1" ht="12" customHeight="1" x14ac:dyDescent="0.25">
      <c r="A28" s="13" t="s">
        <v>195</v>
      </c>
      <c r="B28" s="225" t="s">
        <v>543</v>
      </c>
      <c r="C28" s="213">
        <v>7000000</v>
      </c>
      <c r="D28" s="213">
        <v>8612332</v>
      </c>
      <c r="E28" s="140">
        <v>8612332</v>
      </c>
    </row>
    <row r="29" spans="1:5" s="224" customFormat="1" ht="12" customHeight="1" x14ac:dyDescent="0.25">
      <c r="A29" s="12" t="s">
        <v>196</v>
      </c>
      <c r="B29" s="226" t="s">
        <v>527</v>
      </c>
      <c r="C29" s="212"/>
      <c r="D29" s="212"/>
      <c r="E29" s="139"/>
    </row>
    <row r="30" spans="1:5" s="224" customFormat="1" ht="12" customHeight="1" x14ac:dyDescent="0.25">
      <c r="A30" s="12" t="s">
        <v>197</v>
      </c>
      <c r="B30" s="226" t="s">
        <v>528</v>
      </c>
      <c r="C30" s="212">
        <v>26000000</v>
      </c>
      <c r="D30" s="212">
        <v>18358328</v>
      </c>
      <c r="E30" s="139">
        <v>18358328</v>
      </c>
    </row>
    <row r="31" spans="1:5" s="224" customFormat="1" ht="12" customHeight="1" x14ac:dyDescent="0.25">
      <c r="A31" s="12" t="s">
        <v>198</v>
      </c>
      <c r="B31" s="226" t="s">
        <v>199</v>
      </c>
      <c r="C31" s="212">
        <v>7600000</v>
      </c>
      <c r="D31" s="212">
        <v>0</v>
      </c>
      <c r="E31" s="139">
        <v>0</v>
      </c>
    </row>
    <row r="32" spans="1:5" s="224" customFormat="1" ht="12" customHeight="1" x14ac:dyDescent="0.25">
      <c r="A32" s="12" t="s">
        <v>530</v>
      </c>
      <c r="B32" s="226" t="s">
        <v>200</v>
      </c>
      <c r="C32" s="212"/>
      <c r="D32" s="212"/>
      <c r="E32" s="139"/>
    </row>
    <row r="33" spans="1:5" s="224" customFormat="1" ht="12" customHeight="1" thickBot="1" x14ac:dyDescent="0.3">
      <c r="A33" s="12" t="s">
        <v>531</v>
      </c>
      <c r="B33" s="389" t="s">
        <v>201</v>
      </c>
      <c r="C33" s="214">
        <v>2200000</v>
      </c>
      <c r="D33" s="214">
        <v>2756035</v>
      </c>
      <c r="E33" s="141">
        <v>2756035</v>
      </c>
    </row>
    <row r="34" spans="1:5" s="224" customFormat="1" ht="12" customHeight="1" thickBot="1" x14ac:dyDescent="0.3">
      <c r="A34" s="18" t="s">
        <v>12</v>
      </c>
      <c r="B34" s="19" t="s">
        <v>362</v>
      </c>
      <c r="C34" s="211">
        <f>SUM(C35:C45)</f>
        <v>18000000</v>
      </c>
      <c r="D34" s="211">
        <f>SUM(D35:D45)</f>
        <v>30263015</v>
      </c>
      <c r="E34" s="138">
        <f>SUM(E35:E45)</f>
        <v>30263015</v>
      </c>
    </row>
    <row r="35" spans="1:5" s="224" customFormat="1" ht="12" customHeight="1" x14ac:dyDescent="0.25">
      <c r="A35" s="13" t="s">
        <v>59</v>
      </c>
      <c r="B35" s="225" t="s">
        <v>204</v>
      </c>
      <c r="C35" s="213"/>
      <c r="D35" s="213">
        <v>7560</v>
      </c>
      <c r="E35" s="140">
        <v>7560</v>
      </c>
    </row>
    <row r="36" spans="1:5" s="224" customFormat="1" ht="12" customHeight="1" x14ac:dyDescent="0.25">
      <c r="A36" s="12" t="s">
        <v>60</v>
      </c>
      <c r="B36" s="226" t="s">
        <v>205</v>
      </c>
      <c r="C36" s="212">
        <v>12500000</v>
      </c>
      <c r="D36" s="212">
        <v>14772324</v>
      </c>
      <c r="E36" s="139">
        <v>14772324</v>
      </c>
    </row>
    <row r="37" spans="1:5" s="224" customFormat="1" ht="12" customHeight="1" x14ac:dyDescent="0.25">
      <c r="A37" s="12" t="s">
        <v>61</v>
      </c>
      <c r="B37" s="226" t="s">
        <v>206</v>
      </c>
      <c r="C37" s="212"/>
      <c r="D37" s="212">
        <v>1268604</v>
      </c>
      <c r="E37" s="139">
        <v>1268604</v>
      </c>
    </row>
    <row r="38" spans="1:5" s="224" customFormat="1" ht="12" customHeight="1" x14ac:dyDescent="0.25">
      <c r="A38" s="12" t="s">
        <v>119</v>
      </c>
      <c r="B38" s="226" t="s">
        <v>207</v>
      </c>
      <c r="C38" s="212"/>
      <c r="D38" s="212"/>
      <c r="E38" s="139"/>
    </row>
    <row r="39" spans="1:5" s="224" customFormat="1" ht="12" customHeight="1" x14ac:dyDescent="0.25">
      <c r="A39" s="12" t="s">
        <v>120</v>
      </c>
      <c r="B39" s="226" t="s">
        <v>208</v>
      </c>
      <c r="C39" s="212">
        <v>3500000</v>
      </c>
      <c r="D39" s="212">
        <v>5667314</v>
      </c>
      <c r="E39" s="139">
        <v>5667314</v>
      </c>
    </row>
    <row r="40" spans="1:5" s="224" customFormat="1" ht="12" customHeight="1" x14ac:dyDescent="0.25">
      <c r="A40" s="12" t="s">
        <v>121</v>
      </c>
      <c r="B40" s="226" t="s">
        <v>209</v>
      </c>
      <c r="C40" s="212">
        <v>2000000</v>
      </c>
      <c r="D40" s="212">
        <v>5348168</v>
      </c>
      <c r="E40" s="139">
        <v>5344254</v>
      </c>
    </row>
    <row r="41" spans="1:5" s="224" customFormat="1" ht="12" customHeight="1" x14ac:dyDescent="0.25">
      <c r="A41" s="12" t="s">
        <v>122</v>
      </c>
      <c r="B41" s="226" t="s">
        <v>210</v>
      </c>
      <c r="C41" s="212"/>
      <c r="D41" s="212"/>
      <c r="E41" s="139"/>
    </row>
    <row r="42" spans="1:5" s="224" customFormat="1" ht="12" customHeight="1" x14ac:dyDescent="0.25">
      <c r="A42" s="12" t="s">
        <v>123</v>
      </c>
      <c r="B42" s="226" t="s">
        <v>533</v>
      </c>
      <c r="C42" s="212"/>
      <c r="D42" s="212">
        <v>1903984</v>
      </c>
      <c r="E42" s="139">
        <v>1907898</v>
      </c>
    </row>
    <row r="43" spans="1:5" s="224" customFormat="1" ht="12" customHeight="1" x14ac:dyDescent="0.25">
      <c r="A43" s="12" t="s">
        <v>202</v>
      </c>
      <c r="B43" s="226" t="s">
        <v>212</v>
      </c>
      <c r="C43" s="215"/>
      <c r="D43" s="215"/>
      <c r="E43" s="142"/>
    </row>
    <row r="44" spans="1:5" s="224" customFormat="1" ht="12" customHeight="1" x14ac:dyDescent="0.25">
      <c r="A44" s="14" t="s">
        <v>203</v>
      </c>
      <c r="B44" s="227" t="s">
        <v>364</v>
      </c>
      <c r="C44" s="216"/>
      <c r="D44" s="216"/>
      <c r="E44" s="143"/>
    </row>
    <row r="45" spans="1:5" s="224" customFormat="1" ht="12" customHeight="1" thickBot="1" x14ac:dyDescent="0.3">
      <c r="A45" s="14" t="s">
        <v>363</v>
      </c>
      <c r="B45" s="147" t="s">
        <v>213</v>
      </c>
      <c r="C45" s="216"/>
      <c r="D45" s="216">
        <v>1295061</v>
      </c>
      <c r="E45" s="143">
        <v>1295061</v>
      </c>
    </row>
    <row r="46" spans="1:5" s="224" customFormat="1" ht="12" customHeight="1" thickBot="1" x14ac:dyDescent="0.3">
      <c r="A46" s="18" t="s">
        <v>13</v>
      </c>
      <c r="B46" s="19" t="s">
        <v>214</v>
      </c>
      <c r="C46" s="211">
        <f>SUM(C47:C51)</f>
        <v>0</v>
      </c>
      <c r="D46" s="211">
        <f>SUM(D47:D51)</f>
        <v>1686929</v>
      </c>
      <c r="E46" s="138">
        <f>SUM(E47:E51)</f>
        <v>1686929</v>
      </c>
    </row>
    <row r="47" spans="1:5" s="224" customFormat="1" ht="12" customHeight="1" x14ac:dyDescent="0.25">
      <c r="A47" s="13" t="s">
        <v>62</v>
      </c>
      <c r="B47" s="225" t="s">
        <v>218</v>
      </c>
      <c r="C47" s="264"/>
      <c r="D47" s="264"/>
      <c r="E47" s="144"/>
    </row>
    <row r="48" spans="1:5" s="224" customFormat="1" ht="12" customHeight="1" x14ac:dyDescent="0.25">
      <c r="A48" s="12" t="s">
        <v>63</v>
      </c>
      <c r="B48" s="226" t="s">
        <v>219</v>
      </c>
      <c r="C48" s="215"/>
      <c r="D48" s="215">
        <v>1680000</v>
      </c>
      <c r="E48" s="142">
        <v>1680000</v>
      </c>
    </row>
    <row r="49" spans="1:5" s="224" customFormat="1" ht="12" customHeight="1" x14ac:dyDescent="0.25">
      <c r="A49" s="12" t="s">
        <v>215</v>
      </c>
      <c r="B49" s="226" t="s">
        <v>220</v>
      </c>
      <c r="C49" s="215"/>
      <c r="D49" s="215">
        <v>6929</v>
      </c>
      <c r="E49" s="142">
        <v>6929</v>
      </c>
    </row>
    <row r="50" spans="1:5" s="224" customFormat="1" ht="12" customHeight="1" x14ac:dyDescent="0.25">
      <c r="A50" s="12" t="s">
        <v>216</v>
      </c>
      <c r="B50" s="226" t="s">
        <v>221</v>
      </c>
      <c r="C50" s="215"/>
      <c r="D50" s="215"/>
      <c r="E50" s="142"/>
    </row>
    <row r="51" spans="1:5" s="224" customFormat="1" ht="12" customHeight="1" thickBot="1" x14ac:dyDescent="0.3">
      <c r="A51" s="14" t="s">
        <v>217</v>
      </c>
      <c r="B51" s="147" t="s">
        <v>222</v>
      </c>
      <c r="C51" s="216"/>
      <c r="D51" s="216"/>
      <c r="E51" s="143"/>
    </row>
    <row r="52" spans="1:5" s="224" customFormat="1" ht="12" customHeight="1" thickBot="1" x14ac:dyDescent="0.3">
      <c r="A52" s="18" t="s">
        <v>124</v>
      </c>
      <c r="B52" s="19" t="s">
        <v>223</v>
      </c>
      <c r="C52" s="211">
        <f>SUM(C53:C55)</f>
        <v>0</v>
      </c>
      <c r="D52" s="211">
        <f>SUM(D53:D55)</f>
        <v>1345600</v>
      </c>
      <c r="E52" s="138">
        <f>SUM(E53:E55)</f>
        <v>1345600</v>
      </c>
    </row>
    <row r="53" spans="1:5" s="224" customFormat="1" ht="12" customHeight="1" x14ac:dyDescent="0.25">
      <c r="A53" s="13" t="s">
        <v>64</v>
      </c>
      <c r="B53" s="225" t="s">
        <v>224</v>
      </c>
      <c r="C53" s="213"/>
      <c r="D53" s="213"/>
      <c r="E53" s="140"/>
    </row>
    <row r="54" spans="1:5" s="224" customFormat="1" ht="12" customHeight="1" x14ac:dyDescent="0.25">
      <c r="A54" s="12" t="s">
        <v>65</v>
      </c>
      <c r="B54" s="226" t="s">
        <v>356</v>
      </c>
      <c r="C54" s="212"/>
      <c r="D54" s="212"/>
      <c r="E54" s="139"/>
    </row>
    <row r="55" spans="1:5" s="224" customFormat="1" ht="12" customHeight="1" x14ac:dyDescent="0.25">
      <c r="A55" s="12" t="s">
        <v>227</v>
      </c>
      <c r="B55" s="226" t="s">
        <v>225</v>
      </c>
      <c r="C55" s="212"/>
      <c r="D55" s="212">
        <v>1345600</v>
      </c>
      <c r="E55" s="139">
        <v>1345600</v>
      </c>
    </row>
    <row r="56" spans="1:5" s="224" customFormat="1" ht="12" customHeight="1" thickBot="1" x14ac:dyDescent="0.3">
      <c r="A56" s="14" t="s">
        <v>228</v>
      </c>
      <c r="B56" s="147" t="s">
        <v>226</v>
      </c>
      <c r="C56" s="214"/>
      <c r="D56" s="214"/>
      <c r="E56" s="141"/>
    </row>
    <row r="57" spans="1:5" s="224" customFormat="1" ht="12" customHeight="1" thickBot="1" x14ac:dyDescent="0.3">
      <c r="A57" s="18" t="s">
        <v>15</v>
      </c>
      <c r="B57" s="145" t="s">
        <v>229</v>
      </c>
      <c r="C57" s="211">
        <f>SUM(C58:C60)</f>
        <v>0</v>
      </c>
      <c r="D57" s="211">
        <f>SUM(D58:D60)</f>
        <v>654221</v>
      </c>
      <c r="E57" s="138">
        <f>SUM(E58:E60)</f>
        <v>653500</v>
      </c>
    </row>
    <row r="58" spans="1:5" s="224" customFormat="1" ht="12" customHeight="1" x14ac:dyDescent="0.25">
      <c r="A58" s="13" t="s">
        <v>125</v>
      </c>
      <c r="B58" s="225" t="s">
        <v>231</v>
      </c>
      <c r="C58" s="215"/>
      <c r="D58" s="215"/>
      <c r="E58" s="142"/>
    </row>
    <row r="59" spans="1:5" s="224" customFormat="1" ht="12" customHeight="1" x14ac:dyDescent="0.25">
      <c r="A59" s="12" t="s">
        <v>126</v>
      </c>
      <c r="B59" s="226" t="s">
        <v>357</v>
      </c>
      <c r="C59" s="215"/>
      <c r="D59" s="215"/>
      <c r="E59" s="142"/>
    </row>
    <row r="60" spans="1:5" s="224" customFormat="1" ht="12" customHeight="1" x14ac:dyDescent="0.25">
      <c r="A60" s="12" t="s">
        <v>163</v>
      </c>
      <c r="B60" s="226" t="s">
        <v>232</v>
      </c>
      <c r="C60" s="215"/>
      <c r="D60" s="215">
        <v>654221</v>
      </c>
      <c r="E60" s="142">
        <v>653500</v>
      </c>
    </row>
    <row r="61" spans="1:5" s="224" customFormat="1" ht="12" customHeight="1" thickBot="1" x14ac:dyDescent="0.3">
      <c r="A61" s="14" t="s">
        <v>230</v>
      </c>
      <c r="B61" s="147" t="s">
        <v>233</v>
      </c>
      <c r="C61" s="215"/>
      <c r="D61" s="215"/>
      <c r="E61" s="142"/>
    </row>
    <row r="62" spans="1:5" s="224" customFormat="1" ht="12" customHeight="1" thickBot="1" x14ac:dyDescent="0.3">
      <c r="A62" s="275" t="s">
        <v>404</v>
      </c>
      <c r="B62" s="19" t="s">
        <v>234</v>
      </c>
      <c r="C62" s="217">
        <f>+C6+C13+C20+C27+C34+C46+C52+C57</f>
        <v>805373361</v>
      </c>
      <c r="D62" s="217">
        <f>+D6+D13+D20+D27+D34+D46+D52+D57</f>
        <v>466504909</v>
      </c>
      <c r="E62" s="253">
        <f>+E6+E13+E20+E27+E34+E46+E52+E57</f>
        <v>466504188</v>
      </c>
    </row>
    <row r="63" spans="1:5" s="224" customFormat="1" ht="12" customHeight="1" thickBot="1" x14ac:dyDescent="0.3">
      <c r="A63" s="265" t="s">
        <v>235</v>
      </c>
      <c r="B63" s="145" t="s">
        <v>236</v>
      </c>
      <c r="C63" s="211">
        <f>SUM(C64:C66)</f>
        <v>0</v>
      </c>
      <c r="D63" s="211">
        <f>SUM(D64:D66)</f>
        <v>0</v>
      </c>
      <c r="E63" s="138">
        <f>SUM(E64:E66)</f>
        <v>0</v>
      </c>
    </row>
    <row r="64" spans="1:5" s="224" customFormat="1" ht="12" customHeight="1" x14ac:dyDescent="0.25">
      <c r="A64" s="13" t="s">
        <v>267</v>
      </c>
      <c r="B64" s="225" t="s">
        <v>237</v>
      </c>
      <c r="C64" s="215"/>
      <c r="D64" s="215"/>
      <c r="E64" s="142"/>
    </row>
    <row r="65" spans="1:5" s="224" customFormat="1" ht="12" customHeight="1" x14ac:dyDescent="0.25">
      <c r="A65" s="12" t="s">
        <v>276</v>
      </c>
      <c r="B65" s="226" t="s">
        <v>238</v>
      </c>
      <c r="C65" s="215"/>
      <c r="D65" s="215"/>
      <c r="E65" s="142"/>
    </row>
    <row r="66" spans="1:5" s="224" customFormat="1" ht="12" customHeight="1" thickBot="1" x14ac:dyDescent="0.3">
      <c r="A66" s="14" t="s">
        <v>277</v>
      </c>
      <c r="B66" s="271" t="s">
        <v>389</v>
      </c>
      <c r="C66" s="215"/>
      <c r="D66" s="215"/>
      <c r="E66" s="142"/>
    </row>
    <row r="67" spans="1:5" s="224" customFormat="1" ht="12" customHeight="1" thickBot="1" x14ac:dyDescent="0.3">
      <c r="A67" s="265" t="s">
        <v>240</v>
      </c>
      <c r="B67" s="145" t="s">
        <v>241</v>
      </c>
      <c r="C67" s="211">
        <f>SUM(C68:C71)</f>
        <v>0</v>
      </c>
      <c r="D67" s="211">
        <f>SUM(D68:D71)</f>
        <v>0</v>
      </c>
      <c r="E67" s="138">
        <f>SUM(E68:E71)</f>
        <v>0</v>
      </c>
    </row>
    <row r="68" spans="1:5" s="224" customFormat="1" ht="12" customHeight="1" x14ac:dyDescent="0.25">
      <c r="A68" s="13" t="s">
        <v>102</v>
      </c>
      <c r="B68" s="225" t="s">
        <v>242</v>
      </c>
      <c r="C68" s="215"/>
      <c r="D68" s="215"/>
      <c r="E68" s="142"/>
    </row>
    <row r="69" spans="1:5" s="224" customFormat="1" ht="12" customHeight="1" x14ac:dyDescent="0.25">
      <c r="A69" s="12" t="s">
        <v>103</v>
      </c>
      <c r="B69" s="226" t="s">
        <v>243</v>
      </c>
      <c r="C69" s="215"/>
      <c r="D69" s="215"/>
      <c r="E69" s="142"/>
    </row>
    <row r="70" spans="1:5" s="224" customFormat="1" ht="12" customHeight="1" x14ac:dyDescent="0.25">
      <c r="A70" s="12" t="s">
        <v>268</v>
      </c>
      <c r="B70" s="226" t="s">
        <v>244</v>
      </c>
      <c r="C70" s="215"/>
      <c r="D70" s="215"/>
      <c r="E70" s="142"/>
    </row>
    <row r="71" spans="1:5" s="224" customFormat="1" ht="12" customHeight="1" thickBot="1" x14ac:dyDescent="0.3">
      <c r="A71" s="14" t="s">
        <v>269</v>
      </c>
      <c r="B71" s="147" t="s">
        <v>245</v>
      </c>
      <c r="C71" s="215"/>
      <c r="D71" s="215"/>
      <c r="E71" s="142"/>
    </row>
    <row r="72" spans="1:5" s="224" customFormat="1" ht="12" customHeight="1" thickBot="1" x14ac:dyDescent="0.3">
      <c r="A72" s="265" t="s">
        <v>246</v>
      </c>
      <c r="B72" s="145" t="s">
        <v>247</v>
      </c>
      <c r="C72" s="211">
        <f>SUM(C73:C74)</f>
        <v>43219919</v>
      </c>
      <c r="D72" s="211">
        <f>SUM(D73:D74)</f>
        <v>408748026</v>
      </c>
      <c r="E72" s="138">
        <f>SUM(E73:E74)</f>
        <v>408748026</v>
      </c>
    </row>
    <row r="73" spans="1:5" s="224" customFormat="1" ht="12" customHeight="1" x14ac:dyDescent="0.25">
      <c r="A73" s="13" t="s">
        <v>270</v>
      </c>
      <c r="B73" s="225" t="s">
        <v>248</v>
      </c>
      <c r="C73" s="215">
        <v>43219919</v>
      </c>
      <c r="D73" s="215">
        <v>408748026</v>
      </c>
      <c r="E73" s="142">
        <v>408748026</v>
      </c>
    </row>
    <row r="74" spans="1:5" s="224" customFormat="1" ht="12" customHeight="1" thickBot="1" x14ac:dyDescent="0.3">
      <c r="A74" s="14" t="s">
        <v>271</v>
      </c>
      <c r="B74" s="147" t="s">
        <v>249</v>
      </c>
      <c r="C74" s="215"/>
      <c r="D74" s="215"/>
      <c r="E74" s="142"/>
    </row>
    <row r="75" spans="1:5" s="224" customFormat="1" ht="12" customHeight="1" thickBot="1" x14ac:dyDescent="0.3">
      <c r="A75" s="265" t="s">
        <v>250</v>
      </c>
      <c r="B75" s="145" t="s">
        <v>251</v>
      </c>
      <c r="C75" s="211">
        <f>SUM(C76:C78)</f>
        <v>0</v>
      </c>
      <c r="D75" s="211">
        <f>SUM(D76:D78)</f>
        <v>0</v>
      </c>
      <c r="E75" s="138">
        <f>SUM(E76:E78)</f>
        <v>9643883</v>
      </c>
    </row>
    <row r="76" spans="1:5" s="224" customFormat="1" ht="12" customHeight="1" x14ac:dyDescent="0.25">
      <c r="A76" s="13" t="s">
        <v>272</v>
      </c>
      <c r="B76" s="225" t="s">
        <v>252</v>
      </c>
      <c r="C76" s="215"/>
      <c r="D76" s="215"/>
      <c r="E76" s="142">
        <v>9643883</v>
      </c>
    </row>
    <row r="77" spans="1:5" s="224" customFormat="1" ht="12" customHeight="1" x14ac:dyDescent="0.25">
      <c r="A77" s="12" t="s">
        <v>273</v>
      </c>
      <c r="B77" s="226" t="s">
        <v>253</v>
      </c>
      <c r="C77" s="215"/>
      <c r="D77" s="215"/>
      <c r="E77" s="142"/>
    </row>
    <row r="78" spans="1:5" s="224" customFormat="1" ht="12" customHeight="1" thickBot="1" x14ac:dyDescent="0.3">
      <c r="A78" s="14" t="s">
        <v>274</v>
      </c>
      <c r="B78" s="147" t="s">
        <v>254</v>
      </c>
      <c r="C78" s="215"/>
      <c r="D78" s="215"/>
      <c r="E78" s="142"/>
    </row>
    <row r="79" spans="1:5" s="224" customFormat="1" ht="12" customHeight="1" thickBot="1" x14ac:dyDescent="0.3">
      <c r="A79" s="265" t="s">
        <v>255</v>
      </c>
      <c r="B79" s="145" t="s">
        <v>275</v>
      </c>
      <c r="C79" s="211">
        <f>SUM(C80:C83)</f>
        <v>0</v>
      </c>
      <c r="D79" s="211">
        <f>SUM(D80:D83)</f>
        <v>0</v>
      </c>
      <c r="E79" s="138">
        <f>SUM(E80:E83)</f>
        <v>0</v>
      </c>
    </row>
    <row r="80" spans="1:5" s="224" customFormat="1" ht="12" customHeight="1" x14ac:dyDescent="0.25">
      <c r="A80" s="229" t="s">
        <v>256</v>
      </c>
      <c r="B80" s="225" t="s">
        <v>257</v>
      </c>
      <c r="C80" s="215"/>
      <c r="D80" s="215"/>
      <c r="E80" s="142"/>
    </row>
    <row r="81" spans="1:5" s="224" customFormat="1" ht="12" customHeight="1" x14ac:dyDescent="0.25">
      <c r="A81" s="230" t="s">
        <v>258</v>
      </c>
      <c r="B81" s="226" t="s">
        <v>259</v>
      </c>
      <c r="C81" s="215"/>
      <c r="D81" s="215"/>
      <c r="E81" s="142"/>
    </row>
    <row r="82" spans="1:5" s="224" customFormat="1" ht="12" customHeight="1" x14ac:dyDescent="0.25">
      <c r="A82" s="230" t="s">
        <v>260</v>
      </c>
      <c r="B82" s="226" t="s">
        <v>261</v>
      </c>
      <c r="C82" s="215"/>
      <c r="D82" s="215"/>
      <c r="E82" s="142"/>
    </row>
    <row r="83" spans="1:5" s="224" customFormat="1" ht="12" customHeight="1" thickBot="1" x14ac:dyDescent="0.3">
      <c r="A83" s="231" t="s">
        <v>262</v>
      </c>
      <c r="B83" s="147" t="s">
        <v>263</v>
      </c>
      <c r="C83" s="215"/>
      <c r="D83" s="215"/>
      <c r="E83" s="142"/>
    </row>
    <row r="84" spans="1:5" s="224" customFormat="1" ht="12" customHeight="1" thickBot="1" x14ac:dyDescent="0.3">
      <c r="A84" s="265" t="s">
        <v>264</v>
      </c>
      <c r="B84" s="145" t="s">
        <v>403</v>
      </c>
      <c r="C84" s="267"/>
      <c r="D84" s="267"/>
      <c r="E84" s="268"/>
    </row>
    <row r="85" spans="1:5" s="224" customFormat="1" ht="13.5" customHeight="1" thickBot="1" x14ac:dyDescent="0.3">
      <c r="A85" s="265" t="s">
        <v>266</v>
      </c>
      <c r="B85" s="145" t="s">
        <v>265</v>
      </c>
      <c r="C85" s="267"/>
      <c r="D85" s="267"/>
      <c r="E85" s="268"/>
    </row>
    <row r="86" spans="1:5" s="224" customFormat="1" ht="15.75" customHeight="1" thickBot="1" x14ac:dyDescent="0.3">
      <c r="A86" s="265" t="s">
        <v>278</v>
      </c>
      <c r="B86" s="232" t="s">
        <v>406</v>
      </c>
      <c r="C86" s="217">
        <f>+C63+C67+C72+C75+C79+C85+C84</f>
        <v>43219919</v>
      </c>
      <c r="D86" s="217">
        <f>+D63+D67+D72+D75+D79+D85+D84</f>
        <v>408748026</v>
      </c>
      <c r="E86" s="253">
        <f>+E63+E67+E72+E75+E79+E85+E84</f>
        <v>418391909</v>
      </c>
    </row>
    <row r="87" spans="1:5" s="224" customFormat="1" ht="25.5" customHeight="1" thickBot="1" x14ac:dyDescent="0.3">
      <c r="A87" s="266" t="s">
        <v>405</v>
      </c>
      <c r="B87" s="233" t="s">
        <v>407</v>
      </c>
      <c r="C87" s="217">
        <f>+C62+C86</f>
        <v>848593280</v>
      </c>
      <c r="D87" s="217">
        <f>+D62+D86</f>
        <v>875252935</v>
      </c>
      <c r="E87" s="253">
        <f>+E62+E86</f>
        <v>884896097</v>
      </c>
    </row>
    <row r="88" spans="1:5" s="224" customFormat="1" ht="30.75" customHeight="1" x14ac:dyDescent="0.25">
      <c r="A88" s="3"/>
      <c r="B88" s="4"/>
      <c r="C88" s="149"/>
    </row>
    <row r="89" spans="1:5" ht="16.5" customHeight="1" x14ac:dyDescent="0.3">
      <c r="A89" s="529" t="s">
        <v>36</v>
      </c>
      <c r="B89" s="529"/>
      <c r="C89" s="529"/>
      <c r="D89" s="529"/>
      <c r="E89" s="529"/>
    </row>
    <row r="90" spans="1:5" s="234" customFormat="1" ht="16.5" customHeight="1" thickBot="1" x14ac:dyDescent="0.35">
      <c r="A90" s="530" t="s">
        <v>106</v>
      </c>
      <c r="B90" s="530"/>
      <c r="C90" s="68"/>
      <c r="E90" s="68" t="str">
        <f>E2</f>
        <v xml:space="preserve"> Forintban!</v>
      </c>
    </row>
    <row r="91" spans="1:5" x14ac:dyDescent="0.3">
      <c r="A91" s="521" t="s">
        <v>54</v>
      </c>
      <c r="B91" s="523" t="s">
        <v>450</v>
      </c>
      <c r="C91" s="525" t="s">
        <v>554</v>
      </c>
      <c r="D91" s="526"/>
      <c r="E91" s="527"/>
    </row>
    <row r="92" spans="1:5" ht="23.4" thickBot="1" x14ac:dyDescent="0.35">
      <c r="A92" s="522"/>
      <c r="B92" s="524"/>
      <c r="C92" s="294" t="s">
        <v>448</v>
      </c>
      <c r="D92" s="292" t="s">
        <v>449</v>
      </c>
      <c r="E92" s="293" t="s">
        <v>477</v>
      </c>
    </row>
    <row r="93" spans="1:5" s="223" customFormat="1" ht="12" customHeight="1" thickBot="1" x14ac:dyDescent="0.25">
      <c r="A93" s="24" t="s">
        <v>415</v>
      </c>
      <c r="B93" s="25" t="s">
        <v>416</v>
      </c>
      <c r="C93" s="25" t="s">
        <v>417</v>
      </c>
      <c r="D93" s="25" t="s">
        <v>419</v>
      </c>
      <c r="E93" s="305" t="s">
        <v>418</v>
      </c>
    </row>
    <row r="94" spans="1:5" ht="12" customHeight="1" thickBot="1" x14ac:dyDescent="0.35">
      <c r="A94" s="20" t="s">
        <v>8</v>
      </c>
      <c r="B94" s="23" t="s">
        <v>365</v>
      </c>
      <c r="C94" s="210">
        <f>C95+C96+C97+C98+C99+C112</f>
        <v>366888251</v>
      </c>
      <c r="D94" s="210">
        <f>D95+D96+D97+D98+D99+D112</f>
        <v>449558979</v>
      </c>
      <c r="E94" s="278">
        <f>E95+E96+E97+E98+E99+E112</f>
        <v>363111657</v>
      </c>
    </row>
    <row r="95" spans="1:5" ht="12" customHeight="1" x14ac:dyDescent="0.3">
      <c r="A95" s="15" t="s">
        <v>66</v>
      </c>
      <c r="B95" s="8" t="s">
        <v>37</v>
      </c>
      <c r="C95" s="285">
        <v>234839768</v>
      </c>
      <c r="D95" s="285">
        <v>235435243</v>
      </c>
      <c r="E95" s="279">
        <v>196979116</v>
      </c>
    </row>
    <row r="96" spans="1:5" ht="12" customHeight="1" x14ac:dyDescent="0.3">
      <c r="A96" s="12" t="s">
        <v>67</v>
      </c>
      <c r="B96" s="6" t="s">
        <v>127</v>
      </c>
      <c r="C96" s="212">
        <v>36748984</v>
      </c>
      <c r="D96" s="212">
        <v>36722522</v>
      </c>
      <c r="E96" s="139">
        <v>31180192</v>
      </c>
    </row>
    <row r="97" spans="1:5" ht="12" customHeight="1" x14ac:dyDescent="0.3">
      <c r="A97" s="12" t="s">
        <v>68</v>
      </c>
      <c r="B97" s="6" t="s">
        <v>94</v>
      </c>
      <c r="C97" s="214">
        <v>57717212</v>
      </c>
      <c r="D97" s="214">
        <v>117575547</v>
      </c>
      <c r="E97" s="141">
        <v>101648865</v>
      </c>
    </row>
    <row r="98" spans="1:5" ht="12" customHeight="1" x14ac:dyDescent="0.3">
      <c r="A98" s="12" t="s">
        <v>69</v>
      </c>
      <c r="B98" s="9" t="s">
        <v>128</v>
      </c>
      <c r="C98" s="214">
        <v>26000000</v>
      </c>
      <c r="D98" s="214">
        <v>26000000</v>
      </c>
      <c r="E98" s="141">
        <v>19245000</v>
      </c>
    </row>
    <row r="99" spans="1:5" ht="12" customHeight="1" x14ac:dyDescent="0.3">
      <c r="A99" s="12" t="s">
        <v>78</v>
      </c>
      <c r="B99" s="17" t="s">
        <v>129</v>
      </c>
      <c r="C99" s="214">
        <v>5050800</v>
      </c>
      <c r="D99" s="214">
        <v>18234284</v>
      </c>
      <c r="E99" s="141">
        <v>14058484</v>
      </c>
    </row>
    <row r="100" spans="1:5" ht="12" customHeight="1" x14ac:dyDescent="0.3">
      <c r="A100" s="12" t="s">
        <v>70</v>
      </c>
      <c r="B100" s="6" t="s">
        <v>370</v>
      </c>
      <c r="C100" s="214"/>
      <c r="D100" s="214"/>
      <c r="E100" s="141"/>
    </row>
    <row r="101" spans="1:5" ht="12" customHeight="1" x14ac:dyDescent="0.3">
      <c r="A101" s="12" t="s">
        <v>71</v>
      </c>
      <c r="B101" s="72" t="s">
        <v>369</v>
      </c>
      <c r="C101" s="214"/>
      <c r="D101" s="214"/>
      <c r="E101" s="141"/>
    </row>
    <row r="102" spans="1:5" ht="12" customHeight="1" x14ac:dyDescent="0.3">
      <c r="A102" s="12" t="s">
        <v>79</v>
      </c>
      <c r="B102" s="72" t="s">
        <v>368</v>
      </c>
      <c r="C102" s="214"/>
      <c r="D102" s="214">
        <v>9291784</v>
      </c>
      <c r="E102" s="141">
        <v>9291784</v>
      </c>
    </row>
    <row r="103" spans="1:5" ht="12" customHeight="1" x14ac:dyDescent="0.3">
      <c r="A103" s="12" t="s">
        <v>80</v>
      </c>
      <c r="B103" s="70" t="s">
        <v>281</v>
      </c>
      <c r="C103" s="214"/>
      <c r="D103" s="214"/>
      <c r="E103" s="141"/>
    </row>
    <row r="104" spans="1:5" ht="12" customHeight="1" x14ac:dyDescent="0.3">
      <c r="A104" s="12" t="s">
        <v>81</v>
      </c>
      <c r="B104" s="71" t="s">
        <v>282</v>
      </c>
      <c r="C104" s="214"/>
      <c r="D104" s="214"/>
      <c r="E104" s="141"/>
    </row>
    <row r="105" spans="1:5" ht="12" customHeight="1" x14ac:dyDescent="0.3">
      <c r="A105" s="12" t="s">
        <v>82</v>
      </c>
      <c r="B105" s="71" t="s">
        <v>283</v>
      </c>
      <c r="C105" s="214"/>
      <c r="D105" s="214"/>
      <c r="E105" s="141"/>
    </row>
    <row r="106" spans="1:5" ht="12" customHeight="1" x14ac:dyDescent="0.3">
      <c r="A106" s="12" t="s">
        <v>84</v>
      </c>
      <c r="B106" s="70" t="s">
        <v>284</v>
      </c>
      <c r="C106" s="214">
        <v>2950800</v>
      </c>
      <c r="D106" s="214">
        <v>2950800</v>
      </c>
      <c r="E106" s="141">
        <v>220000</v>
      </c>
    </row>
    <row r="107" spans="1:5" ht="12" customHeight="1" x14ac:dyDescent="0.3">
      <c r="A107" s="12" t="s">
        <v>130</v>
      </c>
      <c r="B107" s="70" t="s">
        <v>285</v>
      </c>
      <c r="C107" s="214"/>
      <c r="D107" s="214"/>
      <c r="E107" s="141"/>
    </row>
    <row r="108" spans="1:5" ht="12" customHeight="1" x14ac:dyDescent="0.3">
      <c r="A108" s="12" t="s">
        <v>279</v>
      </c>
      <c r="B108" s="71" t="s">
        <v>286</v>
      </c>
      <c r="C108" s="214"/>
      <c r="D108" s="214"/>
      <c r="E108" s="141"/>
    </row>
    <row r="109" spans="1:5" ht="12" customHeight="1" x14ac:dyDescent="0.3">
      <c r="A109" s="11" t="s">
        <v>280</v>
      </c>
      <c r="B109" s="72" t="s">
        <v>287</v>
      </c>
      <c r="C109" s="214"/>
      <c r="D109" s="214"/>
      <c r="E109" s="141"/>
    </row>
    <row r="110" spans="1:5" ht="12" customHeight="1" x14ac:dyDescent="0.3">
      <c r="A110" s="12" t="s">
        <v>366</v>
      </c>
      <c r="B110" s="72" t="s">
        <v>288</v>
      </c>
      <c r="C110" s="214"/>
      <c r="D110" s="214"/>
      <c r="E110" s="141"/>
    </row>
    <row r="111" spans="1:5" ht="12" customHeight="1" x14ac:dyDescent="0.3">
      <c r="A111" s="14" t="s">
        <v>367</v>
      </c>
      <c r="B111" s="72" t="s">
        <v>289</v>
      </c>
      <c r="C111" s="214">
        <v>2100000</v>
      </c>
      <c r="D111" s="214">
        <v>5991700</v>
      </c>
      <c r="E111" s="141">
        <v>4546700</v>
      </c>
    </row>
    <row r="112" spans="1:5" ht="12" customHeight="1" x14ac:dyDescent="0.3">
      <c r="A112" s="12" t="s">
        <v>371</v>
      </c>
      <c r="B112" s="9" t="s">
        <v>38</v>
      </c>
      <c r="C112" s="212">
        <v>6531487</v>
      </c>
      <c r="D112" s="212">
        <v>15591383</v>
      </c>
      <c r="E112" s="139"/>
    </row>
    <row r="113" spans="1:5" ht="12" customHeight="1" x14ac:dyDescent="0.3">
      <c r="A113" s="12" t="s">
        <v>372</v>
      </c>
      <c r="B113" s="6" t="s">
        <v>374</v>
      </c>
      <c r="C113" s="212"/>
      <c r="D113" s="212"/>
      <c r="E113" s="139"/>
    </row>
    <row r="114" spans="1:5" ht="12" customHeight="1" thickBot="1" x14ac:dyDescent="0.35">
      <c r="A114" s="16" t="s">
        <v>373</v>
      </c>
      <c r="B114" s="274" t="s">
        <v>375</v>
      </c>
      <c r="C114" s="286"/>
      <c r="D114" s="286"/>
      <c r="E114" s="280"/>
    </row>
    <row r="115" spans="1:5" ht="12" customHeight="1" thickBot="1" x14ac:dyDescent="0.35">
      <c r="A115" s="272" t="s">
        <v>9</v>
      </c>
      <c r="B115" s="273" t="s">
        <v>290</v>
      </c>
      <c r="C115" s="287">
        <f>+C116+C118+C120</f>
        <v>481705029</v>
      </c>
      <c r="D115" s="211">
        <f>+D116+D118+D120</f>
        <v>417242900</v>
      </c>
      <c r="E115" s="281">
        <f>+E116+E118+E120</f>
        <v>155511865</v>
      </c>
    </row>
    <row r="116" spans="1:5" ht="12" customHeight="1" x14ac:dyDescent="0.3">
      <c r="A116" s="13" t="s">
        <v>72</v>
      </c>
      <c r="B116" s="6" t="s">
        <v>162</v>
      </c>
      <c r="C116" s="213">
        <v>444317929</v>
      </c>
      <c r="D116" s="298">
        <v>327902007</v>
      </c>
      <c r="E116" s="140">
        <v>66227595</v>
      </c>
    </row>
    <row r="117" spans="1:5" ht="12" customHeight="1" x14ac:dyDescent="0.3">
      <c r="A117" s="13" t="s">
        <v>73</v>
      </c>
      <c r="B117" s="10" t="s">
        <v>294</v>
      </c>
      <c r="C117" s="213"/>
      <c r="D117" s="298"/>
      <c r="E117" s="140"/>
    </row>
    <row r="118" spans="1:5" ht="12" customHeight="1" x14ac:dyDescent="0.3">
      <c r="A118" s="13" t="s">
        <v>74</v>
      </c>
      <c r="B118" s="10" t="s">
        <v>131</v>
      </c>
      <c r="C118" s="212">
        <v>37387100</v>
      </c>
      <c r="D118" s="299">
        <v>89340893</v>
      </c>
      <c r="E118" s="139">
        <v>89284270</v>
      </c>
    </row>
    <row r="119" spans="1:5" ht="12" customHeight="1" x14ac:dyDescent="0.3">
      <c r="A119" s="13" t="s">
        <v>75</v>
      </c>
      <c r="B119" s="10" t="s">
        <v>295</v>
      </c>
      <c r="C119" s="212"/>
      <c r="D119" s="299"/>
      <c r="E119" s="139"/>
    </row>
    <row r="120" spans="1:5" ht="12" customHeight="1" x14ac:dyDescent="0.3">
      <c r="A120" s="13" t="s">
        <v>76</v>
      </c>
      <c r="B120" s="147" t="s">
        <v>164</v>
      </c>
      <c r="C120" s="212"/>
      <c r="D120" s="299"/>
      <c r="E120" s="139"/>
    </row>
    <row r="121" spans="1:5" ht="12" customHeight="1" x14ac:dyDescent="0.3">
      <c r="A121" s="13" t="s">
        <v>83</v>
      </c>
      <c r="B121" s="146" t="s">
        <v>358</v>
      </c>
      <c r="C121" s="212"/>
      <c r="D121" s="299"/>
      <c r="E121" s="139"/>
    </row>
    <row r="122" spans="1:5" ht="12" customHeight="1" x14ac:dyDescent="0.3">
      <c r="A122" s="13" t="s">
        <v>85</v>
      </c>
      <c r="B122" s="221" t="s">
        <v>300</v>
      </c>
      <c r="C122" s="212"/>
      <c r="D122" s="299"/>
      <c r="E122" s="139"/>
    </row>
    <row r="123" spans="1:5" x14ac:dyDescent="0.3">
      <c r="A123" s="13" t="s">
        <v>132</v>
      </c>
      <c r="B123" s="71" t="s">
        <v>283</v>
      </c>
      <c r="C123" s="212"/>
      <c r="D123" s="299"/>
      <c r="E123" s="139"/>
    </row>
    <row r="124" spans="1:5" ht="12" customHeight="1" x14ac:dyDescent="0.3">
      <c r="A124" s="13" t="s">
        <v>133</v>
      </c>
      <c r="B124" s="71" t="s">
        <v>299</v>
      </c>
      <c r="C124" s="212"/>
      <c r="D124" s="299"/>
      <c r="E124" s="139"/>
    </row>
    <row r="125" spans="1:5" ht="12" customHeight="1" x14ac:dyDescent="0.3">
      <c r="A125" s="13" t="s">
        <v>134</v>
      </c>
      <c r="B125" s="71" t="s">
        <v>298</v>
      </c>
      <c r="C125" s="212"/>
      <c r="D125" s="299"/>
      <c r="E125" s="139"/>
    </row>
    <row r="126" spans="1:5" ht="12" customHeight="1" x14ac:dyDescent="0.3">
      <c r="A126" s="13" t="s">
        <v>291</v>
      </c>
      <c r="B126" s="71" t="s">
        <v>286</v>
      </c>
      <c r="C126" s="212"/>
      <c r="D126" s="299"/>
      <c r="E126" s="139"/>
    </row>
    <row r="127" spans="1:5" ht="12" customHeight="1" x14ac:dyDescent="0.3">
      <c r="A127" s="13" t="s">
        <v>292</v>
      </c>
      <c r="B127" s="71" t="s">
        <v>297</v>
      </c>
      <c r="C127" s="212"/>
      <c r="D127" s="299"/>
      <c r="E127" s="139"/>
    </row>
    <row r="128" spans="1:5" ht="16.2" thickBot="1" x14ac:dyDescent="0.35">
      <c r="A128" s="11" t="s">
        <v>293</v>
      </c>
      <c r="B128" s="71" t="s">
        <v>296</v>
      </c>
      <c r="C128" s="214"/>
      <c r="D128" s="300"/>
      <c r="E128" s="141"/>
    </row>
    <row r="129" spans="1:5" ht="12" customHeight="1" thickBot="1" x14ac:dyDescent="0.35">
      <c r="A129" s="18" t="s">
        <v>10</v>
      </c>
      <c r="B129" s="64" t="s">
        <v>376</v>
      </c>
      <c r="C129" s="211">
        <f>+C94+C115</f>
        <v>848593280</v>
      </c>
      <c r="D129" s="297">
        <f>+D94+D115</f>
        <v>866801879</v>
      </c>
      <c r="E129" s="138">
        <f>+E94+E115</f>
        <v>518623522</v>
      </c>
    </row>
    <row r="130" spans="1:5" ht="12" customHeight="1" thickBot="1" x14ac:dyDescent="0.35">
      <c r="A130" s="18" t="s">
        <v>11</v>
      </c>
      <c r="B130" s="64" t="s">
        <v>451</v>
      </c>
      <c r="C130" s="211">
        <f>+C131+C132+C133</f>
        <v>0</v>
      </c>
      <c r="D130" s="297">
        <f>+D131+D132+D133</f>
        <v>0</v>
      </c>
      <c r="E130" s="138">
        <f>+E131+E132+E133</f>
        <v>0</v>
      </c>
    </row>
    <row r="131" spans="1:5" ht="12" customHeight="1" x14ac:dyDescent="0.3">
      <c r="A131" s="13" t="s">
        <v>195</v>
      </c>
      <c r="B131" s="10" t="s">
        <v>384</v>
      </c>
      <c r="C131" s="212"/>
      <c r="D131" s="299"/>
      <c r="E131" s="139"/>
    </row>
    <row r="132" spans="1:5" ht="12" customHeight="1" x14ac:dyDescent="0.3">
      <c r="A132" s="13" t="s">
        <v>196</v>
      </c>
      <c r="B132" s="10" t="s">
        <v>385</v>
      </c>
      <c r="C132" s="212"/>
      <c r="D132" s="299"/>
      <c r="E132" s="139"/>
    </row>
    <row r="133" spans="1:5" ht="12" customHeight="1" thickBot="1" x14ac:dyDescent="0.35">
      <c r="A133" s="11" t="s">
        <v>197</v>
      </c>
      <c r="B133" s="10" t="s">
        <v>386</v>
      </c>
      <c r="C133" s="212"/>
      <c r="D133" s="299"/>
      <c r="E133" s="139"/>
    </row>
    <row r="134" spans="1:5" ht="12" customHeight="1" thickBot="1" x14ac:dyDescent="0.35">
      <c r="A134" s="18" t="s">
        <v>12</v>
      </c>
      <c r="B134" s="64" t="s">
        <v>378</v>
      </c>
      <c r="C134" s="211">
        <f>SUM(C135:C140)</f>
        <v>0</v>
      </c>
      <c r="D134" s="297">
        <f>SUM(D135:D140)</f>
        <v>0</v>
      </c>
      <c r="E134" s="138">
        <f>SUM(E135:E140)</f>
        <v>0</v>
      </c>
    </row>
    <row r="135" spans="1:5" ht="12" customHeight="1" x14ac:dyDescent="0.3">
      <c r="A135" s="13" t="s">
        <v>59</v>
      </c>
      <c r="B135" s="7" t="s">
        <v>387</v>
      </c>
      <c r="C135" s="212"/>
      <c r="D135" s="299"/>
      <c r="E135" s="139"/>
    </row>
    <row r="136" spans="1:5" ht="12" customHeight="1" x14ac:dyDescent="0.3">
      <c r="A136" s="13" t="s">
        <v>60</v>
      </c>
      <c r="B136" s="7" t="s">
        <v>379</v>
      </c>
      <c r="C136" s="212"/>
      <c r="D136" s="299"/>
      <c r="E136" s="139"/>
    </row>
    <row r="137" spans="1:5" ht="12" customHeight="1" x14ac:dyDescent="0.3">
      <c r="A137" s="13" t="s">
        <v>61</v>
      </c>
      <c r="B137" s="7" t="s">
        <v>380</v>
      </c>
      <c r="C137" s="212"/>
      <c r="D137" s="299"/>
      <c r="E137" s="139"/>
    </row>
    <row r="138" spans="1:5" ht="12" customHeight="1" x14ac:dyDescent="0.3">
      <c r="A138" s="13" t="s">
        <v>119</v>
      </c>
      <c r="B138" s="7" t="s">
        <v>381</v>
      </c>
      <c r="C138" s="212"/>
      <c r="D138" s="299"/>
      <c r="E138" s="139"/>
    </row>
    <row r="139" spans="1:5" ht="12" customHeight="1" x14ac:dyDescent="0.3">
      <c r="A139" s="13" t="s">
        <v>120</v>
      </c>
      <c r="B139" s="7" t="s">
        <v>382</v>
      </c>
      <c r="C139" s="212"/>
      <c r="D139" s="299"/>
      <c r="E139" s="139"/>
    </row>
    <row r="140" spans="1:5" ht="12" customHeight="1" thickBot="1" x14ac:dyDescent="0.35">
      <c r="A140" s="11" t="s">
        <v>121</v>
      </c>
      <c r="B140" s="7" t="s">
        <v>383</v>
      </c>
      <c r="C140" s="212"/>
      <c r="D140" s="299"/>
      <c r="E140" s="139"/>
    </row>
    <row r="141" spans="1:5" ht="12" customHeight="1" thickBot="1" x14ac:dyDescent="0.35">
      <c r="A141" s="18" t="s">
        <v>13</v>
      </c>
      <c r="B141" s="64" t="s">
        <v>391</v>
      </c>
      <c r="C141" s="217">
        <f>+C142+C143+C144+C145</f>
        <v>0</v>
      </c>
      <c r="D141" s="301">
        <f>+D142+D143+D144+D145</f>
        <v>8451056</v>
      </c>
      <c r="E141" s="253">
        <f>+E142+E143+E144+E145</f>
        <v>8451056</v>
      </c>
    </row>
    <row r="142" spans="1:5" ht="12" customHeight="1" x14ac:dyDescent="0.3">
      <c r="A142" s="13" t="s">
        <v>62</v>
      </c>
      <c r="B142" s="7" t="s">
        <v>301</v>
      </c>
      <c r="C142" s="212"/>
      <c r="D142" s="299"/>
      <c r="E142" s="139"/>
    </row>
    <row r="143" spans="1:5" ht="12" customHeight="1" x14ac:dyDescent="0.3">
      <c r="A143" s="13" t="s">
        <v>63</v>
      </c>
      <c r="B143" s="7" t="s">
        <v>302</v>
      </c>
      <c r="C143" s="212"/>
      <c r="D143" s="299">
        <v>8451056</v>
      </c>
      <c r="E143" s="139">
        <v>8451056</v>
      </c>
    </row>
    <row r="144" spans="1:5" ht="12" customHeight="1" x14ac:dyDescent="0.3">
      <c r="A144" s="13" t="s">
        <v>215</v>
      </c>
      <c r="B144" s="7" t="s">
        <v>392</v>
      </c>
      <c r="C144" s="212"/>
      <c r="D144" s="299"/>
      <c r="E144" s="139"/>
    </row>
    <row r="145" spans="1:9" ht="12" customHeight="1" thickBot="1" x14ac:dyDescent="0.35">
      <c r="A145" s="11" t="s">
        <v>216</v>
      </c>
      <c r="B145" s="5" t="s">
        <v>321</v>
      </c>
      <c r="C145" s="212"/>
      <c r="D145" s="299"/>
      <c r="E145" s="139"/>
    </row>
    <row r="146" spans="1:9" ht="12" customHeight="1" thickBot="1" x14ac:dyDescent="0.35">
      <c r="A146" s="18" t="s">
        <v>14</v>
      </c>
      <c r="B146" s="64" t="s">
        <v>393</v>
      </c>
      <c r="C146" s="288">
        <f>SUM(C147:C151)</f>
        <v>0</v>
      </c>
      <c r="D146" s="302">
        <f>SUM(D147:D151)</f>
        <v>0</v>
      </c>
      <c r="E146" s="282">
        <f>SUM(E147:E151)</f>
        <v>0</v>
      </c>
    </row>
    <row r="147" spans="1:9" ht="12" customHeight="1" x14ac:dyDescent="0.3">
      <c r="A147" s="13" t="s">
        <v>64</v>
      </c>
      <c r="B147" s="7" t="s">
        <v>388</v>
      </c>
      <c r="C147" s="212"/>
      <c r="D147" s="299"/>
      <c r="E147" s="139"/>
    </row>
    <row r="148" spans="1:9" ht="12" customHeight="1" x14ac:dyDescent="0.3">
      <c r="A148" s="13" t="s">
        <v>65</v>
      </c>
      <c r="B148" s="7" t="s">
        <v>395</v>
      </c>
      <c r="C148" s="212"/>
      <c r="D148" s="299"/>
      <c r="E148" s="139"/>
    </row>
    <row r="149" spans="1:9" ht="12" customHeight="1" x14ac:dyDescent="0.3">
      <c r="A149" s="13" t="s">
        <v>227</v>
      </c>
      <c r="B149" s="7" t="s">
        <v>390</v>
      </c>
      <c r="C149" s="212"/>
      <c r="D149" s="299"/>
      <c r="E149" s="139"/>
    </row>
    <row r="150" spans="1:9" ht="12" customHeight="1" x14ac:dyDescent="0.3">
      <c r="A150" s="13" t="s">
        <v>228</v>
      </c>
      <c r="B150" s="7" t="s">
        <v>396</v>
      </c>
      <c r="C150" s="212"/>
      <c r="D150" s="299"/>
      <c r="E150" s="139"/>
    </row>
    <row r="151" spans="1:9" ht="12" customHeight="1" thickBot="1" x14ac:dyDescent="0.35">
      <c r="A151" s="13" t="s">
        <v>394</v>
      </c>
      <c r="B151" s="7" t="s">
        <v>397</v>
      </c>
      <c r="C151" s="212"/>
      <c r="D151" s="299"/>
      <c r="E151" s="139"/>
    </row>
    <row r="152" spans="1:9" ht="12" customHeight="1" thickBot="1" x14ac:dyDescent="0.35">
      <c r="A152" s="18" t="s">
        <v>15</v>
      </c>
      <c r="B152" s="64" t="s">
        <v>398</v>
      </c>
      <c r="C152" s="289"/>
      <c r="D152" s="303"/>
      <c r="E152" s="283"/>
    </row>
    <row r="153" spans="1:9" ht="12" customHeight="1" thickBot="1" x14ac:dyDescent="0.35">
      <c r="A153" s="18" t="s">
        <v>16</v>
      </c>
      <c r="B153" s="64" t="s">
        <v>399</v>
      </c>
      <c r="C153" s="289"/>
      <c r="D153" s="303"/>
      <c r="E153" s="283"/>
    </row>
    <row r="154" spans="1:9" ht="15" customHeight="1" thickBot="1" x14ac:dyDescent="0.35">
      <c r="A154" s="18" t="s">
        <v>17</v>
      </c>
      <c r="B154" s="64" t="s">
        <v>401</v>
      </c>
      <c r="C154" s="290">
        <f>+C130+C134+C141+C146+C152+C153</f>
        <v>0</v>
      </c>
      <c r="D154" s="304">
        <f>+D130+D134+D141+D146+D152+D153</f>
        <v>8451056</v>
      </c>
      <c r="E154" s="284">
        <f>+E130+E134+E141+E146+E152+E153</f>
        <v>8451056</v>
      </c>
      <c r="F154" s="235"/>
      <c r="G154" s="236"/>
      <c r="H154" s="236"/>
      <c r="I154" s="236"/>
    </row>
    <row r="155" spans="1:9" s="224" customFormat="1" ht="12.9" customHeight="1" thickBot="1" x14ac:dyDescent="0.3">
      <c r="A155" s="148" t="s">
        <v>18</v>
      </c>
      <c r="B155" s="198" t="s">
        <v>400</v>
      </c>
      <c r="C155" s="290">
        <f>+C129+C154</f>
        <v>848593280</v>
      </c>
      <c r="D155" s="304">
        <f>+D129+D154</f>
        <v>875252935</v>
      </c>
      <c r="E155" s="284">
        <f>+E129+E154</f>
        <v>527074578</v>
      </c>
    </row>
    <row r="156" spans="1:9" ht="7.5" customHeight="1" x14ac:dyDescent="0.3"/>
    <row r="157" spans="1:9" x14ac:dyDescent="0.3">
      <c r="A157" s="528" t="s">
        <v>303</v>
      </c>
      <c r="B157" s="528"/>
      <c r="C157" s="528"/>
      <c r="D157" s="528"/>
      <c r="E157" s="528"/>
    </row>
    <row r="158" spans="1:9" ht="15" customHeight="1" thickBot="1" x14ac:dyDescent="0.35">
      <c r="A158" s="520" t="s">
        <v>107</v>
      </c>
      <c r="B158" s="520"/>
      <c r="C158" s="150"/>
      <c r="E158" s="150" t="str">
        <f>E90</f>
        <v xml:space="preserve"> Forintban!</v>
      </c>
    </row>
    <row r="159" spans="1:9" ht="25.5" customHeight="1" thickBot="1" x14ac:dyDescent="0.35">
      <c r="A159" s="18">
        <v>1</v>
      </c>
      <c r="B159" s="22" t="s">
        <v>402</v>
      </c>
      <c r="C159" s="296">
        <f>+C62-C129</f>
        <v>-43219919</v>
      </c>
      <c r="D159" s="211">
        <f>+D62-D129</f>
        <v>-400296970</v>
      </c>
      <c r="E159" s="138">
        <f>+E62-E129</f>
        <v>-52119334</v>
      </c>
    </row>
    <row r="160" spans="1:9" ht="32.25" customHeight="1" thickBot="1" x14ac:dyDescent="0.35">
      <c r="A160" s="18" t="s">
        <v>9</v>
      </c>
      <c r="B160" s="22" t="s">
        <v>408</v>
      </c>
      <c r="C160" s="211">
        <f>+C86-C154</f>
        <v>43219919</v>
      </c>
      <c r="D160" s="211">
        <f>+D86-D154</f>
        <v>400296970</v>
      </c>
      <c r="E160" s="138">
        <f>+E86-E154</f>
        <v>409940853</v>
      </c>
    </row>
  </sheetData>
  <mergeCells count="12">
    <mergeCell ref="A1:E1"/>
    <mergeCell ref="A89:E89"/>
    <mergeCell ref="A2:B2"/>
    <mergeCell ref="A90:B90"/>
    <mergeCell ref="A158:B158"/>
    <mergeCell ref="A3:A4"/>
    <mergeCell ref="B3:B4"/>
    <mergeCell ref="C3:E3"/>
    <mergeCell ref="A91:A92"/>
    <mergeCell ref="B91:B92"/>
    <mergeCell ref="C91:E91"/>
    <mergeCell ref="A157:E157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SAJÓLÁD Önkormányzat
2020. ÉVI  KÖLTSÉGVETÉSÉNEK ÖSSZEVONT MÉRLEGE&amp;10
&amp;R&amp;"Times New Roman CE,Félkövér dőlt"&amp;11 1.1. melléklet </oddHeader>
  </headerFooter>
  <rowBreaks count="2" manualBreakCount="2">
    <brk id="74" max="4" man="1"/>
    <brk id="88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45" zoomScaleNormal="145" workbookViewId="0">
      <selection activeCell="B3" sqref="B3:D3"/>
    </sheetView>
  </sheetViews>
  <sheetFormatPr defaultColWidth="9.33203125" defaultRowHeight="13.2" x14ac:dyDescent="0.25"/>
  <cols>
    <col min="1" max="1" width="13.77734375" style="117" customWidth="1"/>
    <col min="2" max="2" width="54.44140625" style="118" customWidth="1"/>
    <col min="3" max="3" width="15.77734375" style="118" customWidth="1"/>
    <col min="4" max="4" width="15.6640625" style="118" customWidth="1"/>
    <col min="5" max="5" width="15.77734375" style="118" hidden="1" customWidth="1"/>
    <col min="6" max="16384" width="9.33203125" style="118"/>
  </cols>
  <sheetData>
    <row r="1" spans="1:5" s="104" customFormat="1" ht="16.2" thickBot="1" x14ac:dyDescent="0.3">
      <c r="A1" s="103"/>
      <c r="B1" s="105"/>
      <c r="C1" s="1"/>
      <c r="D1" s="519" t="s">
        <v>746</v>
      </c>
      <c r="E1" s="367" t="s">
        <v>738</v>
      </c>
    </row>
    <row r="2" spans="1:5" s="259" customFormat="1" ht="25.5" customHeight="1" thickBot="1" x14ac:dyDescent="0.3">
      <c r="A2" s="91" t="s">
        <v>496</v>
      </c>
      <c r="B2" s="563" t="s">
        <v>545</v>
      </c>
      <c r="C2" s="564"/>
      <c r="D2" s="565"/>
      <c r="E2" s="381" t="s">
        <v>46</v>
      </c>
    </row>
    <row r="3" spans="1:5" s="259" customFormat="1" ht="23.4" thickBot="1" x14ac:dyDescent="0.3">
      <c r="A3" s="91" t="s">
        <v>140</v>
      </c>
      <c r="B3" s="563" t="s">
        <v>329</v>
      </c>
      <c r="C3" s="564"/>
      <c r="D3" s="565"/>
      <c r="E3" s="381" t="s">
        <v>41</v>
      </c>
    </row>
    <row r="4" spans="1:5" s="260" customFormat="1" ht="15.9" customHeight="1" thickBot="1" x14ac:dyDescent="0.35">
      <c r="A4" s="106"/>
      <c r="B4" s="106"/>
      <c r="C4" s="107"/>
      <c r="D4" s="57"/>
      <c r="E4" s="107" t="str">
        <f>'6.2.3. sz. mell'!E4</f>
        <v xml:space="preserve"> Forintban!</v>
      </c>
    </row>
    <row r="5" spans="1:5" ht="23.4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">
        <v>477</v>
      </c>
    </row>
    <row r="6" spans="1:5" s="26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26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197" customFormat="1" ht="12" customHeight="1" thickBot="1" x14ac:dyDescent="0.3">
      <c r="A8" s="94" t="s">
        <v>8</v>
      </c>
      <c r="B8" s="109" t="s">
        <v>436</v>
      </c>
      <c r="C8" s="155">
        <f>SUM(C9:C19)</f>
        <v>9195000</v>
      </c>
      <c r="D8" s="155">
        <f>SUM(D9:D19)</f>
        <v>16823628</v>
      </c>
      <c r="E8" s="157">
        <f>SUM(E9:E19)</f>
        <v>49023628</v>
      </c>
    </row>
    <row r="9" spans="1:5" s="197" customFormat="1" ht="12" customHeight="1" x14ac:dyDescent="0.25">
      <c r="A9" s="254" t="s">
        <v>66</v>
      </c>
      <c r="B9" s="8" t="s">
        <v>204</v>
      </c>
      <c r="C9" s="328"/>
      <c r="D9" s="328"/>
      <c r="E9" s="382"/>
    </row>
    <row r="10" spans="1:5" s="197" customFormat="1" ht="12" customHeight="1" x14ac:dyDescent="0.25">
      <c r="A10" s="255" t="s">
        <v>67</v>
      </c>
      <c r="B10" s="6" t="s">
        <v>205</v>
      </c>
      <c r="C10" s="152">
        <v>5400000</v>
      </c>
      <c r="D10" s="309">
        <v>11562448</v>
      </c>
      <c r="E10" s="318">
        <v>11562448</v>
      </c>
    </row>
    <row r="11" spans="1:5" s="197" customFormat="1" ht="12" customHeight="1" x14ac:dyDescent="0.25">
      <c r="A11" s="255" t="s">
        <v>68</v>
      </c>
      <c r="B11" s="6" t="s">
        <v>206</v>
      </c>
      <c r="C11" s="152"/>
      <c r="D11" s="309"/>
      <c r="E11" s="318"/>
    </row>
    <row r="12" spans="1:5" s="197" customFormat="1" ht="12" customHeight="1" x14ac:dyDescent="0.25">
      <c r="A12" s="255" t="s">
        <v>69</v>
      </c>
      <c r="B12" s="6" t="s">
        <v>207</v>
      </c>
      <c r="C12" s="152"/>
      <c r="D12" s="309"/>
      <c r="E12" s="318"/>
    </row>
    <row r="13" spans="1:5" s="197" customFormat="1" ht="12" customHeight="1" x14ac:dyDescent="0.25">
      <c r="A13" s="255" t="s">
        <v>101</v>
      </c>
      <c r="B13" s="6" t="s">
        <v>208</v>
      </c>
      <c r="C13" s="152">
        <v>1840000</v>
      </c>
      <c r="D13" s="309">
        <v>1681425</v>
      </c>
      <c r="E13" s="318">
        <v>1681425</v>
      </c>
    </row>
    <row r="14" spans="1:5" s="197" customFormat="1" ht="12" customHeight="1" x14ac:dyDescent="0.25">
      <c r="A14" s="255" t="s">
        <v>70</v>
      </c>
      <c r="B14" s="6" t="s">
        <v>331</v>
      </c>
      <c r="C14" s="152">
        <v>1955000</v>
      </c>
      <c r="D14" s="309">
        <v>3579755</v>
      </c>
      <c r="E14" s="318">
        <v>35775841</v>
      </c>
    </row>
    <row r="15" spans="1:5" s="197" customFormat="1" ht="12" customHeight="1" x14ac:dyDescent="0.25">
      <c r="A15" s="255" t="s">
        <v>71</v>
      </c>
      <c r="B15" s="5" t="s">
        <v>332</v>
      </c>
      <c r="C15" s="152"/>
      <c r="D15" s="309"/>
      <c r="E15" s="318"/>
    </row>
    <row r="16" spans="1:5" s="197" customFormat="1" ht="12" customHeight="1" x14ac:dyDescent="0.25">
      <c r="A16" s="255" t="s">
        <v>79</v>
      </c>
      <c r="B16" s="6" t="s">
        <v>211</v>
      </c>
      <c r="C16" s="325"/>
      <c r="D16" s="387"/>
      <c r="E16" s="323">
        <v>3914</v>
      </c>
    </row>
    <row r="17" spans="1:5" s="262" customFormat="1" ht="12" customHeight="1" x14ac:dyDescent="0.25">
      <c r="A17" s="255" t="s">
        <v>80</v>
      </c>
      <c r="B17" s="6" t="s">
        <v>212</v>
      </c>
      <c r="C17" s="152"/>
      <c r="D17" s="309"/>
      <c r="E17" s="318"/>
    </row>
    <row r="18" spans="1:5" s="262" customFormat="1" ht="12" customHeight="1" x14ac:dyDescent="0.25">
      <c r="A18" s="255" t="s">
        <v>81</v>
      </c>
      <c r="B18" s="6" t="s">
        <v>364</v>
      </c>
      <c r="C18" s="154"/>
      <c r="D18" s="310"/>
      <c r="E18" s="319"/>
    </row>
    <row r="19" spans="1:5" s="262" customFormat="1" ht="12" customHeight="1" thickBot="1" x14ac:dyDescent="0.3">
      <c r="A19" s="255" t="s">
        <v>82</v>
      </c>
      <c r="B19" s="5" t="s">
        <v>213</v>
      </c>
      <c r="C19" s="154"/>
      <c r="D19" s="310"/>
      <c r="E19" s="319"/>
    </row>
    <row r="20" spans="1:5" s="197" customFormat="1" ht="12" customHeight="1" thickBot="1" x14ac:dyDescent="0.3">
      <c r="A20" s="94" t="s">
        <v>9</v>
      </c>
      <c r="B20" s="109" t="s">
        <v>333</v>
      </c>
      <c r="C20" s="155">
        <f>SUM(C21:C23)</f>
        <v>0</v>
      </c>
      <c r="D20" s="311">
        <f>SUM(D21:D23)</f>
        <v>2891536</v>
      </c>
      <c r="E20" s="192">
        <f>SUM(E21:E23)</f>
        <v>2891536</v>
      </c>
    </row>
    <row r="21" spans="1:5" s="262" customFormat="1" ht="12" customHeight="1" x14ac:dyDescent="0.25">
      <c r="A21" s="255" t="s">
        <v>72</v>
      </c>
      <c r="B21" s="7" t="s">
        <v>186</v>
      </c>
      <c r="C21" s="152"/>
      <c r="D21" s="309"/>
      <c r="E21" s="318"/>
    </row>
    <row r="22" spans="1:5" s="262" customFormat="1" ht="12" customHeight="1" x14ac:dyDescent="0.25">
      <c r="A22" s="255" t="s">
        <v>73</v>
      </c>
      <c r="B22" s="6" t="s">
        <v>334</v>
      </c>
      <c r="C22" s="152"/>
      <c r="D22" s="309"/>
      <c r="E22" s="318"/>
    </row>
    <row r="23" spans="1:5" s="262" customFormat="1" ht="12" customHeight="1" x14ac:dyDescent="0.25">
      <c r="A23" s="255" t="s">
        <v>74</v>
      </c>
      <c r="B23" s="6" t="s">
        <v>335</v>
      </c>
      <c r="C23" s="152"/>
      <c r="D23" s="309">
        <v>2891536</v>
      </c>
      <c r="E23" s="318">
        <v>2891536</v>
      </c>
    </row>
    <row r="24" spans="1:5" s="262" customFormat="1" ht="12" customHeight="1" thickBot="1" x14ac:dyDescent="0.3">
      <c r="A24" s="255" t="s">
        <v>75</v>
      </c>
      <c r="B24" s="6" t="s">
        <v>441</v>
      </c>
      <c r="C24" s="152"/>
      <c r="D24" s="309"/>
      <c r="E24" s="318"/>
    </row>
    <row r="25" spans="1:5" s="262" customFormat="1" ht="12" customHeight="1" thickBot="1" x14ac:dyDescent="0.3">
      <c r="A25" s="99" t="s">
        <v>10</v>
      </c>
      <c r="B25" s="64" t="s">
        <v>118</v>
      </c>
      <c r="C25" s="384"/>
      <c r="D25" s="386"/>
      <c r="E25" s="191"/>
    </row>
    <row r="26" spans="1:5" s="262" customFormat="1" ht="12" customHeight="1" thickBot="1" x14ac:dyDescent="0.3">
      <c r="A26" s="99" t="s">
        <v>11</v>
      </c>
      <c r="B26" s="64" t="s">
        <v>336</v>
      </c>
      <c r="C26" s="155">
        <f>+C27+C28</f>
        <v>0</v>
      </c>
      <c r="D26" s="311">
        <f>+D27+D28</f>
        <v>0</v>
      </c>
      <c r="E26" s="192">
        <f>+E27+E28</f>
        <v>0</v>
      </c>
    </row>
    <row r="27" spans="1:5" s="262" customFormat="1" ht="12" customHeight="1" x14ac:dyDescent="0.25">
      <c r="A27" s="256" t="s">
        <v>195</v>
      </c>
      <c r="B27" s="257" t="s">
        <v>334</v>
      </c>
      <c r="C27" s="326"/>
      <c r="D27" s="66"/>
      <c r="E27" s="324"/>
    </row>
    <row r="28" spans="1:5" s="262" customFormat="1" ht="12" customHeight="1" x14ac:dyDescent="0.25">
      <c r="A28" s="256" t="s">
        <v>196</v>
      </c>
      <c r="B28" s="258" t="s">
        <v>337</v>
      </c>
      <c r="C28" s="156"/>
      <c r="D28" s="312"/>
      <c r="E28" s="320"/>
    </row>
    <row r="29" spans="1:5" s="262" customFormat="1" ht="12" customHeight="1" thickBot="1" x14ac:dyDescent="0.3">
      <c r="A29" s="255" t="s">
        <v>197</v>
      </c>
      <c r="B29" s="69" t="s">
        <v>442</v>
      </c>
      <c r="C29" s="55"/>
      <c r="D29" s="388"/>
      <c r="E29" s="383"/>
    </row>
    <row r="30" spans="1:5" s="262" customFormat="1" ht="12" customHeight="1" thickBot="1" x14ac:dyDescent="0.3">
      <c r="A30" s="99" t="s">
        <v>12</v>
      </c>
      <c r="B30" s="64" t="s">
        <v>338</v>
      </c>
      <c r="C30" s="155">
        <f>+C31+C32+C33</f>
        <v>0</v>
      </c>
      <c r="D30" s="311">
        <f>+D31+D32+D33</f>
        <v>0</v>
      </c>
      <c r="E30" s="192">
        <f>+E31+E32+E33</f>
        <v>0</v>
      </c>
    </row>
    <row r="31" spans="1:5" s="262" customFormat="1" ht="12" customHeight="1" x14ac:dyDescent="0.25">
      <c r="A31" s="256" t="s">
        <v>59</v>
      </c>
      <c r="B31" s="257" t="s">
        <v>218</v>
      </c>
      <c r="C31" s="326"/>
      <c r="D31" s="66"/>
      <c r="E31" s="324"/>
    </row>
    <row r="32" spans="1:5" s="262" customFormat="1" ht="12" customHeight="1" x14ac:dyDescent="0.25">
      <c r="A32" s="256" t="s">
        <v>60</v>
      </c>
      <c r="B32" s="258" t="s">
        <v>219</v>
      </c>
      <c r="C32" s="156"/>
      <c r="D32" s="312"/>
      <c r="E32" s="320"/>
    </row>
    <row r="33" spans="1:5" s="262" customFormat="1" ht="12" customHeight="1" thickBot="1" x14ac:dyDescent="0.3">
      <c r="A33" s="255" t="s">
        <v>61</v>
      </c>
      <c r="B33" s="69" t="s">
        <v>220</v>
      </c>
      <c r="C33" s="55"/>
      <c r="D33" s="388"/>
      <c r="E33" s="383"/>
    </row>
    <row r="34" spans="1:5" s="197" customFormat="1" ht="12" customHeight="1" thickBot="1" x14ac:dyDescent="0.3">
      <c r="A34" s="99" t="s">
        <v>13</v>
      </c>
      <c r="B34" s="64" t="s">
        <v>306</v>
      </c>
      <c r="C34" s="384"/>
      <c r="D34" s="386"/>
      <c r="E34" s="191"/>
    </row>
    <row r="35" spans="1:5" s="197" customFormat="1" ht="12" customHeight="1" thickBot="1" x14ac:dyDescent="0.3">
      <c r="A35" s="99" t="s">
        <v>14</v>
      </c>
      <c r="B35" s="64" t="s">
        <v>339</v>
      </c>
      <c r="C35" s="384"/>
      <c r="D35" s="386">
        <v>721</v>
      </c>
      <c r="E35" s="191"/>
    </row>
    <row r="36" spans="1:5" s="197" customFormat="1" ht="12" customHeight="1" thickBot="1" x14ac:dyDescent="0.3">
      <c r="A36" s="94" t="s">
        <v>15</v>
      </c>
      <c r="B36" s="64" t="s">
        <v>443</v>
      </c>
      <c r="C36" s="155">
        <f>+C8+C20+C25+C26+C30+C34+C35</f>
        <v>9195000</v>
      </c>
      <c r="D36" s="311">
        <f>+D8+D20+D25+D26+D30+D34+D35</f>
        <v>19715885</v>
      </c>
      <c r="E36" s="192">
        <f>+E8+E20+E25+E26+E30+E34+E35</f>
        <v>51915164</v>
      </c>
    </row>
    <row r="37" spans="1:5" s="197" customFormat="1" ht="12" customHeight="1" thickBot="1" x14ac:dyDescent="0.3">
      <c r="A37" s="110" t="s">
        <v>16</v>
      </c>
      <c r="B37" s="64" t="s">
        <v>341</v>
      </c>
      <c r="C37" s="155">
        <f>+C38+C39+C40</f>
        <v>94444116</v>
      </c>
      <c r="D37" s="311">
        <f>+D38+D39+D40</f>
        <v>96560579</v>
      </c>
      <c r="E37" s="192">
        <f>+E38+E39+E40</f>
        <v>91896873</v>
      </c>
    </row>
    <row r="38" spans="1:5" s="197" customFormat="1" ht="12" customHeight="1" x14ac:dyDescent="0.25">
      <c r="A38" s="256" t="s">
        <v>342</v>
      </c>
      <c r="B38" s="257" t="s">
        <v>168</v>
      </c>
      <c r="C38" s="326">
        <v>330000</v>
      </c>
      <c r="D38" s="66">
        <v>330721</v>
      </c>
      <c r="E38" s="324">
        <v>330721</v>
      </c>
    </row>
    <row r="39" spans="1:5" s="197" customFormat="1" ht="12" customHeight="1" x14ac:dyDescent="0.25">
      <c r="A39" s="256" t="s">
        <v>343</v>
      </c>
      <c r="B39" s="258" t="s">
        <v>1</v>
      </c>
      <c r="C39" s="156"/>
      <c r="D39" s="312"/>
      <c r="E39" s="320"/>
    </row>
    <row r="40" spans="1:5" s="262" customFormat="1" ht="12" customHeight="1" thickBot="1" x14ac:dyDescent="0.3">
      <c r="A40" s="255" t="s">
        <v>344</v>
      </c>
      <c r="B40" s="69" t="s">
        <v>345</v>
      </c>
      <c r="C40" s="55">
        <v>94114116</v>
      </c>
      <c r="D40" s="388">
        <v>96229858</v>
      </c>
      <c r="E40" s="383">
        <v>91566152</v>
      </c>
    </row>
    <row r="41" spans="1:5" s="262" customFormat="1" ht="15" customHeight="1" thickBot="1" x14ac:dyDescent="0.25">
      <c r="A41" s="110" t="s">
        <v>17</v>
      </c>
      <c r="B41" s="111" t="s">
        <v>346</v>
      </c>
      <c r="C41" s="385">
        <f>+C36+C37</f>
        <v>103639116</v>
      </c>
      <c r="D41" s="380">
        <f>+D36+D37</f>
        <v>116276464</v>
      </c>
      <c r="E41" s="195">
        <f>+E36+E37</f>
        <v>143812037</v>
      </c>
    </row>
    <row r="42" spans="1:5" s="262" customFormat="1" ht="15" customHeight="1" x14ac:dyDescent="0.25">
      <c r="A42" s="112"/>
      <c r="B42" s="113"/>
      <c r="C42" s="193"/>
    </row>
    <row r="43" spans="1:5" ht="13.8" thickBot="1" x14ac:dyDescent="0.3">
      <c r="A43" s="114"/>
      <c r="B43" s="115"/>
      <c r="C43" s="194"/>
    </row>
    <row r="44" spans="1:5" s="261" customFormat="1" ht="16.5" customHeight="1" thickBot="1" x14ac:dyDescent="0.3">
      <c r="A44" s="559" t="s">
        <v>43</v>
      </c>
      <c r="B44" s="560"/>
      <c r="C44" s="560"/>
      <c r="D44" s="560"/>
      <c r="E44" s="561"/>
    </row>
    <row r="45" spans="1:5" s="263" customFormat="1" ht="12" customHeight="1" thickBot="1" x14ac:dyDescent="0.3">
      <c r="A45" s="99" t="s">
        <v>8</v>
      </c>
      <c r="B45" s="64" t="s">
        <v>347</v>
      </c>
      <c r="C45" s="155">
        <f>SUM(C46:C50)</f>
        <v>101164116</v>
      </c>
      <c r="D45" s="311">
        <f>SUM(D46:D50)</f>
        <v>112022516</v>
      </c>
      <c r="E45" s="192">
        <f>SUM(E46:E50)</f>
        <v>108996541</v>
      </c>
    </row>
    <row r="46" spans="1:5" ht="12" customHeight="1" x14ac:dyDescent="0.25">
      <c r="A46" s="255" t="s">
        <v>66</v>
      </c>
      <c r="B46" s="7" t="s">
        <v>37</v>
      </c>
      <c r="C46" s="326">
        <v>67989835</v>
      </c>
      <c r="D46" s="66">
        <v>70124094</v>
      </c>
      <c r="E46" s="324">
        <v>69811506</v>
      </c>
    </row>
    <row r="47" spans="1:5" ht="12" customHeight="1" x14ac:dyDescent="0.25">
      <c r="A47" s="255" t="s">
        <v>67</v>
      </c>
      <c r="B47" s="6" t="s">
        <v>127</v>
      </c>
      <c r="C47" s="54">
        <v>11769281</v>
      </c>
      <c r="D47" s="67">
        <v>12340603</v>
      </c>
      <c r="E47" s="321">
        <v>12164423</v>
      </c>
    </row>
    <row r="48" spans="1:5" ht="12" customHeight="1" x14ac:dyDescent="0.25">
      <c r="A48" s="255" t="s">
        <v>68</v>
      </c>
      <c r="B48" s="6" t="s">
        <v>94</v>
      </c>
      <c r="C48" s="54">
        <v>21405000</v>
      </c>
      <c r="D48" s="67">
        <v>29557819</v>
      </c>
      <c r="E48" s="321">
        <v>27020612</v>
      </c>
    </row>
    <row r="49" spans="1:5" ht="12" customHeight="1" x14ac:dyDescent="0.25">
      <c r="A49" s="255" t="s">
        <v>69</v>
      </c>
      <c r="B49" s="6" t="s">
        <v>128</v>
      </c>
      <c r="C49" s="54"/>
      <c r="D49" s="67"/>
      <c r="E49" s="321"/>
    </row>
    <row r="50" spans="1:5" ht="12" customHeight="1" thickBot="1" x14ac:dyDescent="0.3">
      <c r="A50" s="255" t="s">
        <v>101</v>
      </c>
      <c r="B50" s="6" t="s">
        <v>129</v>
      </c>
      <c r="C50" s="54"/>
      <c r="D50" s="67"/>
      <c r="E50" s="321"/>
    </row>
    <row r="51" spans="1:5" ht="12" customHeight="1" thickBot="1" x14ac:dyDescent="0.3">
      <c r="A51" s="99" t="s">
        <v>9</v>
      </c>
      <c r="B51" s="64" t="s">
        <v>348</v>
      </c>
      <c r="C51" s="155">
        <f>SUM(C52:C54)</f>
        <v>2475000</v>
      </c>
      <c r="D51" s="311">
        <f>SUM(D52:D54)</f>
        <v>4257154</v>
      </c>
      <c r="E51" s="192">
        <f>SUM(E52:E54)</f>
        <v>1995535</v>
      </c>
    </row>
    <row r="52" spans="1:5" s="263" customFormat="1" ht="12" customHeight="1" x14ac:dyDescent="0.25">
      <c r="A52" s="255" t="s">
        <v>72</v>
      </c>
      <c r="B52" s="7" t="s">
        <v>162</v>
      </c>
      <c r="C52" s="326">
        <v>2475000</v>
      </c>
      <c r="D52" s="66">
        <v>4257154</v>
      </c>
      <c r="E52" s="324">
        <v>1995535</v>
      </c>
    </row>
    <row r="53" spans="1:5" ht="12" customHeight="1" x14ac:dyDescent="0.25">
      <c r="A53" s="255" t="s">
        <v>73</v>
      </c>
      <c r="B53" s="6" t="s">
        <v>131</v>
      </c>
      <c r="C53" s="54"/>
      <c r="D53" s="67"/>
      <c r="E53" s="321"/>
    </row>
    <row r="54" spans="1:5" ht="12" customHeight="1" x14ac:dyDescent="0.25">
      <c r="A54" s="255" t="s">
        <v>74</v>
      </c>
      <c r="B54" s="6" t="s">
        <v>44</v>
      </c>
      <c r="C54" s="54"/>
      <c r="D54" s="67"/>
      <c r="E54" s="321"/>
    </row>
    <row r="55" spans="1:5" ht="12" customHeight="1" thickBot="1" x14ac:dyDescent="0.3">
      <c r="A55" s="255" t="s">
        <v>75</v>
      </c>
      <c r="B55" s="6" t="s">
        <v>440</v>
      </c>
      <c r="C55" s="54"/>
      <c r="D55" s="67"/>
      <c r="E55" s="321"/>
    </row>
    <row r="56" spans="1:5" ht="15" customHeight="1" thickBot="1" x14ac:dyDescent="0.3">
      <c r="A56" s="99" t="s">
        <v>10</v>
      </c>
      <c r="B56" s="64" t="s">
        <v>4</v>
      </c>
      <c r="C56" s="384"/>
      <c r="D56" s="386"/>
      <c r="E56" s="191"/>
    </row>
    <row r="57" spans="1:5" ht="13.8" thickBot="1" x14ac:dyDescent="0.3">
      <c r="A57" s="99" t="s">
        <v>11</v>
      </c>
      <c r="B57" s="116" t="s">
        <v>444</v>
      </c>
      <c r="C57" s="385">
        <f>+C45+C51+C56</f>
        <v>103639116</v>
      </c>
      <c r="D57" s="380">
        <f>+D45+D51+D56</f>
        <v>116279670</v>
      </c>
      <c r="E57" s="195">
        <f>+E45+E51+E56</f>
        <v>110992076</v>
      </c>
    </row>
    <row r="58" spans="1:5" ht="15" customHeight="1" thickBot="1" x14ac:dyDescent="0.3">
      <c r="C58" s="196"/>
    </row>
    <row r="59" spans="1:5" ht="14.25" customHeight="1" thickBot="1" x14ac:dyDescent="0.3">
      <c r="A59" s="390" t="s">
        <v>535</v>
      </c>
      <c r="B59" s="391"/>
      <c r="C59" s="378"/>
      <c r="D59" s="378"/>
      <c r="E59" s="377">
        <v>21</v>
      </c>
    </row>
    <row r="60" spans="1:5" ht="13.8" thickBot="1" x14ac:dyDescent="0.3">
      <c r="A60" s="392" t="s">
        <v>536</v>
      </c>
      <c r="B60" s="393"/>
      <c r="C60" s="378"/>
      <c r="D60" s="378"/>
      <c r="E60" s="377"/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45" zoomScaleNormal="145" workbookViewId="0">
      <selection activeCell="E5" sqref="E5"/>
    </sheetView>
  </sheetViews>
  <sheetFormatPr defaultColWidth="9.33203125" defaultRowHeight="13.2" x14ac:dyDescent="0.25"/>
  <cols>
    <col min="1" max="1" width="13.77734375" style="117" customWidth="1"/>
    <col min="2" max="2" width="54.44140625" style="118" customWidth="1"/>
    <col min="3" max="5" width="15.77734375" style="118" customWidth="1"/>
    <col min="6" max="16384" width="9.33203125" style="118"/>
  </cols>
  <sheetData>
    <row r="1" spans="1:5" s="104" customFormat="1" ht="16.2" thickBot="1" x14ac:dyDescent="0.3">
      <c r="A1" s="103"/>
      <c r="B1" s="105"/>
      <c r="C1" s="1"/>
      <c r="D1" s="1"/>
      <c r="E1" s="367" t="s">
        <v>502</v>
      </c>
    </row>
    <row r="2" spans="1:5" s="259" customFormat="1" ht="25.5" customHeight="1" thickBot="1" x14ac:dyDescent="0.3">
      <c r="A2" s="91" t="s">
        <v>496</v>
      </c>
      <c r="B2" s="563" t="s">
        <v>142</v>
      </c>
      <c r="C2" s="564"/>
      <c r="D2" s="565"/>
      <c r="E2" s="381" t="s">
        <v>46</v>
      </c>
    </row>
    <row r="3" spans="1:5" s="259" customFormat="1" ht="23.4" thickBot="1" x14ac:dyDescent="0.3">
      <c r="A3" s="91" t="s">
        <v>140</v>
      </c>
      <c r="B3" s="563" t="s">
        <v>349</v>
      </c>
      <c r="C3" s="564"/>
      <c r="D3" s="565"/>
      <c r="E3" s="381" t="s">
        <v>45</v>
      </c>
    </row>
    <row r="4" spans="1:5" s="260" customFormat="1" ht="15.9" customHeight="1" thickBot="1" x14ac:dyDescent="0.35">
      <c r="A4" s="106"/>
      <c r="B4" s="106"/>
      <c r="C4" s="107"/>
      <c r="D4" s="57"/>
      <c r="E4" s="107" t="str">
        <f>'7.2. sz. mell'!E4</f>
        <v xml:space="preserve"> Forintban!</v>
      </c>
    </row>
    <row r="5" spans="1:5" ht="23.4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tr">
        <f>+CONCATENATE("Teljesítés",CHAR(10),LEFT(ÖSSZEFÜGGÉSEK!A6,4),". VI. 30.")</f>
        <v>Teljesítés
2017. VI. 30.</v>
      </c>
    </row>
    <row r="6" spans="1:5" s="26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26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197" customFormat="1" ht="12" customHeight="1" thickBot="1" x14ac:dyDescent="0.3">
      <c r="A8" s="94" t="s">
        <v>8</v>
      </c>
      <c r="B8" s="109" t="s">
        <v>436</v>
      </c>
      <c r="C8" s="155">
        <f>SUM(C9:C19)</f>
        <v>0</v>
      </c>
      <c r="D8" s="155">
        <f>SUM(D9:D19)</f>
        <v>0</v>
      </c>
      <c r="E8" s="157">
        <f>SUM(E9:E19)</f>
        <v>0</v>
      </c>
    </row>
    <row r="9" spans="1:5" s="197" customFormat="1" ht="12" customHeight="1" x14ac:dyDescent="0.25">
      <c r="A9" s="254" t="s">
        <v>66</v>
      </c>
      <c r="B9" s="8" t="s">
        <v>204</v>
      </c>
      <c r="C9" s="328"/>
      <c r="D9" s="328"/>
      <c r="E9" s="382"/>
    </row>
    <row r="10" spans="1:5" s="197" customFormat="1" ht="12" customHeight="1" x14ac:dyDescent="0.25">
      <c r="A10" s="255" t="s">
        <v>67</v>
      </c>
      <c r="B10" s="6" t="s">
        <v>205</v>
      </c>
      <c r="C10" s="152"/>
      <c r="D10" s="309"/>
      <c r="E10" s="318"/>
    </row>
    <row r="11" spans="1:5" s="197" customFormat="1" ht="12" customHeight="1" x14ac:dyDescent="0.25">
      <c r="A11" s="255" t="s">
        <v>68</v>
      </c>
      <c r="B11" s="6" t="s">
        <v>206</v>
      </c>
      <c r="C11" s="152"/>
      <c r="D11" s="309"/>
      <c r="E11" s="318"/>
    </row>
    <row r="12" spans="1:5" s="197" customFormat="1" ht="12" customHeight="1" x14ac:dyDescent="0.25">
      <c r="A12" s="255" t="s">
        <v>69</v>
      </c>
      <c r="B12" s="6" t="s">
        <v>207</v>
      </c>
      <c r="C12" s="152"/>
      <c r="D12" s="309"/>
      <c r="E12" s="318"/>
    </row>
    <row r="13" spans="1:5" s="197" customFormat="1" ht="12" customHeight="1" x14ac:dyDescent="0.25">
      <c r="A13" s="255" t="s">
        <v>101</v>
      </c>
      <c r="B13" s="6" t="s">
        <v>208</v>
      </c>
      <c r="C13" s="152"/>
      <c r="D13" s="309"/>
      <c r="E13" s="318"/>
    </row>
    <row r="14" spans="1:5" s="197" customFormat="1" ht="12" customHeight="1" x14ac:dyDescent="0.25">
      <c r="A14" s="255" t="s">
        <v>70</v>
      </c>
      <c r="B14" s="6" t="s">
        <v>331</v>
      </c>
      <c r="C14" s="152"/>
      <c r="D14" s="309"/>
      <c r="E14" s="318"/>
    </row>
    <row r="15" spans="1:5" s="197" customFormat="1" ht="12" customHeight="1" x14ac:dyDescent="0.25">
      <c r="A15" s="255" t="s">
        <v>71</v>
      </c>
      <c r="B15" s="5" t="s">
        <v>332</v>
      </c>
      <c r="C15" s="152"/>
      <c r="D15" s="309"/>
      <c r="E15" s="318"/>
    </row>
    <row r="16" spans="1:5" s="197" customFormat="1" ht="12" customHeight="1" x14ac:dyDescent="0.25">
      <c r="A16" s="255" t="s">
        <v>79</v>
      </c>
      <c r="B16" s="6" t="s">
        <v>211</v>
      </c>
      <c r="C16" s="325"/>
      <c r="D16" s="387"/>
      <c r="E16" s="323"/>
    </row>
    <row r="17" spans="1:5" s="262" customFormat="1" ht="12" customHeight="1" x14ac:dyDescent="0.25">
      <c r="A17" s="255" t="s">
        <v>80</v>
      </c>
      <c r="B17" s="6" t="s">
        <v>212</v>
      </c>
      <c r="C17" s="152"/>
      <c r="D17" s="309"/>
      <c r="E17" s="318"/>
    </row>
    <row r="18" spans="1:5" s="262" customFormat="1" ht="12" customHeight="1" x14ac:dyDescent="0.25">
      <c r="A18" s="255" t="s">
        <v>81</v>
      </c>
      <c r="B18" s="6" t="s">
        <v>364</v>
      </c>
      <c r="C18" s="154"/>
      <c r="D18" s="310"/>
      <c r="E18" s="319"/>
    </row>
    <row r="19" spans="1:5" s="262" customFormat="1" ht="12" customHeight="1" thickBot="1" x14ac:dyDescent="0.3">
      <c r="A19" s="255" t="s">
        <v>82</v>
      </c>
      <c r="B19" s="5" t="s">
        <v>213</v>
      </c>
      <c r="C19" s="154"/>
      <c r="D19" s="310"/>
      <c r="E19" s="319"/>
    </row>
    <row r="20" spans="1:5" s="197" customFormat="1" ht="12" customHeight="1" thickBot="1" x14ac:dyDescent="0.3">
      <c r="A20" s="94" t="s">
        <v>9</v>
      </c>
      <c r="B20" s="109" t="s">
        <v>333</v>
      </c>
      <c r="C20" s="155">
        <f>SUM(C21:C23)</f>
        <v>0</v>
      </c>
      <c r="D20" s="311">
        <f>SUM(D21:D23)</f>
        <v>0</v>
      </c>
      <c r="E20" s="192">
        <f>SUM(E21:E23)</f>
        <v>0</v>
      </c>
    </row>
    <row r="21" spans="1:5" s="262" customFormat="1" ht="12" customHeight="1" x14ac:dyDescent="0.25">
      <c r="A21" s="255" t="s">
        <v>72</v>
      </c>
      <c r="B21" s="7" t="s">
        <v>186</v>
      </c>
      <c r="C21" s="152"/>
      <c r="D21" s="309"/>
      <c r="E21" s="318"/>
    </row>
    <row r="22" spans="1:5" s="262" customFormat="1" ht="12" customHeight="1" x14ac:dyDescent="0.25">
      <c r="A22" s="255" t="s">
        <v>73</v>
      </c>
      <c r="B22" s="6" t="s">
        <v>334</v>
      </c>
      <c r="C22" s="152"/>
      <c r="D22" s="309"/>
      <c r="E22" s="318"/>
    </row>
    <row r="23" spans="1:5" s="262" customFormat="1" ht="12" customHeight="1" x14ac:dyDescent="0.25">
      <c r="A23" s="255" t="s">
        <v>74</v>
      </c>
      <c r="B23" s="6" t="s">
        <v>335</v>
      </c>
      <c r="C23" s="152"/>
      <c r="D23" s="309"/>
      <c r="E23" s="318"/>
    </row>
    <row r="24" spans="1:5" s="262" customFormat="1" ht="12" customHeight="1" thickBot="1" x14ac:dyDescent="0.3">
      <c r="A24" s="255" t="s">
        <v>75</v>
      </c>
      <c r="B24" s="6" t="s">
        <v>441</v>
      </c>
      <c r="C24" s="152"/>
      <c r="D24" s="309"/>
      <c r="E24" s="318"/>
    </row>
    <row r="25" spans="1:5" s="262" customFormat="1" ht="12" customHeight="1" thickBot="1" x14ac:dyDescent="0.3">
      <c r="A25" s="99" t="s">
        <v>10</v>
      </c>
      <c r="B25" s="64" t="s">
        <v>118</v>
      </c>
      <c r="C25" s="384"/>
      <c r="D25" s="386"/>
      <c r="E25" s="191"/>
    </row>
    <row r="26" spans="1:5" s="262" customFormat="1" ht="12" customHeight="1" thickBot="1" x14ac:dyDescent="0.3">
      <c r="A26" s="99" t="s">
        <v>11</v>
      </c>
      <c r="B26" s="64" t="s">
        <v>336</v>
      </c>
      <c r="C26" s="155">
        <f>+C27+C28</f>
        <v>0</v>
      </c>
      <c r="D26" s="311">
        <f>+D27+D28</f>
        <v>0</v>
      </c>
      <c r="E26" s="192">
        <f>+E27+E28</f>
        <v>0</v>
      </c>
    </row>
    <row r="27" spans="1:5" s="262" customFormat="1" ht="12" customHeight="1" x14ac:dyDescent="0.25">
      <c r="A27" s="256" t="s">
        <v>195</v>
      </c>
      <c r="B27" s="257" t="s">
        <v>334</v>
      </c>
      <c r="C27" s="326"/>
      <c r="D27" s="66"/>
      <c r="E27" s="324"/>
    </row>
    <row r="28" spans="1:5" s="262" customFormat="1" ht="12" customHeight="1" x14ac:dyDescent="0.25">
      <c r="A28" s="256" t="s">
        <v>196</v>
      </c>
      <c r="B28" s="258" t="s">
        <v>337</v>
      </c>
      <c r="C28" s="156"/>
      <c r="D28" s="312"/>
      <c r="E28" s="320"/>
    </row>
    <row r="29" spans="1:5" s="262" customFormat="1" ht="12" customHeight="1" thickBot="1" x14ac:dyDescent="0.3">
      <c r="A29" s="255" t="s">
        <v>197</v>
      </c>
      <c r="B29" s="69" t="s">
        <v>442</v>
      </c>
      <c r="C29" s="55"/>
      <c r="D29" s="388"/>
      <c r="E29" s="383"/>
    </row>
    <row r="30" spans="1:5" s="262" customFormat="1" ht="12" customHeight="1" thickBot="1" x14ac:dyDescent="0.3">
      <c r="A30" s="99" t="s">
        <v>12</v>
      </c>
      <c r="B30" s="64" t="s">
        <v>338</v>
      </c>
      <c r="C30" s="155">
        <f>+C31+C32+C33</f>
        <v>0</v>
      </c>
      <c r="D30" s="311">
        <f>+D31+D32+D33</f>
        <v>0</v>
      </c>
      <c r="E30" s="192">
        <f>+E31+E32+E33</f>
        <v>0</v>
      </c>
    </row>
    <row r="31" spans="1:5" s="262" customFormat="1" ht="12" customHeight="1" x14ac:dyDescent="0.25">
      <c r="A31" s="256" t="s">
        <v>59</v>
      </c>
      <c r="B31" s="257" t="s">
        <v>218</v>
      </c>
      <c r="C31" s="326"/>
      <c r="D31" s="66"/>
      <c r="E31" s="324"/>
    </row>
    <row r="32" spans="1:5" s="262" customFormat="1" ht="12" customHeight="1" x14ac:dyDescent="0.25">
      <c r="A32" s="256" t="s">
        <v>60</v>
      </c>
      <c r="B32" s="258" t="s">
        <v>219</v>
      </c>
      <c r="C32" s="156"/>
      <c r="D32" s="312"/>
      <c r="E32" s="320"/>
    </row>
    <row r="33" spans="1:5" s="262" customFormat="1" ht="12" customHeight="1" thickBot="1" x14ac:dyDescent="0.3">
      <c r="A33" s="255" t="s">
        <v>61</v>
      </c>
      <c r="B33" s="69" t="s">
        <v>220</v>
      </c>
      <c r="C33" s="55"/>
      <c r="D33" s="388"/>
      <c r="E33" s="383"/>
    </row>
    <row r="34" spans="1:5" s="197" customFormat="1" ht="12" customHeight="1" thickBot="1" x14ac:dyDescent="0.3">
      <c r="A34" s="99" t="s">
        <v>13</v>
      </c>
      <c r="B34" s="64" t="s">
        <v>306</v>
      </c>
      <c r="C34" s="384"/>
      <c r="D34" s="386"/>
      <c r="E34" s="191"/>
    </row>
    <row r="35" spans="1:5" s="197" customFormat="1" ht="12" customHeight="1" thickBot="1" x14ac:dyDescent="0.3">
      <c r="A35" s="99" t="s">
        <v>14</v>
      </c>
      <c r="B35" s="64" t="s">
        <v>339</v>
      </c>
      <c r="C35" s="384"/>
      <c r="D35" s="386"/>
      <c r="E35" s="191"/>
    </row>
    <row r="36" spans="1:5" s="197" customFormat="1" ht="12" customHeight="1" thickBot="1" x14ac:dyDescent="0.3">
      <c r="A36" s="94" t="s">
        <v>15</v>
      </c>
      <c r="B36" s="64" t="s">
        <v>443</v>
      </c>
      <c r="C36" s="155">
        <f>+C8+C20+C25+C26+C30+C34+C35</f>
        <v>0</v>
      </c>
      <c r="D36" s="311">
        <f>+D8+D20+D25+D26+D30+D34+D35</f>
        <v>0</v>
      </c>
      <c r="E36" s="192">
        <f>+E8+E20+E25+E26+E30+E34+E35</f>
        <v>0</v>
      </c>
    </row>
    <row r="37" spans="1:5" s="197" customFormat="1" ht="12" customHeight="1" thickBot="1" x14ac:dyDescent="0.3">
      <c r="A37" s="110" t="s">
        <v>16</v>
      </c>
      <c r="B37" s="64" t="s">
        <v>341</v>
      </c>
      <c r="C37" s="155">
        <f>+C38+C39+C40</f>
        <v>0</v>
      </c>
      <c r="D37" s="311">
        <f>+D38+D39+D40</f>
        <v>0</v>
      </c>
      <c r="E37" s="192">
        <f>+E38+E39+E40</f>
        <v>0</v>
      </c>
    </row>
    <row r="38" spans="1:5" s="197" customFormat="1" ht="12" customHeight="1" x14ac:dyDescent="0.25">
      <c r="A38" s="256" t="s">
        <v>342</v>
      </c>
      <c r="B38" s="257" t="s">
        <v>168</v>
      </c>
      <c r="C38" s="326"/>
      <c r="D38" s="66"/>
      <c r="E38" s="324"/>
    </row>
    <row r="39" spans="1:5" s="197" customFormat="1" ht="12" customHeight="1" x14ac:dyDescent="0.25">
      <c r="A39" s="256" t="s">
        <v>343</v>
      </c>
      <c r="B39" s="258" t="s">
        <v>1</v>
      </c>
      <c r="C39" s="156"/>
      <c r="D39" s="312"/>
      <c r="E39" s="320"/>
    </row>
    <row r="40" spans="1:5" s="262" customFormat="1" ht="12" customHeight="1" thickBot="1" x14ac:dyDescent="0.3">
      <c r="A40" s="255" t="s">
        <v>344</v>
      </c>
      <c r="B40" s="69" t="s">
        <v>345</v>
      </c>
      <c r="C40" s="55"/>
      <c r="D40" s="388"/>
      <c r="E40" s="383"/>
    </row>
    <row r="41" spans="1:5" s="262" customFormat="1" ht="15" customHeight="1" thickBot="1" x14ac:dyDescent="0.25">
      <c r="A41" s="110" t="s">
        <v>17</v>
      </c>
      <c r="B41" s="111" t="s">
        <v>346</v>
      </c>
      <c r="C41" s="385">
        <f>+C36+C37</f>
        <v>0</v>
      </c>
      <c r="D41" s="380">
        <f>+D36+D37</f>
        <v>0</v>
      </c>
      <c r="E41" s="195">
        <f>+E36+E37</f>
        <v>0</v>
      </c>
    </row>
    <row r="42" spans="1:5" s="262" customFormat="1" ht="15" customHeight="1" x14ac:dyDescent="0.25">
      <c r="A42" s="112"/>
      <c r="B42" s="113"/>
      <c r="C42" s="193"/>
    </row>
    <row r="43" spans="1:5" ht="13.8" thickBot="1" x14ac:dyDescent="0.3">
      <c r="A43" s="114"/>
      <c r="B43" s="115"/>
      <c r="C43" s="194"/>
    </row>
    <row r="44" spans="1:5" s="261" customFormat="1" ht="16.5" customHeight="1" thickBot="1" x14ac:dyDescent="0.3">
      <c r="A44" s="559" t="s">
        <v>43</v>
      </c>
      <c r="B44" s="560"/>
      <c r="C44" s="560"/>
      <c r="D44" s="560"/>
      <c r="E44" s="561"/>
    </row>
    <row r="45" spans="1:5" s="263" customFormat="1" ht="12" customHeight="1" thickBot="1" x14ac:dyDescent="0.3">
      <c r="A45" s="99" t="s">
        <v>8</v>
      </c>
      <c r="B45" s="64" t="s">
        <v>347</v>
      </c>
      <c r="C45" s="155">
        <f>SUM(C46:C50)</f>
        <v>0</v>
      </c>
      <c r="D45" s="311">
        <f>SUM(D46:D50)</f>
        <v>0</v>
      </c>
      <c r="E45" s="192">
        <f>SUM(E46:E50)</f>
        <v>0</v>
      </c>
    </row>
    <row r="46" spans="1:5" ht="12" customHeight="1" x14ac:dyDescent="0.25">
      <c r="A46" s="255" t="s">
        <v>66</v>
      </c>
      <c r="B46" s="7" t="s">
        <v>37</v>
      </c>
      <c r="C46" s="326"/>
      <c r="D46" s="66"/>
      <c r="E46" s="324"/>
    </row>
    <row r="47" spans="1:5" ht="12" customHeight="1" x14ac:dyDescent="0.25">
      <c r="A47" s="255" t="s">
        <v>67</v>
      </c>
      <c r="B47" s="6" t="s">
        <v>127</v>
      </c>
      <c r="C47" s="54"/>
      <c r="D47" s="67"/>
      <c r="E47" s="321"/>
    </row>
    <row r="48" spans="1:5" ht="12" customHeight="1" x14ac:dyDescent="0.25">
      <c r="A48" s="255" t="s">
        <v>68</v>
      </c>
      <c r="B48" s="6" t="s">
        <v>94</v>
      </c>
      <c r="C48" s="54"/>
      <c r="D48" s="67"/>
      <c r="E48" s="321"/>
    </row>
    <row r="49" spans="1:5" ht="12" customHeight="1" x14ac:dyDescent="0.25">
      <c r="A49" s="255" t="s">
        <v>69</v>
      </c>
      <c r="B49" s="6" t="s">
        <v>128</v>
      </c>
      <c r="C49" s="54"/>
      <c r="D49" s="67"/>
      <c r="E49" s="321"/>
    </row>
    <row r="50" spans="1:5" ht="12" customHeight="1" thickBot="1" x14ac:dyDescent="0.3">
      <c r="A50" s="255" t="s">
        <v>101</v>
      </c>
      <c r="B50" s="6" t="s">
        <v>129</v>
      </c>
      <c r="C50" s="54"/>
      <c r="D50" s="67"/>
      <c r="E50" s="321"/>
    </row>
    <row r="51" spans="1:5" ht="12" customHeight="1" thickBot="1" x14ac:dyDescent="0.3">
      <c r="A51" s="99" t="s">
        <v>9</v>
      </c>
      <c r="B51" s="64" t="s">
        <v>348</v>
      </c>
      <c r="C51" s="155">
        <f>SUM(C52:C54)</f>
        <v>0</v>
      </c>
      <c r="D51" s="311">
        <f>SUM(D52:D54)</f>
        <v>0</v>
      </c>
      <c r="E51" s="192">
        <f>SUM(E52:E54)</f>
        <v>0</v>
      </c>
    </row>
    <row r="52" spans="1:5" s="263" customFormat="1" ht="12" customHeight="1" x14ac:dyDescent="0.25">
      <c r="A52" s="255" t="s">
        <v>72</v>
      </c>
      <c r="B52" s="7" t="s">
        <v>162</v>
      </c>
      <c r="C52" s="326"/>
      <c r="D52" s="66"/>
      <c r="E52" s="324"/>
    </row>
    <row r="53" spans="1:5" ht="12" customHeight="1" x14ac:dyDescent="0.25">
      <c r="A53" s="255" t="s">
        <v>73</v>
      </c>
      <c r="B53" s="6" t="s">
        <v>131</v>
      </c>
      <c r="C53" s="54"/>
      <c r="D53" s="67"/>
      <c r="E53" s="321"/>
    </row>
    <row r="54" spans="1:5" ht="12" customHeight="1" x14ac:dyDescent="0.25">
      <c r="A54" s="255" t="s">
        <v>74</v>
      </c>
      <c r="B54" s="6" t="s">
        <v>44</v>
      </c>
      <c r="C54" s="54"/>
      <c r="D54" s="67"/>
      <c r="E54" s="321"/>
    </row>
    <row r="55" spans="1:5" ht="12" customHeight="1" thickBot="1" x14ac:dyDescent="0.3">
      <c r="A55" s="255" t="s">
        <v>75</v>
      </c>
      <c r="B55" s="6" t="s">
        <v>440</v>
      </c>
      <c r="C55" s="54"/>
      <c r="D55" s="67"/>
      <c r="E55" s="321"/>
    </row>
    <row r="56" spans="1:5" ht="15" customHeight="1" thickBot="1" x14ac:dyDescent="0.3">
      <c r="A56" s="99" t="s">
        <v>10</v>
      </c>
      <c r="B56" s="64" t="s">
        <v>4</v>
      </c>
      <c r="C56" s="384"/>
      <c r="D56" s="386"/>
      <c r="E56" s="191"/>
    </row>
    <row r="57" spans="1:5" ht="13.8" thickBot="1" x14ac:dyDescent="0.3">
      <c r="A57" s="99" t="s">
        <v>11</v>
      </c>
      <c r="B57" s="116" t="s">
        <v>444</v>
      </c>
      <c r="C57" s="385">
        <f>+C45+C51+C56</f>
        <v>0</v>
      </c>
      <c r="D57" s="380">
        <f>+D45+D51+D56</f>
        <v>0</v>
      </c>
      <c r="E57" s="195">
        <f>+E45+E51+E56</f>
        <v>0</v>
      </c>
    </row>
    <row r="58" spans="1:5" ht="15" customHeight="1" thickBot="1" x14ac:dyDescent="0.3">
      <c r="C58" s="196"/>
    </row>
    <row r="59" spans="1:5" ht="14.25" customHeight="1" thickBot="1" x14ac:dyDescent="0.3">
      <c r="A59" s="390" t="s">
        <v>535</v>
      </c>
      <c r="B59" s="391"/>
      <c r="C59" s="378"/>
      <c r="D59" s="378"/>
      <c r="E59" s="377"/>
    </row>
    <row r="60" spans="1:5" ht="13.8" thickBot="1" x14ac:dyDescent="0.3">
      <c r="A60" s="392" t="s">
        <v>536</v>
      </c>
      <c r="B60" s="393"/>
      <c r="C60" s="378"/>
      <c r="D60" s="378"/>
      <c r="E60" s="377"/>
    </row>
  </sheetData>
  <sheetProtection sheet="1" objects="1" scenarios="1"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45" zoomScaleNormal="145" workbookViewId="0">
      <selection activeCell="E5" sqref="E5"/>
    </sheetView>
  </sheetViews>
  <sheetFormatPr defaultColWidth="9.33203125" defaultRowHeight="13.2" x14ac:dyDescent="0.25"/>
  <cols>
    <col min="1" max="1" width="13.77734375" style="117" customWidth="1"/>
    <col min="2" max="2" width="54.44140625" style="118" customWidth="1"/>
    <col min="3" max="5" width="15.77734375" style="118" customWidth="1"/>
    <col min="6" max="16384" width="9.33203125" style="118"/>
  </cols>
  <sheetData>
    <row r="1" spans="1:5" s="104" customFormat="1" ht="16.2" thickBot="1" x14ac:dyDescent="0.3">
      <c r="A1" s="103"/>
      <c r="B1" s="105"/>
      <c r="C1" s="1"/>
      <c r="D1" s="1"/>
      <c r="E1" s="367" t="s">
        <v>501</v>
      </c>
    </row>
    <row r="2" spans="1:5" s="259" customFormat="1" ht="25.5" customHeight="1" thickBot="1" x14ac:dyDescent="0.3">
      <c r="A2" s="91" t="s">
        <v>496</v>
      </c>
      <c r="B2" s="563" t="s">
        <v>142</v>
      </c>
      <c r="C2" s="564"/>
      <c r="D2" s="565"/>
      <c r="E2" s="381" t="s">
        <v>46</v>
      </c>
    </row>
    <row r="3" spans="1:5" s="259" customFormat="1" ht="23.4" thickBot="1" x14ac:dyDescent="0.3">
      <c r="A3" s="91" t="s">
        <v>140</v>
      </c>
      <c r="B3" s="563" t="s">
        <v>350</v>
      </c>
      <c r="C3" s="564"/>
      <c r="D3" s="565"/>
      <c r="E3" s="381" t="s">
        <v>46</v>
      </c>
    </row>
    <row r="4" spans="1:5" s="260" customFormat="1" ht="15.9" customHeight="1" thickBot="1" x14ac:dyDescent="0.35">
      <c r="A4" s="106"/>
      <c r="B4" s="106"/>
      <c r="C4" s="107"/>
      <c r="D4" s="57"/>
      <c r="E4" s="107" t="str">
        <f>'6.3.1. sz. mell'!E4</f>
        <v xml:space="preserve"> Forintban!</v>
      </c>
    </row>
    <row r="5" spans="1:5" ht="23.4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tr">
        <f>+CONCATENATE("Teljesítés",CHAR(10),LEFT(ÖSSZEFÜGGÉSEK!A6,4),". VI. 30.")</f>
        <v>Teljesítés
2017. VI. 30.</v>
      </c>
    </row>
    <row r="6" spans="1:5" s="26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26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197" customFormat="1" ht="12" customHeight="1" thickBot="1" x14ac:dyDescent="0.3">
      <c r="A8" s="94" t="s">
        <v>8</v>
      </c>
      <c r="B8" s="109" t="s">
        <v>436</v>
      </c>
      <c r="C8" s="155">
        <f>SUM(C9:C19)</f>
        <v>0</v>
      </c>
      <c r="D8" s="155">
        <f>SUM(D9:D19)</f>
        <v>0</v>
      </c>
      <c r="E8" s="157">
        <f>SUM(E9:E19)</f>
        <v>0</v>
      </c>
    </row>
    <row r="9" spans="1:5" s="197" customFormat="1" ht="12" customHeight="1" x14ac:dyDescent="0.25">
      <c r="A9" s="254" t="s">
        <v>66</v>
      </c>
      <c r="B9" s="8" t="s">
        <v>204</v>
      </c>
      <c r="C9" s="328"/>
      <c r="D9" s="328"/>
      <c r="E9" s="382"/>
    </row>
    <row r="10" spans="1:5" s="197" customFormat="1" ht="12" customHeight="1" x14ac:dyDescent="0.25">
      <c r="A10" s="255" t="s">
        <v>67</v>
      </c>
      <c r="B10" s="6" t="s">
        <v>205</v>
      </c>
      <c r="C10" s="152"/>
      <c r="D10" s="309"/>
      <c r="E10" s="318"/>
    </row>
    <row r="11" spans="1:5" s="197" customFormat="1" ht="12" customHeight="1" x14ac:dyDescent="0.25">
      <c r="A11" s="255" t="s">
        <v>68</v>
      </c>
      <c r="B11" s="6" t="s">
        <v>206</v>
      </c>
      <c r="C11" s="152"/>
      <c r="D11" s="309"/>
      <c r="E11" s="318"/>
    </row>
    <row r="12" spans="1:5" s="197" customFormat="1" ht="12" customHeight="1" x14ac:dyDescent="0.25">
      <c r="A12" s="255" t="s">
        <v>69</v>
      </c>
      <c r="B12" s="6" t="s">
        <v>207</v>
      </c>
      <c r="C12" s="152"/>
      <c r="D12" s="309"/>
      <c r="E12" s="318"/>
    </row>
    <row r="13" spans="1:5" s="197" customFormat="1" ht="12" customHeight="1" x14ac:dyDescent="0.25">
      <c r="A13" s="255" t="s">
        <v>101</v>
      </c>
      <c r="B13" s="6" t="s">
        <v>208</v>
      </c>
      <c r="C13" s="152"/>
      <c r="D13" s="309"/>
      <c r="E13" s="318"/>
    </row>
    <row r="14" spans="1:5" s="197" customFormat="1" ht="12" customHeight="1" x14ac:dyDescent="0.25">
      <c r="A14" s="255" t="s">
        <v>70</v>
      </c>
      <c r="B14" s="6" t="s">
        <v>331</v>
      </c>
      <c r="C14" s="152"/>
      <c r="D14" s="309"/>
      <c r="E14" s="318"/>
    </row>
    <row r="15" spans="1:5" s="197" customFormat="1" ht="12" customHeight="1" x14ac:dyDescent="0.25">
      <c r="A15" s="255" t="s">
        <v>71</v>
      </c>
      <c r="B15" s="5" t="s">
        <v>332</v>
      </c>
      <c r="C15" s="152"/>
      <c r="D15" s="309"/>
      <c r="E15" s="318"/>
    </row>
    <row r="16" spans="1:5" s="197" customFormat="1" ht="12" customHeight="1" x14ac:dyDescent="0.25">
      <c r="A16" s="255" t="s">
        <v>79</v>
      </c>
      <c r="B16" s="6" t="s">
        <v>211</v>
      </c>
      <c r="C16" s="325"/>
      <c r="D16" s="387"/>
      <c r="E16" s="323"/>
    </row>
    <row r="17" spans="1:5" s="262" customFormat="1" ht="12" customHeight="1" x14ac:dyDescent="0.25">
      <c r="A17" s="255" t="s">
        <v>80</v>
      </c>
      <c r="B17" s="6" t="s">
        <v>212</v>
      </c>
      <c r="C17" s="152"/>
      <c r="D17" s="309"/>
      <c r="E17" s="318"/>
    </row>
    <row r="18" spans="1:5" s="262" customFormat="1" ht="12" customHeight="1" x14ac:dyDescent="0.25">
      <c r="A18" s="255" t="s">
        <v>81</v>
      </c>
      <c r="B18" s="6" t="s">
        <v>364</v>
      </c>
      <c r="C18" s="154"/>
      <c r="D18" s="310"/>
      <c r="E18" s="319"/>
    </row>
    <row r="19" spans="1:5" s="262" customFormat="1" ht="12" customHeight="1" thickBot="1" x14ac:dyDescent="0.3">
      <c r="A19" s="255" t="s">
        <v>82</v>
      </c>
      <c r="B19" s="5" t="s">
        <v>213</v>
      </c>
      <c r="C19" s="154"/>
      <c r="D19" s="310"/>
      <c r="E19" s="319"/>
    </row>
    <row r="20" spans="1:5" s="197" customFormat="1" ht="12" customHeight="1" thickBot="1" x14ac:dyDescent="0.3">
      <c r="A20" s="94" t="s">
        <v>9</v>
      </c>
      <c r="B20" s="109" t="s">
        <v>333</v>
      </c>
      <c r="C20" s="155">
        <f>SUM(C21:C23)</f>
        <v>0</v>
      </c>
      <c r="D20" s="311">
        <f>SUM(D21:D23)</f>
        <v>0</v>
      </c>
      <c r="E20" s="192">
        <f>SUM(E21:E23)</f>
        <v>0</v>
      </c>
    </row>
    <row r="21" spans="1:5" s="262" customFormat="1" ht="12" customHeight="1" x14ac:dyDescent="0.25">
      <c r="A21" s="255" t="s">
        <v>72</v>
      </c>
      <c r="B21" s="7" t="s">
        <v>186</v>
      </c>
      <c r="C21" s="152"/>
      <c r="D21" s="309"/>
      <c r="E21" s="318"/>
    </row>
    <row r="22" spans="1:5" s="262" customFormat="1" ht="12" customHeight="1" x14ac:dyDescent="0.25">
      <c r="A22" s="255" t="s">
        <v>73</v>
      </c>
      <c r="B22" s="6" t="s">
        <v>334</v>
      </c>
      <c r="C22" s="152"/>
      <c r="D22" s="309"/>
      <c r="E22" s="318"/>
    </row>
    <row r="23" spans="1:5" s="262" customFormat="1" ht="12" customHeight="1" x14ac:dyDescent="0.25">
      <c r="A23" s="255" t="s">
        <v>74</v>
      </c>
      <c r="B23" s="6" t="s">
        <v>335</v>
      </c>
      <c r="C23" s="152"/>
      <c r="D23" s="309"/>
      <c r="E23" s="318"/>
    </row>
    <row r="24" spans="1:5" s="262" customFormat="1" ht="12" customHeight="1" thickBot="1" x14ac:dyDescent="0.3">
      <c r="A24" s="255" t="s">
        <v>75</v>
      </c>
      <c r="B24" s="6" t="s">
        <v>441</v>
      </c>
      <c r="C24" s="152"/>
      <c r="D24" s="309"/>
      <c r="E24" s="318"/>
    </row>
    <row r="25" spans="1:5" s="262" customFormat="1" ht="12" customHeight="1" thickBot="1" x14ac:dyDescent="0.3">
      <c r="A25" s="99" t="s">
        <v>10</v>
      </c>
      <c r="B25" s="64" t="s">
        <v>118</v>
      </c>
      <c r="C25" s="384"/>
      <c r="D25" s="386"/>
      <c r="E25" s="191"/>
    </row>
    <row r="26" spans="1:5" s="262" customFormat="1" ht="12" customHeight="1" thickBot="1" x14ac:dyDescent="0.3">
      <c r="A26" s="99" t="s">
        <v>11</v>
      </c>
      <c r="B26" s="64" t="s">
        <v>336</v>
      </c>
      <c r="C26" s="155">
        <f>+C27+C28</f>
        <v>0</v>
      </c>
      <c r="D26" s="311">
        <f>+D27+D28</f>
        <v>0</v>
      </c>
      <c r="E26" s="192">
        <f>+E27+E28</f>
        <v>0</v>
      </c>
    </row>
    <row r="27" spans="1:5" s="262" customFormat="1" ht="12" customHeight="1" x14ac:dyDescent="0.25">
      <c r="A27" s="256" t="s">
        <v>195</v>
      </c>
      <c r="B27" s="257" t="s">
        <v>334</v>
      </c>
      <c r="C27" s="326"/>
      <c r="D27" s="66"/>
      <c r="E27" s="324"/>
    </row>
    <row r="28" spans="1:5" s="262" customFormat="1" ht="12" customHeight="1" x14ac:dyDescent="0.25">
      <c r="A28" s="256" t="s">
        <v>196</v>
      </c>
      <c r="B28" s="258" t="s">
        <v>337</v>
      </c>
      <c r="C28" s="156"/>
      <c r="D28" s="312"/>
      <c r="E28" s="320"/>
    </row>
    <row r="29" spans="1:5" s="262" customFormat="1" ht="12" customHeight="1" thickBot="1" x14ac:dyDescent="0.3">
      <c r="A29" s="255" t="s">
        <v>197</v>
      </c>
      <c r="B29" s="69" t="s">
        <v>442</v>
      </c>
      <c r="C29" s="55"/>
      <c r="D29" s="388"/>
      <c r="E29" s="383"/>
    </row>
    <row r="30" spans="1:5" s="262" customFormat="1" ht="12" customHeight="1" thickBot="1" x14ac:dyDescent="0.3">
      <c r="A30" s="99" t="s">
        <v>12</v>
      </c>
      <c r="B30" s="64" t="s">
        <v>338</v>
      </c>
      <c r="C30" s="155">
        <f>+C31+C32+C33</f>
        <v>0</v>
      </c>
      <c r="D30" s="311">
        <f>+D31+D32+D33</f>
        <v>0</v>
      </c>
      <c r="E30" s="192">
        <f>+E31+E32+E33</f>
        <v>0</v>
      </c>
    </row>
    <row r="31" spans="1:5" s="262" customFormat="1" ht="12" customHeight="1" x14ac:dyDescent="0.25">
      <c r="A31" s="256" t="s">
        <v>59</v>
      </c>
      <c r="B31" s="257" t="s">
        <v>218</v>
      </c>
      <c r="C31" s="326"/>
      <c r="D31" s="66"/>
      <c r="E31" s="324"/>
    </row>
    <row r="32" spans="1:5" s="262" customFormat="1" ht="12" customHeight="1" x14ac:dyDescent="0.25">
      <c r="A32" s="256" t="s">
        <v>60</v>
      </c>
      <c r="B32" s="258" t="s">
        <v>219</v>
      </c>
      <c r="C32" s="156"/>
      <c r="D32" s="312"/>
      <c r="E32" s="320"/>
    </row>
    <row r="33" spans="1:5" s="262" customFormat="1" ht="12" customHeight="1" thickBot="1" x14ac:dyDescent="0.3">
      <c r="A33" s="255" t="s">
        <v>61</v>
      </c>
      <c r="B33" s="69" t="s">
        <v>220</v>
      </c>
      <c r="C33" s="55"/>
      <c r="D33" s="388"/>
      <c r="E33" s="383"/>
    </row>
    <row r="34" spans="1:5" s="197" customFormat="1" ht="12" customHeight="1" thickBot="1" x14ac:dyDescent="0.3">
      <c r="A34" s="99" t="s">
        <v>13</v>
      </c>
      <c r="B34" s="64" t="s">
        <v>306</v>
      </c>
      <c r="C34" s="384"/>
      <c r="D34" s="386"/>
      <c r="E34" s="191"/>
    </row>
    <row r="35" spans="1:5" s="197" customFormat="1" ht="12" customHeight="1" thickBot="1" x14ac:dyDescent="0.3">
      <c r="A35" s="99" t="s">
        <v>14</v>
      </c>
      <c r="B35" s="64" t="s">
        <v>339</v>
      </c>
      <c r="C35" s="384"/>
      <c r="D35" s="386"/>
      <c r="E35" s="191"/>
    </row>
    <row r="36" spans="1:5" s="197" customFormat="1" ht="12" customHeight="1" thickBot="1" x14ac:dyDescent="0.3">
      <c r="A36" s="94" t="s">
        <v>15</v>
      </c>
      <c r="B36" s="64" t="s">
        <v>443</v>
      </c>
      <c r="C36" s="155">
        <f>+C8+C20+C25+C26+C30+C34+C35</f>
        <v>0</v>
      </c>
      <c r="D36" s="311">
        <f>+D8+D20+D25+D26+D30+D34+D35</f>
        <v>0</v>
      </c>
      <c r="E36" s="192">
        <f>+E8+E20+E25+E26+E30+E34+E35</f>
        <v>0</v>
      </c>
    </row>
    <row r="37" spans="1:5" s="197" customFormat="1" ht="12" customHeight="1" thickBot="1" x14ac:dyDescent="0.3">
      <c r="A37" s="110" t="s">
        <v>16</v>
      </c>
      <c r="B37" s="64" t="s">
        <v>341</v>
      </c>
      <c r="C37" s="155">
        <f>+C38+C39+C40</f>
        <v>0</v>
      </c>
      <c r="D37" s="311">
        <f>+D38+D39+D40</f>
        <v>0</v>
      </c>
      <c r="E37" s="192">
        <f>+E38+E39+E40</f>
        <v>0</v>
      </c>
    </row>
    <row r="38" spans="1:5" s="197" customFormat="1" ht="12" customHeight="1" x14ac:dyDescent="0.25">
      <c r="A38" s="256" t="s">
        <v>342</v>
      </c>
      <c r="B38" s="257" t="s">
        <v>168</v>
      </c>
      <c r="C38" s="326"/>
      <c r="D38" s="66"/>
      <c r="E38" s="324"/>
    </row>
    <row r="39" spans="1:5" s="197" customFormat="1" ht="12" customHeight="1" x14ac:dyDescent="0.25">
      <c r="A39" s="256" t="s">
        <v>343</v>
      </c>
      <c r="B39" s="258" t="s">
        <v>1</v>
      </c>
      <c r="C39" s="156"/>
      <c r="D39" s="312"/>
      <c r="E39" s="320"/>
    </row>
    <row r="40" spans="1:5" s="262" customFormat="1" ht="12" customHeight="1" thickBot="1" x14ac:dyDescent="0.3">
      <c r="A40" s="255" t="s">
        <v>344</v>
      </c>
      <c r="B40" s="69" t="s">
        <v>345</v>
      </c>
      <c r="C40" s="55"/>
      <c r="D40" s="388"/>
      <c r="E40" s="383"/>
    </row>
    <row r="41" spans="1:5" s="262" customFormat="1" ht="15" customHeight="1" thickBot="1" x14ac:dyDescent="0.25">
      <c r="A41" s="110" t="s">
        <v>17</v>
      </c>
      <c r="B41" s="111" t="s">
        <v>346</v>
      </c>
      <c r="C41" s="385">
        <f>+C36+C37</f>
        <v>0</v>
      </c>
      <c r="D41" s="380">
        <f>+D36+D37</f>
        <v>0</v>
      </c>
      <c r="E41" s="195">
        <f>+E36+E37</f>
        <v>0</v>
      </c>
    </row>
    <row r="42" spans="1:5" s="262" customFormat="1" ht="15" customHeight="1" x14ac:dyDescent="0.25">
      <c r="A42" s="112"/>
      <c r="B42" s="113"/>
      <c r="C42" s="193"/>
    </row>
    <row r="43" spans="1:5" ht="13.8" thickBot="1" x14ac:dyDescent="0.3">
      <c r="A43" s="114"/>
      <c r="B43" s="115"/>
      <c r="C43" s="194"/>
    </row>
    <row r="44" spans="1:5" s="261" customFormat="1" ht="16.5" customHeight="1" thickBot="1" x14ac:dyDescent="0.3">
      <c r="A44" s="559" t="s">
        <v>43</v>
      </c>
      <c r="B44" s="560"/>
      <c r="C44" s="560"/>
      <c r="D44" s="560"/>
      <c r="E44" s="561"/>
    </row>
    <row r="45" spans="1:5" s="263" customFormat="1" ht="12" customHeight="1" thickBot="1" x14ac:dyDescent="0.3">
      <c r="A45" s="99" t="s">
        <v>8</v>
      </c>
      <c r="B45" s="64" t="s">
        <v>347</v>
      </c>
      <c r="C45" s="155">
        <f>SUM(C46:C50)</f>
        <v>0</v>
      </c>
      <c r="D45" s="311">
        <f>SUM(D46:D50)</f>
        <v>0</v>
      </c>
      <c r="E45" s="192">
        <f>SUM(E46:E50)</f>
        <v>0</v>
      </c>
    </row>
    <row r="46" spans="1:5" ht="12" customHeight="1" x14ac:dyDescent="0.25">
      <c r="A46" s="255" t="s">
        <v>66</v>
      </c>
      <c r="B46" s="7" t="s">
        <v>37</v>
      </c>
      <c r="C46" s="326"/>
      <c r="D46" s="66"/>
      <c r="E46" s="324"/>
    </row>
    <row r="47" spans="1:5" ht="12" customHeight="1" x14ac:dyDescent="0.25">
      <c r="A47" s="255" t="s">
        <v>67</v>
      </c>
      <c r="B47" s="6" t="s">
        <v>127</v>
      </c>
      <c r="C47" s="54"/>
      <c r="D47" s="67"/>
      <c r="E47" s="321"/>
    </row>
    <row r="48" spans="1:5" ht="12" customHeight="1" x14ac:dyDescent="0.25">
      <c r="A48" s="255" t="s">
        <v>68</v>
      </c>
      <c r="B48" s="6" t="s">
        <v>94</v>
      </c>
      <c r="C48" s="54"/>
      <c r="D48" s="67"/>
      <c r="E48" s="321"/>
    </row>
    <row r="49" spans="1:5" ht="12" customHeight="1" x14ac:dyDescent="0.25">
      <c r="A49" s="255" t="s">
        <v>69</v>
      </c>
      <c r="B49" s="6" t="s">
        <v>128</v>
      </c>
      <c r="C49" s="54"/>
      <c r="D49" s="67"/>
      <c r="E49" s="321"/>
    </row>
    <row r="50" spans="1:5" ht="12" customHeight="1" thickBot="1" x14ac:dyDescent="0.3">
      <c r="A50" s="255" t="s">
        <v>101</v>
      </c>
      <c r="B50" s="6" t="s">
        <v>129</v>
      </c>
      <c r="C50" s="54"/>
      <c r="D50" s="67"/>
      <c r="E50" s="321"/>
    </row>
    <row r="51" spans="1:5" ht="12" customHeight="1" thickBot="1" x14ac:dyDescent="0.3">
      <c r="A51" s="99" t="s">
        <v>9</v>
      </c>
      <c r="B51" s="64" t="s">
        <v>348</v>
      </c>
      <c r="C51" s="155">
        <f>SUM(C52:C54)</f>
        <v>0</v>
      </c>
      <c r="D51" s="311">
        <f>SUM(D52:D54)</f>
        <v>0</v>
      </c>
      <c r="E51" s="192">
        <f>SUM(E52:E54)</f>
        <v>0</v>
      </c>
    </row>
    <row r="52" spans="1:5" s="263" customFormat="1" ht="12" customHeight="1" x14ac:dyDescent="0.25">
      <c r="A52" s="255" t="s">
        <v>72</v>
      </c>
      <c r="B52" s="7" t="s">
        <v>162</v>
      </c>
      <c r="C52" s="326"/>
      <c r="D52" s="66"/>
      <c r="E52" s="324"/>
    </row>
    <row r="53" spans="1:5" ht="12" customHeight="1" x14ac:dyDescent="0.25">
      <c r="A53" s="255" t="s">
        <v>73</v>
      </c>
      <c r="B53" s="6" t="s">
        <v>131</v>
      </c>
      <c r="C53" s="54"/>
      <c r="D53" s="67"/>
      <c r="E53" s="321"/>
    </row>
    <row r="54" spans="1:5" ht="12" customHeight="1" x14ac:dyDescent="0.25">
      <c r="A54" s="255" t="s">
        <v>74</v>
      </c>
      <c r="B54" s="6" t="s">
        <v>44</v>
      </c>
      <c r="C54" s="54"/>
      <c r="D54" s="67"/>
      <c r="E54" s="321"/>
    </row>
    <row r="55" spans="1:5" ht="12" customHeight="1" thickBot="1" x14ac:dyDescent="0.3">
      <c r="A55" s="255" t="s">
        <v>75</v>
      </c>
      <c r="B55" s="6" t="s">
        <v>440</v>
      </c>
      <c r="C55" s="54"/>
      <c r="D55" s="67"/>
      <c r="E55" s="321"/>
    </row>
    <row r="56" spans="1:5" ht="15" customHeight="1" thickBot="1" x14ac:dyDescent="0.3">
      <c r="A56" s="99" t="s">
        <v>10</v>
      </c>
      <c r="B56" s="64" t="s">
        <v>4</v>
      </c>
      <c r="C56" s="384"/>
      <c r="D56" s="386"/>
      <c r="E56" s="191"/>
    </row>
    <row r="57" spans="1:5" ht="13.8" thickBot="1" x14ac:dyDescent="0.3">
      <c r="A57" s="99" t="s">
        <v>11</v>
      </c>
      <c r="B57" s="116" t="s">
        <v>444</v>
      </c>
      <c r="C57" s="385">
        <f>+C45+C51+C56</f>
        <v>0</v>
      </c>
      <c r="D57" s="380">
        <f>+D45+D51+D56</f>
        <v>0</v>
      </c>
      <c r="E57" s="195">
        <f>+E45+E51+E56</f>
        <v>0</v>
      </c>
    </row>
    <row r="58" spans="1:5" ht="15" customHeight="1" thickBot="1" x14ac:dyDescent="0.3">
      <c r="C58" s="196"/>
    </row>
    <row r="59" spans="1:5" ht="14.25" customHeight="1" thickBot="1" x14ac:dyDescent="0.3">
      <c r="A59" s="390" t="s">
        <v>535</v>
      </c>
      <c r="B59" s="391"/>
      <c r="C59" s="378"/>
      <c r="D59" s="378"/>
      <c r="E59" s="377"/>
    </row>
    <row r="60" spans="1:5" ht="13.8" thickBot="1" x14ac:dyDescent="0.3">
      <c r="A60" s="392" t="s">
        <v>536</v>
      </c>
      <c r="B60" s="393"/>
      <c r="C60" s="378"/>
      <c r="D60" s="378"/>
      <c r="E60" s="377"/>
    </row>
  </sheetData>
  <sheetProtection sheet="1" objects="1" scenarios="1"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16" zoomScale="145" zoomScaleNormal="145" workbookViewId="0">
      <selection activeCell="A7" sqref="A7:E7"/>
    </sheetView>
  </sheetViews>
  <sheetFormatPr defaultColWidth="9.33203125" defaultRowHeight="13.2" x14ac:dyDescent="0.25"/>
  <cols>
    <col min="1" max="1" width="13.77734375" style="117" customWidth="1"/>
    <col min="2" max="2" width="54.44140625" style="118" customWidth="1"/>
    <col min="3" max="5" width="15.77734375" style="118" customWidth="1"/>
    <col min="6" max="16384" width="9.33203125" style="118"/>
  </cols>
  <sheetData>
    <row r="1" spans="1:5" s="104" customFormat="1" ht="16.2" thickBot="1" x14ac:dyDescent="0.3">
      <c r="A1" s="103"/>
      <c r="B1" s="105"/>
      <c r="C1" s="1"/>
      <c r="D1" s="1"/>
      <c r="E1" s="367" t="s">
        <v>500</v>
      </c>
    </row>
    <row r="2" spans="1:5" s="259" customFormat="1" ht="25.5" customHeight="1" thickBot="1" x14ac:dyDescent="0.3">
      <c r="A2" s="91" t="s">
        <v>496</v>
      </c>
      <c r="B2" s="563" t="s">
        <v>142</v>
      </c>
      <c r="C2" s="564"/>
      <c r="D2" s="565"/>
      <c r="E2" s="381" t="s">
        <v>46</v>
      </c>
    </row>
    <row r="3" spans="1:5" s="259" customFormat="1" ht="23.4" thickBot="1" x14ac:dyDescent="0.3">
      <c r="A3" s="91" t="s">
        <v>140</v>
      </c>
      <c r="B3" s="563" t="s">
        <v>445</v>
      </c>
      <c r="C3" s="564"/>
      <c r="D3" s="565"/>
      <c r="E3" s="381" t="s">
        <v>359</v>
      </c>
    </row>
    <row r="4" spans="1:5" s="260" customFormat="1" ht="15.9" customHeight="1" thickBot="1" x14ac:dyDescent="0.35">
      <c r="A4" s="106"/>
      <c r="B4" s="106"/>
      <c r="C4" s="107"/>
      <c r="D4" s="57"/>
      <c r="E4" s="107" t="str">
        <f>'6.3.2. sz. mell'!E4</f>
        <v xml:space="preserve"> Forintban!</v>
      </c>
    </row>
    <row r="5" spans="1:5" ht="23.4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tr">
        <f>+CONCATENATE("Teljesítés",CHAR(10),LEFT(ÖSSZEFÜGGÉSEK!A6,4),". VI. 30.")</f>
        <v>Teljesítés
2017. VI. 30.</v>
      </c>
    </row>
    <row r="6" spans="1:5" s="26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26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197" customFormat="1" ht="12" customHeight="1" thickBot="1" x14ac:dyDescent="0.3">
      <c r="A8" s="94" t="s">
        <v>8</v>
      </c>
      <c r="B8" s="109" t="s">
        <v>436</v>
      </c>
      <c r="C8" s="155">
        <f>SUM(C9:C19)</f>
        <v>0</v>
      </c>
      <c r="D8" s="155">
        <f>SUM(D9:D19)</f>
        <v>0</v>
      </c>
      <c r="E8" s="157">
        <f>SUM(E9:E19)</f>
        <v>0</v>
      </c>
    </row>
    <row r="9" spans="1:5" s="197" customFormat="1" ht="12" customHeight="1" x14ac:dyDescent="0.25">
      <c r="A9" s="254" t="s">
        <v>66</v>
      </c>
      <c r="B9" s="8" t="s">
        <v>204</v>
      </c>
      <c r="C9" s="328"/>
      <c r="D9" s="328"/>
      <c r="E9" s="382"/>
    </row>
    <row r="10" spans="1:5" s="197" customFormat="1" ht="12" customHeight="1" x14ac:dyDescent="0.25">
      <c r="A10" s="255" t="s">
        <v>67</v>
      </c>
      <c r="B10" s="6" t="s">
        <v>205</v>
      </c>
      <c r="C10" s="152"/>
      <c r="D10" s="309"/>
      <c r="E10" s="318"/>
    </row>
    <row r="11" spans="1:5" s="197" customFormat="1" ht="12" customHeight="1" x14ac:dyDescent="0.25">
      <c r="A11" s="255" t="s">
        <v>68</v>
      </c>
      <c r="B11" s="6" t="s">
        <v>206</v>
      </c>
      <c r="C11" s="152"/>
      <c r="D11" s="309"/>
      <c r="E11" s="318"/>
    </row>
    <row r="12" spans="1:5" s="197" customFormat="1" ht="12" customHeight="1" x14ac:dyDescent="0.25">
      <c r="A12" s="255" t="s">
        <v>69</v>
      </c>
      <c r="B12" s="6" t="s">
        <v>207</v>
      </c>
      <c r="C12" s="152"/>
      <c r="D12" s="309"/>
      <c r="E12" s="318"/>
    </row>
    <row r="13" spans="1:5" s="197" customFormat="1" ht="12" customHeight="1" x14ac:dyDescent="0.25">
      <c r="A13" s="255" t="s">
        <v>101</v>
      </c>
      <c r="B13" s="6" t="s">
        <v>208</v>
      </c>
      <c r="C13" s="152"/>
      <c r="D13" s="309"/>
      <c r="E13" s="318"/>
    </row>
    <row r="14" spans="1:5" s="197" customFormat="1" ht="12" customHeight="1" x14ac:dyDescent="0.25">
      <c r="A14" s="255" t="s">
        <v>70</v>
      </c>
      <c r="B14" s="6" t="s">
        <v>331</v>
      </c>
      <c r="C14" s="152"/>
      <c r="D14" s="309"/>
      <c r="E14" s="318"/>
    </row>
    <row r="15" spans="1:5" s="197" customFormat="1" ht="12" customHeight="1" x14ac:dyDescent="0.25">
      <c r="A15" s="255" t="s">
        <v>71</v>
      </c>
      <c r="B15" s="5" t="s">
        <v>332</v>
      </c>
      <c r="C15" s="152"/>
      <c r="D15" s="309"/>
      <c r="E15" s="318"/>
    </row>
    <row r="16" spans="1:5" s="197" customFormat="1" ht="12" customHeight="1" x14ac:dyDescent="0.25">
      <c r="A16" s="255" t="s">
        <v>79</v>
      </c>
      <c r="B16" s="6" t="s">
        <v>211</v>
      </c>
      <c r="C16" s="325"/>
      <c r="D16" s="387"/>
      <c r="E16" s="323"/>
    </row>
    <row r="17" spans="1:5" s="262" customFormat="1" ht="12" customHeight="1" x14ac:dyDescent="0.25">
      <c r="A17" s="255" t="s">
        <v>80</v>
      </c>
      <c r="B17" s="6" t="s">
        <v>212</v>
      </c>
      <c r="C17" s="152"/>
      <c r="D17" s="309"/>
      <c r="E17" s="318"/>
    </row>
    <row r="18" spans="1:5" s="262" customFormat="1" ht="12" customHeight="1" x14ac:dyDescent="0.25">
      <c r="A18" s="255" t="s">
        <v>81</v>
      </c>
      <c r="B18" s="6" t="s">
        <v>364</v>
      </c>
      <c r="C18" s="154"/>
      <c r="D18" s="310"/>
      <c r="E18" s="319"/>
    </row>
    <row r="19" spans="1:5" s="262" customFormat="1" ht="12" customHeight="1" thickBot="1" x14ac:dyDescent="0.3">
      <c r="A19" s="255" t="s">
        <v>82</v>
      </c>
      <c r="B19" s="5" t="s">
        <v>213</v>
      </c>
      <c r="C19" s="154"/>
      <c r="D19" s="310"/>
      <c r="E19" s="319"/>
    </row>
    <row r="20" spans="1:5" s="197" customFormat="1" ht="12" customHeight="1" thickBot="1" x14ac:dyDescent="0.3">
      <c r="A20" s="94" t="s">
        <v>9</v>
      </c>
      <c r="B20" s="109" t="s">
        <v>333</v>
      </c>
      <c r="C20" s="155">
        <f>SUM(C21:C23)</f>
        <v>0</v>
      </c>
      <c r="D20" s="311">
        <f>SUM(D21:D23)</f>
        <v>0</v>
      </c>
      <c r="E20" s="192">
        <f>SUM(E21:E23)</f>
        <v>0</v>
      </c>
    </row>
    <row r="21" spans="1:5" s="262" customFormat="1" ht="12" customHeight="1" x14ac:dyDescent="0.25">
      <c r="A21" s="255" t="s">
        <v>72</v>
      </c>
      <c r="B21" s="7" t="s">
        <v>186</v>
      </c>
      <c r="C21" s="152"/>
      <c r="D21" s="309"/>
      <c r="E21" s="318"/>
    </row>
    <row r="22" spans="1:5" s="262" customFormat="1" ht="12" customHeight="1" x14ac:dyDescent="0.25">
      <c r="A22" s="255" t="s">
        <v>73</v>
      </c>
      <c r="B22" s="6" t="s">
        <v>334</v>
      </c>
      <c r="C22" s="152"/>
      <c r="D22" s="309"/>
      <c r="E22" s="318"/>
    </row>
    <row r="23" spans="1:5" s="262" customFormat="1" ht="12" customHeight="1" x14ac:dyDescent="0.25">
      <c r="A23" s="255" t="s">
        <v>74</v>
      </c>
      <c r="B23" s="6" t="s">
        <v>335</v>
      </c>
      <c r="C23" s="152"/>
      <c r="D23" s="309"/>
      <c r="E23" s="318"/>
    </row>
    <row r="24" spans="1:5" s="262" customFormat="1" ht="12" customHeight="1" thickBot="1" x14ac:dyDescent="0.3">
      <c r="A24" s="255" t="s">
        <v>75</v>
      </c>
      <c r="B24" s="6" t="s">
        <v>441</v>
      </c>
      <c r="C24" s="152"/>
      <c r="D24" s="309"/>
      <c r="E24" s="318"/>
    </row>
    <row r="25" spans="1:5" s="262" customFormat="1" ht="12" customHeight="1" thickBot="1" x14ac:dyDescent="0.3">
      <c r="A25" s="99" t="s">
        <v>10</v>
      </c>
      <c r="B25" s="64" t="s">
        <v>118</v>
      </c>
      <c r="C25" s="384"/>
      <c r="D25" s="386"/>
      <c r="E25" s="191"/>
    </row>
    <row r="26" spans="1:5" s="262" customFormat="1" ht="12" customHeight="1" thickBot="1" x14ac:dyDescent="0.3">
      <c r="A26" s="99" t="s">
        <v>11</v>
      </c>
      <c r="B26" s="64" t="s">
        <v>336</v>
      </c>
      <c r="C26" s="155">
        <f>+C27+C28</f>
        <v>0</v>
      </c>
      <c r="D26" s="311">
        <f>+D27+D28</f>
        <v>0</v>
      </c>
      <c r="E26" s="192">
        <f>+E27+E28</f>
        <v>0</v>
      </c>
    </row>
    <row r="27" spans="1:5" s="262" customFormat="1" ht="12" customHeight="1" x14ac:dyDescent="0.25">
      <c r="A27" s="256" t="s">
        <v>195</v>
      </c>
      <c r="B27" s="257" t="s">
        <v>334</v>
      </c>
      <c r="C27" s="326"/>
      <c r="D27" s="66"/>
      <c r="E27" s="324"/>
    </row>
    <row r="28" spans="1:5" s="262" customFormat="1" ht="12" customHeight="1" x14ac:dyDescent="0.25">
      <c r="A28" s="256" t="s">
        <v>196</v>
      </c>
      <c r="B28" s="258" t="s">
        <v>337</v>
      </c>
      <c r="C28" s="156"/>
      <c r="D28" s="312"/>
      <c r="E28" s="320"/>
    </row>
    <row r="29" spans="1:5" s="262" customFormat="1" ht="12" customHeight="1" thickBot="1" x14ac:dyDescent="0.3">
      <c r="A29" s="255" t="s">
        <v>197</v>
      </c>
      <c r="B29" s="69" t="s">
        <v>442</v>
      </c>
      <c r="C29" s="55"/>
      <c r="D29" s="388"/>
      <c r="E29" s="383"/>
    </row>
    <row r="30" spans="1:5" s="262" customFormat="1" ht="12" customHeight="1" thickBot="1" x14ac:dyDescent="0.3">
      <c r="A30" s="99" t="s">
        <v>12</v>
      </c>
      <c r="B30" s="64" t="s">
        <v>338</v>
      </c>
      <c r="C30" s="155">
        <f>+C31+C32+C33</f>
        <v>0</v>
      </c>
      <c r="D30" s="311">
        <f>+D31+D32+D33</f>
        <v>0</v>
      </c>
      <c r="E30" s="192">
        <f>+E31+E32+E33</f>
        <v>0</v>
      </c>
    </row>
    <row r="31" spans="1:5" s="262" customFormat="1" ht="12" customHeight="1" x14ac:dyDescent="0.25">
      <c r="A31" s="256" t="s">
        <v>59</v>
      </c>
      <c r="B31" s="257" t="s">
        <v>218</v>
      </c>
      <c r="C31" s="326"/>
      <c r="D31" s="66"/>
      <c r="E31" s="324"/>
    </row>
    <row r="32" spans="1:5" s="262" customFormat="1" ht="12" customHeight="1" x14ac:dyDescent="0.25">
      <c r="A32" s="256" t="s">
        <v>60</v>
      </c>
      <c r="B32" s="258" t="s">
        <v>219</v>
      </c>
      <c r="C32" s="156"/>
      <c r="D32" s="312"/>
      <c r="E32" s="320"/>
    </row>
    <row r="33" spans="1:5" s="262" customFormat="1" ht="12" customHeight="1" thickBot="1" x14ac:dyDescent="0.3">
      <c r="A33" s="255" t="s">
        <v>61</v>
      </c>
      <c r="B33" s="69" t="s">
        <v>220</v>
      </c>
      <c r="C33" s="55"/>
      <c r="D33" s="388"/>
      <c r="E33" s="383"/>
    </row>
    <row r="34" spans="1:5" s="197" customFormat="1" ht="12" customHeight="1" thickBot="1" x14ac:dyDescent="0.3">
      <c r="A34" s="99" t="s">
        <v>13</v>
      </c>
      <c r="B34" s="64" t="s">
        <v>306</v>
      </c>
      <c r="C34" s="384"/>
      <c r="D34" s="386"/>
      <c r="E34" s="191"/>
    </row>
    <row r="35" spans="1:5" s="197" customFormat="1" ht="12" customHeight="1" thickBot="1" x14ac:dyDescent="0.3">
      <c r="A35" s="99" t="s">
        <v>14</v>
      </c>
      <c r="B35" s="64" t="s">
        <v>339</v>
      </c>
      <c r="C35" s="384"/>
      <c r="D35" s="386"/>
      <c r="E35" s="191"/>
    </row>
    <row r="36" spans="1:5" s="197" customFormat="1" ht="12" customHeight="1" thickBot="1" x14ac:dyDescent="0.3">
      <c r="A36" s="94" t="s">
        <v>15</v>
      </c>
      <c r="B36" s="64" t="s">
        <v>443</v>
      </c>
      <c r="C36" s="155">
        <f>+C8+C20+C25+C26+C30+C34+C35</f>
        <v>0</v>
      </c>
      <c r="D36" s="311">
        <f>+D8+D20+D25+D26+D30+D34+D35</f>
        <v>0</v>
      </c>
      <c r="E36" s="192">
        <f>+E8+E20+E25+E26+E30+E34+E35</f>
        <v>0</v>
      </c>
    </row>
    <row r="37" spans="1:5" s="197" customFormat="1" ht="12" customHeight="1" thickBot="1" x14ac:dyDescent="0.3">
      <c r="A37" s="110" t="s">
        <v>16</v>
      </c>
      <c r="B37" s="64" t="s">
        <v>341</v>
      </c>
      <c r="C37" s="155">
        <f>+C38+C39+C40</f>
        <v>0</v>
      </c>
      <c r="D37" s="311">
        <f>+D38+D39+D40</f>
        <v>0</v>
      </c>
      <c r="E37" s="192">
        <f>+E38+E39+E40</f>
        <v>0</v>
      </c>
    </row>
    <row r="38" spans="1:5" s="197" customFormat="1" ht="12" customHeight="1" x14ac:dyDescent="0.25">
      <c r="A38" s="256" t="s">
        <v>342</v>
      </c>
      <c r="B38" s="257" t="s">
        <v>168</v>
      </c>
      <c r="C38" s="326"/>
      <c r="D38" s="66"/>
      <c r="E38" s="324"/>
    </row>
    <row r="39" spans="1:5" s="197" customFormat="1" ht="12" customHeight="1" x14ac:dyDescent="0.25">
      <c r="A39" s="256" t="s">
        <v>343</v>
      </c>
      <c r="B39" s="258" t="s">
        <v>1</v>
      </c>
      <c r="C39" s="156"/>
      <c r="D39" s="312"/>
      <c r="E39" s="320"/>
    </row>
    <row r="40" spans="1:5" s="262" customFormat="1" ht="12" customHeight="1" thickBot="1" x14ac:dyDescent="0.3">
      <c r="A40" s="255" t="s">
        <v>344</v>
      </c>
      <c r="B40" s="69" t="s">
        <v>345</v>
      </c>
      <c r="C40" s="55"/>
      <c r="D40" s="388"/>
      <c r="E40" s="383"/>
    </row>
    <row r="41" spans="1:5" s="262" customFormat="1" ht="15" customHeight="1" thickBot="1" x14ac:dyDescent="0.25">
      <c r="A41" s="110" t="s">
        <v>17</v>
      </c>
      <c r="B41" s="111" t="s">
        <v>346</v>
      </c>
      <c r="C41" s="385">
        <f>+C36+C37</f>
        <v>0</v>
      </c>
      <c r="D41" s="380">
        <f>+D36+D37</f>
        <v>0</v>
      </c>
      <c r="E41" s="195">
        <f>+E36+E37</f>
        <v>0</v>
      </c>
    </row>
    <row r="42" spans="1:5" s="262" customFormat="1" ht="15" customHeight="1" x14ac:dyDescent="0.25">
      <c r="A42" s="112"/>
      <c r="B42" s="113"/>
      <c r="C42" s="193"/>
    </row>
    <row r="43" spans="1:5" ht="13.8" thickBot="1" x14ac:dyDescent="0.3">
      <c r="A43" s="114"/>
      <c r="B43" s="115"/>
      <c r="C43" s="194"/>
    </row>
    <row r="44" spans="1:5" s="261" customFormat="1" ht="16.5" customHeight="1" thickBot="1" x14ac:dyDescent="0.3">
      <c r="A44" s="559" t="s">
        <v>43</v>
      </c>
      <c r="B44" s="560"/>
      <c r="C44" s="560"/>
      <c r="D44" s="560"/>
      <c r="E44" s="561"/>
    </row>
    <row r="45" spans="1:5" s="263" customFormat="1" ht="12" customHeight="1" thickBot="1" x14ac:dyDescent="0.3">
      <c r="A45" s="99" t="s">
        <v>8</v>
      </c>
      <c r="B45" s="64" t="s">
        <v>347</v>
      </c>
      <c r="C45" s="155">
        <f>SUM(C46:C50)</f>
        <v>0</v>
      </c>
      <c r="D45" s="311">
        <f>SUM(D46:D50)</f>
        <v>0</v>
      </c>
      <c r="E45" s="192">
        <f>SUM(E46:E50)</f>
        <v>0</v>
      </c>
    </row>
    <row r="46" spans="1:5" ht="12" customHeight="1" x14ac:dyDescent="0.25">
      <c r="A46" s="255" t="s">
        <v>66</v>
      </c>
      <c r="B46" s="7" t="s">
        <v>37</v>
      </c>
      <c r="C46" s="326"/>
      <c r="D46" s="66"/>
      <c r="E46" s="324"/>
    </row>
    <row r="47" spans="1:5" ht="12" customHeight="1" x14ac:dyDescent="0.25">
      <c r="A47" s="255" t="s">
        <v>67</v>
      </c>
      <c r="B47" s="6" t="s">
        <v>127</v>
      </c>
      <c r="C47" s="54"/>
      <c r="D47" s="67"/>
      <c r="E47" s="321"/>
    </row>
    <row r="48" spans="1:5" ht="12" customHeight="1" x14ac:dyDescent="0.25">
      <c r="A48" s="255" t="s">
        <v>68</v>
      </c>
      <c r="B48" s="6" t="s">
        <v>94</v>
      </c>
      <c r="C48" s="54"/>
      <c r="D48" s="67"/>
      <c r="E48" s="321"/>
    </row>
    <row r="49" spans="1:5" ht="12" customHeight="1" x14ac:dyDescent="0.25">
      <c r="A49" s="255" t="s">
        <v>69</v>
      </c>
      <c r="B49" s="6" t="s">
        <v>128</v>
      </c>
      <c r="C49" s="54"/>
      <c r="D49" s="67"/>
      <c r="E49" s="321"/>
    </row>
    <row r="50" spans="1:5" ht="12" customHeight="1" thickBot="1" x14ac:dyDescent="0.3">
      <c r="A50" s="255" t="s">
        <v>101</v>
      </c>
      <c r="B50" s="6" t="s">
        <v>129</v>
      </c>
      <c r="C50" s="54"/>
      <c r="D50" s="67"/>
      <c r="E50" s="321"/>
    </row>
    <row r="51" spans="1:5" ht="12" customHeight="1" thickBot="1" x14ac:dyDescent="0.3">
      <c r="A51" s="99" t="s">
        <v>9</v>
      </c>
      <c r="B51" s="64" t="s">
        <v>348</v>
      </c>
      <c r="C51" s="155">
        <f>SUM(C52:C54)</f>
        <v>0</v>
      </c>
      <c r="D51" s="311">
        <f>SUM(D52:D54)</f>
        <v>0</v>
      </c>
      <c r="E51" s="192">
        <f>SUM(E52:E54)</f>
        <v>0</v>
      </c>
    </row>
    <row r="52" spans="1:5" s="263" customFormat="1" ht="12" customHeight="1" x14ac:dyDescent="0.25">
      <c r="A52" s="255" t="s">
        <v>72</v>
      </c>
      <c r="B52" s="7" t="s">
        <v>162</v>
      </c>
      <c r="C52" s="326"/>
      <c r="D52" s="66"/>
      <c r="E52" s="324"/>
    </row>
    <row r="53" spans="1:5" ht="12" customHeight="1" x14ac:dyDescent="0.25">
      <c r="A53" s="255" t="s">
        <v>73</v>
      </c>
      <c r="B53" s="6" t="s">
        <v>131</v>
      </c>
      <c r="C53" s="54"/>
      <c r="D53" s="67"/>
      <c r="E53" s="321"/>
    </row>
    <row r="54" spans="1:5" ht="12" customHeight="1" x14ac:dyDescent="0.25">
      <c r="A54" s="255" t="s">
        <v>74</v>
      </c>
      <c r="B54" s="6" t="s">
        <v>44</v>
      </c>
      <c r="C54" s="54"/>
      <c r="D54" s="67"/>
      <c r="E54" s="321"/>
    </row>
    <row r="55" spans="1:5" ht="12" customHeight="1" thickBot="1" x14ac:dyDescent="0.3">
      <c r="A55" s="255" t="s">
        <v>75</v>
      </c>
      <c r="B55" s="6" t="s">
        <v>440</v>
      </c>
      <c r="C55" s="54"/>
      <c r="D55" s="67"/>
      <c r="E55" s="321"/>
    </row>
    <row r="56" spans="1:5" ht="15" customHeight="1" thickBot="1" x14ac:dyDescent="0.3">
      <c r="A56" s="99" t="s">
        <v>10</v>
      </c>
      <c r="B56" s="64" t="s">
        <v>4</v>
      </c>
      <c r="C56" s="384"/>
      <c r="D56" s="386"/>
      <c r="E56" s="191"/>
    </row>
    <row r="57" spans="1:5" ht="13.8" thickBot="1" x14ac:dyDescent="0.3">
      <c r="A57" s="99" t="s">
        <v>11</v>
      </c>
      <c r="B57" s="116" t="s">
        <v>444</v>
      </c>
      <c r="C57" s="385">
        <f>+C45+C51+C56</f>
        <v>0</v>
      </c>
      <c r="D57" s="380">
        <f>+D45+D51+D56</f>
        <v>0</v>
      </c>
      <c r="E57" s="195">
        <f>+E45+E51+E56</f>
        <v>0</v>
      </c>
    </row>
    <row r="58" spans="1:5" ht="15" customHeight="1" thickBot="1" x14ac:dyDescent="0.3">
      <c r="C58" s="196"/>
    </row>
    <row r="59" spans="1:5" ht="14.25" customHeight="1" thickBot="1" x14ac:dyDescent="0.3">
      <c r="A59" s="390" t="s">
        <v>535</v>
      </c>
      <c r="B59" s="391"/>
      <c r="C59" s="378"/>
      <c r="D59" s="378"/>
      <c r="E59" s="377"/>
    </row>
    <row r="60" spans="1:5" ht="13.8" thickBot="1" x14ac:dyDescent="0.3">
      <c r="A60" s="392" t="s">
        <v>536</v>
      </c>
      <c r="B60" s="393"/>
      <c r="C60" s="378"/>
      <c r="D60" s="378"/>
      <c r="E60" s="377"/>
    </row>
  </sheetData>
  <sheetProtection sheet="1"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45" zoomScaleNormal="145" workbookViewId="0">
      <selection activeCell="J7" sqref="J7"/>
    </sheetView>
  </sheetViews>
  <sheetFormatPr defaultColWidth="9.33203125" defaultRowHeight="13.2" x14ac:dyDescent="0.25"/>
  <cols>
    <col min="1" max="1" width="13.77734375" style="117" customWidth="1"/>
    <col min="2" max="2" width="54.44140625" style="118" customWidth="1"/>
    <col min="3" max="4" width="15.77734375" style="118" customWidth="1"/>
    <col min="5" max="5" width="0.109375" style="118" customWidth="1"/>
    <col min="6" max="16384" width="9.33203125" style="118"/>
  </cols>
  <sheetData>
    <row r="1" spans="1:5" s="104" customFormat="1" ht="16.2" thickBot="1" x14ac:dyDescent="0.3">
      <c r="A1" s="103"/>
      <c r="B1" s="105"/>
      <c r="C1" s="1"/>
      <c r="D1" s="1"/>
      <c r="E1" s="367" t="s">
        <v>739</v>
      </c>
    </row>
    <row r="2" spans="1:5" s="259" customFormat="1" ht="25.5" customHeight="1" thickBot="1" x14ac:dyDescent="0.3">
      <c r="A2" s="91" t="s">
        <v>496</v>
      </c>
      <c r="B2" s="563" t="s">
        <v>546</v>
      </c>
      <c r="C2" s="564"/>
      <c r="D2" s="565"/>
      <c r="E2" s="381" t="s">
        <v>46</v>
      </c>
    </row>
    <row r="3" spans="1:5" s="259" customFormat="1" ht="23.4" thickBot="1" x14ac:dyDescent="0.3">
      <c r="A3" s="91" t="s">
        <v>140</v>
      </c>
      <c r="B3" s="563" t="s">
        <v>329</v>
      </c>
      <c r="C3" s="564"/>
      <c r="D3" s="565"/>
      <c r="E3" s="381" t="s">
        <v>41</v>
      </c>
    </row>
    <row r="4" spans="1:5" s="260" customFormat="1" ht="15.9" customHeight="1" thickBot="1" x14ac:dyDescent="0.35">
      <c r="A4" s="106"/>
      <c r="B4" s="106"/>
      <c r="C4" s="107"/>
      <c r="D4" s="57"/>
      <c r="E4" s="107" t="str">
        <f>'6.2.3. sz. mell'!E4</f>
        <v xml:space="preserve"> Forintban!</v>
      </c>
    </row>
    <row r="5" spans="1:5" ht="114.6" thickBot="1" x14ac:dyDescent="0.3">
      <c r="A5" s="218" t="s">
        <v>141</v>
      </c>
      <c r="B5" s="108" t="s">
        <v>534</v>
      </c>
      <c r="C5" s="108" t="s">
        <v>490</v>
      </c>
      <c r="D5" s="92" t="s">
        <v>491</v>
      </c>
      <c r="E5" s="371" t="s">
        <v>477</v>
      </c>
    </row>
    <row r="6" spans="1:5" s="261" customFormat="1" ht="12.9" customHeight="1" thickBot="1" x14ac:dyDescent="0.3">
      <c r="A6" s="94" t="s">
        <v>415</v>
      </c>
      <c r="B6" s="95" t="s">
        <v>416</v>
      </c>
      <c r="C6" s="95" t="s">
        <v>417</v>
      </c>
      <c r="D6" s="372" t="s">
        <v>419</v>
      </c>
      <c r="E6" s="96" t="s">
        <v>418</v>
      </c>
    </row>
    <row r="7" spans="1:5" s="261" customFormat="1" ht="15.9" customHeight="1" thickBot="1" x14ac:dyDescent="0.3">
      <c r="A7" s="559" t="s">
        <v>42</v>
      </c>
      <c r="B7" s="560"/>
      <c r="C7" s="560"/>
      <c r="D7" s="560"/>
      <c r="E7" s="561"/>
    </row>
    <row r="8" spans="1:5" s="197" customFormat="1" ht="12" customHeight="1" thickBot="1" x14ac:dyDescent="0.3">
      <c r="A8" s="94" t="s">
        <v>8</v>
      </c>
      <c r="B8" s="109" t="s">
        <v>436</v>
      </c>
      <c r="C8" s="155">
        <f>SUM(C9:C19)</f>
        <v>500000</v>
      </c>
      <c r="D8" s="155">
        <f>SUM(D9:D19)</f>
        <v>379976</v>
      </c>
      <c r="E8" s="157">
        <f>SUM(E9:E19)</f>
        <v>379976</v>
      </c>
    </row>
    <row r="9" spans="1:5" s="197" customFormat="1" ht="12" customHeight="1" x14ac:dyDescent="0.25">
      <c r="A9" s="254" t="s">
        <v>66</v>
      </c>
      <c r="B9" s="8" t="s">
        <v>204</v>
      </c>
      <c r="C9" s="328"/>
      <c r="D9" s="328"/>
      <c r="E9" s="382"/>
    </row>
    <row r="10" spans="1:5" s="197" customFormat="1" ht="12" customHeight="1" x14ac:dyDescent="0.25">
      <c r="A10" s="255" t="s">
        <v>67</v>
      </c>
      <c r="B10" s="6" t="s">
        <v>205</v>
      </c>
      <c r="C10" s="152">
        <v>500000</v>
      </c>
      <c r="D10" s="309">
        <v>375475</v>
      </c>
      <c r="E10" s="318">
        <v>375475</v>
      </c>
    </row>
    <row r="11" spans="1:5" s="197" customFormat="1" ht="12" customHeight="1" x14ac:dyDescent="0.25">
      <c r="A11" s="255" t="s">
        <v>68</v>
      </c>
      <c r="B11" s="6" t="s">
        <v>206</v>
      </c>
      <c r="C11" s="152"/>
      <c r="D11" s="309"/>
      <c r="E11" s="318"/>
    </row>
    <row r="12" spans="1:5" s="197" customFormat="1" ht="12" customHeight="1" x14ac:dyDescent="0.25">
      <c r="A12" s="255" t="s">
        <v>69</v>
      </c>
      <c r="B12" s="6" t="s">
        <v>207</v>
      </c>
      <c r="C12" s="152"/>
      <c r="D12" s="309"/>
      <c r="E12" s="318"/>
    </row>
    <row r="13" spans="1:5" s="197" customFormat="1" ht="12" customHeight="1" x14ac:dyDescent="0.25">
      <c r="A13" s="255" t="s">
        <v>101</v>
      </c>
      <c r="B13" s="6" t="s">
        <v>208</v>
      </c>
      <c r="C13" s="152"/>
      <c r="D13" s="309"/>
      <c r="E13" s="318"/>
    </row>
    <row r="14" spans="1:5" s="197" customFormat="1" ht="12" customHeight="1" x14ac:dyDescent="0.25">
      <c r="A14" s="255" t="s">
        <v>70</v>
      </c>
      <c r="B14" s="6" t="s">
        <v>331</v>
      </c>
      <c r="C14" s="152"/>
      <c r="D14" s="309"/>
      <c r="E14" s="318"/>
    </row>
    <row r="15" spans="1:5" s="197" customFormat="1" ht="12" customHeight="1" x14ac:dyDescent="0.25">
      <c r="A15" s="255" t="s">
        <v>71</v>
      </c>
      <c r="B15" s="5" t="s">
        <v>332</v>
      </c>
      <c r="C15" s="152"/>
      <c r="D15" s="309"/>
      <c r="E15" s="318"/>
    </row>
    <row r="16" spans="1:5" s="197" customFormat="1" ht="12" customHeight="1" x14ac:dyDescent="0.25">
      <c r="A16" s="255" t="s">
        <v>79</v>
      </c>
      <c r="B16" s="6" t="s">
        <v>211</v>
      </c>
      <c r="C16" s="325"/>
      <c r="D16" s="387">
        <v>647</v>
      </c>
      <c r="E16" s="323">
        <v>647</v>
      </c>
    </row>
    <row r="17" spans="1:5" s="262" customFormat="1" ht="12" customHeight="1" x14ac:dyDescent="0.25">
      <c r="A17" s="255" t="s">
        <v>80</v>
      </c>
      <c r="B17" s="6" t="s">
        <v>212</v>
      </c>
      <c r="C17" s="152"/>
      <c r="D17" s="309"/>
      <c r="E17" s="318"/>
    </row>
    <row r="18" spans="1:5" s="262" customFormat="1" ht="12" customHeight="1" x14ac:dyDescent="0.25">
      <c r="A18" s="255" t="s">
        <v>81</v>
      </c>
      <c r="B18" s="6" t="s">
        <v>364</v>
      </c>
      <c r="C18" s="154"/>
      <c r="D18" s="310"/>
      <c r="E18" s="319"/>
    </row>
    <row r="19" spans="1:5" s="262" customFormat="1" ht="12" customHeight="1" thickBot="1" x14ac:dyDescent="0.3">
      <c r="A19" s="255" t="s">
        <v>82</v>
      </c>
      <c r="B19" s="5" t="s">
        <v>213</v>
      </c>
      <c r="C19" s="154"/>
      <c r="D19" s="310">
        <v>3854</v>
      </c>
      <c r="E19" s="319">
        <v>3854</v>
      </c>
    </row>
    <row r="20" spans="1:5" s="197" customFormat="1" ht="12" customHeight="1" thickBot="1" x14ac:dyDescent="0.3">
      <c r="A20" s="94" t="s">
        <v>9</v>
      </c>
      <c r="B20" s="109" t="s">
        <v>333</v>
      </c>
      <c r="C20" s="155">
        <f>SUM(C21:C23)</f>
        <v>3074384</v>
      </c>
      <c r="D20" s="311">
        <f>SUM(D21:D23)</f>
        <v>0</v>
      </c>
      <c r="E20" s="192">
        <f>SUM(E21:E23)</f>
        <v>0</v>
      </c>
    </row>
    <row r="21" spans="1:5" s="262" customFormat="1" ht="12" customHeight="1" x14ac:dyDescent="0.25">
      <c r="A21" s="255" t="s">
        <v>72</v>
      </c>
      <c r="B21" s="7" t="s">
        <v>186</v>
      </c>
      <c r="C21" s="152"/>
      <c r="D21" s="309"/>
      <c r="E21" s="318"/>
    </row>
    <row r="22" spans="1:5" s="262" customFormat="1" ht="12" customHeight="1" x14ac:dyDescent="0.25">
      <c r="A22" s="255" t="s">
        <v>73</v>
      </c>
      <c r="B22" s="6" t="s">
        <v>334</v>
      </c>
      <c r="C22" s="152"/>
      <c r="D22" s="309"/>
      <c r="E22" s="318"/>
    </row>
    <row r="23" spans="1:5" s="262" customFormat="1" ht="12" customHeight="1" x14ac:dyDescent="0.25">
      <c r="A23" s="255" t="s">
        <v>74</v>
      </c>
      <c r="B23" s="6" t="s">
        <v>335</v>
      </c>
      <c r="C23" s="152">
        <v>3074384</v>
      </c>
      <c r="D23" s="309"/>
      <c r="E23" s="318"/>
    </row>
    <row r="24" spans="1:5" s="262" customFormat="1" ht="12" customHeight="1" thickBot="1" x14ac:dyDescent="0.3">
      <c r="A24" s="255" t="s">
        <v>75</v>
      </c>
      <c r="B24" s="6" t="s">
        <v>441</v>
      </c>
      <c r="C24" s="152"/>
      <c r="D24" s="309"/>
      <c r="E24" s="318"/>
    </row>
    <row r="25" spans="1:5" s="262" customFormat="1" ht="12" customHeight="1" thickBot="1" x14ac:dyDescent="0.3">
      <c r="A25" s="99" t="s">
        <v>10</v>
      </c>
      <c r="B25" s="64" t="s">
        <v>118</v>
      </c>
      <c r="C25" s="384"/>
      <c r="D25" s="386"/>
      <c r="E25" s="191"/>
    </row>
    <row r="26" spans="1:5" s="262" customFormat="1" ht="12" customHeight="1" thickBot="1" x14ac:dyDescent="0.3">
      <c r="A26" s="99" t="s">
        <v>11</v>
      </c>
      <c r="B26" s="64" t="s">
        <v>336</v>
      </c>
      <c r="C26" s="155">
        <f>+C27+C28</f>
        <v>0</v>
      </c>
      <c r="D26" s="311">
        <f>+D27+D28</f>
        <v>0</v>
      </c>
      <c r="E26" s="192">
        <f>+E27+E28</f>
        <v>0</v>
      </c>
    </row>
    <row r="27" spans="1:5" s="262" customFormat="1" ht="12" customHeight="1" x14ac:dyDescent="0.25">
      <c r="A27" s="256" t="s">
        <v>195</v>
      </c>
      <c r="B27" s="257" t="s">
        <v>334</v>
      </c>
      <c r="C27" s="326"/>
      <c r="D27" s="66"/>
      <c r="E27" s="324"/>
    </row>
    <row r="28" spans="1:5" s="262" customFormat="1" ht="12" customHeight="1" x14ac:dyDescent="0.25">
      <c r="A28" s="256" t="s">
        <v>196</v>
      </c>
      <c r="B28" s="258" t="s">
        <v>337</v>
      </c>
      <c r="C28" s="156"/>
      <c r="D28" s="312"/>
      <c r="E28" s="320"/>
    </row>
    <row r="29" spans="1:5" s="262" customFormat="1" ht="12" customHeight="1" thickBot="1" x14ac:dyDescent="0.3">
      <c r="A29" s="255" t="s">
        <v>197</v>
      </c>
      <c r="B29" s="69" t="s">
        <v>442</v>
      </c>
      <c r="C29" s="55"/>
      <c r="D29" s="388"/>
      <c r="E29" s="383"/>
    </row>
    <row r="30" spans="1:5" s="262" customFormat="1" ht="12" customHeight="1" thickBot="1" x14ac:dyDescent="0.3">
      <c r="A30" s="99" t="s">
        <v>12</v>
      </c>
      <c r="B30" s="64" t="s">
        <v>338</v>
      </c>
      <c r="C30" s="155">
        <f>+C31+C32+C33</f>
        <v>0</v>
      </c>
      <c r="D30" s="311">
        <f>+D31+D32+D33</f>
        <v>0</v>
      </c>
      <c r="E30" s="192">
        <f>+E31+E32+E33</f>
        <v>0</v>
      </c>
    </row>
    <row r="31" spans="1:5" s="262" customFormat="1" ht="12" customHeight="1" x14ac:dyDescent="0.25">
      <c r="A31" s="256" t="s">
        <v>59</v>
      </c>
      <c r="B31" s="257" t="s">
        <v>218</v>
      </c>
      <c r="C31" s="326"/>
      <c r="D31" s="66"/>
      <c r="E31" s="324"/>
    </row>
    <row r="32" spans="1:5" s="262" customFormat="1" ht="12" customHeight="1" x14ac:dyDescent="0.25">
      <c r="A32" s="256" t="s">
        <v>60</v>
      </c>
      <c r="B32" s="258" t="s">
        <v>219</v>
      </c>
      <c r="C32" s="156"/>
      <c r="D32" s="312"/>
      <c r="E32" s="320"/>
    </row>
    <row r="33" spans="1:5" s="262" customFormat="1" ht="12" customHeight="1" thickBot="1" x14ac:dyDescent="0.3">
      <c r="A33" s="255" t="s">
        <v>61</v>
      </c>
      <c r="B33" s="69" t="s">
        <v>220</v>
      </c>
      <c r="C33" s="55"/>
      <c r="D33" s="388"/>
      <c r="E33" s="383"/>
    </row>
    <row r="34" spans="1:5" s="197" customFormat="1" ht="12" customHeight="1" thickBot="1" x14ac:dyDescent="0.3">
      <c r="A34" s="99" t="s">
        <v>13</v>
      </c>
      <c r="B34" s="64" t="s">
        <v>306</v>
      </c>
      <c r="C34" s="384"/>
      <c r="D34" s="386"/>
      <c r="E34" s="191"/>
    </row>
    <row r="35" spans="1:5" s="197" customFormat="1" ht="12" customHeight="1" thickBot="1" x14ac:dyDescent="0.3">
      <c r="A35" s="99" t="s">
        <v>14</v>
      </c>
      <c r="B35" s="64" t="s">
        <v>339</v>
      </c>
      <c r="C35" s="384"/>
      <c r="D35" s="386"/>
      <c r="E35" s="191"/>
    </row>
    <row r="36" spans="1:5" s="197" customFormat="1" ht="12" customHeight="1" thickBot="1" x14ac:dyDescent="0.3">
      <c r="A36" s="94" t="s">
        <v>15</v>
      </c>
      <c r="B36" s="64" t="s">
        <v>443</v>
      </c>
      <c r="C36" s="155">
        <f>+C8+C20+C25+C26+C30+C34+C35</f>
        <v>3574384</v>
      </c>
      <c r="D36" s="311">
        <f>+D8+D20+D25+D26+D30+D34+D35</f>
        <v>379976</v>
      </c>
      <c r="E36" s="192">
        <f>+E8+E20+E25+E26+E30+E34+E35</f>
        <v>379976</v>
      </c>
    </row>
    <row r="37" spans="1:5" s="197" customFormat="1" ht="12" customHeight="1" thickBot="1" x14ac:dyDescent="0.3">
      <c r="A37" s="110" t="s">
        <v>16</v>
      </c>
      <c r="B37" s="64" t="s">
        <v>341</v>
      </c>
      <c r="C37" s="155">
        <f>+C38+C39+C40</f>
        <v>19380177</v>
      </c>
      <c r="D37" s="311">
        <f>+D38+D39+D40</f>
        <v>19838615</v>
      </c>
      <c r="E37" s="192">
        <f>+E38+E39+E40</f>
        <v>13086404</v>
      </c>
    </row>
    <row r="38" spans="1:5" s="197" customFormat="1" ht="12" customHeight="1" x14ac:dyDescent="0.25">
      <c r="A38" s="256" t="s">
        <v>342</v>
      </c>
      <c r="B38" s="257" t="s">
        <v>168</v>
      </c>
      <c r="C38" s="326"/>
      <c r="D38" s="66">
        <v>458438</v>
      </c>
      <c r="E38" s="324">
        <v>458438</v>
      </c>
    </row>
    <row r="39" spans="1:5" s="197" customFormat="1" ht="12" customHeight="1" x14ac:dyDescent="0.25">
      <c r="A39" s="256" t="s">
        <v>343</v>
      </c>
      <c r="B39" s="258" t="s">
        <v>1</v>
      </c>
      <c r="C39" s="156"/>
      <c r="D39" s="312"/>
      <c r="E39" s="320"/>
    </row>
    <row r="40" spans="1:5" s="262" customFormat="1" ht="12" customHeight="1" thickBot="1" x14ac:dyDescent="0.3">
      <c r="A40" s="255" t="s">
        <v>344</v>
      </c>
      <c r="B40" s="69" t="s">
        <v>345</v>
      </c>
      <c r="C40" s="55">
        <v>19380177</v>
      </c>
      <c r="D40" s="388">
        <v>19380177</v>
      </c>
      <c r="E40" s="383">
        <v>12627966</v>
      </c>
    </row>
    <row r="41" spans="1:5" s="262" customFormat="1" ht="15" customHeight="1" thickBot="1" x14ac:dyDescent="0.25">
      <c r="A41" s="110" t="s">
        <v>17</v>
      </c>
      <c r="B41" s="111" t="s">
        <v>346</v>
      </c>
      <c r="C41" s="385">
        <f>+C36+C37</f>
        <v>22954561</v>
      </c>
      <c r="D41" s="380">
        <f>+D36+D37</f>
        <v>20218591</v>
      </c>
      <c r="E41" s="195">
        <f>+E36+E37</f>
        <v>13466380</v>
      </c>
    </row>
    <row r="42" spans="1:5" s="262" customFormat="1" ht="15" customHeight="1" x14ac:dyDescent="0.25">
      <c r="A42" s="112"/>
      <c r="B42" s="113"/>
      <c r="C42" s="193"/>
    </row>
    <row r="43" spans="1:5" ht="13.8" thickBot="1" x14ac:dyDescent="0.3">
      <c r="A43" s="114"/>
      <c r="B43" s="115"/>
      <c r="C43" s="194"/>
    </row>
    <row r="44" spans="1:5" s="261" customFormat="1" ht="16.5" customHeight="1" thickBot="1" x14ac:dyDescent="0.3">
      <c r="A44" s="559" t="s">
        <v>43</v>
      </c>
      <c r="B44" s="560"/>
      <c r="C44" s="560"/>
      <c r="D44" s="560"/>
      <c r="E44" s="561"/>
    </row>
    <row r="45" spans="1:5" s="263" customFormat="1" ht="12" customHeight="1" thickBot="1" x14ac:dyDescent="0.3">
      <c r="A45" s="99" t="s">
        <v>8</v>
      </c>
      <c r="B45" s="64" t="s">
        <v>347</v>
      </c>
      <c r="C45" s="155">
        <f>SUM(C46:C50)</f>
        <v>22954561</v>
      </c>
      <c r="D45" s="311">
        <f>SUM(D46:D50)</f>
        <v>20218591</v>
      </c>
      <c r="E45" s="192">
        <f>SUM(E46:E50)</f>
        <v>13089639</v>
      </c>
    </row>
    <row r="46" spans="1:5" ht="12" customHeight="1" x14ac:dyDescent="0.25">
      <c r="A46" s="255" t="s">
        <v>66</v>
      </c>
      <c r="B46" s="7" t="s">
        <v>37</v>
      </c>
      <c r="C46" s="326">
        <v>12118840</v>
      </c>
      <c r="D46" s="66">
        <v>12378840</v>
      </c>
      <c r="E46" s="324">
        <v>9943922</v>
      </c>
    </row>
    <row r="47" spans="1:5" ht="12" customHeight="1" x14ac:dyDescent="0.25">
      <c r="A47" s="255" t="s">
        <v>67</v>
      </c>
      <c r="B47" s="6" t="s">
        <v>127</v>
      </c>
      <c r="C47" s="54">
        <v>2118509</v>
      </c>
      <c r="D47" s="67">
        <v>2118509</v>
      </c>
      <c r="E47" s="321">
        <v>1912958</v>
      </c>
    </row>
    <row r="48" spans="1:5" ht="12" customHeight="1" x14ac:dyDescent="0.25">
      <c r="A48" s="255" t="s">
        <v>68</v>
      </c>
      <c r="B48" s="6" t="s">
        <v>94</v>
      </c>
      <c r="C48" s="54">
        <v>8717212</v>
      </c>
      <c r="D48" s="67">
        <v>5721242</v>
      </c>
      <c r="E48" s="321">
        <v>1232759</v>
      </c>
    </row>
    <row r="49" spans="1:5" ht="12" customHeight="1" x14ac:dyDescent="0.25">
      <c r="A49" s="255" t="s">
        <v>69</v>
      </c>
      <c r="B49" s="6" t="s">
        <v>128</v>
      </c>
      <c r="C49" s="54"/>
      <c r="D49" s="67"/>
      <c r="E49" s="321"/>
    </row>
    <row r="50" spans="1:5" ht="12" customHeight="1" thickBot="1" x14ac:dyDescent="0.3">
      <c r="A50" s="255" t="s">
        <v>101</v>
      </c>
      <c r="B50" s="6" t="s">
        <v>129</v>
      </c>
      <c r="C50" s="54"/>
      <c r="D50" s="67"/>
      <c r="E50" s="321"/>
    </row>
    <row r="51" spans="1:5" ht="12" customHeight="1" thickBot="1" x14ac:dyDescent="0.3">
      <c r="A51" s="99" t="s">
        <v>9</v>
      </c>
      <c r="B51" s="64" t="s">
        <v>348</v>
      </c>
      <c r="C51" s="155">
        <f>SUM(C52:C54)</f>
        <v>0</v>
      </c>
      <c r="D51" s="311">
        <f>SUM(D52:D54)</f>
        <v>0</v>
      </c>
      <c r="E51" s="192">
        <f>SUM(E52:E54)</f>
        <v>0</v>
      </c>
    </row>
    <row r="52" spans="1:5" s="263" customFormat="1" ht="12" customHeight="1" x14ac:dyDescent="0.25">
      <c r="A52" s="255" t="s">
        <v>72</v>
      </c>
      <c r="B52" s="7" t="s">
        <v>162</v>
      </c>
      <c r="C52" s="326"/>
      <c r="D52" s="66"/>
      <c r="E52" s="324"/>
    </row>
    <row r="53" spans="1:5" ht="12" customHeight="1" x14ac:dyDescent="0.25">
      <c r="A53" s="255" t="s">
        <v>73</v>
      </c>
      <c r="B53" s="6" t="s">
        <v>131</v>
      </c>
      <c r="C53" s="54"/>
      <c r="D53" s="67"/>
      <c r="E53" s="321"/>
    </row>
    <row r="54" spans="1:5" ht="12" customHeight="1" x14ac:dyDescent="0.25">
      <c r="A54" s="255" t="s">
        <v>74</v>
      </c>
      <c r="B54" s="6" t="s">
        <v>44</v>
      </c>
      <c r="C54" s="54"/>
      <c r="D54" s="67"/>
      <c r="E54" s="321"/>
    </row>
    <row r="55" spans="1:5" ht="12" customHeight="1" thickBot="1" x14ac:dyDescent="0.3">
      <c r="A55" s="255" t="s">
        <v>75</v>
      </c>
      <c r="B55" s="6" t="s">
        <v>440</v>
      </c>
      <c r="C55" s="54"/>
      <c r="D55" s="67"/>
      <c r="E55" s="321"/>
    </row>
    <row r="56" spans="1:5" ht="15" customHeight="1" thickBot="1" x14ac:dyDescent="0.3">
      <c r="A56" s="99" t="s">
        <v>10</v>
      </c>
      <c r="B56" s="64" t="s">
        <v>4</v>
      </c>
      <c r="C56" s="384"/>
      <c r="D56" s="386"/>
      <c r="E56" s="191"/>
    </row>
    <row r="57" spans="1:5" ht="13.8" thickBot="1" x14ac:dyDescent="0.3">
      <c r="A57" s="99" t="s">
        <v>11</v>
      </c>
      <c r="B57" s="116" t="s">
        <v>444</v>
      </c>
      <c r="C57" s="385">
        <f>+C45+C51+C56</f>
        <v>22954561</v>
      </c>
      <c r="D57" s="380">
        <f>+D45+D51+D56</f>
        <v>20218591</v>
      </c>
      <c r="E57" s="195">
        <f>+E45+E51+E56</f>
        <v>13089639</v>
      </c>
    </row>
    <row r="58" spans="1:5" ht="15" customHeight="1" thickBot="1" x14ac:dyDescent="0.3">
      <c r="C58" s="196"/>
    </row>
    <row r="59" spans="1:5" ht="14.25" customHeight="1" thickBot="1" x14ac:dyDescent="0.3">
      <c r="A59" s="390" t="s">
        <v>535</v>
      </c>
      <c r="B59" s="391"/>
      <c r="C59" s="378"/>
      <c r="D59" s="378"/>
      <c r="E59" s="377">
        <v>2</v>
      </c>
    </row>
    <row r="60" spans="1:5" ht="13.8" thickBot="1" x14ac:dyDescent="0.3">
      <c r="A60" s="392" t="s">
        <v>536</v>
      </c>
      <c r="B60" s="393"/>
      <c r="C60" s="378"/>
      <c r="D60" s="378"/>
      <c r="E60" s="377"/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30" zoomScaleNormal="130" workbookViewId="0">
      <selection activeCell="C11" sqref="C11"/>
    </sheetView>
  </sheetViews>
  <sheetFormatPr defaultColWidth="9.33203125" defaultRowHeight="13.2" x14ac:dyDescent="0.25"/>
  <cols>
    <col min="1" max="1" width="5.44140625" style="30" customWidth="1"/>
    <col min="2" max="2" width="33.109375" style="30" customWidth="1"/>
    <col min="3" max="3" width="12.33203125" style="30" customWidth="1"/>
    <col min="4" max="4" width="11.44140625" style="30" customWidth="1"/>
    <col min="5" max="5" width="11.33203125" style="30" customWidth="1"/>
    <col min="6" max="6" width="11" style="30" customWidth="1"/>
    <col min="7" max="7" width="14.33203125" style="30" customWidth="1"/>
    <col min="8" max="16384" width="9.33203125" style="30"/>
  </cols>
  <sheetData>
    <row r="1" spans="1:7" ht="43.5" customHeight="1" x14ac:dyDescent="0.3">
      <c r="A1" s="567" t="s">
        <v>2</v>
      </c>
      <c r="B1" s="567"/>
      <c r="C1" s="567"/>
      <c r="D1" s="567"/>
      <c r="E1" s="567"/>
      <c r="F1" s="567"/>
      <c r="G1" s="567"/>
    </row>
    <row r="3" spans="1:7" s="77" customFormat="1" ht="27" customHeight="1" x14ac:dyDescent="0.35">
      <c r="A3" s="75" t="s">
        <v>143</v>
      </c>
      <c r="B3" s="76"/>
      <c r="C3" s="566" t="s">
        <v>144</v>
      </c>
      <c r="D3" s="566"/>
      <c r="E3" s="566"/>
      <c r="F3" s="566"/>
      <c r="G3" s="566"/>
    </row>
    <row r="4" spans="1:7" s="77" customFormat="1" ht="15.6" x14ac:dyDescent="0.3">
      <c r="A4" s="76"/>
      <c r="B4" s="76"/>
      <c r="C4" s="76"/>
      <c r="D4" s="76"/>
      <c r="E4" s="76"/>
      <c r="F4" s="76"/>
      <c r="G4" s="76"/>
    </row>
    <row r="5" spans="1:7" s="77" customFormat="1" ht="24.75" customHeight="1" x14ac:dyDescent="0.35">
      <c r="A5" s="75" t="s">
        <v>145</v>
      </c>
      <c r="B5" s="76"/>
      <c r="C5" s="566" t="s">
        <v>144</v>
      </c>
      <c r="D5" s="566"/>
      <c r="E5" s="566"/>
      <c r="F5" s="566"/>
      <c r="G5" s="76"/>
    </row>
    <row r="6" spans="1:7" s="78" customFormat="1" x14ac:dyDescent="0.25">
      <c r="A6" s="101"/>
      <c r="B6" s="101"/>
      <c r="C6" s="101"/>
      <c r="D6" s="101"/>
      <c r="E6" s="101"/>
      <c r="F6" s="101"/>
      <c r="G6" s="101"/>
    </row>
    <row r="7" spans="1:7" s="79" customFormat="1" ht="15" customHeight="1" x14ac:dyDescent="0.25">
      <c r="A7" s="137" t="s">
        <v>539</v>
      </c>
      <c r="B7" s="136"/>
      <c r="C7" s="136"/>
      <c r="D7" s="122"/>
      <c r="E7" s="122"/>
      <c r="F7" s="122"/>
      <c r="G7" s="122"/>
    </row>
    <row r="8" spans="1:7" s="79" customFormat="1" ht="15" customHeight="1" thickBot="1" x14ac:dyDescent="0.35">
      <c r="A8" s="137" t="s">
        <v>146</v>
      </c>
      <c r="B8" s="122"/>
      <c r="C8" s="122"/>
      <c r="D8" s="122"/>
      <c r="E8" s="122"/>
      <c r="F8" s="122"/>
      <c r="G8" s="395" t="str">
        <f>'6.3.3. sz. mell'!E4</f>
        <v xml:space="preserve"> Forintban!</v>
      </c>
    </row>
    <row r="9" spans="1:7" s="53" customFormat="1" ht="42" customHeight="1" thickBot="1" x14ac:dyDescent="0.3">
      <c r="A9" s="91" t="s">
        <v>6</v>
      </c>
      <c r="B9" s="92" t="s">
        <v>147</v>
      </c>
      <c r="C9" s="92" t="s">
        <v>148</v>
      </c>
      <c r="D9" s="92" t="s">
        <v>149</v>
      </c>
      <c r="E9" s="92" t="s">
        <v>150</v>
      </c>
      <c r="F9" s="92" t="s">
        <v>151</v>
      </c>
      <c r="G9" s="93" t="s">
        <v>40</v>
      </c>
    </row>
    <row r="10" spans="1:7" ht="24" customHeight="1" x14ac:dyDescent="0.25">
      <c r="A10" s="123" t="s">
        <v>8</v>
      </c>
      <c r="B10" s="97" t="s">
        <v>152</v>
      </c>
      <c r="C10" s="80"/>
      <c r="D10" s="80"/>
      <c r="E10" s="80"/>
      <c r="F10" s="80"/>
      <c r="G10" s="124">
        <f>SUM(C10:F10)</f>
        <v>0</v>
      </c>
    </row>
    <row r="11" spans="1:7" ht="24" customHeight="1" x14ac:dyDescent="0.25">
      <c r="A11" s="125" t="s">
        <v>9</v>
      </c>
      <c r="B11" s="98" t="s">
        <v>153</v>
      </c>
      <c r="C11" s="81"/>
      <c r="D11" s="81"/>
      <c r="E11" s="81"/>
      <c r="F11" s="81"/>
      <c r="G11" s="126">
        <f t="shared" ref="G11:G16" si="0">SUM(C11:F11)</f>
        <v>0</v>
      </c>
    </row>
    <row r="12" spans="1:7" ht="24" customHeight="1" x14ac:dyDescent="0.25">
      <c r="A12" s="125" t="s">
        <v>10</v>
      </c>
      <c r="B12" s="98" t="s">
        <v>154</v>
      </c>
      <c r="C12" s="81"/>
      <c r="D12" s="81"/>
      <c r="E12" s="81"/>
      <c r="F12" s="81"/>
      <c r="G12" s="126">
        <f t="shared" si="0"/>
        <v>0</v>
      </c>
    </row>
    <row r="13" spans="1:7" ht="24" customHeight="1" x14ac:dyDescent="0.25">
      <c r="A13" s="125" t="s">
        <v>11</v>
      </c>
      <c r="B13" s="98" t="s">
        <v>155</v>
      </c>
      <c r="C13" s="81"/>
      <c r="D13" s="81"/>
      <c r="E13" s="81"/>
      <c r="F13" s="81"/>
      <c r="G13" s="126">
        <f t="shared" si="0"/>
        <v>0</v>
      </c>
    </row>
    <row r="14" spans="1:7" ht="24" customHeight="1" x14ac:dyDescent="0.25">
      <c r="A14" s="125" t="s">
        <v>12</v>
      </c>
      <c r="B14" s="98" t="s">
        <v>156</v>
      </c>
      <c r="C14" s="81"/>
      <c r="D14" s="81"/>
      <c r="E14" s="81"/>
      <c r="F14" s="81"/>
      <c r="G14" s="126">
        <f t="shared" si="0"/>
        <v>0</v>
      </c>
    </row>
    <row r="15" spans="1:7" ht="24" customHeight="1" thickBot="1" x14ac:dyDescent="0.3">
      <c r="A15" s="127" t="s">
        <v>13</v>
      </c>
      <c r="B15" s="128" t="s">
        <v>157</v>
      </c>
      <c r="C15" s="82"/>
      <c r="D15" s="82"/>
      <c r="E15" s="82"/>
      <c r="F15" s="82"/>
      <c r="G15" s="129">
        <f t="shared" si="0"/>
        <v>0</v>
      </c>
    </row>
    <row r="16" spans="1:7" s="83" customFormat="1" ht="24" customHeight="1" thickBot="1" x14ac:dyDescent="0.3">
      <c r="A16" s="130" t="s">
        <v>14</v>
      </c>
      <c r="B16" s="131" t="s">
        <v>40</v>
      </c>
      <c r="C16" s="132">
        <f>SUM(C10:C15)</f>
        <v>0</v>
      </c>
      <c r="D16" s="132">
        <f>SUM(D10:D15)</f>
        <v>0</v>
      </c>
      <c r="E16" s="132">
        <f>SUM(E10:E15)</f>
        <v>0</v>
      </c>
      <c r="F16" s="132">
        <f>SUM(F10:F15)</f>
        <v>0</v>
      </c>
      <c r="G16" s="133">
        <f t="shared" si="0"/>
        <v>0</v>
      </c>
    </row>
    <row r="17" spans="1:7" s="78" customFormat="1" x14ac:dyDescent="0.25">
      <c r="A17" s="101"/>
      <c r="B17" s="101"/>
      <c r="C17" s="101"/>
      <c r="D17" s="101"/>
      <c r="E17" s="101"/>
      <c r="F17" s="101"/>
      <c r="G17" s="101"/>
    </row>
    <row r="18" spans="1:7" s="78" customFormat="1" x14ac:dyDescent="0.25">
      <c r="A18" s="101"/>
      <c r="B18" s="101"/>
      <c r="C18" s="101"/>
      <c r="D18" s="101"/>
      <c r="E18" s="101"/>
      <c r="F18" s="101"/>
      <c r="G18" s="101"/>
    </row>
    <row r="19" spans="1:7" s="78" customFormat="1" x14ac:dyDescent="0.25">
      <c r="A19" s="101"/>
      <c r="B19" s="101"/>
      <c r="C19" s="101"/>
      <c r="D19" s="101"/>
      <c r="E19" s="101"/>
      <c r="F19" s="101"/>
      <c r="G19" s="101"/>
    </row>
    <row r="20" spans="1:7" s="78" customFormat="1" ht="15.6" x14ac:dyDescent="0.3">
      <c r="A20" s="77" t="str">
        <f>+CONCATENATE("......................, ",LEFT(ÖSSZEFÜGGÉSEK!A6,4),". .......................... hó ..... nap")</f>
        <v>......................, 2017. .......................... hó ..... nap</v>
      </c>
      <c r="B20" s="101"/>
      <c r="C20" s="101"/>
      <c r="D20" s="101"/>
      <c r="E20" s="101"/>
      <c r="F20" s="101"/>
      <c r="G20" s="101"/>
    </row>
    <row r="21" spans="1:7" s="78" customFormat="1" x14ac:dyDescent="0.25">
      <c r="A21" s="101"/>
      <c r="B21" s="101"/>
      <c r="C21" s="101"/>
      <c r="D21" s="101"/>
      <c r="E21" s="101"/>
      <c r="F21" s="101"/>
      <c r="G21" s="101"/>
    </row>
    <row r="22" spans="1:7" x14ac:dyDescent="0.25">
      <c r="A22" s="101"/>
      <c r="B22" s="101"/>
      <c r="C22" s="101"/>
      <c r="D22" s="101"/>
      <c r="E22" s="101"/>
      <c r="F22" s="101"/>
      <c r="G22" s="101"/>
    </row>
    <row r="23" spans="1:7" x14ac:dyDescent="0.25">
      <c r="A23" s="101"/>
      <c r="B23" s="101"/>
      <c r="C23" s="78"/>
      <c r="D23" s="78"/>
      <c r="E23" s="78"/>
      <c r="F23" s="78"/>
      <c r="G23" s="101"/>
    </row>
    <row r="24" spans="1:7" ht="13.8" x14ac:dyDescent="0.3">
      <c r="A24" s="101"/>
      <c r="B24" s="101"/>
      <c r="C24" s="134"/>
      <c r="D24" s="135" t="s">
        <v>158</v>
      </c>
      <c r="E24" s="135"/>
      <c r="F24" s="134"/>
      <c r="G24" s="101"/>
    </row>
    <row r="25" spans="1:7" ht="13.8" x14ac:dyDescent="0.3">
      <c r="C25" s="84"/>
      <c r="D25" s="85"/>
      <c r="E25" s="85"/>
      <c r="F25" s="84"/>
    </row>
    <row r="26" spans="1:7" ht="13.8" x14ac:dyDescent="0.3">
      <c r="C26" s="84"/>
      <c r="D26" s="85"/>
      <c r="E26" s="85"/>
      <c r="F26" s="84"/>
    </row>
  </sheetData>
  <sheetProtection sheet="1"/>
  <mergeCells count="3">
    <mergeCell ref="C3:G3"/>
    <mergeCell ref="C5:F5"/>
    <mergeCell ref="A1:G1"/>
  </mergeCells>
  <phoneticPr fontId="25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&amp;R&amp;"Times New Roman CE,Félkövér dőlt"&amp;11 7. melléklet 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workbookViewId="0">
      <selection activeCell="B47" sqref="B47"/>
    </sheetView>
  </sheetViews>
  <sheetFormatPr defaultRowHeight="13.2" x14ac:dyDescent="0.25"/>
  <cols>
    <col min="1" max="1" width="4.77734375" customWidth="1"/>
    <col min="2" max="2" width="62" customWidth="1"/>
    <col min="3" max="3" width="13.77734375" customWidth="1"/>
    <col min="4" max="4" width="14.33203125" customWidth="1"/>
  </cols>
  <sheetData>
    <row r="1" spans="1:4" x14ac:dyDescent="0.25">
      <c r="D1" t="s">
        <v>740</v>
      </c>
    </row>
    <row r="2" spans="1:4" ht="14.4" thickBot="1" x14ac:dyDescent="0.3">
      <c r="A2" s="451"/>
      <c r="B2" s="452"/>
      <c r="C2" s="452"/>
      <c r="D2" s="453" t="str">
        <f>'[1]3. tájékoztató tábla'!H1</f>
        <v>Forintban!</v>
      </c>
    </row>
    <row r="3" spans="1:4" ht="23.4" thickBot="1" x14ac:dyDescent="0.3">
      <c r="A3" s="454" t="s">
        <v>6</v>
      </c>
      <c r="B3" s="455" t="s">
        <v>7</v>
      </c>
      <c r="C3" s="455" t="s">
        <v>587</v>
      </c>
      <c r="D3" s="456" t="s">
        <v>588</v>
      </c>
    </row>
    <row r="4" spans="1:4" ht="13.8" thickBot="1" x14ac:dyDescent="0.3">
      <c r="A4" s="457" t="s">
        <v>415</v>
      </c>
      <c r="B4" s="458" t="s">
        <v>416</v>
      </c>
      <c r="C4" s="458" t="s">
        <v>417</v>
      </c>
      <c r="D4" s="459" t="s">
        <v>419</v>
      </c>
    </row>
    <row r="5" spans="1:4" ht="19.5" customHeight="1" x14ac:dyDescent="0.25">
      <c r="A5" s="460" t="s">
        <v>8</v>
      </c>
      <c r="B5" s="461" t="s">
        <v>589</v>
      </c>
      <c r="C5" s="462"/>
      <c r="D5" s="463"/>
    </row>
    <row r="6" spans="1:4" ht="18" customHeight="1" x14ac:dyDescent="0.25">
      <c r="A6" s="464" t="s">
        <v>9</v>
      </c>
      <c r="B6" s="465" t="s">
        <v>590</v>
      </c>
      <c r="C6" s="466"/>
      <c r="D6" s="467"/>
    </row>
    <row r="7" spans="1:4" ht="21.75" customHeight="1" x14ac:dyDescent="0.25">
      <c r="A7" s="464" t="s">
        <v>10</v>
      </c>
      <c r="B7" s="465" t="s">
        <v>591</v>
      </c>
      <c r="C7" s="466"/>
      <c r="D7" s="467"/>
    </row>
    <row r="8" spans="1:4" ht="19.5" customHeight="1" x14ac:dyDescent="0.25">
      <c r="A8" s="464" t="s">
        <v>11</v>
      </c>
      <c r="B8" s="465" t="s">
        <v>592</v>
      </c>
      <c r="C8" s="466"/>
      <c r="D8" s="467"/>
    </row>
    <row r="9" spans="1:4" ht="20.25" customHeight="1" x14ac:dyDescent="0.25">
      <c r="A9" s="464" t="s">
        <v>12</v>
      </c>
      <c r="B9" s="465" t="s">
        <v>593</v>
      </c>
      <c r="C9" s="466"/>
      <c r="D9" s="467"/>
    </row>
    <row r="10" spans="1:4" ht="19.5" customHeight="1" x14ac:dyDescent="0.25">
      <c r="A10" s="464" t="s">
        <v>13</v>
      </c>
      <c r="B10" s="465" t="s">
        <v>594</v>
      </c>
      <c r="C10" s="466"/>
      <c r="D10" s="467"/>
    </row>
    <row r="11" spans="1:4" ht="15.75" customHeight="1" x14ac:dyDescent="0.25">
      <c r="A11" s="464" t="s">
        <v>14</v>
      </c>
      <c r="B11" s="468" t="s">
        <v>529</v>
      </c>
      <c r="C11" s="466"/>
      <c r="D11" s="467">
        <v>1544040</v>
      </c>
    </row>
    <row r="12" spans="1:4" ht="20.25" customHeight="1" x14ac:dyDescent="0.25">
      <c r="A12" s="464" t="s">
        <v>15</v>
      </c>
      <c r="B12" s="468" t="s">
        <v>595</v>
      </c>
      <c r="C12" s="466"/>
      <c r="D12" s="467"/>
    </row>
    <row r="13" spans="1:4" ht="21" customHeight="1" x14ac:dyDescent="0.25">
      <c r="A13" s="464" t="s">
        <v>16</v>
      </c>
      <c r="B13" s="468" t="s">
        <v>596</v>
      </c>
      <c r="C13" s="466"/>
      <c r="D13" s="467"/>
    </row>
    <row r="14" spans="1:4" ht="21" customHeight="1" x14ac:dyDescent="0.25">
      <c r="A14" s="464" t="s">
        <v>17</v>
      </c>
      <c r="B14" s="468" t="s">
        <v>597</v>
      </c>
      <c r="C14" s="466"/>
      <c r="D14" s="467"/>
    </row>
    <row r="15" spans="1:4" ht="21" customHeight="1" x14ac:dyDescent="0.25">
      <c r="A15" s="464" t="s">
        <v>18</v>
      </c>
      <c r="B15" s="468" t="s">
        <v>598</v>
      </c>
      <c r="C15" s="466"/>
      <c r="D15" s="467"/>
    </row>
    <row r="16" spans="1:4" ht="16.5" customHeight="1" x14ac:dyDescent="0.25">
      <c r="A16" s="464" t="s">
        <v>19</v>
      </c>
      <c r="B16" s="465" t="s">
        <v>599</v>
      </c>
      <c r="C16" s="466"/>
      <c r="D16" s="467"/>
    </row>
    <row r="17" spans="1:4" ht="19.5" customHeight="1" x14ac:dyDescent="0.25">
      <c r="A17" s="464" t="s">
        <v>20</v>
      </c>
      <c r="B17" s="465" t="s">
        <v>600</v>
      </c>
      <c r="C17" s="466"/>
      <c r="D17" s="467"/>
    </row>
    <row r="18" spans="1:4" ht="23.25" customHeight="1" x14ac:dyDescent="0.25">
      <c r="A18" s="464" t="s">
        <v>21</v>
      </c>
      <c r="B18" s="465" t="s">
        <v>601</v>
      </c>
      <c r="C18" s="466"/>
      <c r="D18" s="467"/>
    </row>
    <row r="19" spans="1:4" ht="18.75" customHeight="1" x14ac:dyDescent="0.25">
      <c r="A19" s="464" t="s">
        <v>22</v>
      </c>
      <c r="B19" s="465" t="s">
        <v>602</v>
      </c>
      <c r="C19" s="466"/>
      <c r="D19" s="467"/>
    </row>
    <row r="20" spans="1:4" ht="18" customHeight="1" x14ac:dyDescent="0.25">
      <c r="A20" s="464" t="s">
        <v>23</v>
      </c>
      <c r="B20" s="465" t="s">
        <v>603</v>
      </c>
      <c r="C20" s="466"/>
      <c r="D20" s="467"/>
    </row>
    <row r="21" spans="1:4" x14ac:dyDescent="0.25">
      <c r="A21" s="464" t="s">
        <v>24</v>
      </c>
      <c r="B21" s="469"/>
      <c r="C21" s="466"/>
      <c r="D21" s="467"/>
    </row>
    <row r="22" spans="1:4" x14ac:dyDescent="0.25">
      <c r="A22" s="464" t="s">
        <v>25</v>
      </c>
      <c r="B22" s="469"/>
      <c r="C22" s="466"/>
      <c r="D22" s="467"/>
    </row>
    <row r="23" spans="1:4" x14ac:dyDescent="0.25">
      <c r="A23" s="464" t="s">
        <v>26</v>
      </c>
      <c r="B23" s="469"/>
      <c r="C23" s="466"/>
      <c r="D23" s="467"/>
    </row>
    <row r="24" spans="1:4" x14ac:dyDescent="0.25">
      <c r="A24" s="464" t="s">
        <v>27</v>
      </c>
      <c r="B24" s="469"/>
      <c r="C24" s="466"/>
      <c r="D24" s="467"/>
    </row>
    <row r="25" spans="1:4" x14ac:dyDescent="0.25">
      <c r="A25" s="464" t="s">
        <v>28</v>
      </c>
      <c r="B25" s="469"/>
      <c r="C25" s="466"/>
      <c r="D25" s="467"/>
    </row>
    <row r="26" spans="1:4" x14ac:dyDescent="0.25">
      <c r="A26" s="464" t="s">
        <v>29</v>
      </c>
      <c r="B26" s="469"/>
      <c r="C26" s="466"/>
      <c r="D26" s="467"/>
    </row>
    <row r="27" spans="1:4" x14ac:dyDescent="0.25">
      <c r="A27" s="464" t="s">
        <v>30</v>
      </c>
      <c r="B27" s="469"/>
      <c r="C27" s="466"/>
      <c r="D27" s="467"/>
    </row>
    <row r="28" spans="1:4" x14ac:dyDescent="0.25">
      <c r="A28" s="464" t="s">
        <v>31</v>
      </c>
      <c r="B28" s="469"/>
      <c r="C28" s="466"/>
      <c r="D28" s="467"/>
    </row>
    <row r="29" spans="1:4" ht="13.8" thickBot="1" x14ac:dyDescent="0.3">
      <c r="A29" s="470" t="s">
        <v>32</v>
      </c>
      <c r="B29" s="471"/>
      <c r="C29" s="472"/>
      <c r="D29" s="473"/>
    </row>
    <row r="30" spans="1:4" ht="13.8" thickBot="1" x14ac:dyDescent="0.3">
      <c r="A30" s="474" t="s">
        <v>33</v>
      </c>
      <c r="B30" s="475" t="s">
        <v>40</v>
      </c>
      <c r="C30" s="476">
        <f>+C5+C6+C7+C8+C9+C16+C17+C18+C19+C20+C21+C22+C23+C24+C25+C26+C27+C28+C29</f>
        <v>0</v>
      </c>
      <c r="D30" s="477">
        <v>1544040</v>
      </c>
    </row>
    <row r="31" spans="1:4" x14ac:dyDescent="0.25">
      <c r="A31" s="478"/>
      <c r="B31" s="568" t="s">
        <v>604</v>
      </c>
      <c r="C31" s="568"/>
      <c r="D31" s="568"/>
    </row>
  </sheetData>
  <mergeCells count="1">
    <mergeCell ref="B31:D31"/>
  </mergeCells>
  <phoneticPr fontId="25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1"/>
  <sheetViews>
    <sheetView zoomScale="130" zoomScaleNormal="130" workbookViewId="0">
      <selection activeCell="A3" sqref="A3:E3"/>
    </sheetView>
  </sheetViews>
  <sheetFormatPr defaultRowHeight="13.2" x14ac:dyDescent="0.25"/>
  <cols>
    <col min="1" max="1" width="61.33203125" customWidth="1"/>
    <col min="2" max="2" width="6.109375" customWidth="1"/>
    <col min="3" max="4" width="10.44140625" customWidth="1"/>
    <col min="5" max="5" width="8.77734375" customWidth="1"/>
  </cols>
  <sheetData>
    <row r="1" spans="1:5" x14ac:dyDescent="0.25">
      <c r="E1" s="514" t="s">
        <v>741</v>
      </c>
    </row>
    <row r="2" spans="1:5" ht="15.75" customHeight="1" x14ac:dyDescent="0.25">
      <c r="A2" s="569" t="s">
        <v>734</v>
      </c>
      <c r="B2" s="569"/>
      <c r="C2" s="569"/>
      <c r="D2" s="569"/>
      <c r="E2" s="569"/>
    </row>
    <row r="3" spans="1:5" ht="15.6" x14ac:dyDescent="0.25">
      <c r="A3" s="569" t="s">
        <v>735</v>
      </c>
      <c r="B3" s="569"/>
      <c r="C3" s="569"/>
      <c r="D3" s="569"/>
      <c r="E3" s="569"/>
    </row>
    <row r="4" spans="1:5" ht="15.75" customHeight="1" x14ac:dyDescent="0.25">
      <c r="A4" s="569" t="s">
        <v>733</v>
      </c>
      <c r="B4" s="569"/>
      <c r="C4" s="569"/>
      <c r="D4" s="569"/>
      <c r="E4" s="569"/>
    </row>
    <row r="5" spans="1:5" ht="16.2" thickBot="1" x14ac:dyDescent="0.35">
      <c r="A5" s="479"/>
      <c r="B5" s="480"/>
      <c r="C5" s="570" t="e">
        <f>'[1]Vagyonkimutatás 2.'!E1</f>
        <v>#REF!</v>
      </c>
      <c r="D5" s="570"/>
      <c r="E5" s="570"/>
    </row>
    <row r="6" spans="1:5" x14ac:dyDescent="0.25">
      <c r="A6" s="571" t="s">
        <v>605</v>
      </c>
      <c r="B6" s="574" t="s">
        <v>606</v>
      </c>
      <c r="C6" s="577" t="s">
        <v>607</v>
      </c>
      <c r="D6" s="577" t="s">
        <v>608</v>
      </c>
      <c r="E6" s="579" t="s">
        <v>609</v>
      </c>
    </row>
    <row r="7" spans="1:5" x14ac:dyDescent="0.25">
      <c r="A7" s="572"/>
      <c r="B7" s="575"/>
      <c r="C7" s="578"/>
      <c r="D7" s="578"/>
      <c r="E7" s="580"/>
    </row>
    <row r="8" spans="1:5" x14ac:dyDescent="0.25">
      <c r="A8" s="573"/>
      <c r="B8" s="576"/>
      <c r="C8" s="581" t="s">
        <v>610</v>
      </c>
      <c r="D8" s="581"/>
      <c r="E8" s="582"/>
    </row>
    <row r="9" spans="1:5" ht="13.8" thickBot="1" x14ac:dyDescent="0.3">
      <c r="A9" s="481" t="s">
        <v>611</v>
      </c>
      <c r="B9" s="482" t="s">
        <v>416</v>
      </c>
      <c r="C9" s="482" t="s">
        <v>417</v>
      </c>
      <c r="D9" s="482" t="s">
        <v>419</v>
      </c>
      <c r="E9" s="483" t="s">
        <v>418</v>
      </c>
    </row>
    <row r="10" spans="1:5" ht="15.75" customHeight="1" x14ac:dyDescent="0.25">
      <c r="A10" s="484" t="s">
        <v>612</v>
      </c>
      <c r="B10" s="485" t="s">
        <v>613</v>
      </c>
      <c r="C10" s="486">
        <v>10691150</v>
      </c>
      <c r="D10" s="486">
        <v>4000</v>
      </c>
      <c r="E10" s="487"/>
    </row>
    <row r="11" spans="1:5" ht="15.75" customHeight="1" x14ac:dyDescent="0.25">
      <c r="A11" s="488" t="s">
        <v>614</v>
      </c>
      <c r="B11" s="489" t="s">
        <v>615</v>
      </c>
      <c r="C11" s="490">
        <f>+C12+C17+C22+C27+C32</f>
        <v>1982730824</v>
      </c>
      <c r="D11" s="490">
        <f>+D12+D17+D22+D27+D32</f>
        <v>1315395299</v>
      </c>
      <c r="E11" s="491">
        <f>+E12+E17+E22+E27+E32</f>
        <v>0</v>
      </c>
    </row>
    <row r="12" spans="1:5" ht="15.75" customHeight="1" x14ac:dyDescent="0.25">
      <c r="A12" s="488" t="s">
        <v>616</v>
      </c>
      <c r="B12" s="489" t="s">
        <v>617</v>
      </c>
      <c r="C12" s="490">
        <f>+C13+C14+C15+C16</f>
        <v>1667941893</v>
      </c>
      <c r="D12" s="490">
        <f>+D13+D14+D15+D16</f>
        <v>1185714463</v>
      </c>
      <c r="E12" s="491">
        <f>+E13+E14+E15+E16</f>
        <v>0</v>
      </c>
    </row>
    <row r="13" spans="1:5" ht="15.75" customHeight="1" x14ac:dyDescent="0.25">
      <c r="A13" s="492" t="s">
        <v>618</v>
      </c>
      <c r="B13" s="489" t="s">
        <v>619</v>
      </c>
      <c r="C13" s="493">
        <v>533268288</v>
      </c>
      <c r="D13" s="493">
        <v>397510561</v>
      </c>
      <c r="E13" s="494"/>
    </row>
    <row r="14" spans="1:5" ht="26.25" customHeight="1" x14ac:dyDescent="0.25">
      <c r="A14" s="492" t="s">
        <v>620</v>
      </c>
      <c r="B14" s="489" t="s">
        <v>621</v>
      </c>
      <c r="C14" s="495"/>
      <c r="D14" s="495"/>
      <c r="E14" s="496"/>
    </row>
    <row r="15" spans="1:5" ht="15.75" customHeight="1" x14ac:dyDescent="0.25">
      <c r="A15" s="492" t="s">
        <v>622</v>
      </c>
      <c r="B15" s="489" t="s">
        <v>623</v>
      </c>
      <c r="C15" s="495">
        <v>867800958</v>
      </c>
      <c r="D15" s="495">
        <v>558086805</v>
      </c>
      <c r="E15" s="496"/>
    </row>
    <row r="16" spans="1:5" ht="15.75" customHeight="1" x14ac:dyDescent="0.25">
      <c r="A16" s="492" t="s">
        <v>624</v>
      </c>
      <c r="B16" s="489" t="s">
        <v>625</v>
      </c>
      <c r="C16" s="495">
        <v>266872647</v>
      </c>
      <c r="D16" s="495">
        <v>230117097</v>
      </c>
      <c r="E16" s="496"/>
    </row>
    <row r="17" spans="1:5" ht="15.75" customHeight="1" x14ac:dyDescent="0.25">
      <c r="A17" s="488" t="s">
        <v>626</v>
      </c>
      <c r="B17" s="489" t="s">
        <v>627</v>
      </c>
      <c r="C17" s="490">
        <f>+C18+C19+C20+C21</f>
        <v>208036842</v>
      </c>
      <c r="D17" s="490">
        <f>+D18+D19+D20+D21</f>
        <v>22928747</v>
      </c>
      <c r="E17" s="490">
        <f>+E18+E19+E20+E21</f>
        <v>0</v>
      </c>
    </row>
    <row r="18" spans="1:5" ht="15.75" customHeight="1" x14ac:dyDescent="0.25">
      <c r="A18" s="492" t="s">
        <v>628</v>
      </c>
      <c r="B18" s="489" t="s">
        <v>629</v>
      </c>
      <c r="C18" s="495"/>
      <c r="D18" s="495"/>
      <c r="E18" s="496"/>
    </row>
    <row r="19" spans="1:5" ht="15.75" customHeight="1" x14ac:dyDescent="0.25">
      <c r="A19" s="492" t="s">
        <v>630</v>
      </c>
      <c r="B19" s="489" t="s">
        <v>17</v>
      </c>
      <c r="C19" s="495"/>
      <c r="D19" s="495"/>
      <c r="E19" s="496"/>
    </row>
    <row r="20" spans="1:5" ht="15.75" customHeight="1" x14ac:dyDescent="0.25">
      <c r="A20" s="492" t="s">
        <v>631</v>
      </c>
      <c r="B20" s="489" t="s">
        <v>18</v>
      </c>
      <c r="C20" s="495">
        <v>126168632</v>
      </c>
      <c r="D20" s="495">
        <v>17809083</v>
      </c>
      <c r="E20" s="496"/>
    </row>
    <row r="21" spans="1:5" ht="15.75" customHeight="1" x14ac:dyDescent="0.25">
      <c r="A21" s="492" t="s">
        <v>632</v>
      </c>
      <c r="B21" s="489" t="s">
        <v>19</v>
      </c>
      <c r="C21" s="495">
        <v>81868210</v>
      </c>
      <c r="D21" s="495">
        <v>5119664</v>
      </c>
      <c r="E21" s="496"/>
    </row>
    <row r="22" spans="1:5" ht="15.75" customHeight="1" x14ac:dyDescent="0.25">
      <c r="A22" s="488" t="s">
        <v>633</v>
      </c>
      <c r="B22" s="489" t="s">
        <v>20</v>
      </c>
      <c r="C22" s="490">
        <f>+C23+C24+C25+C26</f>
        <v>0</v>
      </c>
      <c r="D22" s="490">
        <f>+D23+D24+D25+D26</f>
        <v>0</v>
      </c>
      <c r="E22" s="497">
        <f>+E23+E24+E25+E26</f>
        <v>0</v>
      </c>
    </row>
    <row r="23" spans="1:5" ht="15.75" customHeight="1" x14ac:dyDescent="0.25">
      <c r="A23" s="492" t="s">
        <v>634</v>
      </c>
      <c r="B23" s="489" t="s">
        <v>21</v>
      </c>
      <c r="C23" s="495"/>
      <c r="D23" s="495"/>
      <c r="E23" s="496"/>
    </row>
    <row r="24" spans="1:5" ht="15.75" customHeight="1" x14ac:dyDescent="0.25">
      <c r="A24" s="492" t="s">
        <v>635</v>
      </c>
      <c r="B24" s="489" t="s">
        <v>22</v>
      </c>
      <c r="C24" s="495"/>
      <c r="D24" s="495"/>
      <c r="E24" s="496"/>
    </row>
    <row r="25" spans="1:5" ht="15.75" customHeight="1" x14ac:dyDescent="0.25">
      <c r="A25" s="492" t="s">
        <v>636</v>
      </c>
      <c r="B25" s="489" t="s">
        <v>23</v>
      </c>
      <c r="C25" s="495"/>
      <c r="D25" s="495"/>
      <c r="E25" s="496"/>
    </row>
    <row r="26" spans="1:5" ht="15.75" customHeight="1" x14ac:dyDescent="0.25">
      <c r="A26" s="492" t="s">
        <v>637</v>
      </c>
      <c r="B26" s="489" t="s">
        <v>24</v>
      </c>
      <c r="C26" s="495"/>
      <c r="D26" s="495"/>
      <c r="E26" s="496"/>
    </row>
    <row r="27" spans="1:5" ht="15.75" customHeight="1" x14ac:dyDescent="0.25">
      <c r="A27" s="488" t="s">
        <v>638</v>
      </c>
      <c r="B27" s="489" t="s">
        <v>25</v>
      </c>
      <c r="C27" s="490">
        <f>+C28+C29+C30+C31</f>
        <v>106752089</v>
      </c>
      <c r="D27" s="490">
        <f>+D28+D29+D30+D31</f>
        <v>106752089</v>
      </c>
      <c r="E27" s="497">
        <f>+E28+E29+E30+E31</f>
        <v>0</v>
      </c>
    </row>
    <row r="28" spans="1:5" ht="15.75" customHeight="1" x14ac:dyDescent="0.25">
      <c r="A28" s="492" t="s">
        <v>639</v>
      </c>
      <c r="B28" s="489" t="s">
        <v>26</v>
      </c>
      <c r="C28" s="495"/>
      <c r="D28" s="495"/>
      <c r="E28" s="496"/>
    </row>
    <row r="29" spans="1:5" ht="15.75" customHeight="1" x14ac:dyDescent="0.25">
      <c r="A29" s="492" t="s">
        <v>640</v>
      </c>
      <c r="B29" s="489" t="s">
        <v>27</v>
      </c>
      <c r="C29" s="495"/>
      <c r="D29" s="495"/>
      <c r="E29" s="496"/>
    </row>
    <row r="30" spans="1:5" ht="15.75" customHeight="1" x14ac:dyDescent="0.25">
      <c r="A30" s="492" t="s">
        <v>641</v>
      </c>
      <c r="B30" s="489" t="s">
        <v>28</v>
      </c>
      <c r="C30" s="495">
        <v>106752089</v>
      </c>
      <c r="D30" s="495">
        <v>106752089</v>
      </c>
      <c r="E30" s="496"/>
    </row>
    <row r="31" spans="1:5" ht="15.75" customHeight="1" x14ac:dyDescent="0.25">
      <c r="A31" s="492" t="s">
        <v>642</v>
      </c>
      <c r="B31" s="489" t="s">
        <v>29</v>
      </c>
      <c r="C31" s="495"/>
      <c r="D31" s="495"/>
      <c r="E31" s="496"/>
    </row>
    <row r="32" spans="1:5" ht="15.75" customHeight="1" x14ac:dyDescent="0.25">
      <c r="A32" s="488" t="s">
        <v>643</v>
      </c>
      <c r="B32" s="489" t="s">
        <v>30</v>
      </c>
      <c r="C32" s="498">
        <f>+C33+C34+C35+C36</f>
        <v>0</v>
      </c>
      <c r="D32" s="498">
        <f>+D33+D34+D35+D36</f>
        <v>0</v>
      </c>
      <c r="E32" s="497">
        <f>+E33+E34+E35+E36</f>
        <v>0</v>
      </c>
    </row>
    <row r="33" spans="1:5" ht="15.75" customHeight="1" x14ac:dyDescent="0.25">
      <c r="A33" s="492" t="s">
        <v>644</v>
      </c>
      <c r="B33" s="489" t="s">
        <v>31</v>
      </c>
      <c r="C33" s="495"/>
      <c r="D33" s="495"/>
      <c r="E33" s="496"/>
    </row>
    <row r="34" spans="1:5" ht="26.25" customHeight="1" x14ac:dyDescent="0.25">
      <c r="A34" s="492" t="s">
        <v>645</v>
      </c>
      <c r="B34" s="489" t="s">
        <v>32</v>
      </c>
      <c r="C34" s="495"/>
      <c r="D34" s="495"/>
      <c r="E34" s="496"/>
    </row>
    <row r="35" spans="1:5" ht="15.75" customHeight="1" x14ac:dyDescent="0.25">
      <c r="A35" s="492" t="s">
        <v>646</v>
      </c>
      <c r="B35" s="489" t="s">
        <v>33</v>
      </c>
      <c r="C35" s="495"/>
      <c r="D35" s="495"/>
      <c r="E35" s="496"/>
    </row>
    <row r="36" spans="1:5" ht="15.75" customHeight="1" x14ac:dyDescent="0.25">
      <c r="A36" s="492" t="s">
        <v>647</v>
      </c>
      <c r="B36" s="489" t="s">
        <v>34</v>
      </c>
      <c r="C36" s="495"/>
      <c r="D36" s="495"/>
      <c r="E36" s="496"/>
    </row>
    <row r="37" spans="1:5" ht="15.75" customHeight="1" x14ac:dyDescent="0.25">
      <c r="A37" s="488" t="s">
        <v>648</v>
      </c>
      <c r="B37" s="489" t="s">
        <v>35</v>
      </c>
      <c r="C37" s="498">
        <v>28531000</v>
      </c>
      <c r="D37" s="498">
        <v>14321000</v>
      </c>
      <c r="E37" s="497">
        <f>+E38+E43+E48</f>
        <v>0</v>
      </c>
    </row>
    <row r="38" spans="1:5" ht="15.75" customHeight="1" x14ac:dyDescent="0.25">
      <c r="A38" s="488" t="s">
        <v>649</v>
      </c>
      <c r="B38" s="489" t="s">
        <v>650</v>
      </c>
      <c r="C38" s="490">
        <f>+C39+C40+C41+C42</f>
        <v>28581000</v>
      </c>
      <c r="D38" s="490">
        <f>+D39+D40+D41+D42</f>
        <v>14321000</v>
      </c>
      <c r="E38" s="497">
        <f>+E39+E40+E41+E42</f>
        <v>0</v>
      </c>
    </row>
    <row r="39" spans="1:5" ht="15.75" customHeight="1" x14ac:dyDescent="0.25">
      <c r="A39" s="492" t="s">
        <v>651</v>
      </c>
      <c r="B39" s="489" t="s">
        <v>652</v>
      </c>
      <c r="C39" s="495"/>
      <c r="D39" s="495"/>
      <c r="E39" s="496"/>
    </row>
    <row r="40" spans="1:5" ht="15.75" customHeight="1" x14ac:dyDescent="0.25">
      <c r="A40" s="492" t="s">
        <v>653</v>
      </c>
      <c r="B40" s="489" t="s">
        <v>654</v>
      </c>
      <c r="C40" s="495"/>
      <c r="D40" s="495"/>
      <c r="E40" s="496"/>
    </row>
    <row r="41" spans="1:5" ht="15.75" customHeight="1" x14ac:dyDescent="0.25">
      <c r="A41" s="492" t="s">
        <v>655</v>
      </c>
      <c r="B41" s="489" t="s">
        <v>656</v>
      </c>
      <c r="C41" s="495">
        <v>28581000</v>
      </c>
      <c r="D41" s="495">
        <v>14321000</v>
      </c>
      <c r="E41" s="496"/>
    </row>
    <row r="42" spans="1:5" ht="15.75" customHeight="1" x14ac:dyDescent="0.25">
      <c r="A42" s="492" t="s">
        <v>657</v>
      </c>
      <c r="B42" s="489" t="s">
        <v>658</v>
      </c>
      <c r="C42" s="495"/>
      <c r="D42" s="495"/>
      <c r="E42" s="496"/>
    </row>
    <row r="43" spans="1:5" ht="15.75" customHeight="1" x14ac:dyDescent="0.25">
      <c r="A43" s="488" t="s">
        <v>659</v>
      </c>
      <c r="B43" s="489" t="s">
        <v>660</v>
      </c>
      <c r="C43" s="498"/>
      <c r="D43" s="498"/>
      <c r="E43" s="497">
        <f>+E44+E45+E46+E47</f>
        <v>0</v>
      </c>
    </row>
    <row r="44" spans="1:5" ht="15.75" customHeight="1" x14ac:dyDescent="0.25">
      <c r="A44" s="492" t="s">
        <v>661</v>
      </c>
      <c r="B44" s="489" t="s">
        <v>662</v>
      </c>
      <c r="C44" s="495"/>
      <c r="D44" s="495"/>
      <c r="E44" s="496"/>
    </row>
    <row r="45" spans="1:5" ht="15.75" customHeight="1" x14ac:dyDescent="0.25">
      <c r="A45" s="492" t="s">
        <v>663</v>
      </c>
      <c r="B45" s="489" t="s">
        <v>664</v>
      </c>
      <c r="C45" s="495"/>
      <c r="D45" s="495"/>
      <c r="E45" s="496"/>
    </row>
    <row r="46" spans="1:5" ht="15.75" customHeight="1" x14ac:dyDescent="0.25">
      <c r="A46" s="492" t="s">
        <v>665</v>
      </c>
      <c r="B46" s="489" t="s">
        <v>666</v>
      </c>
      <c r="C46" s="495"/>
      <c r="D46" s="495"/>
      <c r="E46" s="496"/>
    </row>
    <row r="47" spans="1:5" ht="15.75" customHeight="1" x14ac:dyDescent="0.25">
      <c r="A47" s="492" t="s">
        <v>667</v>
      </c>
      <c r="B47" s="489" t="s">
        <v>668</v>
      </c>
      <c r="C47" s="495"/>
      <c r="D47" s="495"/>
      <c r="E47" s="496"/>
    </row>
    <row r="48" spans="1:5" ht="15.75" customHeight="1" x14ac:dyDescent="0.25">
      <c r="A48" s="488" t="s">
        <v>669</v>
      </c>
      <c r="B48" s="489" t="s">
        <v>670</v>
      </c>
      <c r="C48" s="498">
        <f>+C49+C50+C51+C52</f>
        <v>0</v>
      </c>
      <c r="D48" s="498">
        <f>+D49+D50+D51+D52</f>
        <v>0</v>
      </c>
      <c r="E48" s="497">
        <f>+E49+E50+E51+E52</f>
        <v>0</v>
      </c>
    </row>
    <row r="49" spans="1:5" ht="15.75" customHeight="1" x14ac:dyDescent="0.25">
      <c r="A49" s="492" t="s">
        <v>671</v>
      </c>
      <c r="B49" s="489" t="s">
        <v>672</v>
      </c>
      <c r="C49" s="495"/>
      <c r="D49" s="495"/>
      <c r="E49" s="496"/>
    </row>
    <row r="50" spans="1:5" ht="26.25" customHeight="1" x14ac:dyDescent="0.25">
      <c r="A50" s="492" t="s">
        <v>673</v>
      </c>
      <c r="B50" s="489" t="s">
        <v>674</v>
      </c>
      <c r="C50" s="495"/>
      <c r="D50" s="495"/>
      <c r="E50" s="496"/>
    </row>
    <row r="51" spans="1:5" ht="15.75" customHeight="1" x14ac:dyDescent="0.25">
      <c r="A51" s="492" t="s">
        <v>675</v>
      </c>
      <c r="B51" s="489" t="s">
        <v>676</v>
      </c>
      <c r="C51" s="495"/>
      <c r="D51" s="495"/>
      <c r="E51" s="496"/>
    </row>
    <row r="52" spans="1:5" ht="15.75" customHeight="1" x14ac:dyDescent="0.25">
      <c r="A52" s="492" t="s">
        <v>677</v>
      </c>
      <c r="B52" s="489" t="s">
        <v>678</v>
      </c>
      <c r="C52" s="495"/>
      <c r="D52" s="495"/>
      <c r="E52" s="496"/>
    </row>
    <row r="53" spans="1:5" ht="15.75" customHeight="1" x14ac:dyDescent="0.25">
      <c r="A53" s="488" t="s">
        <v>679</v>
      </c>
      <c r="B53" s="489" t="s">
        <v>680</v>
      </c>
      <c r="C53" s="495"/>
      <c r="D53" s="495"/>
      <c r="E53" s="496"/>
    </row>
    <row r="54" spans="1:5" ht="20.399999999999999" x14ac:dyDescent="0.25">
      <c r="A54" s="488" t="s">
        <v>681</v>
      </c>
      <c r="B54" s="489" t="s">
        <v>682</v>
      </c>
      <c r="C54" s="490">
        <f>+C10+C11+C37+505</f>
        <v>2021953479</v>
      </c>
      <c r="D54" s="490">
        <f>+D10+D11+D37+D53</f>
        <v>1329720299</v>
      </c>
      <c r="E54" s="497">
        <f>+E10+E11+E37+E53</f>
        <v>0</v>
      </c>
    </row>
    <row r="55" spans="1:5" ht="15.75" customHeight="1" x14ac:dyDescent="0.25">
      <c r="A55" s="488" t="s">
        <v>683</v>
      </c>
      <c r="B55" s="489" t="s">
        <v>684</v>
      </c>
      <c r="C55" s="495">
        <v>4507462</v>
      </c>
      <c r="D55" s="495">
        <v>4239578</v>
      </c>
      <c r="E55" s="496"/>
    </row>
    <row r="56" spans="1:5" ht="15.75" customHeight="1" x14ac:dyDescent="0.25">
      <c r="A56" s="488" t="s">
        <v>685</v>
      </c>
      <c r="B56" s="489" t="s">
        <v>686</v>
      </c>
      <c r="C56" s="495"/>
      <c r="D56" s="495"/>
      <c r="E56" s="496"/>
    </row>
    <row r="57" spans="1:5" ht="15.75" customHeight="1" x14ac:dyDescent="0.25">
      <c r="A57" s="488" t="s">
        <v>687</v>
      </c>
      <c r="B57" s="489" t="s">
        <v>688</v>
      </c>
      <c r="C57" s="498">
        <v>4507462</v>
      </c>
      <c r="D57" s="498">
        <v>4239578</v>
      </c>
      <c r="E57" s="497">
        <f>+E55+E56</f>
        <v>0</v>
      </c>
    </row>
    <row r="58" spans="1:5" ht="15.75" customHeight="1" x14ac:dyDescent="0.25">
      <c r="A58" s="488" t="s">
        <v>689</v>
      </c>
      <c r="B58" s="489" t="s">
        <v>690</v>
      </c>
      <c r="C58" s="495"/>
      <c r="D58" s="495"/>
      <c r="E58" s="496"/>
    </row>
    <row r="59" spans="1:5" ht="15.75" customHeight="1" x14ac:dyDescent="0.25">
      <c r="A59" s="488" t="s">
        <v>691</v>
      </c>
      <c r="B59" s="489" t="s">
        <v>692</v>
      </c>
      <c r="C59" s="495">
        <v>1285111</v>
      </c>
      <c r="D59" s="495">
        <v>1285111</v>
      </c>
      <c r="E59" s="496"/>
    </row>
    <row r="60" spans="1:5" ht="15.75" customHeight="1" x14ac:dyDescent="0.25">
      <c r="A60" s="488" t="s">
        <v>693</v>
      </c>
      <c r="B60" s="489" t="s">
        <v>694</v>
      </c>
      <c r="C60" s="495">
        <v>368035073</v>
      </c>
      <c r="D60" s="495">
        <v>368035073</v>
      </c>
      <c r="E60" s="496"/>
    </row>
    <row r="61" spans="1:5" ht="15.75" customHeight="1" x14ac:dyDescent="0.25">
      <c r="A61" s="488" t="s">
        <v>695</v>
      </c>
      <c r="B61" s="489" t="s">
        <v>696</v>
      </c>
      <c r="C61" s="495"/>
      <c r="D61" s="495"/>
      <c r="E61" s="496"/>
    </row>
    <row r="62" spans="1:5" ht="15.75" customHeight="1" x14ac:dyDescent="0.25">
      <c r="A62" s="488" t="s">
        <v>697</v>
      </c>
      <c r="B62" s="489" t="s">
        <v>698</v>
      </c>
      <c r="C62" s="490">
        <v>369320184</v>
      </c>
      <c r="D62" s="498">
        <v>369320184</v>
      </c>
      <c r="E62" s="497">
        <f>+E58+E59+E60+E61</f>
        <v>0</v>
      </c>
    </row>
    <row r="63" spans="1:5" ht="15.75" customHeight="1" x14ac:dyDescent="0.25">
      <c r="A63" s="488" t="s">
        <v>699</v>
      </c>
      <c r="B63" s="489" t="s">
        <v>700</v>
      </c>
      <c r="C63" s="495">
        <v>60468615</v>
      </c>
      <c r="D63" s="495">
        <v>41995572</v>
      </c>
      <c r="E63" s="496"/>
    </row>
    <row r="64" spans="1:5" ht="15.75" customHeight="1" x14ac:dyDescent="0.25">
      <c r="A64" s="488" t="s">
        <v>701</v>
      </c>
      <c r="B64" s="489" t="s">
        <v>702</v>
      </c>
      <c r="C64" s="495"/>
      <c r="D64" s="495"/>
      <c r="E64" s="496"/>
    </row>
    <row r="65" spans="1:5" ht="15.75" customHeight="1" x14ac:dyDescent="0.25">
      <c r="A65" s="488" t="s">
        <v>703</v>
      </c>
      <c r="B65" s="489" t="s">
        <v>704</v>
      </c>
      <c r="C65" s="495">
        <v>835239</v>
      </c>
      <c r="D65" s="495">
        <v>835239</v>
      </c>
      <c r="E65" s="496"/>
    </row>
    <row r="66" spans="1:5" ht="15.75" customHeight="1" x14ac:dyDescent="0.25">
      <c r="A66" s="488" t="s">
        <v>705</v>
      </c>
      <c r="B66" s="489" t="s">
        <v>706</v>
      </c>
      <c r="C66" s="498">
        <f>SUM(C63:C65)</f>
        <v>61303854</v>
      </c>
      <c r="D66" s="498">
        <f>SUM(D63:D65)</f>
        <v>42830811</v>
      </c>
      <c r="E66" s="497">
        <f>+E63+E64+E65</f>
        <v>0</v>
      </c>
    </row>
    <row r="67" spans="1:5" ht="15.75" customHeight="1" x14ac:dyDescent="0.25">
      <c r="A67" s="488" t="s">
        <v>707</v>
      </c>
      <c r="B67" s="489" t="s">
        <v>708</v>
      </c>
      <c r="C67" s="495"/>
      <c r="D67" s="495"/>
      <c r="E67" s="496"/>
    </row>
    <row r="68" spans="1:5" ht="20.399999999999999" x14ac:dyDescent="0.25">
      <c r="A68" s="488" t="s">
        <v>709</v>
      </c>
      <c r="B68" s="489" t="s">
        <v>710</v>
      </c>
      <c r="C68" s="495"/>
      <c r="D68" s="495"/>
      <c r="E68" s="496"/>
    </row>
    <row r="69" spans="1:5" ht="15.75" customHeight="1" x14ac:dyDescent="0.25">
      <c r="A69" s="488" t="s">
        <v>711</v>
      </c>
      <c r="B69" s="489" t="s">
        <v>712</v>
      </c>
      <c r="C69" s="498">
        <v>-776000</v>
      </c>
      <c r="D69" s="498">
        <v>-776000</v>
      </c>
      <c r="E69" s="497">
        <f>+E67+E68</f>
        <v>0</v>
      </c>
    </row>
    <row r="70" spans="1:5" ht="15.75" customHeight="1" x14ac:dyDescent="0.25">
      <c r="A70" s="488" t="s">
        <v>713</v>
      </c>
      <c r="B70" s="489" t="s">
        <v>714</v>
      </c>
      <c r="C70" s="495"/>
      <c r="D70" s="495"/>
      <c r="E70" s="496"/>
    </row>
    <row r="71" spans="1:5" ht="15.75" customHeight="1" thickBot="1" x14ac:dyDescent="0.3">
      <c r="A71" s="499" t="s">
        <v>715</v>
      </c>
      <c r="B71" s="500" t="s">
        <v>716</v>
      </c>
      <c r="C71" s="501">
        <f>+C54+C57+C62+C66+C69+C70</f>
        <v>2456308979</v>
      </c>
      <c r="D71" s="501">
        <f>+D54+D57+D62+D66+D69+D70</f>
        <v>1745334872</v>
      </c>
      <c r="E71" s="502">
        <f>+E54+E57+E62+E66+E69+E70</f>
        <v>0</v>
      </c>
    </row>
  </sheetData>
  <mergeCells count="10">
    <mergeCell ref="A4:E4"/>
    <mergeCell ref="A3:E3"/>
    <mergeCell ref="A2:E2"/>
    <mergeCell ref="C5:E5"/>
    <mergeCell ref="A6:A8"/>
    <mergeCell ref="B6:B8"/>
    <mergeCell ref="C6:C7"/>
    <mergeCell ref="D6:D7"/>
    <mergeCell ref="E6:E7"/>
    <mergeCell ref="C8:E8"/>
  </mergeCells>
  <pageMargins left="0.7" right="0.7" top="0.75" bottom="0.75" header="0.3" footer="0.3"/>
  <pageSetup paperSize="9" orientation="portrait" r:id="rId1"/>
  <ignoredErrors>
    <ignoredError sqref="C66" formulaRange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1"/>
  <sheetViews>
    <sheetView zoomScale="130" zoomScaleNormal="130" workbookViewId="0">
      <selection activeCell="C23" sqref="C23"/>
    </sheetView>
  </sheetViews>
  <sheetFormatPr defaultRowHeight="13.2" x14ac:dyDescent="0.25"/>
  <cols>
    <col min="1" max="1" width="71.109375" customWidth="1"/>
    <col min="2" max="2" width="6.109375" customWidth="1"/>
    <col min="3" max="3" width="16" customWidth="1"/>
  </cols>
  <sheetData>
    <row r="1" spans="1:3" ht="12.75" customHeight="1" x14ac:dyDescent="0.25">
      <c r="A1" s="583" t="s">
        <v>734</v>
      </c>
      <c r="B1" s="583"/>
      <c r="C1" s="583"/>
    </row>
    <row r="2" spans="1:3" ht="15.6" x14ac:dyDescent="0.25">
      <c r="A2" s="583" t="s">
        <v>736</v>
      </c>
      <c r="B2" s="583"/>
      <c r="C2" s="583"/>
    </row>
    <row r="3" spans="1:3" ht="15.6" x14ac:dyDescent="0.25">
      <c r="A3" s="583" t="s">
        <v>733</v>
      </c>
      <c r="B3" s="583"/>
      <c r="C3" s="583"/>
    </row>
    <row r="4" spans="1:3" ht="13.8" thickBot="1" x14ac:dyDescent="0.3">
      <c r="A4" s="503"/>
      <c r="B4" s="584">
        <f>'[1]Vagyonkimutatás 2.'!E1</f>
        <v>0</v>
      </c>
      <c r="C4" s="584"/>
    </row>
    <row r="5" spans="1:3" x14ac:dyDescent="0.25">
      <c r="A5" s="585" t="s">
        <v>717</v>
      </c>
      <c r="B5" s="587" t="s">
        <v>606</v>
      </c>
      <c r="C5" s="589" t="s">
        <v>718</v>
      </c>
    </row>
    <row r="6" spans="1:3" x14ac:dyDescent="0.25">
      <c r="A6" s="586"/>
      <c r="B6" s="588"/>
      <c r="C6" s="590"/>
    </row>
    <row r="7" spans="1:3" ht="13.8" thickBot="1" x14ac:dyDescent="0.3">
      <c r="A7" s="504" t="s">
        <v>415</v>
      </c>
      <c r="B7" s="505" t="s">
        <v>416</v>
      </c>
      <c r="C7" s="506"/>
    </row>
    <row r="8" spans="1:3" ht="15.75" customHeight="1" x14ac:dyDescent="0.25">
      <c r="A8" s="488" t="s">
        <v>719</v>
      </c>
      <c r="B8" s="507" t="s">
        <v>613</v>
      </c>
      <c r="C8" s="508">
        <v>1443341594</v>
      </c>
    </row>
    <row r="9" spans="1:3" ht="15.75" customHeight="1" x14ac:dyDescent="0.25">
      <c r="A9" s="488" t="s">
        <v>720</v>
      </c>
      <c r="B9" s="489" t="s">
        <v>615</v>
      </c>
      <c r="C9" s="508"/>
    </row>
    <row r="10" spans="1:3" ht="15.75" customHeight="1" x14ac:dyDescent="0.25">
      <c r="A10" s="488" t="s">
        <v>721</v>
      </c>
      <c r="B10" s="489" t="s">
        <v>617</v>
      </c>
      <c r="C10" s="508">
        <v>93953337</v>
      </c>
    </row>
    <row r="11" spans="1:3" ht="15.75" customHeight="1" x14ac:dyDescent="0.25">
      <c r="A11" s="488" t="s">
        <v>722</v>
      </c>
      <c r="B11" s="489" t="s">
        <v>619</v>
      </c>
      <c r="C11" s="509">
        <v>-429728655</v>
      </c>
    </row>
    <row r="12" spans="1:3" ht="15.75" customHeight="1" x14ac:dyDescent="0.25">
      <c r="A12" s="488" t="s">
        <v>723</v>
      </c>
      <c r="B12" s="489" t="s">
        <v>621</v>
      </c>
      <c r="C12" s="509"/>
    </row>
    <row r="13" spans="1:3" ht="15.75" customHeight="1" x14ac:dyDescent="0.25">
      <c r="A13" s="488" t="s">
        <v>724</v>
      </c>
      <c r="B13" s="489" t="s">
        <v>623</v>
      </c>
      <c r="C13" s="509">
        <v>41472063</v>
      </c>
    </row>
    <row r="14" spans="1:3" ht="15.75" customHeight="1" x14ac:dyDescent="0.25">
      <c r="A14" s="488" t="s">
        <v>725</v>
      </c>
      <c r="B14" s="489" t="s">
        <v>625</v>
      </c>
      <c r="C14" s="510">
        <v>1149038339</v>
      </c>
    </row>
    <row r="15" spans="1:3" ht="15.75" customHeight="1" x14ac:dyDescent="0.25">
      <c r="A15" s="488" t="s">
        <v>726</v>
      </c>
      <c r="B15" s="489" t="s">
        <v>627</v>
      </c>
      <c r="C15" s="511">
        <v>8567801</v>
      </c>
    </row>
    <row r="16" spans="1:3" ht="15.75" customHeight="1" x14ac:dyDescent="0.25">
      <c r="A16" s="488" t="s">
        <v>727</v>
      </c>
      <c r="B16" s="489" t="s">
        <v>629</v>
      </c>
      <c r="C16" s="509">
        <v>9655454</v>
      </c>
    </row>
    <row r="17" spans="1:3" ht="15.75" customHeight="1" x14ac:dyDescent="0.25">
      <c r="A17" s="488" t="s">
        <v>728</v>
      </c>
      <c r="B17" s="489" t="s">
        <v>17</v>
      </c>
      <c r="C17" s="509">
        <v>12333904</v>
      </c>
    </row>
    <row r="18" spans="1:3" ht="15.75" customHeight="1" x14ac:dyDescent="0.25">
      <c r="A18" s="488" t="s">
        <v>729</v>
      </c>
      <c r="B18" s="489" t="s">
        <v>18</v>
      </c>
      <c r="C18" s="510">
        <v>30557159</v>
      </c>
    </row>
    <row r="19" spans="1:3" ht="15.75" customHeight="1" x14ac:dyDescent="0.25">
      <c r="A19" s="488" t="s">
        <v>730</v>
      </c>
      <c r="B19" s="489" t="s">
        <v>19</v>
      </c>
      <c r="C19" s="509"/>
    </row>
    <row r="20" spans="1:3" ht="15.75" customHeight="1" x14ac:dyDescent="0.25">
      <c r="A20" s="488" t="s">
        <v>731</v>
      </c>
      <c r="B20" s="489" t="s">
        <v>20</v>
      </c>
      <c r="C20" s="509">
        <v>565739374</v>
      </c>
    </row>
    <row r="21" spans="1:3" ht="15.75" customHeight="1" thickBot="1" x14ac:dyDescent="0.3">
      <c r="A21" s="512" t="s">
        <v>732</v>
      </c>
      <c r="B21" s="500" t="s">
        <v>21</v>
      </c>
      <c r="C21" s="513">
        <f>+C14+C18+C19+C20</f>
        <v>1745334872</v>
      </c>
    </row>
  </sheetData>
  <mergeCells count="7">
    <mergeCell ref="A3:C3"/>
    <mergeCell ref="B4:C4"/>
    <mergeCell ref="A5:A6"/>
    <mergeCell ref="B5:B6"/>
    <mergeCell ref="C5:C6"/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topLeftCell="A106" zoomScale="130" zoomScaleNormal="130" zoomScaleSheetLayoutView="100" workbookViewId="0">
      <selection activeCell="G14" sqref="G14"/>
    </sheetView>
  </sheetViews>
  <sheetFormatPr defaultColWidth="9.33203125" defaultRowHeight="15.6" x14ac:dyDescent="0.3"/>
  <cols>
    <col min="1" max="1" width="9.44140625" style="199" customWidth="1"/>
    <col min="2" max="2" width="59.6640625" style="199" customWidth="1"/>
    <col min="3" max="3" width="17.33203125" style="200" customWidth="1"/>
    <col min="4" max="5" width="17.33203125" style="222" customWidth="1"/>
    <col min="6" max="16384" width="9.33203125" style="222"/>
  </cols>
  <sheetData>
    <row r="1" spans="1:5" ht="15.9" customHeight="1" x14ac:dyDescent="0.3">
      <c r="A1" s="529" t="s">
        <v>5</v>
      </c>
      <c r="B1" s="529"/>
      <c r="C1" s="529"/>
      <c r="D1" s="529"/>
      <c r="E1" s="529"/>
    </row>
    <row r="2" spans="1:5" ht="15.9" customHeight="1" thickBot="1" x14ac:dyDescent="0.35">
      <c r="A2" s="520" t="s">
        <v>105</v>
      </c>
      <c r="B2" s="520"/>
      <c r="C2" s="291"/>
      <c r="E2" s="291" t="str">
        <f>'1.1.sz.mell.'!E2</f>
        <v xml:space="preserve"> Forintban!</v>
      </c>
    </row>
    <row r="3" spans="1:5" x14ac:dyDescent="0.3">
      <c r="A3" s="521" t="s">
        <v>54</v>
      </c>
      <c r="B3" s="523" t="s">
        <v>7</v>
      </c>
      <c r="C3" s="525" t="str">
        <f>+CONCATENATE(LEFT(ÖSSZEFÜGGÉSEK!A6,4),". évi")</f>
        <v>2017. évi</v>
      </c>
      <c r="D3" s="526"/>
      <c r="E3" s="527"/>
    </row>
    <row r="4" spans="1:5" ht="23.4" thickBot="1" x14ac:dyDescent="0.35">
      <c r="A4" s="522"/>
      <c r="B4" s="524"/>
      <c r="C4" s="294" t="s">
        <v>448</v>
      </c>
      <c r="D4" s="292" t="s">
        <v>449</v>
      </c>
      <c r="E4" s="293" t="str">
        <f>+CONCATENATE(LEFT(ÖSSZEFÜGGÉSEK!A6,4),". VI. 30.",CHAR(10),"teljesítés")</f>
        <v>2017. VI. 30.
teljesítés</v>
      </c>
    </row>
    <row r="5" spans="1:5" s="223" customFormat="1" ht="12" customHeight="1" thickBot="1" x14ac:dyDescent="0.25">
      <c r="A5" s="219" t="s">
        <v>415</v>
      </c>
      <c r="B5" s="220" t="s">
        <v>416</v>
      </c>
      <c r="C5" s="220" t="s">
        <v>417</v>
      </c>
      <c r="D5" s="220" t="s">
        <v>419</v>
      </c>
      <c r="E5" s="295" t="s">
        <v>418</v>
      </c>
    </row>
    <row r="6" spans="1:5" s="224" customFormat="1" ht="12" customHeight="1" thickBot="1" x14ac:dyDescent="0.3">
      <c r="A6" s="18" t="s">
        <v>8</v>
      </c>
      <c r="B6" s="19" t="s">
        <v>180</v>
      </c>
      <c r="C6" s="211">
        <f>+C7+C8+C9+C10+C11+C12</f>
        <v>0</v>
      </c>
      <c r="D6" s="211">
        <f>+D7+D8+D9+D10+D11+D12</f>
        <v>0</v>
      </c>
      <c r="E6" s="138">
        <f>+E7+E8+E9+E10+E11+E12</f>
        <v>0</v>
      </c>
    </row>
    <row r="7" spans="1:5" s="224" customFormat="1" ht="12" customHeight="1" x14ac:dyDescent="0.25">
      <c r="A7" s="13" t="s">
        <v>66</v>
      </c>
      <c r="B7" s="225" t="s">
        <v>181</v>
      </c>
      <c r="C7" s="213"/>
      <c r="D7" s="213"/>
      <c r="E7" s="140"/>
    </row>
    <row r="8" spans="1:5" s="224" customFormat="1" ht="12" customHeight="1" x14ac:dyDescent="0.25">
      <c r="A8" s="12" t="s">
        <v>67</v>
      </c>
      <c r="B8" s="226" t="s">
        <v>182</v>
      </c>
      <c r="C8" s="212"/>
      <c r="D8" s="212"/>
      <c r="E8" s="139"/>
    </row>
    <row r="9" spans="1:5" s="224" customFormat="1" ht="12" customHeight="1" x14ac:dyDescent="0.25">
      <c r="A9" s="12" t="s">
        <v>68</v>
      </c>
      <c r="B9" s="226" t="s">
        <v>183</v>
      </c>
      <c r="C9" s="212"/>
      <c r="D9" s="212"/>
      <c r="E9" s="139"/>
    </row>
    <row r="10" spans="1:5" s="224" customFormat="1" ht="12" customHeight="1" x14ac:dyDescent="0.25">
      <c r="A10" s="12" t="s">
        <v>69</v>
      </c>
      <c r="B10" s="226" t="s">
        <v>184</v>
      </c>
      <c r="C10" s="212"/>
      <c r="D10" s="212"/>
      <c r="E10" s="139"/>
    </row>
    <row r="11" spans="1:5" s="224" customFormat="1" ht="12" customHeight="1" x14ac:dyDescent="0.25">
      <c r="A11" s="12" t="s">
        <v>101</v>
      </c>
      <c r="B11" s="146" t="s">
        <v>360</v>
      </c>
      <c r="C11" s="212"/>
      <c r="D11" s="212"/>
      <c r="E11" s="139"/>
    </row>
    <row r="12" spans="1:5" s="224" customFormat="1" ht="12" customHeight="1" thickBot="1" x14ac:dyDescent="0.3">
      <c r="A12" s="14" t="s">
        <v>70</v>
      </c>
      <c r="B12" s="147" t="s">
        <v>361</v>
      </c>
      <c r="C12" s="212"/>
      <c r="D12" s="212"/>
      <c r="E12" s="139"/>
    </row>
    <row r="13" spans="1:5" s="224" customFormat="1" ht="12" customHeight="1" thickBot="1" x14ac:dyDescent="0.3">
      <c r="A13" s="18" t="s">
        <v>9</v>
      </c>
      <c r="B13" s="145" t="s">
        <v>185</v>
      </c>
      <c r="C13" s="211">
        <f>+C14+C15+C16+C17+C18</f>
        <v>0</v>
      </c>
      <c r="D13" s="211">
        <f>+D14+D15+D16+D17+D18</f>
        <v>0</v>
      </c>
      <c r="E13" s="138">
        <f>+E14+E15+E16+E17+E18</f>
        <v>0</v>
      </c>
    </row>
    <row r="14" spans="1:5" s="224" customFormat="1" ht="12" customHeight="1" x14ac:dyDescent="0.25">
      <c r="A14" s="13" t="s">
        <v>72</v>
      </c>
      <c r="B14" s="225" t="s">
        <v>186</v>
      </c>
      <c r="C14" s="213"/>
      <c r="D14" s="213"/>
      <c r="E14" s="140"/>
    </row>
    <row r="15" spans="1:5" s="224" customFormat="1" ht="12" customHeight="1" x14ac:dyDescent="0.25">
      <c r="A15" s="12" t="s">
        <v>73</v>
      </c>
      <c r="B15" s="226" t="s">
        <v>187</v>
      </c>
      <c r="C15" s="212"/>
      <c r="D15" s="212"/>
      <c r="E15" s="139"/>
    </row>
    <row r="16" spans="1:5" s="224" customFormat="1" ht="12" customHeight="1" x14ac:dyDescent="0.25">
      <c r="A16" s="12" t="s">
        <v>74</v>
      </c>
      <c r="B16" s="226" t="s">
        <v>352</v>
      </c>
      <c r="C16" s="212"/>
      <c r="D16" s="212"/>
      <c r="E16" s="139"/>
    </row>
    <row r="17" spans="1:5" s="224" customFormat="1" ht="12" customHeight="1" x14ac:dyDescent="0.25">
      <c r="A17" s="12" t="s">
        <v>75</v>
      </c>
      <c r="B17" s="226" t="s">
        <v>353</v>
      </c>
      <c r="C17" s="212"/>
      <c r="D17" s="212"/>
      <c r="E17" s="139"/>
    </row>
    <row r="18" spans="1:5" s="224" customFormat="1" ht="12" customHeight="1" x14ac:dyDescent="0.25">
      <c r="A18" s="12" t="s">
        <v>76</v>
      </c>
      <c r="B18" s="226" t="s">
        <v>188</v>
      </c>
      <c r="C18" s="212"/>
      <c r="D18" s="212"/>
      <c r="E18" s="139"/>
    </row>
    <row r="19" spans="1:5" s="224" customFormat="1" ht="12" customHeight="1" thickBot="1" x14ac:dyDescent="0.3">
      <c r="A19" s="14" t="s">
        <v>83</v>
      </c>
      <c r="B19" s="147" t="s">
        <v>189</v>
      </c>
      <c r="C19" s="214"/>
      <c r="D19" s="214"/>
      <c r="E19" s="141"/>
    </row>
    <row r="20" spans="1:5" s="224" customFormat="1" ht="12" customHeight="1" thickBot="1" x14ac:dyDescent="0.3">
      <c r="A20" s="18" t="s">
        <v>10</v>
      </c>
      <c r="B20" s="19" t="s">
        <v>190</v>
      </c>
      <c r="C20" s="211">
        <f>+C21+C22+C23+C24+C25</f>
        <v>0</v>
      </c>
      <c r="D20" s="211">
        <f>+D21+D22+D23+D24+D25</f>
        <v>0</v>
      </c>
      <c r="E20" s="138">
        <f>+E21+E22+E23+E24+E25</f>
        <v>0</v>
      </c>
    </row>
    <row r="21" spans="1:5" s="224" customFormat="1" ht="12" customHeight="1" x14ac:dyDescent="0.25">
      <c r="A21" s="13" t="s">
        <v>55</v>
      </c>
      <c r="B21" s="225" t="s">
        <v>191</v>
      </c>
      <c r="C21" s="213"/>
      <c r="D21" s="213"/>
      <c r="E21" s="140"/>
    </row>
    <row r="22" spans="1:5" s="224" customFormat="1" ht="12" customHeight="1" x14ac:dyDescent="0.25">
      <c r="A22" s="12" t="s">
        <v>56</v>
      </c>
      <c r="B22" s="226" t="s">
        <v>192</v>
      </c>
      <c r="C22" s="212"/>
      <c r="D22" s="212"/>
      <c r="E22" s="139"/>
    </row>
    <row r="23" spans="1:5" s="224" customFormat="1" ht="12" customHeight="1" x14ac:dyDescent="0.25">
      <c r="A23" s="12" t="s">
        <v>57</v>
      </c>
      <c r="B23" s="226" t="s">
        <v>354</v>
      </c>
      <c r="C23" s="212"/>
      <c r="D23" s="212"/>
      <c r="E23" s="139"/>
    </row>
    <row r="24" spans="1:5" s="224" customFormat="1" ht="12" customHeight="1" x14ac:dyDescent="0.25">
      <c r="A24" s="12" t="s">
        <v>58</v>
      </c>
      <c r="B24" s="226" t="s">
        <v>355</v>
      </c>
      <c r="C24" s="212"/>
      <c r="D24" s="212"/>
      <c r="E24" s="139"/>
    </row>
    <row r="25" spans="1:5" s="224" customFormat="1" ht="12" customHeight="1" x14ac:dyDescent="0.25">
      <c r="A25" s="12" t="s">
        <v>115</v>
      </c>
      <c r="B25" s="226" t="s">
        <v>193</v>
      </c>
      <c r="C25" s="212"/>
      <c r="D25" s="212"/>
      <c r="E25" s="139"/>
    </row>
    <row r="26" spans="1:5" s="224" customFormat="1" ht="12" customHeight="1" thickBot="1" x14ac:dyDescent="0.3">
      <c r="A26" s="14" t="s">
        <v>116</v>
      </c>
      <c r="B26" s="227" t="s">
        <v>194</v>
      </c>
      <c r="C26" s="214"/>
      <c r="D26" s="214"/>
      <c r="E26" s="141"/>
    </row>
    <row r="27" spans="1:5" s="224" customFormat="1" ht="12" customHeight="1" thickBot="1" x14ac:dyDescent="0.3">
      <c r="A27" s="18" t="s">
        <v>117</v>
      </c>
      <c r="B27" s="19" t="s">
        <v>525</v>
      </c>
      <c r="C27" s="217">
        <f>SUM(C28:C34)</f>
        <v>0</v>
      </c>
      <c r="D27" s="217">
        <f>SUM(D28:D34)</f>
        <v>0</v>
      </c>
      <c r="E27" s="253">
        <f>SUM(E28:E34)</f>
        <v>0</v>
      </c>
    </row>
    <row r="28" spans="1:5" s="224" customFormat="1" ht="12" customHeight="1" x14ac:dyDescent="0.25">
      <c r="A28" s="13" t="s">
        <v>195</v>
      </c>
      <c r="B28" s="225" t="s">
        <v>526</v>
      </c>
      <c r="C28" s="213">
        <f>+C29+C30+C31</f>
        <v>0</v>
      </c>
      <c r="D28" s="213">
        <f>+D29+D30+D31</f>
        <v>0</v>
      </c>
      <c r="E28" s="140">
        <f>+E29+E30+E31</f>
        <v>0</v>
      </c>
    </row>
    <row r="29" spans="1:5" s="224" customFormat="1" ht="12" customHeight="1" x14ac:dyDescent="0.25">
      <c r="A29" s="12" t="s">
        <v>196</v>
      </c>
      <c r="B29" s="226" t="s">
        <v>527</v>
      </c>
      <c r="C29" s="212"/>
      <c r="D29" s="212"/>
      <c r="E29" s="139"/>
    </row>
    <row r="30" spans="1:5" s="224" customFormat="1" ht="12" customHeight="1" x14ac:dyDescent="0.25">
      <c r="A30" s="12" t="s">
        <v>197</v>
      </c>
      <c r="B30" s="226" t="s">
        <v>528</v>
      </c>
      <c r="C30" s="212"/>
      <c r="D30" s="212"/>
      <c r="E30" s="139"/>
    </row>
    <row r="31" spans="1:5" s="224" customFormat="1" ht="12" customHeight="1" x14ac:dyDescent="0.25">
      <c r="A31" s="12" t="s">
        <v>198</v>
      </c>
      <c r="B31" s="226" t="s">
        <v>529</v>
      </c>
      <c r="C31" s="212"/>
      <c r="D31" s="212"/>
      <c r="E31" s="139"/>
    </row>
    <row r="32" spans="1:5" s="224" customFormat="1" ht="12" customHeight="1" x14ac:dyDescent="0.25">
      <c r="A32" s="12" t="s">
        <v>530</v>
      </c>
      <c r="B32" s="226" t="s">
        <v>199</v>
      </c>
      <c r="C32" s="212"/>
      <c r="D32" s="212"/>
      <c r="E32" s="139"/>
    </row>
    <row r="33" spans="1:5" s="224" customFormat="1" ht="12" customHeight="1" x14ac:dyDescent="0.25">
      <c r="A33" s="12" t="s">
        <v>531</v>
      </c>
      <c r="B33" s="226" t="s">
        <v>200</v>
      </c>
      <c r="C33" s="212"/>
      <c r="D33" s="212"/>
      <c r="E33" s="139"/>
    </row>
    <row r="34" spans="1:5" s="224" customFormat="1" ht="12" customHeight="1" thickBot="1" x14ac:dyDescent="0.3">
      <c r="A34" s="14" t="s">
        <v>532</v>
      </c>
      <c r="B34" s="389" t="s">
        <v>201</v>
      </c>
      <c r="C34" s="214"/>
      <c r="D34" s="214"/>
      <c r="E34" s="141"/>
    </row>
    <row r="35" spans="1:5" s="224" customFormat="1" ht="12" customHeight="1" thickBot="1" x14ac:dyDescent="0.3">
      <c r="A35" s="18" t="s">
        <v>12</v>
      </c>
      <c r="B35" s="19" t="s">
        <v>362</v>
      </c>
      <c r="C35" s="211">
        <f>SUM(C36:C46)</f>
        <v>0</v>
      </c>
      <c r="D35" s="211">
        <f>SUM(D36:D46)</f>
        <v>0</v>
      </c>
      <c r="E35" s="138">
        <f>SUM(E36:E46)</f>
        <v>0</v>
      </c>
    </row>
    <row r="36" spans="1:5" s="224" customFormat="1" ht="12" customHeight="1" x14ac:dyDescent="0.25">
      <c r="A36" s="13" t="s">
        <v>59</v>
      </c>
      <c r="B36" s="225" t="s">
        <v>204</v>
      </c>
      <c r="C36" s="213"/>
      <c r="D36" s="213"/>
      <c r="E36" s="140"/>
    </row>
    <row r="37" spans="1:5" s="224" customFormat="1" ht="12" customHeight="1" x14ac:dyDescent="0.25">
      <c r="A37" s="12" t="s">
        <v>60</v>
      </c>
      <c r="B37" s="226" t="s">
        <v>205</v>
      </c>
      <c r="C37" s="212"/>
      <c r="D37" s="212"/>
      <c r="E37" s="139"/>
    </row>
    <row r="38" spans="1:5" s="224" customFormat="1" ht="12" customHeight="1" x14ac:dyDescent="0.25">
      <c r="A38" s="12" t="s">
        <v>61</v>
      </c>
      <c r="B38" s="226" t="s">
        <v>206</v>
      </c>
      <c r="C38" s="212"/>
      <c r="D38" s="212"/>
      <c r="E38" s="139"/>
    </row>
    <row r="39" spans="1:5" s="224" customFormat="1" ht="12" customHeight="1" x14ac:dyDescent="0.25">
      <c r="A39" s="12" t="s">
        <v>119</v>
      </c>
      <c r="B39" s="226" t="s">
        <v>207</v>
      </c>
      <c r="C39" s="212"/>
      <c r="D39" s="212"/>
      <c r="E39" s="139"/>
    </row>
    <row r="40" spans="1:5" s="224" customFormat="1" ht="12" customHeight="1" x14ac:dyDescent="0.25">
      <c r="A40" s="12" t="s">
        <v>120</v>
      </c>
      <c r="B40" s="226" t="s">
        <v>208</v>
      </c>
      <c r="C40" s="212"/>
      <c r="D40" s="212"/>
      <c r="E40" s="139"/>
    </row>
    <row r="41" spans="1:5" s="224" customFormat="1" ht="12" customHeight="1" x14ac:dyDescent="0.25">
      <c r="A41" s="12" t="s">
        <v>121</v>
      </c>
      <c r="B41" s="226" t="s">
        <v>209</v>
      </c>
      <c r="C41" s="212"/>
      <c r="D41" s="212"/>
      <c r="E41" s="139"/>
    </row>
    <row r="42" spans="1:5" s="224" customFormat="1" ht="12" customHeight="1" x14ac:dyDescent="0.25">
      <c r="A42" s="12" t="s">
        <v>122</v>
      </c>
      <c r="B42" s="226" t="s">
        <v>210</v>
      </c>
      <c r="C42" s="212"/>
      <c r="D42" s="212"/>
      <c r="E42" s="139"/>
    </row>
    <row r="43" spans="1:5" s="224" customFormat="1" ht="12" customHeight="1" x14ac:dyDescent="0.25">
      <c r="A43" s="12" t="s">
        <v>123</v>
      </c>
      <c r="B43" s="226" t="s">
        <v>533</v>
      </c>
      <c r="C43" s="212"/>
      <c r="D43" s="212"/>
      <c r="E43" s="139"/>
    </row>
    <row r="44" spans="1:5" s="224" customFormat="1" ht="12" customHeight="1" x14ac:dyDescent="0.25">
      <c r="A44" s="12" t="s">
        <v>202</v>
      </c>
      <c r="B44" s="226" t="s">
        <v>212</v>
      </c>
      <c r="C44" s="215"/>
      <c r="D44" s="215"/>
      <c r="E44" s="142"/>
    </row>
    <row r="45" spans="1:5" s="224" customFormat="1" ht="12" customHeight="1" x14ac:dyDescent="0.25">
      <c r="A45" s="14" t="s">
        <v>203</v>
      </c>
      <c r="B45" s="227" t="s">
        <v>364</v>
      </c>
      <c r="C45" s="216"/>
      <c r="D45" s="216"/>
      <c r="E45" s="143"/>
    </row>
    <row r="46" spans="1:5" s="224" customFormat="1" ht="12" customHeight="1" thickBot="1" x14ac:dyDescent="0.3">
      <c r="A46" s="14" t="s">
        <v>363</v>
      </c>
      <c r="B46" s="147" t="s">
        <v>213</v>
      </c>
      <c r="C46" s="216"/>
      <c r="D46" s="216"/>
      <c r="E46" s="143"/>
    </row>
    <row r="47" spans="1:5" s="224" customFormat="1" ht="12" customHeight="1" thickBot="1" x14ac:dyDescent="0.3">
      <c r="A47" s="18" t="s">
        <v>13</v>
      </c>
      <c r="B47" s="19" t="s">
        <v>214</v>
      </c>
      <c r="C47" s="211">
        <f>SUM(C48:C52)</f>
        <v>0</v>
      </c>
      <c r="D47" s="211">
        <f>SUM(D48:D52)</f>
        <v>0</v>
      </c>
      <c r="E47" s="138">
        <f>SUM(E48:E52)</f>
        <v>0</v>
      </c>
    </row>
    <row r="48" spans="1:5" s="224" customFormat="1" ht="12" customHeight="1" x14ac:dyDescent="0.25">
      <c r="A48" s="13" t="s">
        <v>62</v>
      </c>
      <c r="B48" s="225" t="s">
        <v>218</v>
      </c>
      <c r="C48" s="264"/>
      <c r="D48" s="264"/>
      <c r="E48" s="144"/>
    </row>
    <row r="49" spans="1:5" s="224" customFormat="1" ht="12" customHeight="1" x14ac:dyDescent="0.25">
      <c r="A49" s="12" t="s">
        <v>63</v>
      </c>
      <c r="B49" s="226" t="s">
        <v>219</v>
      </c>
      <c r="C49" s="215"/>
      <c r="D49" s="215"/>
      <c r="E49" s="142"/>
    </row>
    <row r="50" spans="1:5" s="224" customFormat="1" ht="12" customHeight="1" x14ac:dyDescent="0.25">
      <c r="A50" s="12" t="s">
        <v>215</v>
      </c>
      <c r="B50" s="226" t="s">
        <v>220</v>
      </c>
      <c r="C50" s="215"/>
      <c r="D50" s="215"/>
      <c r="E50" s="142"/>
    </row>
    <row r="51" spans="1:5" s="224" customFormat="1" ht="12" customHeight="1" x14ac:dyDescent="0.25">
      <c r="A51" s="12" t="s">
        <v>216</v>
      </c>
      <c r="B51" s="226" t="s">
        <v>221</v>
      </c>
      <c r="C51" s="215"/>
      <c r="D51" s="215"/>
      <c r="E51" s="142"/>
    </row>
    <row r="52" spans="1:5" s="224" customFormat="1" ht="12" customHeight="1" thickBot="1" x14ac:dyDescent="0.3">
      <c r="A52" s="14" t="s">
        <v>217</v>
      </c>
      <c r="B52" s="147" t="s">
        <v>222</v>
      </c>
      <c r="C52" s="216"/>
      <c r="D52" s="216"/>
      <c r="E52" s="143"/>
    </row>
    <row r="53" spans="1:5" s="224" customFormat="1" ht="12" customHeight="1" thickBot="1" x14ac:dyDescent="0.3">
      <c r="A53" s="18" t="s">
        <v>124</v>
      </c>
      <c r="B53" s="19" t="s">
        <v>223</v>
      </c>
      <c r="C53" s="211">
        <f>SUM(C54:C56)</f>
        <v>0</v>
      </c>
      <c r="D53" s="211">
        <f>SUM(D54:D56)</f>
        <v>0</v>
      </c>
      <c r="E53" s="138">
        <f>SUM(E54:E56)</f>
        <v>0</v>
      </c>
    </row>
    <row r="54" spans="1:5" s="224" customFormat="1" ht="12" customHeight="1" x14ac:dyDescent="0.25">
      <c r="A54" s="13" t="s">
        <v>64</v>
      </c>
      <c r="B54" s="225" t="s">
        <v>224</v>
      </c>
      <c r="C54" s="213"/>
      <c r="D54" s="213"/>
      <c r="E54" s="140"/>
    </row>
    <row r="55" spans="1:5" s="224" customFormat="1" ht="12" customHeight="1" x14ac:dyDescent="0.25">
      <c r="A55" s="12" t="s">
        <v>65</v>
      </c>
      <c r="B55" s="226" t="s">
        <v>356</v>
      </c>
      <c r="C55" s="212"/>
      <c r="D55" s="212"/>
      <c r="E55" s="139"/>
    </row>
    <row r="56" spans="1:5" s="224" customFormat="1" ht="12" customHeight="1" x14ac:dyDescent="0.25">
      <c r="A56" s="12" t="s">
        <v>227</v>
      </c>
      <c r="B56" s="226" t="s">
        <v>225</v>
      </c>
      <c r="C56" s="212"/>
      <c r="D56" s="212"/>
      <c r="E56" s="139"/>
    </row>
    <row r="57" spans="1:5" s="224" customFormat="1" ht="12" customHeight="1" thickBot="1" x14ac:dyDescent="0.3">
      <c r="A57" s="14" t="s">
        <v>228</v>
      </c>
      <c r="B57" s="147" t="s">
        <v>226</v>
      </c>
      <c r="C57" s="214"/>
      <c r="D57" s="214"/>
      <c r="E57" s="141"/>
    </row>
    <row r="58" spans="1:5" s="224" customFormat="1" ht="12" customHeight="1" thickBot="1" x14ac:dyDescent="0.3">
      <c r="A58" s="18" t="s">
        <v>15</v>
      </c>
      <c r="B58" s="145" t="s">
        <v>229</v>
      </c>
      <c r="C58" s="211">
        <f>SUM(C59:C61)</f>
        <v>0</v>
      </c>
      <c r="D58" s="211">
        <f>SUM(D59:D61)</f>
        <v>0</v>
      </c>
      <c r="E58" s="138">
        <f>SUM(E59:E61)</f>
        <v>0</v>
      </c>
    </row>
    <row r="59" spans="1:5" s="224" customFormat="1" ht="12" customHeight="1" x14ac:dyDescent="0.25">
      <c r="A59" s="13" t="s">
        <v>125</v>
      </c>
      <c r="B59" s="225" t="s">
        <v>231</v>
      </c>
      <c r="C59" s="215"/>
      <c r="D59" s="215"/>
      <c r="E59" s="142"/>
    </row>
    <row r="60" spans="1:5" s="224" customFormat="1" ht="12" customHeight="1" x14ac:dyDescent="0.25">
      <c r="A60" s="12" t="s">
        <v>126</v>
      </c>
      <c r="B60" s="226" t="s">
        <v>357</v>
      </c>
      <c r="C60" s="215"/>
      <c r="D60" s="215"/>
      <c r="E60" s="142"/>
    </row>
    <row r="61" spans="1:5" s="224" customFormat="1" ht="12" customHeight="1" x14ac:dyDescent="0.25">
      <c r="A61" s="12" t="s">
        <v>163</v>
      </c>
      <c r="B61" s="226" t="s">
        <v>232</v>
      </c>
      <c r="C61" s="215"/>
      <c r="D61" s="215"/>
      <c r="E61" s="142"/>
    </row>
    <row r="62" spans="1:5" s="224" customFormat="1" ht="12" customHeight="1" thickBot="1" x14ac:dyDescent="0.3">
      <c r="A62" s="14" t="s">
        <v>230</v>
      </c>
      <c r="B62" s="147" t="s">
        <v>233</v>
      </c>
      <c r="C62" s="215"/>
      <c r="D62" s="215"/>
      <c r="E62" s="142"/>
    </row>
    <row r="63" spans="1:5" s="224" customFormat="1" ht="12" customHeight="1" thickBot="1" x14ac:dyDescent="0.3">
      <c r="A63" s="275" t="s">
        <v>404</v>
      </c>
      <c r="B63" s="19" t="s">
        <v>234</v>
      </c>
      <c r="C63" s="217">
        <f>+C6+C13+C20+C27+C35+C47+C53+C58</f>
        <v>0</v>
      </c>
      <c r="D63" s="217">
        <f>+D6+D13+D20+D27+D35+D47+D53+D58</f>
        <v>0</v>
      </c>
      <c r="E63" s="253">
        <f>+E6+E13+E20+E27+E35+E47+E53+E58</f>
        <v>0</v>
      </c>
    </row>
    <row r="64" spans="1:5" s="224" customFormat="1" ht="12" customHeight="1" thickBot="1" x14ac:dyDescent="0.3">
      <c r="A64" s="265" t="s">
        <v>235</v>
      </c>
      <c r="B64" s="145" t="s">
        <v>236</v>
      </c>
      <c r="C64" s="211">
        <f>SUM(C65:C67)</f>
        <v>0</v>
      </c>
      <c r="D64" s="211">
        <f>SUM(D65:D67)</f>
        <v>0</v>
      </c>
      <c r="E64" s="138">
        <f>SUM(E65:E67)</f>
        <v>0</v>
      </c>
    </row>
    <row r="65" spans="1:5" s="224" customFormat="1" ht="12" customHeight="1" x14ac:dyDescent="0.25">
      <c r="A65" s="13" t="s">
        <v>267</v>
      </c>
      <c r="B65" s="225" t="s">
        <v>237</v>
      </c>
      <c r="C65" s="215"/>
      <c r="D65" s="215"/>
      <c r="E65" s="142"/>
    </row>
    <row r="66" spans="1:5" s="224" customFormat="1" ht="12" customHeight="1" x14ac:dyDescent="0.25">
      <c r="A66" s="12" t="s">
        <v>276</v>
      </c>
      <c r="B66" s="226" t="s">
        <v>238</v>
      </c>
      <c r="C66" s="215"/>
      <c r="D66" s="215"/>
      <c r="E66" s="142"/>
    </row>
    <row r="67" spans="1:5" s="224" customFormat="1" ht="12" customHeight="1" thickBot="1" x14ac:dyDescent="0.3">
      <c r="A67" s="14" t="s">
        <v>277</v>
      </c>
      <c r="B67" s="271" t="s">
        <v>389</v>
      </c>
      <c r="C67" s="215"/>
      <c r="D67" s="215"/>
      <c r="E67" s="142"/>
    </row>
    <row r="68" spans="1:5" s="224" customFormat="1" ht="12" customHeight="1" thickBot="1" x14ac:dyDescent="0.3">
      <c r="A68" s="265" t="s">
        <v>240</v>
      </c>
      <c r="B68" s="145" t="s">
        <v>241</v>
      </c>
      <c r="C68" s="211">
        <f>SUM(C69:C72)</f>
        <v>0</v>
      </c>
      <c r="D68" s="211">
        <f>SUM(D69:D72)</f>
        <v>0</v>
      </c>
      <c r="E68" s="138">
        <f>SUM(E69:E72)</f>
        <v>0</v>
      </c>
    </row>
    <row r="69" spans="1:5" s="224" customFormat="1" ht="12" customHeight="1" x14ac:dyDescent="0.25">
      <c r="A69" s="13" t="s">
        <v>102</v>
      </c>
      <c r="B69" s="225" t="s">
        <v>242</v>
      </c>
      <c r="C69" s="215"/>
      <c r="D69" s="215"/>
      <c r="E69" s="142"/>
    </row>
    <row r="70" spans="1:5" s="224" customFormat="1" ht="12" customHeight="1" x14ac:dyDescent="0.25">
      <c r="A70" s="12" t="s">
        <v>103</v>
      </c>
      <c r="B70" s="226" t="s">
        <v>243</v>
      </c>
      <c r="C70" s="215"/>
      <c r="D70" s="215"/>
      <c r="E70" s="142"/>
    </row>
    <row r="71" spans="1:5" s="224" customFormat="1" ht="12" customHeight="1" x14ac:dyDescent="0.25">
      <c r="A71" s="12" t="s">
        <v>268</v>
      </c>
      <c r="B71" s="226" t="s">
        <v>244</v>
      </c>
      <c r="C71" s="215"/>
      <c r="D71" s="215"/>
      <c r="E71" s="142"/>
    </row>
    <row r="72" spans="1:5" s="224" customFormat="1" ht="12" customHeight="1" thickBot="1" x14ac:dyDescent="0.3">
      <c r="A72" s="14" t="s">
        <v>269</v>
      </c>
      <c r="B72" s="147" t="s">
        <v>245</v>
      </c>
      <c r="C72" s="215"/>
      <c r="D72" s="215"/>
      <c r="E72" s="142"/>
    </row>
    <row r="73" spans="1:5" s="224" customFormat="1" ht="12" customHeight="1" thickBot="1" x14ac:dyDescent="0.3">
      <c r="A73" s="265" t="s">
        <v>246</v>
      </c>
      <c r="B73" s="145" t="s">
        <v>247</v>
      </c>
      <c r="C73" s="211">
        <f>SUM(C74:C75)</f>
        <v>0</v>
      </c>
      <c r="D73" s="211">
        <f>SUM(D74:D75)</f>
        <v>0</v>
      </c>
      <c r="E73" s="138">
        <f>SUM(E74:E75)</f>
        <v>0</v>
      </c>
    </row>
    <row r="74" spans="1:5" s="224" customFormat="1" ht="12" customHeight="1" x14ac:dyDescent="0.25">
      <c r="A74" s="13" t="s">
        <v>270</v>
      </c>
      <c r="B74" s="225" t="s">
        <v>248</v>
      </c>
      <c r="C74" s="215"/>
      <c r="D74" s="215"/>
      <c r="E74" s="142"/>
    </row>
    <row r="75" spans="1:5" s="224" customFormat="1" ht="12" customHeight="1" thickBot="1" x14ac:dyDescent="0.3">
      <c r="A75" s="14" t="s">
        <v>271</v>
      </c>
      <c r="B75" s="147" t="s">
        <v>249</v>
      </c>
      <c r="C75" s="215"/>
      <c r="D75" s="215"/>
      <c r="E75" s="142"/>
    </row>
    <row r="76" spans="1:5" s="224" customFormat="1" ht="12" customHeight="1" thickBot="1" x14ac:dyDescent="0.3">
      <c r="A76" s="265" t="s">
        <v>250</v>
      </c>
      <c r="B76" s="145" t="s">
        <v>251</v>
      </c>
      <c r="C76" s="211">
        <f>SUM(C77:C79)</f>
        <v>0</v>
      </c>
      <c r="D76" s="211">
        <f>SUM(D77:D79)</f>
        <v>0</v>
      </c>
      <c r="E76" s="138">
        <f>SUM(E77:E79)</f>
        <v>0</v>
      </c>
    </row>
    <row r="77" spans="1:5" s="224" customFormat="1" ht="12" customHeight="1" x14ac:dyDescent="0.25">
      <c r="A77" s="13" t="s">
        <v>272</v>
      </c>
      <c r="B77" s="225" t="s">
        <v>252</v>
      </c>
      <c r="C77" s="215"/>
      <c r="D77" s="215"/>
      <c r="E77" s="142"/>
    </row>
    <row r="78" spans="1:5" s="224" customFormat="1" ht="12" customHeight="1" x14ac:dyDescent="0.25">
      <c r="A78" s="12" t="s">
        <v>273</v>
      </c>
      <c r="B78" s="226" t="s">
        <v>253</v>
      </c>
      <c r="C78" s="215"/>
      <c r="D78" s="215"/>
      <c r="E78" s="142"/>
    </row>
    <row r="79" spans="1:5" s="224" customFormat="1" ht="12" customHeight="1" thickBot="1" x14ac:dyDescent="0.3">
      <c r="A79" s="14" t="s">
        <v>274</v>
      </c>
      <c r="B79" s="147" t="s">
        <v>254</v>
      </c>
      <c r="C79" s="215"/>
      <c r="D79" s="215"/>
      <c r="E79" s="142"/>
    </row>
    <row r="80" spans="1:5" s="224" customFormat="1" ht="12" customHeight="1" thickBot="1" x14ac:dyDescent="0.3">
      <c r="A80" s="265" t="s">
        <v>255</v>
      </c>
      <c r="B80" s="145" t="s">
        <v>275</v>
      </c>
      <c r="C80" s="211">
        <f>SUM(C81:C84)</f>
        <v>0</v>
      </c>
      <c r="D80" s="211">
        <f>SUM(D81:D84)</f>
        <v>0</v>
      </c>
      <c r="E80" s="138">
        <f>SUM(E81:E84)</f>
        <v>0</v>
      </c>
    </row>
    <row r="81" spans="1:5" s="224" customFormat="1" ht="12" customHeight="1" x14ac:dyDescent="0.25">
      <c r="A81" s="229" t="s">
        <v>256</v>
      </c>
      <c r="B81" s="225" t="s">
        <v>257</v>
      </c>
      <c r="C81" s="215"/>
      <c r="D81" s="215"/>
      <c r="E81" s="142"/>
    </row>
    <row r="82" spans="1:5" s="224" customFormat="1" ht="12" customHeight="1" x14ac:dyDescent="0.25">
      <c r="A82" s="230" t="s">
        <v>258</v>
      </c>
      <c r="B82" s="226" t="s">
        <v>259</v>
      </c>
      <c r="C82" s="215"/>
      <c r="D82" s="215"/>
      <c r="E82" s="142"/>
    </row>
    <row r="83" spans="1:5" s="224" customFormat="1" ht="12" customHeight="1" x14ac:dyDescent="0.25">
      <c r="A83" s="230" t="s">
        <v>260</v>
      </c>
      <c r="B83" s="226" t="s">
        <v>261</v>
      </c>
      <c r="C83" s="215"/>
      <c r="D83" s="215"/>
      <c r="E83" s="142"/>
    </row>
    <row r="84" spans="1:5" s="224" customFormat="1" ht="12" customHeight="1" thickBot="1" x14ac:dyDescent="0.3">
      <c r="A84" s="231" t="s">
        <v>262</v>
      </c>
      <c r="B84" s="147" t="s">
        <v>263</v>
      </c>
      <c r="C84" s="215"/>
      <c r="D84" s="215"/>
      <c r="E84" s="142"/>
    </row>
    <row r="85" spans="1:5" s="224" customFormat="1" ht="12" customHeight="1" thickBot="1" x14ac:dyDescent="0.3">
      <c r="A85" s="265" t="s">
        <v>264</v>
      </c>
      <c r="B85" s="145" t="s">
        <v>403</v>
      </c>
      <c r="C85" s="267"/>
      <c r="D85" s="267"/>
      <c r="E85" s="268"/>
    </row>
    <row r="86" spans="1:5" s="224" customFormat="1" ht="13.5" customHeight="1" thickBot="1" x14ac:dyDescent="0.3">
      <c r="A86" s="265" t="s">
        <v>266</v>
      </c>
      <c r="B86" s="145" t="s">
        <v>265</v>
      </c>
      <c r="C86" s="267"/>
      <c r="D86" s="267"/>
      <c r="E86" s="268"/>
    </row>
    <row r="87" spans="1:5" s="224" customFormat="1" ht="15.75" customHeight="1" thickBot="1" x14ac:dyDescent="0.3">
      <c r="A87" s="265" t="s">
        <v>278</v>
      </c>
      <c r="B87" s="232" t="s">
        <v>406</v>
      </c>
      <c r="C87" s="217">
        <f>+C64+C68+C73+C76+C80+C86+C85</f>
        <v>0</v>
      </c>
      <c r="D87" s="217">
        <f>+D64+D68+D73+D76+D80+D86+D85</f>
        <v>0</v>
      </c>
      <c r="E87" s="253">
        <f>+E64+E68+E73+E76+E80+E86+E85</f>
        <v>0</v>
      </c>
    </row>
    <row r="88" spans="1:5" s="224" customFormat="1" ht="25.5" customHeight="1" thickBot="1" x14ac:dyDescent="0.3">
      <c r="A88" s="266" t="s">
        <v>405</v>
      </c>
      <c r="B88" s="233" t="s">
        <v>407</v>
      </c>
      <c r="C88" s="217">
        <f>+C63+C87</f>
        <v>0</v>
      </c>
      <c r="D88" s="217">
        <f>+D63+D87</f>
        <v>0</v>
      </c>
      <c r="E88" s="253">
        <f>+E63+E87</f>
        <v>0</v>
      </c>
    </row>
    <row r="89" spans="1:5" s="224" customFormat="1" ht="83.25" customHeight="1" x14ac:dyDescent="0.25">
      <c r="A89" s="3"/>
      <c r="B89" s="4"/>
      <c r="C89" s="149"/>
    </row>
    <row r="90" spans="1:5" ht="16.5" customHeight="1" x14ac:dyDescent="0.3">
      <c r="A90" s="529" t="s">
        <v>36</v>
      </c>
      <c r="B90" s="529"/>
      <c r="C90" s="529"/>
      <c r="D90" s="529"/>
      <c r="E90" s="529"/>
    </row>
    <row r="91" spans="1:5" s="234" customFormat="1" ht="16.5" customHeight="1" thickBot="1" x14ac:dyDescent="0.35">
      <c r="A91" s="530" t="s">
        <v>106</v>
      </c>
      <c r="B91" s="530"/>
      <c r="C91" s="68"/>
      <c r="E91" s="68" t="str">
        <f>E2</f>
        <v xml:space="preserve"> Forintban!</v>
      </c>
    </row>
    <row r="92" spans="1:5" x14ac:dyDescent="0.3">
      <c r="A92" s="521" t="s">
        <v>54</v>
      </c>
      <c r="B92" s="523" t="s">
        <v>450</v>
      </c>
      <c r="C92" s="525" t="str">
        <f>+CONCATENATE(LEFT(ÖSSZEFÜGGÉSEK!A6,4),". évi")</f>
        <v>2017. évi</v>
      </c>
      <c r="D92" s="526"/>
      <c r="E92" s="527"/>
    </row>
    <row r="93" spans="1:5" ht="23.4" thickBot="1" x14ac:dyDescent="0.35">
      <c r="A93" s="522"/>
      <c r="B93" s="524"/>
      <c r="C93" s="294" t="s">
        <v>448</v>
      </c>
      <c r="D93" s="292" t="s">
        <v>449</v>
      </c>
      <c r="E93" s="293" t="str">
        <f>+CONCATENATE(LEFT(ÖSSZEFÜGGÉSEK!A6,4),". VI. 30.",CHAR(10),"teljesítés")</f>
        <v>2017. VI. 30.
teljesítés</v>
      </c>
    </row>
    <row r="94" spans="1:5" s="223" customFormat="1" ht="12" customHeight="1" thickBot="1" x14ac:dyDescent="0.25">
      <c r="A94" s="24" t="s">
        <v>415</v>
      </c>
      <c r="B94" s="25" t="s">
        <v>416</v>
      </c>
      <c r="C94" s="25" t="s">
        <v>417</v>
      </c>
      <c r="D94" s="25" t="s">
        <v>419</v>
      </c>
      <c r="E94" s="305" t="s">
        <v>418</v>
      </c>
    </row>
    <row r="95" spans="1:5" ht="12" customHeight="1" thickBot="1" x14ac:dyDescent="0.35">
      <c r="A95" s="20" t="s">
        <v>8</v>
      </c>
      <c r="B95" s="23" t="s">
        <v>365</v>
      </c>
      <c r="C95" s="210">
        <f>C96+C97+C98+C99+C100+C113</f>
        <v>0</v>
      </c>
      <c r="D95" s="210">
        <f>D96+D97+D98+D99+D100+D113</f>
        <v>0</v>
      </c>
      <c r="E95" s="278">
        <f>E96+E97+E98+E99+E100+E113</f>
        <v>0</v>
      </c>
    </row>
    <row r="96" spans="1:5" ht="12" customHeight="1" x14ac:dyDescent="0.3">
      <c r="A96" s="15" t="s">
        <v>66</v>
      </c>
      <c r="B96" s="8" t="s">
        <v>37</v>
      </c>
      <c r="C96" s="285"/>
      <c r="D96" s="285"/>
      <c r="E96" s="279"/>
    </row>
    <row r="97" spans="1:5" ht="12" customHeight="1" x14ac:dyDescent="0.3">
      <c r="A97" s="12" t="s">
        <v>67</v>
      </c>
      <c r="B97" s="6" t="s">
        <v>127</v>
      </c>
      <c r="C97" s="212"/>
      <c r="D97" s="212"/>
      <c r="E97" s="139"/>
    </row>
    <row r="98" spans="1:5" ht="12" customHeight="1" x14ac:dyDescent="0.3">
      <c r="A98" s="12" t="s">
        <v>68</v>
      </c>
      <c r="B98" s="6" t="s">
        <v>94</v>
      </c>
      <c r="C98" s="214"/>
      <c r="D98" s="214"/>
      <c r="E98" s="141"/>
    </row>
    <row r="99" spans="1:5" ht="12" customHeight="1" x14ac:dyDescent="0.3">
      <c r="A99" s="12" t="s">
        <v>69</v>
      </c>
      <c r="B99" s="9" t="s">
        <v>128</v>
      </c>
      <c r="C99" s="214"/>
      <c r="D99" s="214"/>
      <c r="E99" s="141"/>
    </row>
    <row r="100" spans="1:5" ht="12" customHeight="1" x14ac:dyDescent="0.3">
      <c r="A100" s="12" t="s">
        <v>78</v>
      </c>
      <c r="B100" s="17" t="s">
        <v>129</v>
      </c>
      <c r="C100" s="214"/>
      <c r="D100" s="214"/>
      <c r="E100" s="141"/>
    </row>
    <row r="101" spans="1:5" ht="12" customHeight="1" x14ac:dyDescent="0.3">
      <c r="A101" s="12" t="s">
        <v>70</v>
      </c>
      <c r="B101" s="6" t="s">
        <v>370</v>
      </c>
      <c r="C101" s="214"/>
      <c r="D101" s="214"/>
      <c r="E101" s="141"/>
    </row>
    <row r="102" spans="1:5" ht="12" customHeight="1" x14ac:dyDescent="0.3">
      <c r="A102" s="12" t="s">
        <v>71</v>
      </c>
      <c r="B102" s="72" t="s">
        <v>369</v>
      </c>
      <c r="C102" s="214"/>
      <c r="D102" s="214"/>
      <c r="E102" s="141"/>
    </row>
    <row r="103" spans="1:5" ht="12" customHeight="1" x14ac:dyDescent="0.3">
      <c r="A103" s="12" t="s">
        <v>79</v>
      </c>
      <c r="B103" s="72" t="s">
        <v>368</v>
      </c>
      <c r="C103" s="214"/>
      <c r="D103" s="214"/>
      <c r="E103" s="141"/>
    </row>
    <row r="104" spans="1:5" ht="12" customHeight="1" x14ac:dyDescent="0.3">
      <c r="A104" s="12" t="s">
        <v>80</v>
      </c>
      <c r="B104" s="70" t="s">
        <v>281</v>
      </c>
      <c r="C104" s="214"/>
      <c r="D104" s="214"/>
      <c r="E104" s="141"/>
    </row>
    <row r="105" spans="1:5" ht="12" customHeight="1" x14ac:dyDescent="0.3">
      <c r="A105" s="12" t="s">
        <v>81</v>
      </c>
      <c r="B105" s="71" t="s">
        <v>282</v>
      </c>
      <c r="C105" s="214"/>
      <c r="D105" s="214"/>
      <c r="E105" s="141"/>
    </row>
    <row r="106" spans="1:5" ht="12" customHeight="1" x14ac:dyDescent="0.3">
      <c r="A106" s="12" t="s">
        <v>82</v>
      </c>
      <c r="B106" s="71" t="s">
        <v>283</v>
      </c>
      <c r="C106" s="214"/>
      <c r="D106" s="214"/>
      <c r="E106" s="141"/>
    </row>
    <row r="107" spans="1:5" ht="12" customHeight="1" x14ac:dyDescent="0.3">
      <c r="A107" s="12" t="s">
        <v>84</v>
      </c>
      <c r="B107" s="70" t="s">
        <v>284</v>
      </c>
      <c r="C107" s="214"/>
      <c r="D107" s="214"/>
      <c r="E107" s="141"/>
    </row>
    <row r="108" spans="1:5" ht="12" customHeight="1" x14ac:dyDescent="0.3">
      <c r="A108" s="12" t="s">
        <v>130</v>
      </c>
      <c r="B108" s="70" t="s">
        <v>285</v>
      </c>
      <c r="C108" s="214"/>
      <c r="D108" s="214"/>
      <c r="E108" s="141"/>
    </row>
    <row r="109" spans="1:5" ht="12" customHeight="1" x14ac:dyDescent="0.3">
      <c r="A109" s="12" t="s">
        <v>279</v>
      </c>
      <c r="B109" s="71" t="s">
        <v>286</v>
      </c>
      <c r="C109" s="214"/>
      <c r="D109" s="214"/>
      <c r="E109" s="141"/>
    </row>
    <row r="110" spans="1:5" ht="12" customHeight="1" x14ac:dyDescent="0.3">
      <c r="A110" s="11" t="s">
        <v>280</v>
      </c>
      <c r="B110" s="72" t="s">
        <v>287</v>
      </c>
      <c r="C110" s="214"/>
      <c r="D110" s="214"/>
      <c r="E110" s="141"/>
    </row>
    <row r="111" spans="1:5" ht="12" customHeight="1" x14ac:dyDescent="0.3">
      <c r="A111" s="12" t="s">
        <v>366</v>
      </c>
      <c r="B111" s="72" t="s">
        <v>288</v>
      </c>
      <c r="C111" s="214"/>
      <c r="D111" s="214"/>
      <c r="E111" s="141"/>
    </row>
    <row r="112" spans="1:5" ht="12" customHeight="1" x14ac:dyDescent="0.3">
      <c r="A112" s="14" t="s">
        <v>367</v>
      </c>
      <c r="B112" s="72" t="s">
        <v>289</v>
      </c>
      <c r="C112" s="214"/>
      <c r="D112" s="214"/>
      <c r="E112" s="141"/>
    </row>
    <row r="113" spans="1:5" ht="12" customHeight="1" x14ac:dyDescent="0.3">
      <c r="A113" s="12" t="s">
        <v>371</v>
      </c>
      <c r="B113" s="9" t="s">
        <v>38</v>
      </c>
      <c r="C113" s="212"/>
      <c r="D113" s="212"/>
      <c r="E113" s="139"/>
    </row>
    <row r="114" spans="1:5" ht="12" customHeight="1" x14ac:dyDescent="0.3">
      <c r="A114" s="12" t="s">
        <v>372</v>
      </c>
      <c r="B114" s="6" t="s">
        <v>374</v>
      </c>
      <c r="C114" s="212"/>
      <c r="D114" s="212"/>
      <c r="E114" s="139"/>
    </row>
    <row r="115" spans="1:5" ht="12" customHeight="1" thickBot="1" x14ac:dyDescent="0.35">
      <c r="A115" s="16" t="s">
        <v>373</v>
      </c>
      <c r="B115" s="274" t="s">
        <v>375</v>
      </c>
      <c r="C115" s="286"/>
      <c r="D115" s="286"/>
      <c r="E115" s="280"/>
    </row>
    <row r="116" spans="1:5" ht="12" customHeight="1" thickBot="1" x14ac:dyDescent="0.35">
      <c r="A116" s="272" t="s">
        <v>9</v>
      </c>
      <c r="B116" s="273" t="s">
        <v>290</v>
      </c>
      <c r="C116" s="287">
        <f>+C117+C119+C121</f>
        <v>0</v>
      </c>
      <c r="D116" s="211">
        <f>+D117+D119+D121</f>
        <v>0</v>
      </c>
      <c r="E116" s="281">
        <f>+E117+E119+E121</f>
        <v>0</v>
      </c>
    </row>
    <row r="117" spans="1:5" ht="12" customHeight="1" x14ac:dyDescent="0.3">
      <c r="A117" s="13" t="s">
        <v>72</v>
      </c>
      <c r="B117" s="6" t="s">
        <v>162</v>
      </c>
      <c r="C117" s="213"/>
      <c r="D117" s="298"/>
      <c r="E117" s="140"/>
    </row>
    <row r="118" spans="1:5" ht="12" customHeight="1" x14ac:dyDescent="0.3">
      <c r="A118" s="13" t="s">
        <v>73</v>
      </c>
      <c r="B118" s="10" t="s">
        <v>294</v>
      </c>
      <c r="C118" s="213"/>
      <c r="D118" s="298"/>
      <c r="E118" s="140"/>
    </row>
    <row r="119" spans="1:5" ht="12" customHeight="1" x14ac:dyDescent="0.3">
      <c r="A119" s="13" t="s">
        <v>74</v>
      </c>
      <c r="B119" s="10" t="s">
        <v>131</v>
      </c>
      <c r="C119" s="212"/>
      <c r="D119" s="299"/>
      <c r="E119" s="139"/>
    </row>
    <row r="120" spans="1:5" ht="12" customHeight="1" x14ac:dyDescent="0.3">
      <c r="A120" s="13" t="s">
        <v>75</v>
      </c>
      <c r="B120" s="10" t="s">
        <v>295</v>
      </c>
      <c r="C120" s="212"/>
      <c r="D120" s="299"/>
      <c r="E120" s="139"/>
    </row>
    <row r="121" spans="1:5" ht="12" customHeight="1" x14ac:dyDescent="0.3">
      <c r="A121" s="13" t="s">
        <v>76</v>
      </c>
      <c r="B121" s="147" t="s">
        <v>164</v>
      </c>
      <c r="C121" s="212"/>
      <c r="D121" s="299"/>
      <c r="E121" s="139"/>
    </row>
    <row r="122" spans="1:5" ht="12" customHeight="1" x14ac:dyDescent="0.3">
      <c r="A122" s="13" t="s">
        <v>83</v>
      </c>
      <c r="B122" s="146" t="s">
        <v>358</v>
      </c>
      <c r="C122" s="212"/>
      <c r="D122" s="299"/>
      <c r="E122" s="139"/>
    </row>
    <row r="123" spans="1:5" ht="12" customHeight="1" x14ac:dyDescent="0.3">
      <c r="A123" s="13" t="s">
        <v>85</v>
      </c>
      <c r="B123" s="221" t="s">
        <v>300</v>
      </c>
      <c r="C123" s="212"/>
      <c r="D123" s="299"/>
      <c r="E123" s="139"/>
    </row>
    <row r="124" spans="1:5" x14ac:dyDescent="0.3">
      <c r="A124" s="13" t="s">
        <v>132</v>
      </c>
      <c r="B124" s="71" t="s">
        <v>283</v>
      </c>
      <c r="C124" s="212"/>
      <c r="D124" s="299"/>
      <c r="E124" s="139"/>
    </row>
    <row r="125" spans="1:5" ht="12" customHeight="1" x14ac:dyDescent="0.3">
      <c r="A125" s="13" t="s">
        <v>133</v>
      </c>
      <c r="B125" s="71" t="s">
        <v>299</v>
      </c>
      <c r="C125" s="212"/>
      <c r="D125" s="299"/>
      <c r="E125" s="139"/>
    </row>
    <row r="126" spans="1:5" ht="12" customHeight="1" x14ac:dyDescent="0.3">
      <c r="A126" s="13" t="s">
        <v>134</v>
      </c>
      <c r="B126" s="71" t="s">
        <v>298</v>
      </c>
      <c r="C126" s="212"/>
      <c r="D126" s="299"/>
      <c r="E126" s="139"/>
    </row>
    <row r="127" spans="1:5" ht="12" customHeight="1" x14ac:dyDescent="0.3">
      <c r="A127" s="13" t="s">
        <v>291</v>
      </c>
      <c r="B127" s="71" t="s">
        <v>286</v>
      </c>
      <c r="C127" s="212"/>
      <c r="D127" s="299"/>
      <c r="E127" s="139"/>
    </row>
    <row r="128" spans="1:5" ht="12" customHeight="1" x14ac:dyDescent="0.3">
      <c r="A128" s="13" t="s">
        <v>292</v>
      </c>
      <c r="B128" s="71" t="s">
        <v>297</v>
      </c>
      <c r="C128" s="212"/>
      <c r="D128" s="299"/>
      <c r="E128" s="139"/>
    </row>
    <row r="129" spans="1:5" ht="16.2" thickBot="1" x14ac:dyDescent="0.35">
      <c r="A129" s="11" t="s">
        <v>293</v>
      </c>
      <c r="B129" s="71" t="s">
        <v>296</v>
      </c>
      <c r="C129" s="214"/>
      <c r="D129" s="300"/>
      <c r="E129" s="141"/>
    </row>
    <row r="130" spans="1:5" ht="12" customHeight="1" thickBot="1" x14ac:dyDescent="0.35">
      <c r="A130" s="18" t="s">
        <v>10</v>
      </c>
      <c r="B130" s="64" t="s">
        <v>376</v>
      </c>
      <c r="C130" s="211">
        <f>+C95+C116</f>
        <v>0</v>
      </c>
      <c r="D130" s="297">
        <f>+D95+D116</f>
        <v>0</v>
      </c>
      <c r="E130" s="138">
        <f>+E95+E116</f>
        <v>0</v>
      </c>
    </row>
    <row r="131" spans="1:5" ht="12" customHeight="1" thickBot="1" x14ac:dyDescent="0.35">
      <c r="A131" s="18" t="s">
        <v>11</v>
      </c>
      <c r="B131" s="64" t="s">
        <v>451</v>
      </c>
      <c r="C131" s="211">
        <f>+C132+C133+C134</f>
        <v>0</v>
      </c>
      <c r="D131" s="297">
        <f>+D132+D133+D134</f>
        <v>0</v>
      </c>
      <c r="E131" s="138">
        <f>+E132+E133+E134</f>
        <v>0</v>
      </c>
    </row>
    <row r="132" spans="1:5" ht="12" customHeight="1" x14ac:dyDescent="0.3">
      <c r="A132" s="13" t="s">
        <v>195</v>
      </c>
      <c r="B132" s="10" t="s">
        <v>384</v>
      </c>
      <c r="C132" s="212"/>
      <c r="D132" s="299"/>
      <c r="E132" s="139"/>
    </row>
    <row r="133" spans="1:5" ht="12" customHeight="1" x14ac:dyDescent="0.3">
      <c r="A133" s="13" t="s">
        <v>196</v>
      </c>
      <c r="B133" s="10" t="s">
        <v>385</v>
      </c>
      <c r="C133" s="212"/>
      <c r="D133" s="299"/>
      <c r="E133" s="139"/>
    </row>
    <row r="134" spans="1:5" ht="12" customHeight="1" thickBot="1" x14ac:dyDescent="0.35">
      <c r="A134" s="11" t="s">
        <v>197</v>
      </c>
      <c r="B134" s="10" t="s">
        <v>386</v>
      </c>
      <c r="C134" s="212"/>
      <c r="D134" s="299"/>
      <c r="E134" s="139"/>
    </row>
    <row r="135" spans="1:5" ht="12" customHeight="1" thickBot="1" x14ac:dyDescent="0.35">
      <c r="A135" s="18" t="s">
        <v>12</v>
      </c>
      <c r="B135" s="64" t="s">
        <v>378</v>
      </c>
      <c r="C135" s="211">
        <f>SUM(C136:C141)</f>
        <v>0</v>
      </c>
      <c r="D135" s="297">
        <f>SUM(D136:D141)</f>
        <v>0</v>
      </c>
      <c r="E135" s="138">
        <f>SUM(E136:E141)</f>
        <v>0</v>
      </c>
    </row>
    <row r="136" spans="1:5" ht="12" customHeight="1" x14ac:dyDescent="0.3">
      <c r="A136" s="13" t="s">
        <v>59</v>
      </c>
      <c r="B136" s="7" t="s">
        <v>387</v>
      </c>
      <c r="C136" s="212"/>
      <c r="D136" s="299"/>
      <c r="E136" s="139"/>
    </row>
    <row r="137" spans="1:5" ht="12" customHeight="1" x14ac:dyDescent="0.3">
      <c r="A137" s="13" t="s">
        <v>60</v>
      </c>
      <c r="B137" s="7" t="s">
        <v>379</v>
      </c>
      <c r="C137" s="212"/>
      <c r="D137" s="299"/>
      <c r="E137" s="139"/>
    </row>
    <row r="138" spans="1:5" ht="12" customHeight="1" x14ac:dyDescent="0.3">
      <c r="A138" s="13" t="s">
        <v>61</v>
      </c>
      <c r="B138" s="7" t="s">
        <v>380</v>
      </c>
      <c r="C138" s="212"/>
      <c r="D138" s="299"/>
      <c r="E138" s="139"/>
    </row>
    <row r="139" spans="1:5" ht="12" customHeight="1" x14ac:dyDescent="0.3">
      <c r="A139" s="13" t="s">
        <v>119</v>
      </c>
      <c r="B139" s="7" t="s">
        <v>381</v>
      </c>
      <c r="C139" s="212"/>
      <c r="D139" s="299"/>
      <c r="E139" s="139"/>
    </row>
    <row r="140" spans="1:5" ht="12" customHeight="1" x14ac:dyDescent="0.3">
      <c r="A140" s="13" t="s">
        <v>120</v>
      </c>
      <c r="B140" s="7" t="s">
        <v>382</v>
      </c>
      <c r="C140" s="212"/>
      <c r="D140" s="299"/>
      <c r="E140" s="139"/>
    </row>
    <row r="141" spans="1:5" ht="12" customHeight="1" thickBot="1" x14ac:dyDescent="0.35">
      <c r="A141" s="11" t="s">
        <v>121</v>
      </c>
      <c r="B141" s="7" t="s">
        <v>383</v>
      </c>
      <c r="C141" s="212"/>
      <c r="D141" s="299"/>
      <c r="E141" s="139"/>
    </row>
    <row r="142" spans="1:5" ht="12" customHeight="1" thickBot="1" x14ac:dyDescent="0.35">
      <c r="A142" s="18" t="s">
        <v>13</v>
      </c>
      <c r="B142" s="64" t="s">
        <v>391</v>
      </c>
      <c r="C142" s="217">
        <f>+C143+C144+C145+C146</f>
        <v>0</v>
      </c>
      <c r="D142" s="301">
        <f>+D143+D144+D145+D146</f>
        <v>0</v>
      </c>
      <c r="E142" s="253">
        <f>+E143+E144+E145+E146</f>
        <v>0</v>
      </c>
    </row>
    <row r="143" spans="1:5" ht="12" customHeight="1" x14ac:dyDescent="0.3">
      <c r="A143" s="13" t="s">
        <v>62</v>
      </c>
      <c r="B143" s="7" t="s">
        <v>301</v>
      </c>
      <c r="C143" s="212"/>
      <c r="D143" s="299"/>
      <c r="E143" s="139"/>
    </row>
    <row r="144" spans="1:5" ht="12" customHeight="1" x14ac:dyDescent="0.3">
      <c r="A144" s="13" t="s">
        <v>63</v>
      </c>
      <c r="B144" s="7" t="s">
        <v>302</v>
      </c>
      <c r="C144" s="212"/>
      <c r="D144" s="299"/>
      <c r="E144" s="139"/>
    </row>
    <row r="145" spans="1:9" ht="12" customHeight="1" x14ac:dyDescent="0.3">
      <c r="A145" s="13" t="s">
        <v>215</v>
      </c>
      <c r="B145" s="7" t="s">
        <v>392</v>
      </c>
      <c r="C145" s="212"/>
      <c r="D145" s="299"/>
      <c r="E145" s="139"/>
    </row>
    <row r="146" spans="1:9" ht="12" customHeight="1" thickBot="1" x14ac:dyDescent="0.35">
      <c r="A146" s="11" t="s">
        <v>216</v>
      </c>
      <c r="B146" s="5" t="s">
        <v>321</v>
      </c>
      <c r="C146" s="212"/>
      <c r="D146" s="299"/>
      <c r="E146" s="139"/>
    </row>
    <row r="147" spans="1:9" ht="12" customHeight="1" thickBot="1" x14ac:dyDescent="0.35">
      <c r="A147" s="18" t="s">
        <v>14</v>
      </c>
      <c r="B147" s="64" t="s">
        <v>393</v>
      </c>
      <c r="C147" s="288">
        <f>SUM(C148:C152)</f>
        <v>0</v>
      </c>
      <c r="D147" s="302">
        <f>SUM(D148:D152)</f>
        <v>0</v>
      </c>
      <c r="E147" s="282">
        <f>SUM(E148:E152)</f>
        <v>0</v>
      </c>
    </row>
    <row r="148" spans="1:9" ht="12" customHeight="1" x14ac:dyDescent="0.3">
      <c r="A148" s="13" t="s">
        <v>64</v>
      </c>
      <c r="B148" s="7" t="s">
        <v>388</v>
      </c>
      <c r="C148" s="212"/>
      <c r="D148" s="299"/>
      <c r="E148" s="139"/>
    </row>
    <row r="149" spans="1:9" ht="12" customHeight="1" x14ac:dyDescent="0.3">
      <c r="A149" s="13" t="s">
        <v>65</v>
      </c>
      <c r="B149" s="7" t="s">
        <v>395</v>
      </c>
      <c r="C149" s="212"/>
      <c r="D149" s="299"/>
      <c r="E149" s="139"/>
    </row>
    <row r="150" spans="1:9" ht="12" customHeight="1" x14ac:dyDescent="0.3">
      <c r="A150" s="13" t="s">
        <v>227</v>
      </c>
      <c r="B150" s="7" t="s">
        <v>390</v>
      </c>
      <c r="C150" s="212"/>
      <c r="D150" s="299"/>
      <c r="E150" s="139"/>
    </row>
    <row r="151" spans="1:9" ht="12" customHeight="1" x14ac:dyDescent="0.3">
      <c r="A151" s="13" t="s">
        <v>228</v>
      </c>
      <c r="B151" s="7" t="s">
        <v>396</v>
      </c>
      <c r="C151" s="212"/>
      <c r="D151" s="299"/>
      <c r="E151" s="139"/>
    </row>
    <row r="152" spans="1:9" ht="12" customHeight="1" thickBot="1" x14ac:dyDescent="0.35">
      <c r="A152" s="13" t="s">
        <v>394</v>
      </c>
      <c r="B152" s="7" t="s">
        <v>397</v>
      </c>
      <c r="C152" s="212"/>
      <c r="D152" s="299"/>
      <c r="E152" s="139"/>
    </row>
    <row r="153" spans="1:9" ht="12" customHeight="1" thickBot="1" x14ac:dyDescent="0.35">
      <c r="A153" s="18" t="s">
        <v>15</v>
      </c>
      <c r="B153" s="64" t="s">
        <v>398</v>
      </c>
      <c r="C153" s="289"/>
      <c r="D153" s="303"/>
      <c r="E153" s="283"/>
    </row>
    <row r="154" spans="1:9" ht="12" customHeight="1" thickBot="1" x14ac:dyDescent="0.35">
      <c r="A154" s="18" t="s">
        <v>16</v>
      </c>
      <c r="B154" s="64" t="s">
        <v>399</v>
      </c>
      <c r="C154" s="289"/>
      <c r="D154" s="303"/>
      <c r="E154" s="283"/>
    </row>
    <row r="155" spans="1:9" ht="15" customHeight="1" thickBot="1" x14ac:dyDescent="0.35">
      <c r="A155" s="18" t="s">
        <v>17</v>
      </c>
      <c r="B155" s="64" t="s">
        <v>401</v>
      </c>
      <c r="C155" s="290">
        <f>+C131+C135+C142+C147+C153+C154</f>
        <v>0</v>
      </c>
      <c r="D155" s="304">
        <f>+D131+D135+D142+D147+D153+D154</f>
        <v>0</v>
      </c>
      <c r="E155" s="284">
        <f>+E131+E135+E142+E147+E153+E154</f>
        <v>0</v>
      </c>
      <c r="F155" s="235"/>
      <c r="G155" s="236"/>
      <c r="H155" s="236"/>
      <c r="I155" s="236"/>
    </row>
    <row r="156" spans="1:9" s="224" customFormat="1" ht="12.9" customHeight="1" thickBot="1" x14ac:dyDescent="0.3">
      <c r="A156" s="148" t="s">
        <v>18</v>
      </c>
      <c r="B156" s="198" t="s">
        <v>400</v>
      </c>
      <c r="C156" s="290">
        <f>+C130+C155</f>
        <v>0</v>
      </c>
      <c r="D156" s="304">
        <f>+D130+D155</f>
        <v>0</v>
      </c>
      <c r="E156" s="284">
        <f>+E130+E155</f>
        <v>0</v>
      </c>
    </row>
    <row r="157" spans="1:9" ht="7.5" customHeight="1" x14ac:dyDescent="0.3"/>
    <row r="158" spans="1:9" x14ac:dyDescent="0.3">
      <c r="A158" s="528" t="s">
        <v>303</v>
      </c>
      <c r="B158" s="528"/>
      <c r="C158" s="528"/>
      <c r="D158" s="528"/>
      <c r="E158" s="528"/>
    </row>
    <row r="159" spans="1:9" ht="15" customHeight="1" thickBot="1" x14ac:dyDescent="0.35">
      <c r="A159" s="520" t="s">
        <v>107</v>
      </c>
      <c r="B159" s="520"/>
      <c r="C159" s="150"/>
      <c r="E159" s="150" t="str">
        <f>E91</f>
        <v xml:space="preserve"> Forintban!</v>
      </c>
    </row>
    <row r="160" spans="1:9" ht="25.5" customHeight="1" thickBot="1" x14ac:dyDescent="0.35">
      <c r="A160" s="18">
        <v>1</v>
      </c>
      <c r="B160" s="22" t="s">
        <v>402</v>
      </c>
      <c r="C160" s="296">
        <f>+C63-C130</f>
        <v>0</v>
      </c>
      <c r="D160" s="211">
        <f>+D63-D130</f>
        <v>0</v>
      </c>
      <c r="E160" s="138">
        <f>+E63-E130</f>
        <v>0</v>
      </c>
    </row>
    <row r="161" spans="1:5" ht="32.25" customHeight="1" thickBot="1" x14ac:dyDescent="0.35">
      <c r="A161" s="18" t="s">
        <v>9</v>
      </c>
      <c r="B161" s="22" t="s">
        <v>408</v>
      </c>
      <c r="C161" s="211">
        <f>+C87-C155</f>
        <v>0</v>
      </c>
      <c r="D161" s="211">
        <f>+D87-D155</f>
        <v>0</v>
      </c>
      <c r="E161" s="138">
        <f>+E87-E155</f>
        <v>0</v>
      </c>
    </row>
  </sheetData>
  <sheetProtection sheet="1" objects="1" scenarios="1"/>
  <mergeCells count="12">
    <mergeCell ref="A2:B2"/>
    <mergeCell ref="A3:A4"/>
    <mergeCell ref="B3:B4"/>
    <mergeCell ref="C3:E3"/>
    <mergeCell ref="A1:E1"/>
    <mergeCell ref="A90:E90"/>
    <mergeCell ref="A91:B91"/>
    <mergeCell ref="A92:A93"/>
    <mergeCell ref="B92:B93"/>
    <mergeCell ref="C92:E92"/>
    <mergeCell ref="A158:E158"/>
    <mergeCell ref="A159:B15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..............................Önkormányzat
2017. ÉVI ...................................... KÖLTSÉGVETÉS
KÖTELEZŐ FELADATAINAK MÉRLEGE&amp;10
&amp;R&amp;"Times New Roman CE,Félkövér dőlt"&amp;11 1.2. melléklet </oddHeader>
  </headerFooter>
  <rowBreaks count="2" manualBreakCount="2">
    <brk id="75" max="4" man="1"/>
    <brk id="8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zoomScale="130" zoomScaleNormal="130" zoomScaleSheetLayoutView="100" workbookViewId="0">
      <selection activeCell="E160" sqref="E160"/>
    </sheetView>
  </sheetViews>
  <sheetFormatPr defaultColWidth="9.33203125" defaultRowHeight="15.6" x14ac:dyDescent="0.3"/>
  <cols>
    <col min="1" max="1" width="9.44140625" style="199" customWidth="1"/>
    <col min="2" max="2" width="59.6640625" style="199" customWidth="1"/>
    <col min="3" max="3" width="17.33203125" style="200" customWidth="1"/>
    <col min="4" max="5" width="17.33203125" style="222" customWidth="1"/>
    <col min="6" max="16384" width="9.33203125" style="222"/>
  </cols>
  <sheetData>
    <row r="1" spans="1:5" ht="15.9" customHeight="1" x14ac:dyDescent="0.3">
      <c r="A1" s="529" t="s">
        <v>5</v>
      </c>
      <c r="B1" s="529"/>
      <c r="C1" s="529"/>
      <c r="D1" s="529"/>
      <c r="E1" s="529"/>
    </row>
    <row r="2" spans="1:5" ht="15.9" customHeight="1" thickBot="1" x14ac:dyDescent="0.35">
      <c r="A2" s="520" t="s">
        <v>105</v>
      </c>
      <c r="B2" s="520"/>
      <c r="C2" s="291"/>
      <c r="E2" s="291" t="str">
        <f>'1.2.sz.mell.'!E2</f>
        <v xml:space="preserve"> Forintban!</v>
      </c>
    </row>
    <row r="3" spans="1:5" x14ac:dyDescent="0.3">
      <c r="A3" s="521" t="s">
        <v>54</v>
      </c>
      <c r="B3" s="523" t="s">
        <v>7</v>
      </c>
      <c r="C3" s="525" t="str">
        <f>+CONCATENATE(LEFT(ÖSSZEFÜGGÉSEK!A6,4),". évi")</f>
        <v>2017. évi</v>
      </c>
      <c r="D3" s="526"/>
      <c r="E3" s="527"/>
    </row>
    <row r="4" spans="1:5" ht="23.4" thickBot="1" x14ac:dyDescent="0.35">
      <c r="A4" s="522"/>
      <c r="B4" s="524"/>
      <c r="C4" s="294" t="s">
        <v>448</v>
      </c>
      <c r="D4" s="292" t="s">
        <v>449</v>
      </c>
      <c r="E4" s="293" t="str">
        <f>+CONCATENATE(LEFT(ÖSSZEFÜGGÉSEK!A6,4),". VI. 30.",CHAR(10),"teljesítés")</f>
        <v>2017. VI. 30.
teljesítés</v>
      </c>
    </row>
    <row r="5" spans="1:5" s="223" customFormat="1" ht="12" customHeight="1" thickBot="1" x14ac:dyDescent="0.25">
      <c r="A5" s="219" t="s">
        <v>415</v>
      </c>
      <c r="B5" s="220" t="s">
        <v>416</v>
      </c>
      <c r="C5" s="220" t="s">
        <v>417</v>
      </c>
      <c r="D5" s="220" t="s">
        <v>419</v>
      </c>
      <c r="E5" s="295" t="s">
        <v>418</v>
      </c>
    </row>
    <row r="6" spans="1:5" s="224" customFormat="1" ht="12" customHeight="1" thickBot="1" x14ac:dyDescent="0.3">
      <c r="A6" s="18" t="s">
        <v>8</v>
      </c>
      <c r="B6" s="19" t="s">
        <v>180</v>
      </c>
      <c r="C6" s="211">
        <f>+C7+C8+C9+C10+C11+C12</f>
        <v>0</v>
      </c>
      <c r="D6" s="211">
        <f>+D7+D8+D9+D10+D11+D12</f>
        <v>0</v>
      </c>
      <c r="E6" s="138">
        <f>+E7+E8+E9+E10+E11+E12</f>
        <v>0</v>
      </c>
    </row>
    <row r="7" spans="1:5" s="224" customFormat="1" ht="12" customHeight="1" x14ac:dyDescent="0.25">
      <c r="A7" s="13" t="s">
        <v>66</v>
      </c>
      <c r="B7" s="225" t="s">
        <v>181</v>
      </c>
      <c r="C7" s="213"/>
      <c r="D7" s="213"/>
      <c r="E7" s="140"/>
    </row>
    <row r="8" spans="1:5" s="224" customFormat="1" ht="12" customHeight="1" x14ac:dyDescent="0.25">
      <c r="A8" s="12" t="s">
        <v>67</v>
      </c>
      <c r="B8" s="226" t="s">
        <v>182</v>
      </c>
      <c r="C8" s="212"/>
      <c r="D8" s="212"/>
      <c r="E8" s="139"/>
    </row>
    <row r="9" spans="1:5" s="224" customFormat="1" ht="12" customHeight="1" x14ac:dyDescent="0.25">
      <c r="A9" s="12" t="s">
        <v>68</v>
      </c>
      <c r="B9" s="226" t="s">
        <v>183</v>
      </c>
      <c r="C9" s="212"/>
      <c r="D9" s="212"/>
      <c r="E9" s="139"/>
    </row>
    <row r="10" spans="1:5" s="224" customFormat="1" ht="12" customHeight="1" x14ac:dyDescent="0.25">
      <c r="A10" s="12" t="s">
        <v>69</v>
      </c>
      <c r="B10" s="226" t="s">
        <v>184</v>
      </c>
      <c r="C10" s="212"/>
      <c r="D10" s="212"/>
      <c r="E10" s="139"/>
    </row>
    <row r="11" spans="1:5" s="224" customFormat="1" ht="12" customHeight="1" x14ac:dyDescent="0.25">
      <c r="A11" s="12" t="s">
        <v>101</v>
      </c>
      <c r="B11" s="146" t="s">
        <v>360</v>
      </c>
      <c r="C11" s="212"/>
      <c r="D11" s="212"/>
      <c r="E11" s="139"/>
    </row>
    <row r="12" spans="1:5" s="224" customFormat="1" ht="12" customHeight="1" thickBot="1" x14ac:dyDescent="0.3">
      <c r="A12" s="14" t="s">
        <v>70</v>
      </c>
      <c r="B12" s="147" t="s">
        <v>361</v>
      </c>
      <c r="C12" s="212"/>
      <c r="D12" s="212"/>
      <c r="E12" s="139"/>
    </row>
    <row r="13" spans="1:5" s="224" customFormat="1" ht="12" customHeight="1" thickBot="1" x14ac:dyDescent="0.3">
      <c r="A13" s="18" t="s">
        <v>9</v>
      </c>
      <c r="B13" s="145" t="s">
        <v>185</v>
      </c>
      <c r="C13" s="211">
        <f>+C14+C15+C16+C17+C18</f>
        <v>0</v>
      </c>
      <c r="D13" s="211">
        <f>+D14+D15+D16+D17+D18</f>
        <v>0</v>
      </c>
      <c r="E13" s="138">
        <f>+E14+E15+E16+E17+E18</f>
        <v>0</v>
      </c>
    </row>
    <row r="14" spans="1:5" s="224" customFormat="1" ht="12" customHeight="1" x14ac:dyDescent="0.25">
      <c r="A14" s="13" t="s">
        <v>72</v>
      </c>
      <c r="B14" s="225" t="s">
        <v>186</v>
      </c>
      <c r="C14" s="213"/>
      <c r="D14" s="213"/>
      <c r="E14" s="140"/>
    </row>
    <row r="15" spans="1:5" s="224" customFormat="1" ht="12" customHeight="1" x14ac:dyDescent="0.25">
      <c r="A15" s="12" t="s">
        <v>73</v>
      </c>
      <c r="B15" s="226" t="s">
        <v>187</v>
      </c>
      <c r="C15" s="212"/>
      <c r="D15" s="212"/>
      <c r="E15" s="139"/>
    </row>
    <row r="16" spans="1:5" s="224" customFormat="1" ht="12" customHeight="1" x14ac:dyDescent="0.25">
      <c r="A16" s="12" t="s">
        <v>74</v>
      </c>
      <c r="B16" s="226" t="s">
        <v>352</v>
      </c>
      <c r="C16" s="212"/>
      <c r="D16" s="212"/>
      <c r="E16" s="139"/>
    </row>
    <row r="17" spans="1:5" s="224" customFormat="1" ht="12" customHeight="1" x14ac:dyDescent="0.25">
      <c r="A17" s="12" t="s">
        <v>75</v>
      </c>
      <c r="B17" s="226" t="s">
        <v>353</v>
      </c>
      <c r="C17" s="212"/>
      <c r="D17" s="212"/>
      <c r="E17" s="139"/>
    </row>
    <row r="18" spans="1:5" s="224" customFormat="1" ht="12" customHeight="1" x14ac:dyDescent="0.25">
      <c r="A18" s="12" t="s">
        <v>76</v>
      </c>
      <c r="B18" s="226" t="s">
        <v>188</v>
      </c>
      <c r="C18" s="212"/>
      <c r="D18" s="212"/>
      <c r="E18" s="139"/>
    </row>
    <row r="19" spans="1:5" s="224" customFormat="1" ht="12" customHeight="1" thickBot="1" x14ac:dyDescent="0.3">
      <c r="A19" s="14" t="s">
        <v>83</v>
      </c>
      <c r="B19" s="147" t="s">
        <v>189</v>
      </c>
      <c r="C19" s="214"/>
      <c r="D19" s="214"/>
      <c r="E19" s="141"/>
    </row>
    <row r="20" spans="1:5" s="224" customFormat="1" ht="12" customHeight="1" thickBot="1" x14ac:dyDescent="0.3">
      <c r="A20" s="18" t="s">
        <v>10</v>
      </c>
      <c r="B20" s="19" t="s">
        <v>190</v>
      </c>
      <c r="C20" s="211">
        <f>+C21+C22+C23+C24+C25</f>
        <v>0</v>
      </c>
      <c r="D20" s="211">
        <f>+D21+D22+D23+D24+D25</f>
        <v>0</v>
      </c>
      <c r="E20" s="138">
        <f>+E21+E22+E23+E24+E25</f>
        <v>0</v>
      </c>
    </row>
    <row r="21" spans="1:5" s="224" customFormat="1" ht="12" customHeight="1" x14ac:dyDescent="0.25">
      <c r="A21" s="13" t="s">
        <v>55</v>
      </c>
      <c r="B21" s="225" t="s">
        <v>191</v>
      </c>
      <c r="C21" s="213"/>
      <c r="D21" s="213"/>
      <c r="E21" s="140"/>
    </row>
    <row r="22" spans="1:5" s="224" customFormat="1" ht="12" customHeight="1" x14ac:dyDescent="0.25">
      <c r="A22" s="12" t="s">
        <v>56</v>
      </c>
      <c r="B22" s="226" t="s">
        <v>192</v>
      </c>
      <c r="C22" s="212"/>
      <c r="D22" s="212"/>
      <c r="E22" s="139"/>
    </row>
    <row r="23" spans="1:5" s="224" customFormat="1" ht="12" customHeight="1" x14ac:dyDescent="0.25">
      <c r="A23" s="12" t="s">
        <v>57</v>
      </c>
      <c r="B23" s="226" t="s">
        <v>354</v>
      </c>
      <c r="C23" s="212"/>
      <c r="D23" s="212"/>
      <c r="E23" s="139"/>
    </row>
    <row r="24" spans="1:5" s="224" customFormat="1" ht="12" customHeight="1" x14ac:dyDescent="0.25">
      <c r="A24" s="12" t="s">
        <v>58</v>
      </c>
      <c r="B24" s="226" t="s">
        <v>355</v>
      </c>
      <c r="C24" s="212"/>
      <c r="D24" s="212"/>
      <c r="E24" s="139"/>
    </row>
    <row r="25" spans="1:5" s="224" customFormat="1" ht="12" customHeight="1" x14ac:dyDescent="0.25">
      <c r="A25" s="12" t="s">
        <v>115</v>
      </c>
      <c r="B25" s="226" t="s">
        <v>193</v>
      </c>
      <c r="C25" s="212"/>
      <c r="D25" s="212"/>
      <c r="E25" s="139"/>
    </row>
    <row r="26" spans="1:5" s="224" customFormat="1" ht="12" customHeight="1" thickBot="1" x14ac:dyDescent="0.3">
      <c r="A26" s="14" t="s">
        <v>116</v>
      </c>
      <c r="B26" s="227" t="s">
        <v>194</v>
      </c>
      <c r="C26" s="214"/>
      <c r="D26" s="214"/>
      <c r="E26" s="141"/>
    </row>
    <row r="27" spans="1:5" s="224" customFormat="1" ht="12" customHeight="1" thickBot="1" x14ac:dyDescent="0.3">
      <c r="A27" s="18" t="s">
        <v>117</v>
      </c>
      <c r="B27" s="19" t="s">
        <v>525</v>
      </c>
      <c r="C27" s="217">
        <f>SUM(C28:C34)</f>
        <v>0</v>
      </c>
      <c r="D27" s="217">
        <f>SUM(D28:D34)</f>
        <v>0</v>
      </c>
      <c r="E27" s="253">
        <f>SUM(E28:E34)</f>
        <v>0</v>
      </c>
    </row>
    <row r="28" spans="1:5" s="224" customFormat="1" ht="12" customHeight="1" x14ac:dyDescent="0.25">
      <c r="A28" s="13" t="s">
        <v>195</v>
      </c>
      <c r="B28" s="225" t="s">
        <v>526</v>
      </c>
      <c r="C28" s="213">
        <f>+C29+C30+C31</f>
        <v>0</v>
      </c>
      <c r="D28" s="213">
        <f>+D29+D30+D31</f>
        <v>0</v>
      </c>
      <c r="E28" s="140">
        <f>+E29+E30+E31</f>
        <v>0</v>
      </c>
    </row>
    <row r="29" spans="1:5" s="224" customFormat="1" ht="12" customHeight="1" x14ac:dyDescent="0.25">
      <c r="A29" s="12" t="s">
        <v>196</v>
      </c>
      <c r="B29" s="226" t="s">
        <v>527</v>
      </c>
      <c r="C29" s="212"/>
      <c r="D29" s="212"/>
      <c r="E29" s="139"/>
    </row>
    <row r="30" spans="1:5" s="224" customFormat="1" ht="12" customHeight="1" x14ac:dyDescent="0.25">
      <c r="A30" s="12" t="s">
        <v>197</v>
      </c>
      <c r="B30" s="226" t="s">
        <v>528</v>
      </c>
      <c r="C30" s="212"/>
      <c r="D30" s="212"/>
      <c r="E30" s="139"/>
    </row>
    <row r="31" spans="1:5" s="224" customFormat="1" ht="12" customHeight="1" x14ac:dyDescent="0.25">
      <c r="A31" s="12" t="s">
        <v>198</v>
      </c>
      <c r="B31" s="226" t="s">
        <v>529</v>
      </c>
      <c r="C31" s="212"/>
      <c r="D31" s="212"/>
      <c r="E31" s="139"/>
    </row>
    <row r="32" spans="1:5" s="224" customFormat="1" ht="12" customHeight="1" x14ac:dyDescent="0.25">
      <c r="A32" s="12" t="s">
        <v>530</v>
      </c>
      <c r="B32" s="226" t="s">
        <v>199</v>
      </c>
      <c r="C32" s="212"/>
      <c r="D32" s="212"/>
      <c r="E32" s="139"/>
    </row>
    <row r="33" spans="1:5" s="224" customFormat="1" ht="12" customHeight="1" x14ac:dyDescent="0.25">
      <c r="A33" s="12" t="s">
        <v>531</v>
      </c>
      <c r="B33" s="226" t="s">
        <v>200</v>
      </c>
      <c r="C33" s="212"/>
      <c r="D33" s="212"/>
      <c r="E33" s="139"/>
    </row>
    <row r="34" spans="1:5" s="224" customFormat="1" ht="12" customHeight="1" thickBot="1" x14ac:dyDescent="0.3">
      <c r="A34" s="14" t="s">
        <v>532</v>
      </c>
      <c r="B34" s="389" t="s">
        <v>201</v>
      </c>
      <c r="C34" s="214"/>
      <c r="D34" s="214"/>
      <c r="E34" s="141"/>
    </row>
    <row r="35" spans="1:5" s="224" customFormat="1" ht="12" customHeight="1" thickBot="1" x14ac:dyDescent="0.3">
      <c r="A35" s="18" t="s">
        <v>12</v>
      </c>
      <c r="B35" s="19" t="s">
        <v>362</v>
      </c>
      <c r="C35" s="211">
        <f>SUM(C36:C46)</f>
        <v>0</v>
      </c>
      <c r="D35" s="211">
        <f>SUM(D36:D46)</f>
        <v>0</v>
      </c>
      <c r="E35" s="138">
        <f>SUM(E36:E46)</f>
        <v>0</v>
      </c>
    </row>
    <row r="36" spans="1:5" s="224" customFormat="1" ht="12" customHeight="1" x14ac:dyDescent="0.25">
      <c r="A36" s="13" t="s">
        <v>59</v>
      </c>
      <c r="B36" s="225" t="s">
        <v>204</v>
      </c>
      <c r="C36" s="213"/>
      <c r="D36" s="213"/>
      <c r="E36" s="140"/>
    </row>
    <row r="37" spans="1:5" s="224" customFormat="1" ht="12" customHeight="1" x14ac:dyDescent="0.25">
      <c r="A37" s="12" t="s">
        <v>60</v>
      </c>
      <c r="B37" s="226" t="s">
        <v>205</v>
      </c>
      <c r="C37" s="212"/>
      <c r="D37" s="212"/>
      <c r="E37" s="139"/>
    </row>
    <row r="38" spans="1:5" s="224" customFormat="1" ht="12" customHeight="1" x14ac:dyDescent="0.25">
      <c r="A38" s="12" t="s">
        <v>61</v>
      </c>
      <c r="B38" s="226" t="s">
        <v>206</v>
      </c>
      <c r="C38" s="212"/>
      <c r="D38" s="212"/>
      <c r="E38" s="139"/>
    </row>
    <row r="39" spans="1:5" s="224" customFormat="1" ht="12" customHeight="1" x14ac:dyDescent="0.25">
      <c r="A39" s="12" t="s">
        <v>119</v>
      </c>
      <c r="B39" s="226" t="s">
        <v>207</v>
      </c>
      <c r="C39" s="212"/>
      <c r="D39" s="212"/>
      <c r="E39" s="139"/>
    </row>
    <row r="40" spans="1:5" s="224" customFormat="1" ht="12" customHeight="1" x14ac:dyDescent="0.25">
      <c r="A40" s="12" t="s">
        <v>120</v>
      </c>
      <c r="B40" s="226" t="s">
        <v>208</v>
      </c>
      <c r="C40" s="212"/>
      <c r="D40" s="212"/>
      <c r="E40" s="139"/>
    </row>
    <row r="41" spans="1:5" s="224" customFormat="1" ht="12" customHeight="1" x14ac:dyDescent="0.25">
      <c r="A41" s="12" t="s">
        <v>121</v>
      </c>
      <c r="B41" s="226" t="s">
        <v>209</v>
      </c>
      <c r="C41" s="212"/>
      <c r="D41" s="212"/>
      <c r="E41" s="139"/>
    </row>
    <row r="42" spans="1:5" s="224" customFormat="1" ht="12" customHeight="1" x14ac:dyDescent="0.25">
      <c r="A42" s="12" t="s">
        <v>122</v>
      </c>
      <c r="B42" s="226" t="s">
        <v>210</v>
      </c>
      <c r="C42" s="212"/>
      <c r="D42" s="212"/>
      <c r="E42" s="139"/>
    </row>
    <row r="43" spans="1:5" s="224" customFormat="1" ht="12" customHeight="1" x14ac:dyDescent="0.25">
      <c r="A43" s="12" t="s">
        <v>123</v>
      </c>
      <c r="B43" s="226" t="s">
        <v>533</v>
      </c>
      <c r="C43" s="212"/>
      <c r="D43" s="212"/>
      <c r="E43" s="139"/>
    </row>
    <row r="44" spans="1:5" s="224" customFormat="1" ht="12" customHeight="1" x14ac:dyDescent="0.25">
      <c r="A44" s="12" t="s">
        <v>202</v>
      </c>
      <c r="B44" s="226" t="s">
        <v>212</v>
      </c>
      <c r="C44" s="215"/>
      <c r="D44" s="215"/>
      <c r="E44" s="142"/>
    </row>
    <row r="45" spans="1:5" s="224" customFormat="1" ht="12" customHeight="1" x14ac:dyDescent="0.25">
      <c r="A45" s="14" t="s">
        <v>203</v>
      </c>
      <c r="B45" s="227" t="s">
        <v>364</v>
      </c>
      <c r="C45" s="216"/>
      <c r="D45" s="216"/>
      <c r="E45" s="143"/>
    </row>
    <row r="46" spans="1:5" s="224" customFormat="1" ht="12" customHeight="1" thickBot="1" x14ac:dyDescent="0.3">
      <c r="A46" s="14" t="s">
        <v>363</v>
      </c>
      <c r="B46" s="147" t="s">
        <v>213</v>
      </c>
      <c r="C46" s="216"/>
      <c r="D46" s="216"/>
      <c r="E46" s="143"/>
    </row>
    <row r="47" spans="1:5" s="224" customFormat="1" ht="12" customHeight="1" thickBot="1" x14ac:dyDescent="0.3">
      <c r="A47" s="18" t="s">
        <v>13</v>
      </c>
      <c r="B47" s="19" t="s">
        <v>214</v>
      </c>
      <c r="C47" s="211">
        <f>SUM(C48:C52)</f>
        <v>0</v>
      </c>
      <c r="D47" s="211">
        <f>SUM(D48:D52)</f>
        <v>0</v>
      </c>
      <c r="E47" s="138">
        <f>SUM(E48:E52)</f>
        <v>0</v>
      </c>
    </row>
    <row r="48" spans="1:5" s="224" customFormat="1" ht="12" customHeight="1" x14ac:dyDescent="0.25">
      <c r="A48" s="13" t="s">
        <v>62</v>
      </c>
      <c r="B48" s="225" t="s">
        <v>218</v>
      </c>
      <c r="C48" s="264"/>
      <c r="D48" s="264"/>
      <c r="E48" s="144"/>
    </row>
    <row r="49" spans="1:5" s="224" customFormat="1" ht="12" customHeight="1" x14ac:dyDescent="0.25">
      <c r="A49" s="12" t="s">
        <v>63</v>
      </c>
      <c r="B49" s="226" t="s">
        <v>219</v>
      </c>
      <c r="C49" s="215"/>
      <c r="D49" s="215"/>
      <c r="E49" s="142"/>
    </row>
    <row r="50" spans="1:5" s="224" customFormat="1" ht="12" customHeight="1" x14ac:dyDescent="0.25">
      <c r="A50" s="12" t="s">
        <v>215</v>
      </c>
      <c r="B50" s="226" t="s">
        <v>220</v>
      </c>
      <c r="C50" s="215"/>
      <c r="D50" s="215"/>
      <c r="E50" s="142"/>
    </row>
    <row r="51" spans="1:5" s="224" customFormat="1" ht="12" customHeight="1" x14ac:dyDescent="0.25">
      <c r="A51" s="12" t="s">
        <v>216</v>
      </c>
      <c r="B51" s="226" t="s">
        <v>221</v>
      </c>
      <c r="C51" s="215"/>
      <c r="D51" s="215"/>
      <c r="E51" s="142"/>
    </row>
    <row r="52" spans="1:5" s="224" customFormat="1" ht="12" customHeight="1" thickBot="1" x14ac:dyDescent="0.3">
      <c r="A52" s="14" t="s">
        <v>217</v>
      </c>
      <c r="B52" s="147" t="s">
        <v>222</v>
      </c>
      <c r="C52" s="216"/>
      <c r="D52" s="216"/>
      <c r="E52" s="143"/>
    </row>
    <row r="53" spans="1:5" s="224" customFormat="1" ht="12" customHeight="1" thickBot="1" x14ac:dyDescent="0.3">
      <c r="A53" s="18" t="s">
        <v>124</v>
      </c>
      <c r="B53" s="19" t="s">
        <v>223</v>
      </c>
      <c r="C53" s="211">
        <f>SUM(C54:C56)</f>
        <v>0</v>
      </c>
      <c r="D53" s="211">
        <f>SUM(D54:D56)</f>
        <v>0</v>
      </c>
      <c r="E53" s="138">
        <f>SUM(E54:E56)</f>
        <v>0</v>
      </c>
    </row>
    <row r="54" spans="1:5" s="224" customFormat="1" ht="12" customHeight="1" x14ac:dyDescent="0.25">
      <c r="A54" s="13" t="s">
        <v>64</v>
      </c>
      <c r="B54" s="225" t="s">
        <v>224</v>
      </c>
      <c r="C54" s="213"/>
      <c r="D54" s="213"/>
      <c r="E54" s="140"/>
    </row>
    <row r="55" spans="1:5" s="224" customFormat="1" ht="12" customHeight="1" x14ac:dyDescent="0.25">
      <c r="A55" s="12" t="s">
        <v>65</v>
      </c>
      <c r="B55" s="226" t="s">
        <v>356</v>
      </c>
      <c r="C55" s="212"/>
      <c r="D55" s="212"/>
      <c r="E55" s="139"/>
    </row>
    <row r="56" spans="1:5" s="224" customFormat="1" ht="12" customHeight="1" x14ac:dyDescent="0.25">
      <c r="A56" s="12" t="s">
        <v>227</v>
      </c>
      <c r="B56" s="226" t="s">
        <v>225</v>
      </c>
      <c r="C56" s="212"/>
      <c r="D56" s="212"/>
      <c r="E56" s="139"/>
    </row>
    <row r="57" spans="1:5" s="224" customFormat="1" ht="12" customHeight="1" thickBot="1" x14ac:dyDescent="0.3">
      <c r="A57" s="14" t="s">
        <v>228</v>
      </c>
      <c r="B57" s="147" t="s">
        <v>226</v>
      </c>
      <c r="C57" s="214"/>
      <c r="D57" s="214"/>
      <c r="E57" s="141"/>
    </row>
    <row r="58" spans="1:5" s="224" customFormat="1" ht="12" customHeight="1" thickBot="1" x14ac:dyDescent="0.3">
      <c r="A58" s="18" t="s">
        <v>15</v>
      </c>
      <c r="B58" s="145" t="s">
        <v>229</v>
      </c>
      <c r="C58" s="211">
        <f>SUM(C59:C61)</f>
        <v>0</v>
      </c>
      <c r="D58" s="211">
        <f>SUM(D59:D61)</f>
        <v>0</v>
      </c>
      <c r="E58" s="138">
        <f>SUM(E59:E61)</f>
        <v>0</v>
      </c>
    </row>
    <row r="59" spans="1:5" s="224" customFormat="1" ht="12" customHeight="1" x14ac:dyDescent="0.25">
      <c r="A59" s="13" t="s">
        <v>125</v>
      </c>
      <c r="B59" s="225" t="s">
        <v>231</v>
      </c>
      <c r="C59" s="215"/>
      <c r="D59" s="215"/>
      <c r="E59" s="142"/>
    </row>
    <row r="60" spans="1:5" s="224" customFormat="1" ht="12" customHeight="1" x14ac:dyDescent="0.25">
      <c r="A60" s="12" t="s">
        <v>126</v>
      </c>
      <c r="B60" s="226" t="s">
        <v>357</v>
      </c>
      <c r="C60" s="215"/>
      <c r="D60" s="215"/>
      <c r="E60" s="142"/>
    </row>
    <row r="61" spans="1:5" s="224" customFormat="1" ht="12" customHeight="1" x14ac:dyDescent="0.25">
      <c r="A61" s="12" t="s">
        <v>163</v>
      </c>
      <c r="B61" s="226" t="s">
        <v>232</v>
      </c>
      <c r="C61" s="215"/>
      <c r="D61" s="215"/>
      <c r="E61" s="142"/>
    </row>
    <row r="62" spans="1:5" s="224" customFormat="1" ht="12" customHeight="1" thickBot="1" x14ac:dyDescent="0.3">
      <c r="A62" s="14" t="s">
        <v>230</v>
      </c>
      <c r="B62" s="147" t="s">
        <v>233</v>
      </c>
      <c r="C62" s="215"/>
      <c r="D62" s="215"/>
      <c r="E62" s="142"/>
    </row>
    <row r="63" spans="1:5" s="224" customFormat="1" ht="12" customHeight="1" thickBot="1" x14ac:dyDescent="0.3">
      <c r="A63" s="275" t="s">
        <v>404</v>
      </c>
      <c r="B63" s="19" t="s">
        <v>234</v>
      </c>
      <c r="C63" s="217">
        <f>+C6+C13+C20+C27+C35+C47+C53+C58</f>
        <v>0</v>
      </c>
      <c r="D63" s="217">
        <f>+D6+D13+D20+D27+D35+D47+D53+D58</f>
        <v>0</v>
      </c>
      <c r="E63" s="253">
        <f>+E6+E13+E20+E27+E35+E47+E53+E58</f>
        <v>0</v>
      </c>
    </row>
    <row r="64" spans="1:5" s="224" customFormat="1" ht="12" customHeight="1" thickBot="1" x14ac:dyDescent="0.3">
      <c r="A64" s="265" t="s">
        <v>235</v>
      </c>
      <c r="B64" s="145" t="s">
        <v>236</v>
      </c>
      <c r="C64" s="211">
        <f>SUM(C65:C67)</f>
        <v>0</v>
      </c>
      <c r="D64" s="211">
        <f>SUM(D65:D67)</f>
        <v>0</v>
      </c>
      <c r="E64" s="138">
        <f>SUM(E65:E67)</f>
        <v>0</v>
      </c>
    </row>
    <row r="65" spans="1:5" s="224" customFormat="1" ht="12" customHeight="1" x14ac:dyDescent="0.25">
      <c r="A65" s="13" t="s">
        <v>267</v>
      </c>
      <c r="B65" s="225" t="s">
        <v>237</v>
      </c>
      <c r="C65" s="215"/>
      <c r="D65" s="215"/>
      <c r="E65" s="142"/>
    </row>
    <row r="66" spans="1:5" s="224" customFormat="1" ht="12" customHeight="1" x14ac:dyDescent="0.25">
      <c r="A66" s="12" t="s">
        <v>276</v>
      </c>
      <c r="B66" s="226" t="s">
        <v>238</v>
      </c>
      <c r="C66" s="215"/>
      <c r="D66" s="215"/>
      <c r="E66" s="142"/>
    </row>
    <row r="67" spans="1:5" s="224" customFormat="1" ht="12" customHeight="1" thickBot="1" x14ac:dyDescent="0.3">
      <c r="A67" s="14" t="s">
        <v>277</v>
      </c>
      <c r="B67" s="271" t="s">
        <v>389</v>
      </c>
      <c r="C67" s="215"/>
      <c r="D67" s="215"/>
      <c r="E67" s="142"/>
    </row>
    <row r="68" spans="1:5" s="224" customFormat="1" ht="12" customHeight="1" thickBot="1" x14ac:dyDescent="0.3">
      <c r="A68" s="265" t="s">
        <v>240</v>
      </c>
      <c r="B68" s="145" t="s">
        <v>241</v>
      </c>
      <c r="C68" s="211">
        <f>SUM(C69:C72)</f>
        <v>0</v>
      </c>
      <c r="D68" s="211">
        <f>SUM(D69:D72)</f>
        <v>0</v>
      </c>
      <c r="E68" s="138">
        <f>SUM(E69:E72)</f>
        <v>0</v>
      </c>
    </row>
    <row r="69" spans="1:5" s="224" customFormat="1" ht="12" customHeight="1" x14ac:dyDescent="0.25">
      <c r="A69" s="13" t="s">
        <v>102</v>
      </c>
      <c r="B69" s="225" t="s">
        <v>242</v>
      </c>
      <c r="C69" s="215"/>
      <c r="D69" s="215"/>
      <c r="E69" s="142"/>
    </row>
    <row r="70" spans="1:5" s="224" customFormat="1" ht="12" customHeight="1" x14ac:dyDescent="0.25">
      <c r="A70" s="12" t="s">
        <v>103</v>
      </c>
      <c r="B70" s="226" t="s">
        <v>243</v>
      </c>
      <c r="C70" s="215"/>
      <c r="D70" s="215"/>
      <c r="E70" s="142"/>
    </row>
    <row r="71" spans="1:5" s="224" customFormat="1" ht="12" customHeight="1" x14ac:dyDescent="0.25">
      <c r="A71" s="12" t="s">
        <v>268</v>
      </c>
      <c r="B71" s="226" t="s">
        <v>244</v>
      </c>
      <c r="C71" s="215"/>
      <c r="D71" s="215"/>
      <c r="E71" s="142"/>
    </row>
    <row r="72" spans="1:5" s="224" customFormat="1" ht="12" customHeight="1" thickBot="1" x14ac:dyDescent="0.3">
      <c r="A72" s="14" t="s">
        <v>269</v>
      </c>
      <c r="B72" s="147" t="s">
        <v>245</v>
      </c>
      <c r="C72" s="215"/>
      <c r="D72" s="215"/>
      <c r="E72" s="142"/>
    </row>
    <row r="73" spans="1:5" s="224" customFormat="1" ht="12" customHeight="1" thickBot="1" x14ac:dyDescent="0.3">
      <c r="A73" s="265" t="s">
        <v>246</v>
      </c>
      <c r="B73" s="145" t="s">
        <v>247</v>
      </c>
      <c r="C73" s="211">
        <f>SUM(C74:C75)</f>
        <v>0</v>
      </c>
      <c r="D73" s="211">
        <f>SUM(D74:D75)</f>
        <v>0</v>
      </c>
      <c r="E73" s="138">
        <f>SUM(E74:E75)</f>
        <v>0</v>
      </c>
    </row>
    <row r="74" spans="1:5" s="224" customFormat="1" ht="12" customHeight="1" x14ac:dyDescent="0.25">
      <c r="A74" s="13" t="s">
        <v>270</v>
      </c>
      <c r="B74" s="225" t="s">
        <v>248</v>
      </c>
      <c r="C74" s="215"/>
      <c r="D74" s="215"/>
      <c r="E74" s="142"/>
    </row>
    <row r="75" spans="1:5" s="224" customFormat="1" ht="12" customHeight="1" thickBot="1" x14ac:dyDescent="0.3">
      <c r="A75" s="14" t="s">
        <v>271</v>
      </c>
      <c r="B75" s="147" t="s">
        <v>249</v>
      </c>
      <c r="C75" s="215"/>
      <c r="D75" s="215"/>
      <c r="E75" s="142"/>
    </row>
    <row r="76" spans="1:5" s="224" customFormat="1" ht="12" customHeight="1" thickBot="1" x14ac:dyDescent="0.3">
      <c r="A76" s="265" t="s">
        <v>250</v>
      </c>
      <c r="B76" s="145" t="s">
        <v>251</v>
      </c>
      <c r="C76" s="211">
        <f>SUM(C77:C79)</f>
        <v>0</v>
      </c>
      <c r="D76" s="211">
        <f>SUM(D77:D79)</f>
        <v>0</v>
      </c>
      <c r="E76" s="138">
        <f>SUM(E77:E79)</f>
        <v>0</v>
      </c>
    </row>
    <row r="77" spans="1:5" s="224" customFormat="1" ht="12" customHeight="1" x14ac:dyDescent="0.25">
      <c r="A77" s="13" t="s">
        <v>272</v>
      </c>
      <c r="B77" s="225" t="s">
        <v>252</v>
      </c>
      <c r="C77" s="215"/>
      <c r="D77" s="215"/>
      <c r="E77" s="142"/>
    </row>
    <row r="78" spans="1:5" s="224" customFormat="1" ht="12" customHeight="1" x14ac:dyDescent="0.25">
      <c r="A78" s="12" t="s">
        <v>273</v>
      </c>
      <c r="B78" s="226" t="s">
        <v>253</v>
      </c>
      <c r="C78" s="215"/>
      <c r="D78" s="215"/>
      <c r="E78" s="142"/>
    </row>
    <row r="79" spans="1:5" s="224" customFormat="1" ht="12" customHeight="1" thickBot="1" x14ac:dyDescent="0.3">
      <c r="A79" s="14" t="s">
        <v>274</v>
      </c>
      <c r="B79" s="147" t="s">
        <v>254</v>
      </c>
      <c r="C79" s="215"/>
      <c r="D79" s="215"/>
      <c r="E79" s="142"/>
    </row>
    <row r="80" spans="1:5" s="224" customFormat="1" ht="12" customHeight="1" thickBot="1" x14ac:dyDescent="0.3">
      <c r="A80" s="265" t="s">
        <v>255</v>
      </c>
      <c r="B80" s="145" t="s">
        <v>275</v>
      </c>
      <c r="C80" s="211">
        <f>SUM(C81:C84)</f>
        <v>0</v>
      </c>
      <c r="D80" s="211">
        <f>SUM(D81:D84)</f>
        <v>0</v>
      </c>
      <c r="E80" s="138">
        <f>SUM(E81:E84)</f>
        <v>0</v>
      </c>
    </row>
    <row r="81" spans="1:5" s="224" customFormat="1" ht="12" customHeight="1" x14ac:dyDescent="0.25">
      <c r="A81" s="229" t="s">
        <v>256</v>
      </c>
      <c r="B81" s="225" t="s">
        <v>257</v>
      </c>
      <c r="C81" s="215"/>
      <c r="D81" s="215"/>
      <c r="E81" s="142"/>
    </row>
    <row r="82" spans="1:5" s="224" customFormat="1" ht="12" customHeight="1" x14ac:dyDescent="0.25">
      <c r="A82" s="230" t="s">
        <v>258</v>
      </c>
      <c r="B82" s="226" t="s">
        <v>259</v>
      </c>
      <c r="C82" s="215"/>
      <c r="D82" s="215"/>
      <c r="E82" s="142"/>
    </row>
    <row r="83" spans="1:5" s="224" customFormat="1" ht="12" customHeight="1" x14ac:dyDescent="0.25">
      <c r="A83" s="230" t="s">
        <v>260</v>
      </c>
      <c r="B83" s="226" t="s">
        <v>261</v>
      </c>
      <c r="C83" s="215"/>
      <c r="D83" s="215"/>
      <c r="E83" s="142"/>
    </row>
    <row r="84" spans="1:5" s="224" customFormat="1" ht="12" customHeight="1" thickBot="1" x14ac:dyDescent="0.3">
      <c r="A84" s="231" t="s">
        <v>262</v>
      </c>
      <c r="B84" s="147" t="s">
        <v>263</v>
      </c>
      <c r="C84" s="215"/>
      <c r="D84" s="215"/>
      <c r="E84" s="142"/>
    </row>
    <row r="85" spans="1:5" s="224" customFormat="1" ht="12" customHeight="1" thickBot="1" x14ac:dyDescent="0.3">
      <c r="A85" s="265" t="s">
        <v>264</v>
      </c>
      <c r="B85" s="145" t="s">
        <v>403</v>
      </c>
      <c r="C85" s="267"/>
      <c r="D85" s="267"/>
      <c r="E85" s="268"/>
    </row>
    <row r="86" spans="1:5" s="224" customFormat="1" ht="13.5" customHeight="1" thickBot="1" x14ac:dyDescent="0.3">
      <c r="A86" s="265" t="s">
        <v>266</v>
      </c>
      <c r="B86" s="145" t="s">
        <v>265</v>
      </c>
      <c r="C86" s="267"/>
      <c r="D86" s="267"/>
      <c r="E86" s="268"/>
    </row>
    <row r="87" spans="1:5" s="224" customFormat="1" ht="15.75" customHeight="1" thickBot="1" x14ac:dyDescent="0.3">
      <c r="A87" s="265" t="s">
        <v>278</v>
      </c>
      <c r="B87" s="232" t="s">
        <v>406</v>
      </c>
      <c r="C87" s="217">
        <f>+C64+C68+C73+C76+C80+C86+C85</f>
        <v>0</v>
      </c>
      <c r="D87" s="217">
        <f>+D64+D68+D73+D76+D80+D86+D85</f>
        <v>0</v>
      </c>
      <c r="E87" s="253">
        <f>+E64+E68+E73+E76+E80+E86+E85</f>
        <v>0</v>
      </c>
    </row>
    <row r="88" spans="1:5" s="224" customFormat="1" ht="25.5" customHeight="1" thickBot="1" x14ac:dyDescent="0.3">
      <c r="A88" s="266" t="s">
        <v>405</v>
      </c>
      <c r="B88" s="233" t="s">
        <v>407</v>
      </c>
      <c r="C88" s="217">
        <f>+C63+C87</f>
        <v>0</v>
      </c>
      <c r="D88" s="217">
        <f>+D63+D87</f>
        <v>0</v>
      </c>
      <c r="E88" s="253">
        <f>+E63+E87</f>
        <v>0</v>
      </c>
    </row>
    <row r="89" spans="1:5" s="224" customFormat="1" ht="83.25" customHeight="1" x14ac:dyDescent="0.25">
      <c r="A89" s="3"/>
      <c r="B89" s="4"/>
      <c r="C89" s="149"/>
    </row>
    <row r="90" spans="1:5" ht="16.5" customHeight="1" x14ac:dyDescent="0.3">
      <c r="A90" s="529" t="s">
        <v>36</v>
      </c>
      <c r="B90" s="529"/>
      <c r="C90" s="529"/>
      <c r="D90" s="529"/>
      <c r="E90" s="529"/>
    </row>
    <row r="91" spans="1:5" s="234" customFormat="1" ht="16.5" customHeight="1" thickBot="1" x14ac:dyDescent="0.35">
      <c r="A91" s="530" t="s">
        <v>106</v>
      </c>
      <c r="B91" s="530"/>
      <c r="C91" s="68"/>
      <c r="E91" s="68" t="str">
        <f>E2</f>
        <v xml:space="preserve"> Forintban!</v>
      </c>
    </row>
    <row r="92" spans="1:5" x14ac:dyDescent="0.3">
      <c r="A92" s="521" t="s">
        <v>54</v>
      </c>
      <c r="B92" s="523" t="s">
        <v>450</v>
      </c>
      <c r="C92" s="525" t="str">
        <f>+CONCATENATE(LEFT(ÖSSZEFÜGGÉSEK!A6,4),". évi")</f>
        <v>2017. évi</v>
      </c>
      <c r="D92" s="526"/>
      <c r="E92" s="527"/>
    </row>
    <row r="93" spans="1:5" ht="23.4" thickBot="1" x14ac:dyDescent="0.35">
      <c r="A93" s="522"/>
      <c r="B93" s="524"/>
      <c r="C93" s="294" t="s">
        <v>448</v>
      </c>
      <c r="D93" s="292" t="s">
        <v>449</v>
      </c>
      <c r="E93" s="293" t="str">
        <f>+CONCATENATE(LEFT(ÖSSZEFÜGGÉSEK!A6,4),". VI. 30.",CHAR(10),"teljesítés")</f>
        <v>2017. VI. 30.
teljesítés</v>
      </c>
    </row>
    <row r="94" spans="1:5" s="223" customFormat="1" ht="12" customHeight="1" thickBot="1" x14ac:dyDescent="0.25">
      <c r="A94" s="24" t="s">
        <v>415</v>
      </c>
      <c r="B94" s="25" t="s">
        <v>416</v>
      </c>
      <c r="C94" s="25" t="s">
        <v>417</v>
      </c>
      <c r="D94" s="25" t="s">
        <v>419</v>
      </c>
      <c r="E94" s="305" t="s">
        <v>418</v>
      </c>
    </row>
    <row r="95" spans="1:5" ht="12" customHeight="1" thickBot="1" x14ac:dyDescent="0.35">
      <c r="A95" s="20" t="s">
        <v>8</v>
      </c>
      <c r="B95" s="23" t="s">
        <v>365</v>
      </c>
      <c r="C95" s="210">
        <f>C96+C97+C98+C99+C100+C113</f>
        <v>0</v>
      </c>
      <c r="D95" s="210">
        <f>D96+D97+D98+D99+D100+D113</f>
        <v>0</v>
      </c>
      <c r="E95" s="278">
        <f>E96+E97+E98+E99+E100+E113</f>
        <v>0</v>
      </c>
    </row>
    <row r="96" spans="1:5" ht="12" customHeight="1" x14ac:dyDescent="0.3">
      <c r="A96" s="15" t="s">
        <v>66</v>
      </c>
      <c r="B96" s="8" t="s">
        <v>37</v>
      </c>
      <c r="C96" s="285"/>
      <c r="D96" s="285"/>
      <c r="E96" s="279"/>
    </row>
    <row r="97" spans="1:5" ht="12" customHeight="1" x14ac:dyDescent="0.3">
      <c r="A97" s="12" t="s">
        <v>67</v>
      </c>
      <c r="B97" s="6" t="s">
        <v>127</v>
      </c>
      <c r="C97" s="212"/>
      <c r="D97" s="212"/>
      <c r="E97" s="139"/>
    </row>
    <row r="98" spans="1:5" ht="12" customHeight="1" x14ac:dyDescent="0.3">
      <c r="A98" s="12" t="s">
        <v>68</v>
      </c>
      <c r="B98" s="6" t="s">
        <v>94</v>
      </c>
      <c r="C98" s="214"/>
      <c r="D98" s="214"/>
      <c r="E98" s="141"/>
    </row>
    <row r="99" spans="1:5" ht="12" customHeight="1" x14ac:dyDescent="0.3">
      <c r="A99" s="12" t="s">
        <v>69</v>
      </c>
      <c r="B99" s="9" t="s">
        <v>128</v>
      </c>
      <c r="C99" s="214"/>
      <c r="D99" s="214"/>
      <c r="E99" s="141"/>
    </row>
    <row r="100" spans="1:5" ht="12" customHeight="1" x14ac:dyDescent="0.3">
      <c r="A100" s="12" t="s">
        <v>78</v>
      </c>
      <c r="B100" s="17" t="s">
        <v>129</v>
      </c>
      <c r="C100" s="214"/>
      <c r="D100" s="214"/>
      <c r="E100" s="141"/>
    </row>
    <row r="101" spans="1:5" ht="12" customHeight="1" x14ac:dyDescent="0.3">
      <c r="A101" s="12" t="s">
        <v>70</v>
      </c>
      <c r="B101" s="6" t="s">
        <v>370</v>
      </c>
      <c r="C101" s="214"/>
      <c r="D101" s="214"/>
      <c r="E101" s="141"/>
    </row>
    <row r="102" spans="1:5" ht="12" customHeight="1" x14ac:dyDescent="0.3">
      <c r="A102" s="12" t="s">
        <v>71</v>
      </c>
      <c r="B102" s="72" t="s">
        <v>369</v>
      </c>
      <c r="C102" s="214"/>
      <c r="D102" s="214"/>
      <c r="E102" s="141"/>
    </row>
    <row r="103" spans="1:5" ht="12" customHeight="1" x14ac:dyDescent="0.3">
      <c r="A103" s="12" t="s">
        <v>79</v>
      </c>
      <c r="B103" s="72" t="s">
        <v>368</v>
      </c>
      <c r="C103" s="214"/>
      <c r="D103" s="214"/>
      <c r="E103" s="141"/>
    </row>
    <row r="104" spans="1:5" ht="12" customHeight="1" x14ac:dyDescent="0.3">
      <c r="A104" s="12" t="s">
        <v>80</v>
      </c>
      <c r="B104" s="70" t="s">
        <v>281</v>
      </c>
      <c r="C104" s="214"/>
      <c r="D104" s="214"/>
      <c r="E104" s="141"/>
    </row>
    <row r="105" spans="1:5" ht="12" customHeight="1" x14ac:dyDescent="0.3">
      <c r="A105" s="12" t="s">
        <v>81</v>
      </c>
      <c r="B105" s="71" t="s">
        <v>282</v>
      </c>
      <c r="C105" s="214"/>
      <c r="D105" s="214"/>
      <c r="E105" s="141"/>
    </row>
    <row r="106" spans="1:5" ht="12" customHeight="1" x14ac:dyDescent="0.3">
      <c r="A106" s="12" t="s">
        <v>82</v>
      </c>
      <c r="B106" s="71" t="s">
        <v>283</v>
      </c>
      <c r="C106" s="214"/>
      <c r="D106" s="214"/>
      <c r="E106" s="141"/>
    </row>
    <row r="107" spans="1:5" ht="12" customHeight="1" x14ac:dyDescent="0.3">
      <c r="A107" s="12" t="s">
        <v>84</v>
      </c>
      <c r="B107" s="70" t="s">
        <v>284</v>
      </c>
      <c r="C107" s="214"/>
      <c r="D107" s="214"/>
      <c r="E107" s="141"/>
    </row>
    <row r="108" spans="1:5" ht="12" customHeight="1" x14ac:dyDescent="0.3">
      <c r="A108" s="12" t="s">
        <v>130</v>
      </c>
      <c r="B108" s="70" t="s">
        <v>285</v>
      </c>
      <c r="C108" s="214"/>
      <c r="D108" s="214"/>
      <c r="E108" s="141"/>
    </row>
    <row r="109" spans="1:5" ht="12" customHeight="1" x14ac:dyDescent="0.3">
      <c r="A109" s="12" t="s">
        <v>279</v>
      </c>
      <c r="B109" s="71" t="s">
        <v>286</v>
      </c>
      <c r="C109" s="214"/>
      <c r="D109" s="214"/>
      <c r="E109" s="141"/>
    </row>
    <row r="110" spans="1:5" ht="12" customHeight="1" x14ac:dyDescent="0.3">
      <c r="A110" s="11" t="s">
        <v>280</v>
      </c>
      <c r="B110" s="72" t="s">
        <v>287</v>
      </c>
      <c r="C110" s="214"/>
      <c r="D110" s="214"/>
      <c r="E110" s="141"/>
    </row>
    <row r="111" spans="1:5" ht="12" customHeight="1" x14ac:dyDescent="0.3">
      <c r="A111" s="12" t="s">
        <v>366</v>
      </c>
      <c r="B111" s="72" t="s">
        <v>288</v>
      </c>
      <c r="C111" s="214"/>
      <c r="D111" s="214"/>
      <c r="E111" s="141"/>
    </row>
    <row r="112" spans="1:5" ht="12" customHeight="1" x14ac:dyDescent="0.3">
      <c r="A112" s="14" t="s">
        <v>367</v>
      </c>
      <c r="B112" s="72" t="s">
        <v>289</v>
      </c>
      <c r="C112" s="214"/>
      <c r="D112" s="214"/>
      <c r="E112" s="141"/>
    </row>
    <row r="113" spans="1:5" ht="12" customHeight="1" x14ac:dyDescent="0.3">
      <c r="A113" s="12" t="s">
        <v>371</v>
      </c>
      <c r="B113" s="9" t="s">
        <v>38</v>
      </c>
      <c r="C113" s="212"/>
      <c r="D113" s="212"/>
      <c r="E113" s="139"/>
    </row>
    <row r="114" spans="1:5" ht="12" customHeight="1" x14ac:dyDescent="0.3">
      <c r="A114" s="12" t="s">
        <v>372</v>
      </c>
      <c r="B114" s="6" t="s">
        <v>374</v>
      </c>
      <c r="C114" s="212"/>
      <c r="D114" s="212"/>
      <c r="E114" s="139"/>
    </row>
    <row r="115" spans="1:5" ht="12" customHeight="1" thickBot="1" x14ac:dyDescent="0.35">
      <c r="A115" s="16" t="s">
        <v>373</v>
      </c>
      <c r="B115" s="274" t="s">
        <v>375</v>
      </c>
      <c r="C115" s="286"/>
      <c r="D115" s="286"/>
      <c r="E115" s="280"/>
    </row>
    <row r="116" spans="1:5" ht="12" customHeight="1" thickBot="1" x14ac:dyDescent="0.35">
      <c r="A116" s="272" t="s">
        <v>9</v>
      </c>
      <c r="B116" s="273" t="s">
        <v>290</v>
      </c>
      <c r="C116" s="287">
        <f>+C117+C119+C121</f>
        <v>0</v>
      </c>
      <c r="D116" s="211">
        <f>+D117+D119+D121</f>
        <v>0</v>
      </c>
      <c r="E116" s="281">
        <f>+E117+E119+E121</f>
        <v>0</v>
      </c>
    </row>
    <row r="117" spans="1:5" ht="12" customHeight="1" x14ac:dyDescent="0.3">
      <c r="A117" s="13" t="s">
        <v>72</v>
      </c>
      <c r="B117" s="6" t="s">
        <v>162</v>
      </c>
      <c r="C117" s="213"/>
      <c r="D117" s="298"/>
      <c r="E117" s="140"/>
    </row>
    <row r="118" spans="1:5" ht="12" customHeight="1" x14ac:dyDescent="0.3">
      <c r="A118" s="13" t="s">
        <v>73</v>
      </c>
      <c r="B118" s="10" t="s">
        <v>294</v>
      </c>
      <c r="C118" s="213"/>
      <c r="D118" s="298"/>
      <c r="E118" s="140"/>
    </row>
    <row r="119" spans="1:5" ht="12" customHeight="1" x14ac:dyDescent="0.3">
      <c r="A119" s="13" t="s">
        <v>74</v>
      </c>
      <c r="B119" s="10" t="s">
        <v>131</v>
      </c>
      <c r="C119" s="212"/>
      <c r="D119" s="299"/>
      <c r="E119" s="139"/>
    </row>
    <row r="120" spans="1:5" ht="12" customHeight="1" x14ac:dyDescent="0.3">
      <c r="A120" s="13" t="s">
        <v>75</v>
      </c>
      <c r="B120" s="10" t="s">
        <v>295</v>
      </c>
      <c r="C120" s="212"/>
      <c r="D120" s="299"/>
      <c r="E120" s="139"/>
    </row>
    <row r="121" spans="1:5" ht="12" customHeight="1" x14ac:dyDescent="0.3">
      <c r="A121" s="13" t="s">
        <v>76</v>
      </c>
      <c r="B121" s="147" t="s">
        <v>164</v>
      </c>
      <c r="C121" s="212"/>
      <c r="D121" s="299"/>
      <c r="E121" s="139"/>
    </row>
    <row r="122" spans="1:5" ht="12" customHeight="1" x14ac:dyDescent="0.3">
      <c r="A122" s="13" t="s">
        <v>83</v>
      </c>
      <c r="B122" s="146" t="s">
        <v>358</v>
      </c>
      <c r="C122" s="212"/>
      <c r="D122" s="299"/>
      <c r="E122" s="139"/>
    </row>
    <row r="123" spans="1:5" ht="12" customHeight="1" x14ac:dyDescent="0.3">
      <c r="A123" s="13" t="s">
        <v>85</v>
      </c>
      <c r="B123" s="221" t="s">
        <v>300</v>
      </c>
      <c r="C123" s="212"/>
      <c r="D123" s="299"/>
      <c r="E123" s="139"/>
    </row>
    <row r="124" spans="1:5" x14ac:dyDescent="0.3">
      <c r="A124" s="13" t="s">
        <v>132</v>
      </c>
      <c r="B124" s="71" t="s">
        <v>283</v>
      </c>
      <c r="C124" s="212"/>
      <c r="D124" s="299"/>
      <c r="E124" s="139"/>
    </row>
    <row r="125" spans="1:5" ht="12" customHeight="1" x14ac:dyDescent="0.3">
      <c r="A125" s="13" t="s">
        <v>133</v>
      </c>
      <c r="B125" s="71" t="s">
        <v>299</v>
      </c>
      <c r="C125" s="212"/>
      <c r="D125" s="299"/>
      <c r="E125" s="139"/>
    </row>
    <row r="126" spans="1:5" ht="12" customHeight="1" x14ac:dyDescent="0.3">
      <c r="A126" s="13" t="s">
        <v>134</v>
      </c>
      <c r="B126" s="71" t="s">
        <v>298</v>
      </c>
      <c r="C126" s="212"/>
      <c r="D126" s="299"/>
      <c r="E126" s="139"/>
    </row>
    <row r="127" spans="1:5" ht="12" customHeight="1" x14ac:dyDescent="0.3">
      <c r="A127" s="13" t="s">
        <v>291</v>
      </c>
      <c r="B127" s="71" t="s">
        <v>286</v>
      </c>
      <c r="C127" s="212"/>
      <c r="D127" s="299"/>
      <c r="E127" s="139"/>
    </row>
    <row r="128" spans="1:5" ht="12" customHeight="1" x14ac:dyDescent="0.3">
      <c r="A128" s="13" t="s">
        <v>292</v>
      </c>
      <c r="B128" s="71" t="s">
        <v>297</v>
      </c>
      <c r="C128" s="212"/>
      <c r="D128" s="299"/>
      <c r="E128" s="139"/>
    </row>
    <row r="129" spans="1:5" ht="16.2" thickBot="1" x14ac:dyDescent="0.35">
      <c r="A129" s="11" t="s">
        <v>293</v>
      </c>
      <c r="B129" s="71" t="s">
        <v>296</v>
      </c>
      <c r="C129" s="214"/>
      <c r="D129" s="300"/>
      <c r="E129" s="141"/>
    </row>
    <row r="130" spans="1:5" ht="12" customHeight="1" thickBot="1" x14ac:dyDescent="0.35">
      <c r="A130" s="18" t="s">
        <v>10</v>
      </c>
      <c r="B130" s="64" t="s">
        <v>376</v>
      </c>
      <c r="C130" s="211">
        <f>+C95+C116</f>
        <v>0</v>
      </c>
      <c r="D130" s="297">
        <f>+D95+D116</f>
        <v>0</v>
      </c>
      <c r="E130" s="138">
        <f>+E95+E116</f>
        <v>0</v>
      </c>
    </row>
    <row r="131" spans="1:5" ht="12" customHeight="1" thickBot="1" x14ac:dyDescent="0.35">
      <c r="A131" s="18" t="s">
        <v>11</v>
      </c>
      <c r="B131" s="64" t="s">
        <v>451</v>
      </c>
      <c r="C131" s="211">
        <f>+C132+C133+C134</f>
        <v>0</v>
      </c>
      <c r="D131" s="297">
        <f>+D132+D133+D134</f>
        <v>0</v>
      </c>
      <c r="E131" s="138">
        <f>+E132+E133+E134</f>
        <v>0</v>
      </c>
    </row>
    <row r="132" spans="1:5" ht="12" customHeight="1" x14ac:dyDescent="0.3">
      <c r="A132" s="13" t="s">
        <v>195</v>
      </c>
      <c r="B132" s="10" t="s">
        <v>384</v>
      </c>
      <c r="C132" s="212"/>
      <c r="D132" s="299"/>
      <c r="E132" s="139"/>
    </row>
    <row r="133" spans="1:5" ht="12" customHeight="1" x14ac:dyDescent="0.3">
      <c r="A133" s="13" t="s">
        <v>196</v>
      </c>
      <c r="B133" s="10" t="s">
        <v>385</v>
      </c>
      <c r="C133" s="212"/>
      <c r="D133" s="299"/>
      <c r="E133" s="139"/>
    </row>
    <row r="134" spans="1:5" ht="12" customHeight="1" thickBot="1" x14ac:dyDescent="0.35">
      <c r="A134" s="11" t="s">
        <v>197</v>
      </c>
      <c r="B134" s="10" t="s">
        <v>386</v>
      </c>
      <c r="C134" s="212"/>
      <c r="D134" s="299"/>
      <c r="E134" s="139"/>
    </row>
    <row r="135" spans="1:5" ht="12" customHeight="1" thickBot="1" x14ac:dyDescent="0.35">
      <c r="A135" s="18" t="s">
        <v>12</v>
      </c>
      <c r="B135" s="64" t="s">
        <v>378</v>
      </c>
      <c r="C135" s="211">
        <f>SUM(C136:C141)</f>
        <v>0</v>
      </c>
      <c r="D135" s="297">
        <f>SUM(D136:D141)</f>
        <v>0</v>
      </c>
      <c r="E135" s="138">
        <f>SUM(E136:E141)</f>
        <v>0</v>
      </c>
    </row>
    <row r="136" spans="1:5" ht="12" customHeight="1" x14ac:dyDescent="0.3">
      <c r="A136" s="13" t="s">
        <v>59</v>
      </c>
      <c r="B136" s="7" t="s">
        <v>387</v>
      </c>
      <c r="C136" s="212"/>
      <c r="D136" s="299"/>
      <c r="E136" s="139"/>
    </row>
    <row r="137" spans="1:5" ht="12" customHeight="1" x14ac:dyDescent="0.3">
      <c r="A137" s="13" t="s">
        <v>60</v>
      </c>
      <c r="B137" s="7" t="s">
        <v>379</v>
      </c>
      <c r="C137" s="212"/>
      <c r="D137" s="299"/>
      <c r="E137" s="139"/>
    </row>
    <row r="138" spans="1:5" ht="12" customHeight="1" x14ac:dyDescent="0.3">
      <c r="A138" s="13" t="s">
        <v>61</v>
      </c>
      <c r="B138" s="7" t="s">
        <v>380</v>
      </c>
      <c r="C138" s="212"/>
      <c r="D138" s="299"/>
      <c r="E138" s="139"/>
    </row>
    <row r="139" spans="1:5" ht="12" customHeight="1" x14ac:dyDescent="0.3">
      <c r="A139" s="13" t="s">
        <v>119</v>
      </c>
      <c r="B139" s="7" t="s">
        <v>381</v>
      </c>
      <c r="C139" s="212"/>
      <c r="D139" s="299"/>
      <c r="E139" s="139"/>
    </row>
    <row r="140" spans="1:5" ht="12" customHeight="1" x14ac:dyDescent="0.3">
      <c r="A140" s="13" t="s">
        <v>120</v>
      </c>
      <c r="B140" s="7" t="s">
        <v>382</v>
      </c>
      <c r="C140" s="212"/>
      <c r="D140" s="299"/>
      <c r="E140" s="139"/>
    </row>
    <row r="141" spans="1:5" ht="12" customHeight="1" thickBot="1" x14ac:dyDescent="0.35">
      <c r="A141" s="11" t="s">
        <v>121</v>
      </c>
      <c r="B141" s="7" t="s">
        <v>383</v>
      </c>
      <c r="C141" s="212"/>
      <c r="D141" s="299"/>
      <c r="E141" s="139"/>
    </row>
    <row r="142" spans="1:5" ht="12" customHeight="1" thickBot="1" x14ac:dyDescent="0.35">
      <c r="A142" s="18" t="s">
        <v>13</v>
      </c>
      <c r="B142" s="64" t="s">
        <v>391</v>
      </c>
      <c r="C142" s="217">
        <f>+C143+C144+C145+C146</f>
        <v>0</v>
      </c>
      <c r="D142" s="301">
        <f>+D143+D144+D145+D146</f>
        <v>0</v>
      </c>
      <c r="E142" s="253">
        <f>+E143+E144+E145+E146</f>
        <v>0</v>
      </c>
    </row>
    <row r="143" spans="1:5" ht="12" customHeight="1" x14ac:dyDescent="0.3">
      <c r="A143" s="13" t="s">
        <v>62</v>
      </c>
      <c r="B143" s="7" t="s">
        <v>301</v>
      </c>
      <c r="C143" s="212"/>
      <c r="D143" s="299"/>
      <c r="E143" s="139"/>
    </row>
    <row r="144" spans="1:5" ht="12" customHeight="1" x14ac:dyDescent="0.3">
      <c r="A144" s="13" t="s">
        <v>63</v>
      </c>
      <c r="B144" s="7" t="s">
        <v>302</v>
      </c>
      <c r="C144" s="212"/>
      <c r="D144" s="299"/>
      <c r="E144" s="139"/>
    </row>
    <row r="145" spans="1:9" ht="12" customHeight="1" x14ac:dyDescent="0.3">
      <c r="A145" s="13" t="s">
        <v>215</v>
      </c>
      <c r="B145" s="7" t="s">
        <v>392</v>
      </c>
      <c r="C145" s="212"/>
      <c r="D145" s="299"/>
      <c r="E145" s="139"/>
    </row>
    <row r="146" spans="1:9" ht="12" customHeight="1" thickBot="1" x14ac:dyDescent="0.35">
      <c r="A146" s="11" t="s">
        <v>216</v>
      </c>
      <c r="B146" s="5" t="s">
        <v>321</v>
      </c>
      <c r="C146" s="212"/>
      <c r="D146" s="299"/>
      <c r="E146" s="139"/>
    </row>
    <row r="147" spans="1:9" ht="12" customHeight="1" thickBot="1" x14ac:dyDescent="0.35">
      <c r="A147" s="18" t="s">
        <v>14</v>
      </c>
      <c r="B147" s="64" t="s">
        <v>393</v>
      </c>
      <c r="C147" s="288">
        <f>SUM(C148:C152)</f>
        <v>0</v>
      </c>
      <c r="D147" s="302">
        <f>SUM(D148:D152)</f>
        <v>0</v>
      </c>
      <c r="E147" s="282">
        <f>SUM(E148:E152)</f>
        <v>0</v>
      </c>
    </row>
    <row r="148" spans="1:9" ht="12" customHeight="1" x14ac:dyDescent="0.3">
      <c r="A148" s="13" t="s">
        <v>64</v>
      </c>
      <c r="B148" s="7" t="s">
        <v>388</v>
      </c>
      <c r="C148" s="212"/>
      <c r="D148" s="299"/>
      <c r="E148" s="139"/>
    </row>
    <row r="149" spans="1:9" ht="12" customHeight="1" x14ac:dyDescent="0.3">
      <c r="A149" s="13" t="s">
        <v>65</v>
      </c>
      <c r="B149" s="7" t="s">
        <v>395</v>
      </c>
      <c r="C149" s="212"/>
      <c r="D149" s="299"/>
      <c r="E149" s="139"/>
    </row>
    <row r="150" spans="1:9" ht="12" customHeight="1" x14ac:dyDescent="0.3">
      <c r="A150" s="13" t="s">
        <v>227</v>
      </c>
      <c r="B150" s="7" t="s">
        <v>390</v>
      </c>
      <c r="C150" s="212"/>
      <c r="D150" s="299"/>
      <c r="E150" s="139"/>
    </row>
    <row r="151" spans="1:9" ht="12" customHeight="1" x14ac:dyDescent="0.3">
      <c r="A151" s="13" t="s">
        <v>228</v>
      </c>
      <c r="B151" s="7" t="s">
        <v>396</v>
      </c>
      <c r="C151" s="212"/>
      <c r="D151" s="299"/>
      <c r="E151" s="139"/>
    </row>
    <row r="152" spans="1:9" ht="12" customHeight="1" thickBot="1" x14ac:dyDescent="0.35">
      <c r="A152" s="13" t="s">
        <v>394</v>
      </c>
      <c r="B152" s="7" t="s">
        <v>397</v>
      </c>
      <c r="C152" s="212"/>
      <c r="D152" s="299"/>
      <c r="E152" s="139"/>
    </row>
    <row r="153" spans="1:9" ht="12" customHeight="1" thickBot="1" x14ac:dyDescent="0.35">
      <c r="A153" s="18" t="s">
        <v>15</v>
      </c>
      <c r="B153" s="64" t="s">
        <v>398</v>
      </c>
      <c r="C153" s="289"/>
      <c r="D153" s="303"/>
      <c r="E153" s="283"/>
    </row>
    <row r="154" spans="1:9" ht="12" customHeight="1" thickBot="1" x14ac:dyDescent="0.35">
      <c r="A154" s="18" t="s">
        <v>16</v>
      </c>
      <c r="B154" s="64" t="s">
        <v>399</v>
      </c>
      <c r="C154" s="289"/>
      <c r="D154" s="303"/>
      <c r="E154" s="283"/>
    </row>
    <row r="155" spans="1:9" ht="15" customHeight="1" thickBot="1" x14ac:dyDescent="0.35">
      <c r="A155" s="18" t="s">
        <v>17</v>
      </c>
      <c r="B155" s="64" t="s">
        <v>401</v>
      </c>
      <c r="C155" s="290">
        <f>+C131+C135+C142+C147+C153+C154</f>
        <v>0</v>
      </c>
      <c r="D155" s="304">
        <f>+D131+D135+D142+D147+D153+D154</f>
        <v>0</v>
      </c>
      <c r="E155" s="284">
        <f>+E131+E135+E142+E147+E153+E154</f>
        <v>0</v>
      </c>
      <c r="F155" s="235"/>
      <c r="G155" s="236"/>
      <c r="H155" s="236"/>
      <c r="I155" s="236"/>
    </row>
    <row r="156" spans="1:9" s="224" customFormat="1" ht="12.9" customHeight="1" thickBot="1" x14ac:dyDescent="0.3">
      <c r="A156" s="148" t="s">
        <v>18</v>
      </c>
      <c r="B156" s="198" t="s">
        <v>400</v>
      </c>
      <c r="C156" s="290">
        <f>+C130+C155</f>
        <v>0</v>
      </c>
      <c r="D156" s="304">
        <f>+D130+D155</f>
        <v>0</v>
      </c>
      <c r="E156" s="284">
        <f>+E130+E155</f>
        <v>0</v>
      </c>
    </row>
    <row r="157" spans="1:9" ht="7.5" customHeight="1" x14ac:dyDescent="0.3"/>
    <row r="158" spans="1:9" x14ac:dyDescent="0.3">
      <c r="A158" s="528" t="s">
        <v>303</v>
      </c>
      <c r="B158" s="528"/>
      <c r="C158" s="528"/>
      <c r="D158" s="528"/>
      <c r="E158" s="528"/>
    </row>
    <row r="159" spans="1:9" ht="15" customHeight="1" thickBot="1" x14ac:dyDescent="0.35">
      <c r="A159" s="520" t="s">
        <v>107</v>
      </c>
      <c r="B159" s="520"/>
      <c r="C159" s="150"/>
      <c r="E159" s="150" t="str">
        <f>E91</f>
        <v xml:space="preserve"> Forintban!</v>
      </c>
    </row>
    <row r="160" spans="1:9" ht="25.5" customHeight="1" thickBot="1" x14ac:dyDescent="0.35">
      <c r="A160" s="18">
        <v>1</v>
      </c>
      <c r="B160" s="22" t="s">
        <v>402</v>
      </c>
      <c r="C160" s="296">
        <f>+C63-C130</f>
        <v>0</v>
      </c>
      <c r="D160" s="211">
        <f>+D63-D130</f>
        <v>0</v>
      </c>
      <c r="E160" s="138">
        <f>+E63-E130</f>
        <v>0</v>
      </c>
    </row>
    <row r="161" spans="1:5" ht="32.25" customHeight="1" thickBot="1" x14ac:dyDescent="0.35">
      <c r="A161" s="18" t="s">
        <v>9</v>
      </c>
      <c r="B161" s="22" t="s">
        <v>408</v>
      </c>
      <c r="C161" s="211">
        <f>+C87-C155</f>
        <v>0</v>
      </c>
      <c r="D161" s="211">
        <f>+D87-D155</f>
        <v>0</v>
      </c>
      <c r="E161" s="138">
        <f>+E87-E155</f>
        <v>0</v>
      </c>
    </row>
  </sheetData>
  <sheetProtection sheet="1" objects="1" scenarios="1"/>
  <mergeCells count="12">
    <mergeCell ref="A2:B2"/>
    <mergeCell ref="A3:A4"/>
    <mergeCell ref="B3:B4"/>
    <mergeCell ref="C3:E3"/>
    <mergeCell ref="A1:E1"/>
    <mergeCell ref="A90:E90"/>
    <mergeCell ref="A91:B91"/>
    <mergeCell ref="A92:A93"/>
    <mergeCell ref="B92:B93"/>
    <mergeCell ref="C92:E92"/>
    <mergeCell ref="A158:E158"/>
    <mergeCell ref="A159:B15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..............................Önkormányzat
2017. ÉVI .................................... KÖLTSÉGVETÉS
ÖNKÉNT VÁLLALT FELADATAINAK MÉRLEGE&amp;10
&amp;R&amp;"Times New Roman CE,Félkövér dőlt"&amp;11 1.3. melléklet </oddHeader>
  </headerFooter>
  <rowBreaks count="2" manualBreakCount="2">
    <brk id="75" max="4" man="1"/>
    <brk id="89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topLeftCell="A52" zoomScale="130" zoomScaleNormal="130" zoomScaleSheetLayoutView="100" workbookViewId="0">
      <selection activeCell="F18" sqref="F18"/>
    </sheetView>
  </sheetViews>
  <sheetFormatPr defaultColWidth="9.33203125" defaultRowHeight="15.6" x14ac:dyDescent="0.3"/>
  <cols>
    <col min="1" max="1" width="9.44140625" style="199" customWidth="1"/>
    <col min="2" max="2" width="59.6640625" style="199" customWidth="1"/>
    <col min="3" max="3" width="17.33203125" style="200" customWidth="1"/>
    <col min="4" max="5" width="17.33203125" style="222" customWidth="1"/>
    <col min="6" max="16384" width="9.33203125" style="222"/>
  </cols>
  <sheetData>
    <row r="1" spans="1:5" ht="15.9" customHeight="1" x14ac:dyDescent="0.3">
      <c r="A1" s="529" t="s">
        <v>5</v>
      </c>
      <c r="B1" s="529"/>
      <c r="C1" s="529"/>
      <c r="D1" s="529"/>
      <c r="E1" s="529"/>
    </row>
    <row r="2" spans="1:5" ht="15.9" customHeight="1" thickBot="1" x14ac:dyDescent="0.35">
      <c r="A2" s="520" t="s">
        <v>105</v>
      </c>
      <c r="B2" s="520"/>
      <c r="C2" s="291"/>
      <c r="E2" s="291" t="str">
        <f>'1.3.sz.mell.'!E2</f>
        <v xml:space="preserve"> Forintban!</v>
      </c>
    </row>
    <row r="3" spans="1:5" x14ac:dyDescent="0.3">
      <c r="A3" s="521" t="s">
        <v>54</v>
      </c>
      <c r="B3" s="523" t="s">
        <v>7</v>
      </c>
      <c r="C3" s="525" t="str">
        <f>+CONCATENATE(LEFT(ÖSSZEFÜGGÉSEK!A6,4),". évi")</f>
        <v>2017. évi</v>
      </c>
      <c r="D3" s="526"/>
      <c r="E3" s="527"/>
    </row>
    <row r="4" spans="1:5" ht="23.4" thickBot="1" x14ac:dyDescent="0.35">
      <c r="A4" s="522"/>
      <c r="B4" s="524"/>
      <c r="C4" s="294" t="s">
        <v>448</v>
      </c>
      <c r="D4" s="292" t="s">
        <v>449</v>
      </c>
      <c r="E4" s="293" t="str">
        <f>+CONCATENATE(LEFT(ÖSSZEFÜGGÉSEK!A6,4),". VI. 30.",CHAR(10),"teljesítés")</f>
        <v>2017. VI. 30.
teljesítés</v>
      </c>
    </row>
    <row r="5" spans="1:5" s="223" customFormat="1" ht="12" customHeight="1" thickBot="1" x14ac:dyDescent="0.25">
      <c r="A5" s="219" t="s">
        <v>415</v>
      </c>
      <c r="B5" s="220" t="s">
        <v>416</v>
      </c>
      <c r="C5" s="220" t="s">
        <v>417</v>
      </c>
      <c r="D5" s="220" t="s">
        <v>419</v>
      </c>
      <c r="E5" s="295" t="s">
        <v>418</v>
      </c>
    </row>
    <row r="6" spans="1:5" s="224" customFormat="1" ht="12" customHeight="1" thickBot="1" x14ac:dyDescent="0.3">
      <c r="A6" s="18" t="s">
        <v>8</v>
      </c>
      <c r="B6" s="19" t="s">
        <v>180</v>
      </c>
      <c r="C6" s="211">
        <f>+C7+C8+C9+C10+C11+C12</f>
        <v>0</v>
      </c>
      <c r="D6" s="211">
        <f>+D7+D8+D9+D10+D11+D12</f>
        <v>0</v>
      </c>
      <c r="E6" s="138">
        <f>+E7+E8+E9+E10+E11+E12</f>
        <v>0</v>
      </c>
    </row>
    <row r="7" spans="1:5" s="224" customFormat="1" ht="12" customHeight="1" x14ac:dyDescent="0.25">
      <c r="A7" s="13" t="s">
        <v>66</v>
      </c>
      <c r="B7" s="225" t="s">
        <v>181</v>
      </c>
      <c r="C7" s="213"/>
      <c r="D7" s="213"/>
      <c r="E7" s="140"/>
    </row>
    <row r="8" spans="1:5" s="224" customFormat="1" ht="12" customHeight="1" x14ac:dyDescent="0.25">
      <c r="A8" s="12" t="s">
        <v>67</v>
      </c>
      <c r="B8" s="226" t="s">
        <v>182</v>
      </c>
      <c r="C8" s="212"/>
      <c r="D8" s="212"/>
      <c r="E8" s="139"/>
    </row>
    <row r="9" spans="1:5" s="224" customFormat="1" ht="12" customHeight="1" x14ac:dyDescent="0.25">
      <c r="A9" s="12" t="s">
        <v>68</v>
      </c>
      <c r="B9" s="226" t="s">
        <v>183</v>
      </c>
      <c r="C9" s="212"/>
      <c r="D9" s="212"/>
      <c r="E9" s="139"/>
    </row>
    <row r="10" spans="1:5" s="224" customFormat="1" ht="12" customHeight="1" x14ac:dyDescent="0.25">
      <c r="A10" s="12" t="s">
        <v>69</v>
      </c>
      <c r="B10" s="226" t="s">
        <v>184</v>
      </c>
      <c r="C10" s="212"/>
      <c r="D10" s="212"/>
      <c r="E10" s="139"/>
    </row>
    <row r="11" spans="1:5" s="224" customFormat="1" ht="12" customHeight="1" x14ac:dyDescent="0.25">
      <c r="A11" s="12" t="s">
        <v>101</v>
      </c>
      <c r="B11" s="146" t="s">
        <v>360</v>
      </c>
      <c r="C11" s="212"/>
      <c r="D11" s="212"/>
      <c r="E11" s="139"/>
    </row>
    <row r="12" spans="1:5" s="224" customFormat="1" ht="12" customHeight="1" thickBot="1" x14ac:dyDescent="0.3">
      <c r="A12" s="14" t="s">
        <v>70</v>
      </c>
      <c r="B12" s="147" t="s">
        <v>361</v>
      </c>
      <c r="C12" s="212"/>
      <c r="D12" s="212"/>
      <c r="E12" s="139"/>
    </row>
    <row r="13" spans="1:5" s="224" customFormat="1" ht="12" customHeight="1" thickBot="1" x14ac:dyDescent="0.3">
      <c r="A13" s="18" t="s">
        <v>9</v>
      </c>
      <c r="B13" s="145" t="s">
        <v>185</v>
      </c>
      <c r="C13" s="211">
        <f>+C14+C15+C16+C17+C18</f>
        <v>0</v>
      </c>
      <c r="D13" s="211">
        <f>+D14+D15+D16+D17+D18</f>
        <v>0</v>
      </c>
      <c r="E13" s="138">
        <f>+E14+E15+E16+E17+E18</f>
        <v>0</v>
      </c>
    </row>
    <row r="14" spans="1:5" s="224" customFormat="1" ht="12" customHeight="1" x14ac:dyDescent="0.25">
      <c r="A14" s="13" t="s">
        <v>72</v>
      </c>
      <c r="B14" s="225" t="s">
        <v>186</v>
      </c>
      <c r="C14" s="213"/>
      <c r="D14" s="213"/>
      <c r="E14" s="140"/>
    </row>
    <row r="15" spans="1:5" s="224" customFormat="1" ht="12" customHeight="1" x14ac:dyDescent="0.25">
      <c r="A15" s="12" t="s">
        <v>73</v>
      </c>
      <c r="B15" s="226" t="s">
        <v>187</v>
      </c>
      <c r="C15" s="212"/>
      <c r="D15" s="212"/>
      <c r="E15" s="139"/>
    </row>
    <row r="16" spans="1:5" s="224" customFormat="1" ht="12" customHeight="1" x14ac:dyDescent="0.25">
      <c r="A16" s="12" t="s">
        <v>74</v>
      </c>
      <c r="B16" s="226" t="s">
        <v>352</v>
      </c>
      <c r="C16" s="212"/>
      <c r="D16" s="212"/>
      <c r="E16" s="139"/>
    </row>
    <row r="17" spans="1:5" s="224" customFormat="1" ht="12" customHeight="1" x14ac:dyDescent="0.25">
      <c r="A17" s="12" t="s">
        <v>75</v>
      </c>
      <c r="B17" s="226" t="s">
        <v>353</v>
      </c>
      <c r="C17" s="212"/>
      <c r="D17" s="212"/>
      <c r="E17" s="139"/>
    </row>
    <row r="18" spans="1:5" s="224" customFormat="1" ht="12" customHeight="1" x14ac:dyDescent="0.25">
      <c r="A18" s="12" t="s">
        <v>76</v>
      </c>
      <c r="B18" s="226" t="s">
        <v>188</v>
      </c>
      <c r="C18" s="212"/>
      <c r="D18" s="212"/>
      <c r="E18" s="139"/>
    </row>
    <row r="19" spans="1:5" s="224" customFormat="1" ht="12" customHeight="1" thickBot="1" x14ac:dyDescent="0.3">
      <c r="A19" s="14" t="s">
        <v>83</v>
      </c>
      <c r="B19" s="147" t="s">
        <v>189</v>
      </c>
      <c r="C19" s="214"/>
      <c r="D19" s="214"/>
      <c r="E19" s="141"/>
    </row>
    <row r="20" spans="1:5" s="224" customFormat="1" ht="12" customHeight="1" thickBot="1" x14ac:dyDescent="0.3">
      <c r="A20" s="18" t="s">
        <v>10</v>
      </c>
      <c r="B20" s="19" t="s">
        <v>190</v>
      </c>
      <c r="C20" s="211">
        <f>+C21+C22+C23+C24+C25</f>
        <v>0</v>
      </c>
      <c r="D20" s="211">
        <f>+D21+D22+D23+D24+D25</f>
        <v>0</v>
      </c>
      <c r="E20" s="138">
        <f>+E21+E22+E23+E24+E25</f>
        <v>0</v>
      </c>
    </row>
    <row r="21" spans="1:5" s="224" customFormat="1" ht="12" customHeight="1" x14ac:dyDescent="0.25">
      <c r="A21" s="13" t="s">
        <v>55</v>
      </c>
      <c r="B21" s="225" t="s">
        <v>191</v>
      </c>
      <c r="C21" s="213"/>
      <c r="D21" s="213"/>
      <c r="E21" s="140"/>
    </row>
    <row r="22" spans="1:5" s="224" customFormat="1" ht="12" customHeight="1" x14ac:dyDescent="0.25">
      <c r="A22" s="12" t="s">
        <v>56</v>
      </c>
      <c r="B22" s="226" t="s">
        <v>192</v>
      </c>
      <c r="C22" s="212"/>
      <c r="D22" s="212"/>
      <c r="E22" s="139"/>
    </row>
    <row r="23" spans="1:5" s="224" customFormat="1" ht="12" customHeight="1" x14ac:dyDescent="0.25">
      <c r="A23" s="12" t="s">
        <v>57</v>
      </c>
      <c r="B23" s="226" t="s">
        <v>354</v>
      </c>
      <c r="C23" s="212"/>
      <c r="D23" s="212"/>
      <c r="E23" s="139"/>
    </row>
    <row r="24" spans="1:5" s="224" customFormat="1" ht="12" customHeight="1" x14ac:dyDescent="0.25">
      <c r="A24" s="12" t="s">
        <v>58</v>
      </c>
      <c r="B24" s="226" t="s">
        <v>355</v>
      </c>
      <c r="C24" s="212"/>
      <c r="D24" s="212"/>
      <c r="E24" s="139"/>
    </row>
    <row r="25" spans="1:5" s="224" customFormat="1" ht="12" customHeight="1" x14ac:dyDescent="0.25">
      <c r="A25" s="12" t="s">
        <v>115</v>
      </c>
      <c r="B25" s="226" t="s">
        <v>193</v>
      </c>
      <c r="C25" s="212"/>
      <c r="D25" s="212"/>
      <c r="E25" s="139"/>
    </row>
    <row r="26" spans="1:5" s="224" customFormat="1" ht="12" customHeight="1" thickBot="1" x14ac:dyDescent="0.3">
      <c r="A26" s="14" t="s">
        <v>116</v>
      </c>
      <c r="B26" s="227" t="s">
        <v>194</v>
      </c>
      <c r="C26" s="214"/>
      <c r="D26" s="214"/>
      <c r="E26" s="141"/>
    </row>
    <row r="27" spans="1:5" s="224" customFormat="1" ht="12" customHeight="1" thickBot="1" x14ac:dyDescent="0.3">
      <c r="A27" s="18" t="s">
        <v>117</v>
      </c>
      <c r="B27" s="19" t="s">
        <v>525</v>
      </c>
      <c r="C27" s="217">
        <f>SUM(C28:C34)</f>
        <v>0</v>
      </c>
      <c r="D27" s="217">
        <f>SUM(D28:D34)</f>
        <v>0</v>
      </c>
      <c r="E27" s="253">
        <f>SUM(E28:E34)</f>
        <v>0</v>
      </c>
    </row>
    <row r="28" spans="1:5" s="224" customFormat="1" ht="12" customHeight="1" x14ac:dyDescent="0.25">
      <c r="A28" s="13" t="s">
        <v>195</v>
      </c>
      <c r="B28" s="225" t="s">
        <v>526</v>
      </c>
      <c r="C28" s="213">
        <f>+C29+C30+C31</f>
        <v>0</v>
      </c>
      <c r="D28" s="213">
        <f>+D29+D30+D31</f>
        <v>0</v>
      </c>
      <c r="E28" s="140">
        <f>+E29+E30+E31</f>
        <v>0</v>
      </c>
    </row>
    <row r="29" spans="1:5" s="224" customFormat="1" ht="12" customHeight="1" x14ac:dyDescent="0.25">
      <c r="A29" s="12" t="s">
        <v>196</v>
      </c>
      <c r="B29" s="226" t="s">
        <v>527</v>
      </c>
      <c r="C29" s="212"/>
      <c r="D29" s="212"/>
      <c r="E29" s="139"/>
    </row>
    <row r="30" spans="1:5" s="224" customFormat="1" ht="12" customHeight="1" x14ac:dyDescent="0.25">
      <c r="A30" s="12" t="s">
        <v>197</v>
      </c>
      <c r="B30" s="226" t="s">
        <v>528</v>
      </c>
      <c r="C30" s="212"/>
      <c r="D30" s="212"/>
      <c r="E30" s="139"/>
    </row>
    <row r="31" spans="1:5" s="224" customFormat="1" ht="12" customHeight="1" x14ac:dyDescent="0.25">
      <c r="A31" s="12" t="s">
        <v>198</v>
      </c>
      <c r="B31" s="226" t="s">
        <v>529</v>
      </c>
      <c r="C31" s="212"/>
      <c r="D31" s="212"/>
      <c r="E31" s="139"/>
    </row>
    <row r="32" spans="1:5" s="224" customFormat="1" ht="12" customHeight="1" x14ac:dyDescent="0.25">
      <c r="A32" s="12" t="s">
        <v>530</v>
      </c>
      <c r="B32" s="226" t="s">
        <v>199</v>
      </c>
      <c r="C32" s="212"/>
      <c r="D32" s="212"/>
      <c r="E32" s="139"/>
    </row>
    <row r="33" spans="1:5" s="224" customFormat="1" ht="12" customHeight="1" x14ac:dyDescent="0.25">
      <c r="A33" s="12" t="s">
        <v>531</v>
      </c>
      <c r="B33" s="226" t="s">
        <v>200</v>
      </c>
      <c r="C33" s="212"/>
      <c r="D33" s="212"/>
      <c r="E33" s="139"/>
    </row>
    <row r="34" spans="1:5" s="224" customFormat="1" ht="12" customHeight="1" thickBot="1" x14ac:dyDescent="0.3">
      <c r="A34" s="14" t="s">
        <v>532</v>
      </c>
      <c r="B34" s="389" t="s">
        <v>201</v>
      </c>
      <c r="C34" s="214"/>
      <c r="D34" s="214"/>
      <c r="E34" s="141"/>
    </row>
    <row r="35" spans="1:5" s="224" customFormat="1" ht="12" customHeight="1" thickBot="1" x14ac:dyDescent="0.3">
      <c r="A35" s="18" t="s">
        <v>12</v>
      </c>
      <c r="B35" s="19" t="s">
        <v>362</v>
      </c>
      <c r="C35" s="211">
        <f>SUM(C36:C46)</f>
        <v>0</v>
      </c>
      <c r="D35" s="211">
        <f>SUM(D36:D46)</f>
        <v>0</v>
      </c>
      <c r="E35" s="138">
        <f>SUM(E36:E46)</f>
        <v>0</v>
      </c>
    </row>
    <row r="36" spans="1:5" s="224" customFormat="1" ht="12" customHeight="1" x14ac:dyDescent="0.25">
      <c r="A36" s="13" t="s">
        <v>59</v>
      </c>
      <c r="B36" s="225" t="s">
        <v>204</v>
      </c>
      <c r="C36" s="213"/>
      <c r="D36" s="213"/>
      <c r="E36" s="140"/>
    </row>
    <row r="37" spans="1:5" s="224" customFormat="1" ht="12" customHeight="1" x14ac:dyDescent="0.25">
      <c r="A37" s="12" t="s">
        <v>60</v>
      </c>
      <c r="B37" s="226" t="s">
        <v>205</v>
      </c>
      <c r="C37" s="212"/>
      <c r="D37" s="212"/>
      <c r="E37" s="139"/>
    </row>
    <row r="38" spans="1:5" s="224" customFormat="1" ht="12" customHeight="1" x14ac:dyDescent="0.25">
      <c r="A38" s="12" t="s">
        <v>61</v>
      </c>
      <c r="B38" s="226" t="s">
        <v>206</v>
      </c>
      <c r="C38" s="212"/>
      <c r="D38" s="212"/>
      <c r="E38" s="139"/>
    </row>
    <row r="39" spans="1:5" s="224" customFormat="1" ht="12" customHeight="1" x14ac:dyDescent="0.25">
      <c r="A39" s="12" t="s">
        <v>119</v>
      </c>
      <c r="B39" s="226" t="s">
        <v>207</v>
      </c>
      <c r="C39" s="212"/>
      <c r="D39" s="212"/>
      <c r="E39" s="139"/>
    </row>
    <row r="40" spans="1:5" s="224" customFormat="1" ht="12" customHeight="1" x14ac:dyDescent="0.25">
      <c r="A40" s="12" t="s">
        <v>120</v>
      </c>
      <c r="B40" s="226" t="s">
        <v>208</v>
      </c>
      <c r="C40" s="212"/>
      <c r="D40" s="212"/>
      <c r="E40" s="139"/>
    </row>
    <row r="41" spans="1:5" s="224" customFormat="1" ht="12" customHeight="1" x14ac:dyDescent="0.25">
      <c r="A41" s="12" t="s">
        <v>121</v>
      </c>
      <c r="B41" s="226" t="s">
        <v>209</v>
      </c>
      <c r="C41" s="212"/>
      <c r="D41" s="212"/>
      <c r="E41" s="139"/>
    </row>
    <row r="42" spans="1:5" s="224" customFormat="1" ht="12" customHeight="1" x14ac:dyDescent="0.25">
      <c r="A42" s="12" t="s">
        <v>122</v>
      </c>
      <c r="B42" s="226" t="s">
        <v>210</v>
      </c>
      <c r="C42" s="212"/>
      <c r="D42" s="212"/>
      <c r="E42" s="139"/>
    </row>
    <row r="43" spans="1:5" s="224" customFormat="1" ht="12" customHeight="1" x14ac:dyDescent="0.25">
      <c r="A43" s="12" t="s">
        <v>123</v>
      </c>
      <c r="B43" s="226" t="s">
        <v>533</v>
      </c>
      <c r="C43" s="212"/>
      <c r="D43" s="212"/>
      <c r="E43" s="139"/>
    </row>
    <row r="44" spans="1:5" s="224" customFormat="1" ht="12" customHeight="1" x14ac:dyDescent="0.25">
      <c r="A44" s="12" t="s">
        <v>202</v>
      </c>
      <c r="B44" s="226" t="s">
        <v>212</v>
      </c>
      <c r="C44" s="215"/>
      <c r="D44" s="215"/>
      <c r="E44" s="142"/>
    </row>
    <row r="45" spans="1:5" s="224" customFormat="1" ht="12" customHeight="1" x14ac:dyDescent="0.25">
      <c r="A45" s="14" t="s">
        <v>203</v>
      </c>
      <c r="B45" s="227" t="s">
        <v>364</v>
      </c>
      <c r="C45" s="216"/>
      <c r="D45" s="216"/>
      <c r="E45" s="143"/>
    </row>
    <row r="46" spans="1:5" s="224" customFormat="1" ht="12" customHeight="1" thickBot="1" x14ac:dyDescent="0.3">
      <c r="A46" s="14" t="s">
        <v>363</v>
      </c>
      <c r="B46" s="147" t="s">
        <v>213</v>
      </c>
      <c r="C46" s="216"/>
      <c r="D46" s="216"/>
      <c r="E46" s="143"/>
    </row>
    <row r="47" spans="1:5" s="224" customFormat="1" ht="12" customHeight="1" thickBot="1" x14ac:dyDescent="0.3">
      <c r="A47" s="18" t="s">
        <v>13</v>
      </c>
      <c r="B47" s="19" t="s">
        <v>214</v>
      </c>
      <c r="C47" s="211">
        <f>SUM(C48:C52)</f>
        <v>0</v>
      </c>
      <c r="D47" s="211">
        <f>SUM(D48:D52)</f>
        <v>0</v>
      </c>
      <c r="E47" s="138">
        <f>SUM(E48:E52)</f>
        <v>0</v>
      </c>
    </row>
    <row r="48" spans="1:5" s="224" customFormat="1" ht="12" customHeight="1" x14ac:dyDescent="0.25">
      <c r="A48" s="13" t="s">
        <v>62</v>
      </c>
      <c r="B48" s="225" t="s">
        <v>218</v>
      </c>
      <c r="C48" s="264"/>
      <c r="D48" s="264"/>
      <c r="E48" s="144"/>
    </row>
    <row r="49" spans="1:5" s="224" customFormat="1" ht="12" customHeight="1" x14ac:dyDescent="0.25">
      <c r="A49" s="12" t="s">
        <v>63</v>
      </c>
      <c r="B49" s="226" t="s">
        <v>219</v>
      </c>
      <c r="C49" s="215"/>
      <c r="D49" s="215"/>
      <c r="E49" s="142"/>
    </row>
    <row r="50" spans="1:5" s="224" customFormat="1" ht="12" customHeight="1" x14ac:dyDescent="0.25">
      <c r="A50" s="12" t="s">
        <v>215</v>
      </c>
      <c r="B50" s="226" t="s">
        <v>220</v>
      </c>
      <c r="C50" s="215"/>
      <c r="D50" s="215"/>
      <c r="E50" s="142"/>
    </row>
    <row r="51" spans="1:5" s="224" customFormat="1" ht="12" customHeight="1" x14ac:dyDescent="0.25">
      <c r="A51" s="12" t="s">
        <v>216</v>
      </c>
      <c r="B51" s="226" t="s">
        <v>221</v>
      </c>
      <c r="C51" s="215"/>
      <c r="D51" s="215"/>
      <c r="E51" s="142"/>
    </row>
    <row r="52" spans="1:5" s="224" customFormat="1" ht="12" customHeight="1" thickBot="1" x14ac:dyDescent="0.3">
      <c r="A52" s="14" t="s">
        <v>217</v>
      </c>
      <c r="B52" s="147" t="s">
        <v>222</v>
      </c>
      <c r="C52" s="216"/>
      <c r="D52" s="216"/>
      <c r="E52" s="143"/>
    </row>
    <row r="53" spans="1:5" s="224" customFormat="1" ht="12" customHeight="1" thickBot="1" x14ac:dyDescent="0.3">
      <c r="A53" s="18" t="s">
        <v>124</v>
      </c>
      <c r="B53" s="19" t="s">
        <v>223</v>
      </c>
      <c r="C53" s="211">
        <f>SUM(C54:C56)</f>
        <v>0</v>
      </c>
      <c r="D53" s="211">
        <f>SUM(D54:D56)</f>
        <v>0</v>
      </c>
      <c r="E53" s="138">
        <f>SUM(E54:E56)</f>
        <v>0</v>
      </c>
    </row>
    <row r="54" spans="1:5" s="224" customFormat="1" ht="12" customHeight="1" x14ac:dyDescent="0.25">
      <c r="A54" s="13" t="s">
        <v>64</v>
      </c>
      <c r="B54" s="225" t="s">
        <v>224</v>
      </c>
      <c r="C54" s="213"/>
      <c r="D54" s="213"/>
      <c r="E54" s="140"/>
    </row>
    <row r="55" spans="1:5" s="224" customFormat="1" ht="12" customHeight="1" x14ac:dyDescent="0.25">
      <c r="A55" s="12" t="s">
        <v>65</v>
      </c>
      <c r="B55" s="226" t="s">
        <v>356</v>
      </c>
      <c r="C55" s="212"/>
      <c r="D55" s="212"/>
      <c r="E55" s="139"/>
    </row>
    <row r="56" spans="1:5" s="224" customFormat="1" ht="12" customHeight="1" x14ac:dyDescent="0.25">
      <c r="A56" s="12" t="s">
        <v>227</v>
      </c>
      <c r="B56" s="226" t="s">
        <v>225</v>
      </c>
      <c r="C56" s="212"/>
      <c r="D56" s="212"/>
      <c r="E56" s="139"/>
    </row>
    <row r="57" spans="1:5" s="224" customFormat="1" ht="12" customHeight="1" thickBot="1" x14ac:dyDescent="0.3">
      <c r="A57" s="14" t="s">
        <v>228</v>
      </c>
      <c r="B57" s="147" t="s">
        <v>226</v>
      </c>
      <c r="C57" s="214"/>
      <c r="D57" s="214"/>
      <c r="E57" s="141"/>
    </row>
    <row r="58" spans="1:5" s="224" customFormat="1" ht="12" customHeight="1" thickBot="1" x14ac:dyDescent="0.3">
      <c r="A58" s="18" t="s">
        <v>15</v>
      </c>
      <c r="B58" s="145" t="s">
        <v>229</v>
      </c>
      <c r="C58" s="211">
        <f>SUM(C59:C61)</f>
        <v>0</v>
      </c>
      <c r="D58" s="211">
        <f>SUM(D59:D61)</f>
        <v>0</v>
      </c>
      <c r="E58" s="138">
        <f>SUM(E59:E61)</f>
        <v>0</v>
      </c>
    </row>
    <row r="59" spans="1:5" s="224" customFormat="1" ht="12" customHeight="1" x14ac:dyDescent="0.25">
      <c r="A59" s="13" t="s">
        <v>125</v>
      </c>
      <c r="B59" s="225" t="s">
        <v>231</v>
      </c>
      <c r="C59" s="215"/>
      <c r="D59" s="215"/>
      <c r="E59" s="142"/>
    </row>
    <row r="60" spans="1:5" s="224" customFormat="1" ht="12" customHeight="1" x14ac:dyDescent="0.25">
      <c r="A60" s="12" t="s">
        <v>126</v>
      </c>
      <c r="B60" s="226" t="s">
        <v>357</v>
      </c>
      <c r="C60" s="215"/>
      <c r="D60" s="215"/>
      <c r="E60" s="142"/>
    </row>
    <row r="61" spans="1:5" s="224" customFormat="1" ht="12" customHeight="1" x14ac:dyDescent="0.25">
      <c r="A61" s="12" t="s">
        <v>163</v>
      </c>
      <c r="B61" s="226" t="s">
        <v>232</v>
      </c>
      <c r="C61" s="215"/>
      <c r="D61" s="215"/>
      <c r="E61" s="142"/>
    </row>
    <row r="62" spans="1:5" s="224" customFormat="1" ht="12" customHeight="1" thickBot="1" x14ac:dyDescent="0.3">
      <c r="A62" s="14" t="s">
        <v>230</v>
      </c>
      <c r="B62" s="147" t="s">
        <v>233</v>
      </c>
      <c r="C62" s="215"/>
      <c r="D62" s="215"/>
      <c r="E62" s="142"/>
    </row>
    <row r="63" spans="1:5" s="224" customFormat="1" ht="12" customHeight="1" thickBot="1" x14ac:dyDescent="0.3">
      <c r="A63" s="275" t="s">
        <v>404</v>
      </c>
      <c r="B63" s="19" t="s">
        <v>234</v>
      </c>
      <c r="C63" s="217">
        <f>+C6+C13+C20+C27+C35+C47+C53+C58</f>
        <v>0</v>
      </c>
      <c r="D63" s="217">
        <f>+D6+D13+D20+D27+D35+D47+D53+D58</f>
        <v>0</v>
      </c>
      <c r="E63" s="253">
        <f>+E6+E13+E20+E27+E35+E47+E53+E58</f>
        <v>0</v>
      </c>
    </row>
    <row r="64" spans="1:5" s="224" customFormat="1" ht="12" customHeight="1" thickBot="1" x14ac:dyDescent="0.3">
      <c r="A64" s="265" t="s">
        <v>235</v>
      </c>
      <c r="B64" s="145" t="s">
        <v>236</v>
      </c>
      <c r="C64" s="211">
        <f>SUM(C65:C67)</f>
        <v>0</v>
      </c>
      <c r="D64" s="211">
        <f>SUM(D65:D67)</f>
        <v>0</v>
      </c>
      <c r="E64" s="138">
        <f>SUM(E65:E67)</f>
        <v>0</v>
      </c>
    </row>
    <row r="65" spans="1:5" s="224" customFormat="1" ht="12" customHeight="1" x14ac:dyDescent="0.25">
      <c r="A65" s="13" t="s">
        <v>267</v>
      </c>
      <c r="B65" s="225" t="s">
        <v>237</v>
      </c>
      <c r="C65" s="215"/>
      <c r="D65" s="215"/>
      <c r="E65" s="142"/>
    </row>
    <row r="66" spans="1:5" s="224" customFormat="1" ht="12" customHeight="1" x14ac:dyDescent="0.25">
      <c r="A66" s="12" t="s">
        <v>276</v>
      </c>
      <c r="B66" s="226" t="s">
        <v>238</v>
      </c>
      <c r="C66" s="215"/>
      <c r="D66" s="215"/>
      <c r="E66" s="142"/>
    </row>
    <row r="67" spans="1:5" s="224" customFormat="1" ht="12" customHeight="1" thickBot="1" x14ac:dyDescent="0.3">
      <c r="A67" s="14" t="s">
        <v>277</v>
      </c>
      <c r="B67" s="271" t="s">
        <v>389</v>
      </c>
      <c r="C67" s="215"/>
      <c r="D67" s="215"/>
      <c r="E67" s="142"/>
    </row>
    <row r="68" spans="1:5" s="224" customFormat="1" ht="12" customHeight="1" thickBot="1" x14ac:dyDescent="0.3">
      <c r="A68" s="265" t="s">
        <v>240</v>
      </c>
      <c r="B68" s="145" t="s">
        <v>241</v>
      </c>
      <c r="C68" s="211">
        <f>SUM(C69:C72)</f>
        <v>0</v>
      </c>
      <c r="D68" s="211">
        <f>SUM(D69:D72)</f>
        <v>0</v>
      </c>
      <c r="E68" s="138">
        <f>SUM(E69:E72)</f>
        <v>0</v>
      </c>
    </row>
    <row r="69" spans="1:5" s="224" customFormat="1" ht="12" customHeight="1" x14ac:dyDescent="0.25">
      <c r="A69" s="13" t="s">
        <v>102</v>
      </c>
      <c r="B69" s="225" t="s">
        <v>242</v>
      </c>
      <c r="C69" s="215"/>
      <c r="D69" s="215"/>
      <c r="E69" s="142"/>
    </row>
    <row r="70" spans="1:5" s="224" customFormat="1" ht="12" customHeight="1" x14ac:dyDescent="0.25">
      <c r="A70" s="12" t="s">
        <v>103</v>
      </c>
      <c r="B70" s="226" t="s">
        <v>243</v>
      </c>
      <c r="C70" s="215"/>
      <c r="D70" s="215"/>
      <c r="E70" s="142"/>
    </row>
    <row r="71" spans="1:5" s="224" customFormat="1" ht="12" customHeight="1" x14ac:dyDescent="0.25">
      <c r="A71" s="12" t="s">
        <v>268</v>
      </c>
      <c r="B71" s="226" t="s">
        <v>244</v>
      </c>
      <c r="C71" s="215"/>
      <c r="D71" s="215"/>
      <c r="E71" s="142"/>
    </row>
    <row r="72" spans="1:5" s="224" customFormat="1" ht="12" customHeight="1" thickBot="1" x14ac:dyDescent="0.3">
      <c r="A72" s="14" t="s">
        <v>269</v>
      </c>
      <c r="B72" s="147" t="s">
        <v>245</v>
      </c>
      <c r="C72" s="215"/>
      <c r="D72" s="215"/>
      <c r="E72" s="142"/>
    </row>
    <row r="73" spans="1:5" s="224" customFormat="1" ht="12" customHeight="1" thickBot="1" x14ac:dyDescent="0.3">
      <c r="A73" s="265" t="s">
        <v>246</v>
      </c>
      <c r="B73" s="145" t="s">
        <v>247</v>
      </c>
      <c r="C73" s="211">
        <f>SUM(C74:C75)</f>
        <v>0</v>
      </c>
      <c r="D73" s="211">
        <f>SUM(D74:D75)</f>
        <v>0</v>
      </c>
      <c r="E73" s="138">
        <f>SUM(E74:E75)</f>
        <v>0</v>
      </c>
    </row>
    <row r="74" spans="1:5" s="224" customFormat="1" ht="12" customHeight="1" x14ac:dyDescent="0.25">
      <c r="A74" s="13" t="s">
        <v>270</v>
      </c>
      <c r="B74" s="225" t="s">
        <v>248</v>
      </c>
      <c r="C74" s="215"/>
      <c r="D74" s="215"/>
      <c r="E74" s="142"/>
    </row>
    <row r="75" spans="1:5" s="224" customFormat="1" ht="12" customHeight="1" thickBot="1" x14ac:dyDescent="0.3">
      <c r="A75" s="14" t="s">
        <v>271</v>
      </c>
      <c r="B75" s="147" t="s">
        <v>249</v>
      </c>
      <c r="C75" s="215"/>
      <c r="D75" s="215"/>
      <c r="E75" s="142"/>
    </row>
    <row r="76" spans="1:5" s="224" customFormat="1" ht="12" customHeight="1" thickBot="1" x14ac:dyDescent="0.3">
      <c r="A76" s="265" t="s">
        <v>250</v>
      </c>
      <c r="B76" s="145" t="s">
        <v>251</v>
      </c>
      <c r="C76" s="211">
        <f>SUM(C77:C79)</f>
        <v>0</v>
      </c>
      <c r="D76" s="211">
        <f>SUM(D77:D79)</f>
        <v>0</v>
      </c>
      <c r="E76" s="138">
        <f>SUM(E77:E79)</f>
        <v>0</v>
      </c>
    </row>
    <row r="77" spans="1:5" s="224" customFormat="1" ht="12" customHeight="1" x14ac:dyDescent="0.25">
      <c r="A77" s="13" t="s">
        <v>272</v>
      </c>
      <c r="B77" s="225" t="s">
        <v>252</v>
      </c>
      <c r="C77" s="215"/>
      <c r="D77" s="215"/>
      <c r="E77" s="142"/>
    </row>
    <row r="78" spans="1:5" s="224" customFormat="1" ht="12" customHeight="1" x14ac:dyDescent="0.25">
      <c r="A78" s="12" t="s">
        <v>273</v>
      </c>
      <c r="B78" s="226" t="s">
        <v>253</v>
      </c>
      <c r="C78" s="215"/>
      <c r="D78" s="215"/>
      <c r="E78" s="142"/>
    </row>
    <row r="79" spans="1:5" s="224" customFormat="1" ht="12" customHeight="1" thickBot="1" x14ac:dyDescent="0.3">
      <c r="A79" s="14" t="s">
        <v>274</v>
      </c>
      <c r="B79" s="147" t="s">
        <v>254</v>
      </c>
      <c r="C79" s="215"/>
      <c r="D79" s="215"/>
      <c r="E79" s="142"/>
    </row>
    <row r="80" spans="1:5" s="224" customFormat="1" ht="12" customHeight="1" thickBot="1" x14ac:dyDescent="0.3">
      <c r="A80" s="265" t="s">
        <v>255</v>
      </c>
      <c r="B80" s="145" t="s">
        <v>275</v>
      </c>
      <c r="C80" s="211">
        <f>SUM(C81:C84)</f>
        <v>0</v>
      </c>
      <c r="D80" s="211">
        <f>SUM(D81:D84)</f>
        <v>0</v>
      </c>
      <c r="E80" s="138">
        <f>SUM(E81:E84)</f>
        <v>0</v>
      </c>
    </row>
    <row r="81" spans="1:5" s="224" customFormat="1" ht="12" customHeight="1" x14ac:dyDescent="0.25">
      <c r="A81" s="229" t="s">
        <v>256</v>
      </c>
      <c r="B81" s="225" t="s">
        <v>257</v>
      </c>
      <c r="C81" s="215"/>
      <c r="D81" s="215"/>
      <c r="E81" s="142"/>
    </row>
    <row r="82" spans="1:5" s="224" customFormat="1" ht="12" customHeight="1" x14ac:dyDescent="0.25">
      <c r="A82" s="230" t="s">
        <v>258</v>
      </c>
      <c r="B82" s="226" t="s">
        <v>259</v>
      </c>
      <c r="C82" s="215"/>
      <c r="D82" s="215"/>
      <c r="E82" s="142"/>
    </row>
    <row r="83" spans="1:5" s="224" customFormat="1" ht="12" customHeight="1" x14ac:dyDescent="0.25">
      <c r="A83" s="230" t="s">
        <v>260</v>
      </c>
      <c r="B83" s="226" t="s">
        <v>261</v>
      </c>
      <c r="C83" s="215"/>
      <c r="D83" s="215"/>
      <c r="E83" s="142"/>
    </row>
    <row r="84" spans="1:5" s="224" customFormat="1" ht="12" customHeight="1" thickBot="1" x14ac:dyDescent="0.3">
      <c r="A84" s="231" t="s">
        <v>262</v>
      </c>
      <c r="B84" s="147" t="s">
        <v>263</v>
      </c>
      <c r="C84" s="215"/>
      <c r="D84" s="215"/>
      <c r="E84" s="142"/>
    </row>
    <row r="85" spans="1:5" s="224" customFormat="1" ht="12" customHeight="1" thickBot="1" x14ac:dyDescent="0.3">
      <c r="A85" s="265" t="s">
        <v>264</v>
      </c>
      <c r="B85" s="145" t="s">
        <v>403</v>
      </c>
      <c r="C85" s="267"/>
      <c r="D85" s="267"/>
      <c r="E85" s="268"/>
    </row>
    <row r="86" spans="1:5" s="224" customFormat="1" ht="13.5" customHeight="1" thickBot="1" x14ac:dyDescent="0.3">
      <c r="A86" s="265" t="s">
        <v>266</v>
      </c>
      <c r="B86" s="145" t="s">
        <v>265</v>
      </c>
      <c r="C86" s="267"/>
      <c r="D86" s="267"/>
      <c r="E86" s="268"/>
    </row>
    <row r="87" spans="1:5" s="224" customFormat="1" ht="15.75" customHeight="1" thickBot="1" x14ac:dyDescent="0.3">
      <c r="A87" s="265" t="s">
        <v>278</v>
      </c>
      <c r="B87" s="232" t="s">
        <v>406</v>
      </c>
      <c r="C87" s="217">
        <f>+C64+C68+C73+C76+C80+C86+C85</f>
        <v>0</v>
      </c>
      <c r="D87" s="217">
        <f>+D64+D68+D73+D76+D80+D86+D85</f>
        <v>0</v>
      </c>
      <c r="E87" s="253">
        <f>+E64+E68+E73+E76+E80+E86+E85</f>
        <v>0</v>
      </c>
    </row>
    <row r="88" spans="1:5" s="224" customFormat="1" ht="25.5" customHeight="1" thickBot="1" x14ac:dyDescent="0.3">
      <c r="A88" s="266" t="s">
        <v>405</v>
      </c>
      <c r="B88" s="233" t="s">
        <v>407</v>
      </c>
      <c r="C88" s="217">
        <f>+C63+C87</f>
        <v>0</v>
      </c>
      <c r="D88" s="217">
        <f>+D63+D87</f>
        <v>0</v>
      </c>
      <c r="E88" s="253">
        <f>+E63+E87</f>
        <v>0</v>
      </c>
    </row>
    <row r="89" spans="1:5" s="224" customFormat="1" ht="83.25" customHeight="1" x14ac:dyDescent="0.25">
      <c r="A89" s="3"/>
      <c r="B89" s="4"/>
      <c r="C89" s="149"/>
    </row>
    <row r="90" spans="1:5" ht="16.5" customHeight="1" x14ac:dyDescent="0.3">
      <c r="A90" s="529" t="s">
        <v>36</v>
      </c>
      <c r="B90" s="529"/>
      <c r="C90" s="529"/>
      <c r="D90" s="529"/>
      <c r="E90" s="529"/>
    </row>
    <row r="91" spans="1:5" s="234" customFormat="1" ht="16.5" customHeight="1" thickBot="1" x14ac:dyDescent="0.35">
      <c r="A91" s="530" t="s">
        <v>106</v>
      </c>
      <c r="B91" s="530"/>
      <c r="C91" s="68"/>
      <c r="E91" s="68" t="str">
        <f>E2</f>
        <v xml:space="preserve"> Forintban!</v>
      </c>
    </row>
    <row r="92" spans="1:5" x14ac:dyDescent="0.3">
      <c r="A92" s="521" t="s">
        <v>54</v>
      </c>
      <c r="B92" s="523" t="s">
        <v>450</v>
      </c>
      <c r="C92" s="525" t="str">
        <f>+CONCATENATE(LEFT(ÖSSZEFÜGGÉSEK!A6,4),". évi")</f>
        <v>2017. évi</v>
      </c>
      <c r="D92" s="526"/>
      <c r="E92" s="527"/>
    </row>
    <row r="93" spans="1:5" ht="23.4" thickBot="1" x14ac:dyDescent="0.35">
      <c r="A93" s="522"/>
      <c r="B93" s="524"/>
      <c r="C93" s="294" t="s">
        <v>448</v>
      </c>
      <c r="D93" s="292" t="s">
        <v>449</v>
      </c>
      <c r="E93" s="293" t="str">
        <f>+CONCATENATE(LEFT(ÖSSZEFÜGGÉSEK!A6,4),". VI. 30.",CHAR(10),"teljesítés")</f>
        <v>2017. VI. 30.
teljesítés</v>
      </c>
    </row>
    <row r="94" spans="1:5" s="223" customFormat="1" ht="12" customHeight="1" thickBot="1" x14ac:dyDescent="0.25">
      <c r="A94" s="24" t="s">
        <v>415</v>
      </c>
      <c r="B94" s="25" t="s">
        <v>416</v>
      </c>
      <c r="C94" s="25" t="s">
        <v>417</v>
      </c>
      <c r="D94" s="25" t="s">
        <v>419</v>
      </c>
      <c r="E94" s="305" t="s">
        <v>418</v>
      </c>
    </row>
    <row r="95" spans="1:5" ht="12" customHeight="1" thickBot="1" x14ac:dyDescent="0.35">
      <c r="A95" s="20" t="s">
        <v>8</v>
      </c>
      <c r="B95" s="23" t="s">
        <v>365</v>
      </c>
      <c r="C95" s="210">
        <f>C96+C97+C98+C99+C100+C113</f>
        <v>0</v>
      </c>
      <c r="D95" s="210">
        <f>D96+D97+D98+D99+D100+D113</f>
        <v>0</v>
      </c>
      <c r="E95" s="278">
        <f>E96+E97+E98+E99+E100+E113</f>
        <v>0</v>
      </c>
    </row>
    <row r="96" spans="1:5" ht="12" customHeight="1" x14ac:dyDescent="0.3">
      <c r="A96" s="15" t="s">
        <v>66</v>
      </c>
      <c r="B96" s="8" t="s">
        <v>37</v>
      </c>
      <c r="C96" s="285"/>
      <c r="D96" s="285"/>
      <c r="E96" s="279"/>
    </row>
    <row r="97" spans="1:5" ht="12" customHeight="1" x14ac:dyDescent="0.3">
      <c r="A97" s="12" t="s">
        <v>67</v>
      </c>
      <c r="B97" s="6" t="s">
        <v>127</v>
      </c>
      <c r="C97" s="212"/>
      <c r="D97" s="212"/>
      <c r="E97" s="139"/>
    </row>
    <row r="98" spans="1:5" ht="12" customHeight="1" x14ac:dyDescent="0.3">
      <c r="A98" s="12" t="s">
        <v>68</v>
      </c>
      <c r="B98" s="6" t="s">
        <v>94</v>
      </c>
      <c r="C98" s="214"/>
      <c r="D98" s="214"/>
      <c r="E98" s="141"/>
    </row>
    <row r="99" spans="1:5" ht="12" customHeight="1" x14ac:dyDescent="0.3">
      <c r="A99" s="12" t="s">
        <v>69</v>
      </c>
      <c r="B99" s="9" t="s">
        <v>128</v>
      </c>
      <c r="C99" s="214"/>
      <c r="D99" s="214"/>
      <c r="E99" s="141"/>
    </row>
    <row r="100" spans="1:5" ht="12" customHeight="1" x14ac:dyDescent="0.3">
      <c r="A100" s="12" t="s">
        <v>78</v>
      </c>
      <c r="B100" s="17" t="s">
        <v>129</v>
      </c>
      <c r="C100" s="214"/>
      <c r="D100" s="214"/>
      <c r="E100" s="141"/>
    </row>
    <row r="101" spans="1:5" ht="12" customHeight="1" x14ac:dyDescent="0.3">
      <c r="A101" s="12" t="s">
        <v>70</v>
      </c>
      <c r="B101" s="6" t="s">
        <v>370</v>
      </c>
      <c r="C101" s="214"/>
      <c r="D101" s="214"/>
      <c r="E101" s="141"/>
    </row>
    <row r="102" spans="1:5" ht="12" customHeight="1" x14ac:dyDescent="0.3">
      <c r="A102" s="12" t="s">
        <v>71</v>
      </c>
      <c r="B102" s="72" t="s">
        <v>369</v>
      </c>
      <c r="C102" s="214"/>
      <c r="D102" s="214"/>
      <c r="E102" s="141"/>
    </row>
    <row r="103" spans="1:5" ht="12" customHeight="1" x14ac:dyDescent="0.3">
      <c r="A103" s="12" t="s">
        <v>79</v>
      </c>
      <c r="B103" s="72" t="s">
        <v>368</v>
      </c>
      <c r="C103" s="214"/>
      <c r="D103" s="214"/>
      <c r="E103" s="141"/>
    </row>
    <row r="104" spans="1:5" ht="12" customHeight="1" x14ac:dyDescent="0.3">
      <c r="A104" s="12" t="s">
        <v>80</v>
      </c>
      <c r="B104" s="70" t="s">
        <v>281</v>
      </c>
      <c r="C104" s="214"/>
      <c r="D104" s="214"/>
      <c r="E104" s="141"/>
    </row>
    <row r="105" spans="1:5" ht="12" customHeight="1" x14ac:dyDescent="0.3">
      <c r="A105" s="12" t="s">
        <v>81</v>
      </c>
      <c r="B105" s="71" t="s">
        <v>282</v>
      </c>
      <c r="C105" s="214"/>
      <c r="D105" s="214"/>
      <c r="E105" s="141"/>
    </row>
    <row r="106" spans="1:5" ht="12" customHeight="1" x14ac:dyDescent="0.3">
      <c r="A106" s="12" t="s">
        <v>82</v>
      </c>
      <c r="B106" s="71" t="s">
        <v>283</v>
      </c>
      <c r="C106" s="214"/>
      <c r="D106" s="214"/>
      <c r="E106" s="141"/>
    </row>
    <row r="107" spans="1:5" ht="12" customHeight="1" x14ac:dyDescent="0.3">
      <c r="A107" s="12" t="s">
        <v>84</v>
      </c>
      <c r="B107" s="70" t="s">
        <v>284</v>
      </c>
      <c r="C107" s="214"/>
      <c r="D107" s="214"/>
      <c r="E107" s="141"/>
    </row>
    <row r="108" spans="1:5" ht="12" customHeight="1" x14ac:dyDescent="0.3">
      <c r="A108" s="12" t="s">
        <v>130</v>
      </c>
      <c r="B108" s="70" t="s">
        <v>285</v>
      </c>
      <c r="C108" s="214"/>
      <c r="D108" s="214"/>
      <c r="E108" s="141"/>
    </row>
    <row r="109" spans="1:5" ht="12" customHeight="1" x14ac:dyDescent="0.3">
      <c r="A109" s="12" t="s">
        <v>279</v>
      </c>
      <c r="B109" s="71" t="s">
        <v>286</v>
      </c>
      <c r="C109" s="214"/>
      <c r="D109" s="214"/>
      <c r="E109" s="141"/>
    </row>
    <row r="110" spans="1:5" ht="12" customHeight="1" x14ac:dyDescent="0.3">
      <c r="A110" s="11" t="s">
        <v>280</v>
      </c>
      <c r="B110" s="72" t="s">
        <v>287</v>
      </c>
      <c r="C110" s="214"/>
      <c r="D110" s="214"/>
      <c r="E110" s="141"/>
    </row>
    <row r="111" spans="1:5" ht="12" customHeight="1" x14ac:dyDescent="0.3">
      <c r="A111" s="12" t="s">
        <v>366</v>
      </c>
      <c r="B111" s="72" t="s">
        <v>288</v>
      </c>
      <c r="C111" s="214"/>
      <c r="D111" s="214"/>
      <c r="E111" s="141"/>
    </row>
    <row r="112" spans="1:5" ht="12" customHeight="1" x14ac:dyDescent="0.3">
      <c r="A112" s="14" t="s">
        <v>367</v>
      </c>
      <c r="B112" s="72" t="s">
        <v>289</v>
      </c>
      <c r="C112" s="214"/>
      <c r="D112" s="214"/>
      <c r="E112" s="141"/>
    </row>
    <row r="113" spans="1:5" ht="12" customHeight="1" x14ac:dyDescent="0.3">
      <c r="A113" s="12" t="s">
        <v>371</v>
      </c>
      <c r="B113" s="9" t="s">
        <v>38</v>
      </c>
      <c r="C113" s="212"/>
      <c r="D113" s="212"/>
      <c r="E113" s="139"/>
    </row>
    <row r="114" spans="1:5" ht="12" customHeight="1" x14ac:dyDescent="0.3">
      <c r="A114" s="12" t="s">
        <v>372</v>
      </c>
      <c r="B114" s="6" t="s">
        <v>374</v>
      </c>
      <c r="C114" s="212"/>
      <c r="D114" s="212"/>
      <c r="E114" s="139"/>
    </row>
    <row r="115" spans="1:5" ht="12" customHeight="1" thickBot="1" x14ac:dyDescent="0.35">
      <c r="A115" s="16" t="s">
        <v>373</v>
      </c>
      <c r="B115" s="274" t="s">
        <v>375</v>
      </c>
      <c r="C115" s="286"/>
      <c r="D115" s="286"/>
      <c r="E115" s="280"/>
    </row>
    <row r="116" spans="1:5" ht="12" customHeight="1" thickBot="1" x14ac:dyDescent="0.35">
      <c r="A116" s="272" t="s">
        <v>9</v>
      </c>
      <c r="B116" s="273" t="s">
        <v>290</v>
      </c>
      <c r="C116" s="287">
        <f>+C117+C119+C121</f>
        <v>0</v>
      </c>
      <c r="D116" s="211">
        <f>+D117+D119+D121</f>
        <v>0</v>
      </c>
      <c r="E116" s="281">
        <f>+E117+E119+E121</f>
        <v>0</v>
      </c>
    </row>
    <row r="117" spans="1:5" ht="12" customHeight="1" x14ac:dyDescent="0.3">
      <c r="A117" s="13" t="s">
        <v>72</v>
      </c>
      <c r="B117" s="6" t="s">
        <v>162</v>
      </c>
      <c r="C117" s="213"/>
      <c r="D117" s="298"/>
      <c r="E117" s="140"/>
    </row>
    <row r="118" spans="1:5" ht="12" customHeight="1" x14ac:dyDescent="0.3">
      <c r="A118" s="13" t="s">
        <v>73</v>
      </c>
      <c r="B118" s="10" t="s">
        <v>294</v>
      </c>
      <c r="C118" s="213"/>
      <c r="D118" s="298"/>
      <c r="E118" s="140"/>
    </row>
    <row r="119" spans="1:5" ht="12" customHeight="1" x14ac:dyDescent="0.3">
      <c r="A119" s="13" t="s">
        <v>74</v>
      </c>
      <c r="B119" s="10" t="s">
        <v>131</v>
      </c>
      <c r="C119" s="212"/>
      <c r="D119" s="299"/>
      <c r="E119" s="139"/>
    </row>
    <row r="120" spans="1:5" ht="12" customHeight="1" x14ac:dyDescent="0.3">
      <c r="A120" s="13" t="s">
        <v>75</v>
      </c>
      <c r="B120" s="10" t="s">
        <v>295</v>
      </c>
      <c r="C120" s="212"/>
      <c r="D120" s="299"/>
      <c r="E120" s="139"/>
    </row>
    <row r="121" spans="1:5" ht="12" customHeight="1" x14ac:dyDescent="0.3">
      <c r="A121" s="13" t="s">
        <v>76</v>
      </c>
      <c r="B121" s="147" t="s">
        <v>164</v>
      </c>
      <c r="C121" s="212"/>
      <c r="D121" s="299"/>
      <c r="E121" s="139"/>
    </row>
    <row r="122" spans="1:5" ht="12" customHeight="1" x14ac:dyDescent="0.3">
      <c r="A122" s="13" t="s">
        <v>83</v>
      </c>
      <c r="B122" s="146" t="s">
        <v>358</v>
      </c>
      <c r="C122" s="212"/>
      <c r="D122" s="299"/>
      <c r="E122" s="139"/>
    </row>
    <row r="123" spans="1:5" ht="12" customHeight="1" x14ac:dyDescent="0.3">
      <c r="A123" s="13" t="s">
        <v>85</v>
      </c>
      <c r="B123" s="221" t="s">
        <v>300</v>
      </c>
      <c r="C123" s="212"/>
      <c r="D123" s="299"/>
      <c r="E123" s="139"/>
    </row>
    <row r="124" spans="1:5" x14ac:dyDescent="0.3">
      <c r="A124" s="13" t="s">
        <v>132</v>
      </c>
      <c r="B124" s="71" t="s">
        <v>283</v>
      </c>
      <c r="C124" s="212"/>
      <c r="D124" s="299"/>
      <c r="E124" s="139"/>
    </row>
    <row r="125" spans="1:5" ht="12" customHeight="1" x14ac:dyDescent="0.3">
      <c r="A125" s="13" t="s">
        <v>133</v>
      </c>
      <c r="B125" s="71" t="s">
        <v>299</v>
      </c>
      <c r="C125" s="212"/>
      <c r="D125" s="299"/>
      <c r="E125" s="139"/>
    </row>
    <row r="126" spans="1:5" ht="12" customHeight="1" x14ac:dyDescent="0.3">
      <c r="A126" s="13" t="s">
        <v>134</v>
      </c>
      <c r="B126" s="71" t="s">
        <v>298</v>
      </c>
      <c r="C126" s="212"/>
      <c r="D126" s="299"/>
      <c r="E126" s="139"/>
    </row>
    <row r="127" spans="1:5" ht="12" customHeight="1" x14ac:dyDescent="0.3">
      <c r="A127" s="13" t="s">
        <v>291</v>
      </c>
      <c r="B127" s="71" t="s">
        <v>286</v>
      </c>
      <c r="C127" s="212"/>
      <c r="D127" s="299"/>
      <c r="E127" s="139"/>
    </row>
    <row r="128" spans="1:5" ht="12" customHeight="1" x14ac:dyDescent="0.3">
      <c r="A128" s="13" t="s">
        <v>292</v>
      </c>
      <c r="B128" s="71" t="s">
        <v>297</v>
      </c>
      <c r="C128" s="212"/>
      <c r="D128" s="299"/>
      <c r="E128" s="139"/>
    </row>
    <row r="129" spans="1:5" ht="16.2" thickBot="1" x14ac:dyDescent="0.35">
      <c r="A129" s="11" t="s">
        <v>293</v>
      </c>
      <c r="B129" s="71" t="s">
        <v>296</v>
      </c>
      <c r="C129" s="214"/>
      <c r="D129" s="300"/>
      <c r="E129" s="141"/>
    </row>
    <row r="130" spans="1:5" ht="12" customHeight="1" thickBot="1" x14ac:dyDescent="0.35">
      <c r="A130" s="18" t="s">
        <v>10</v>
      </c>
      <c r="B130" s="64" t="s">
        <v>376</v>
      </c>
      <c r="C130" s="211">
        <f>+C95+C116</f>
        <v>0</v>
      </c>
      <c r="D130" s="297">
        <f>+D95+D116</f>
        <v>0</v>
      </c>
      <c r="E130" s="138">
        <f>+E95+E116</f>
        <v>0</v>
      </c>
    </row>
    <row r="131" spans="1:5" ht="12" customHeight="1" thickBot="1" x14ac:dyDescent="0.35">
      <c r="A131" s="18" t="s">
        <v>11</v>
      </c>
      <c r="B131" s="64" t="s">
        <v>451</v>
      </c>
      <c r="C131" s="211">
        <f>+C132+C133+C134</f>
        <v>0</v>
      </c>
      <c r="D131" s="297">
        <f>+D132+D133+D134</f>
        <v>0</v>
      </c>
      <c r="E131" s="138">
        <f>+E132+E133+E134</f>
        <v>0</v>
      </c>
    </row>
    <row r="132" spans="1:5" ht="12" customHeight="1" x14ac:dyDescent="0.3">
      <c r="A132" s="13" t="s">
        <v>195</v>
      </c>
      <c r="B132" s="10" t="s">
        <v>384</v>
      </c>
      <c r="C132" s="212"/>
      <c r="D132" s="299"/>
      <c r="E132" s="139"/>
    </row>
    <row r="133" spans="1:5" ht="12" customHeight="1" x14ac:dyDescent="0.3">
      <c r="A133" s="13" t="s">
        <v>196</v>
      </c>
      <c r="B133" s="10" t="s">
        <v>385</v>
      </c>
      <c r="C133" s="212"/>
      <c r="D133" s="299"/>
      <c r="E133" s="139"/>
    </row>
    <row r="134" spans="1:5" ht="12" customHeight="1" thickBot="1" x14ac:dyDescent="0.35">
      <c r="A134" s="11" t="s">
        <v>197</v>
      </c>
      <c r="B134" s="10" t="s">
        <v>386</v>
      </c>
      <c r="C134" s="212"/>
      <c r="D134" s="299"/>
      <c r="E134" s="139"/>
    </row>
    <row r="135" spans="1:5" ht="12" customHeight="1" thickBot="1" x14ac:dyDescent="0.35">
      <c r="A135" s="18" t="s">
        <v>12</v>
      </c>
      <c r="B135" s="64" t="s">
        <v>378</v>
      </c>
      <c r="C135" s="211">
        <f>SUM(C136:C141)</f>
        <v>0</v>
      </c>
      <c r="D135" s="297">
        <f>SUM(D136:D141)</f>
        <v>0</v>
      </c>
      <c r="E135" s="138">
        <f>SUM(E136:E141)</f>
        <v>0</v>
      </c>
    </row>
    <row r="136" spans="1:5" ht="12" customHeight="1" x14ac:dyDescent="0.3">
      <c r="A136" s="13" t="s">
        <v>59</v>
      </c>
      <c r="B136" s="7" t="s">
        <v>387</v>
      </c>
      <c r="C136" s="212"/>
      <c r="D136" s="299"/>
      <c r="E136" s="139"/>
    </row>
    <row r="137" spans="1:5" ht="12" customHeight="1" x14ac:dyDescent="0.3">
      <c r="A137" s="13" t="s">
        <v>60</v>
      </c>
      <c r="B137" s="7" t="s">
        <v>379</v>
      </c>
      <c r="C137" s="212"/>
      <c r="D137" s="299"/>
      <c r="E137" s="139"/>
    </row>
    <row r="138" spans="1:5" ht="12" customHeight="1" x14ac:dyDescent="0.3">
      <c r="A138" s="13" t="s">
        <v>61</v>
      </c>
      <c r="B138" s="7" t="s">
        <v>380</v>
      </c>
      <c r="C138" s="212"/>
      <c r="D138" s="299"/>
      <c r="E138" s="139"/>
    </row>
    <row r="139" spans="1:5" ht="12" customHeight="1" x14ac:dyDescent="0.3">
      <c r="A139" s="13" t="s">
        <v>119</v>
      </c>
      <c r="B139" s="7" t="s">
        <v>381</v>
      </c>
      <c r="C139" s="212"/>
      <c r="D139" s="299"/>
      <c r="E139" s="139"/>
    </row>
    <row r="140" spans="1:5" ht="12" customHeight="1" x14ac:dyDescent="0.3">
      <c r="A140" s="13" t="s">
        <v>120</v>
      </c>
      <c r="B140" s="7" t="s">
        <v>382</v>
      </c>
      <c r="C140" s="212"/>
      <c r="D140" s="299"/>
      <c r="E140" s="139"/>
    </row>
    <row r="141" spans="1:5" ht="12" customHeight="1" thickBot="1" x14ac:dyDescent="0.35">
      <c r="A141" s="11" t="s">
        <v>121</v>
      </c>
      <c r="B141" s="7" t="s">
        <v>383</v>
      </c>
      <c r="C141" s="212"/>
      <c r="D141" s="299"/>
      <c r="E141" s="139"/>
    </row>
    <row r="142" spans="1:5" ht="12" customHeight="1" thickBot="1" x14ac:dyDescent="0.35">
      <c r="A142" s="18" t="s">
        <v>13</v>
      </c>
      <c r="B142" s="64" t="s">
        <v>391</v>
      </c>
      <c r="C142" s="217">
        <f>+C143+C144+C145+C146</f>
        <v>0</v>
      </c>
      <c r="D142" s="301">
        <f>+D143+D144+D145+D146</f>
        <v>0</v>
      </c>
      <c r="E142" s="253">
        <f>+E143+E144+E145+E146</f>
        <v>0</v>
      </c>
    </row>
    <row r="143" spans="1:5" ht="12" customHeight="1" x14ac:dyDescent="0.3">
      <c r="A143" s="13" t="s">
        <v>62</v>
      </c>
      <c r="B143" s="7" t="s">
        <v>301</v>
      </c>
      <c r="C143" s="212"/>
      <c r="D143" s="299"/>
      <c r="E143" s="139"/>
    </row>
    <row r="144" spans="1:5" ht="12" customHeight="1" x14ac:dyDescent="0.3">
      <c r="A144" s="13" t="s">
        <v>63</v>
      </c>
      <c r="B144" s="7" t="s">
        <v>302</v>
      </c>
      <c r="C144" s="212"/>
      <c r="D144" s="299"/>
      <c r="E144" s="139"/>
    </row>
    <row r="145" spans="1:9" ht="12" customHeight="1" x14ac:dyDescent="0.3">
      <c r="A145" s="13" t="s">
        <v>215</v>
      </c>
      <c r="B145" s="7" t="s">
        <v>392</v>
      </c>
      <c r="C145" s="212"/>
      <c r="D145" s="299"/>
      <c r="E145" s="139"/>
    </row>
    <row r="146" spans="1:9" ht="12" customHeight="1" thickBot="1" x14ac:dyDescent="0.35">
      <c r="A146" s="11" t="s">
        <v>216</v>
      </c>
      <c r="B146" s="5" t="s">
        <v>321</v>
      </c>
      <c r="C146" s="212"/>
      <c r="D146" s="299"/>
      <c r="E146" s="139"/>
    </row>
    <row r="147" spans="1:9" ht="12" customHeight="1" thickBot="1" x14ac:dyDescent="0.35">
      <c r="A147" s="18" t="s">
        <v>14</v>
      </c>
      <c r="B147" s="64" t="s">
        <v>393</v>
      </c>
      <c r="C147" s="288">
        <f>SUM(C148:C152)</f>
        <v>0</v>
      </c>
      <c r="D147" s="302">
        <f>SUM(D148:D152)</f>
        <v>0</v>
      </c>
      <c r="E147" s="282">
        <f>SUM(E148:E152)</f>
        <v>0</v>
      </c>
    </row>
    <row r="148" spans="1:9" ht="12" customHeight="1" x14ac:dyDescent="0.3">
      <c r="A148" s="13" t="s">
        <v>64</v>
      </c>
      <c r="B148" s="7" t="s">
        <v>388</v>
      </c>
      <c r="C148" s="212"/>
      <c r="D148" s="299"/>
      <c r="E148" s="139"/>
    </row>
    <row r="149" spans="1:9" ht="12" customHeight="1" x14ac:dyDescent="0.3">
      <c r="A149" s="13" t="s">
        <v>65</v>
      </c>
      <c r="B149" s="7" t="s">
        <v>395</v>
      </c>
      <c r="C149" s="212"/>
      <c r="D149" s="299"/>
      <c r="E149" s="139"/>
    </row>
    <row r="150" spans="1:9" ht="12" customHeight="1" x14ac:dyDescent="0.3">
      <c r="A150" s="13" t="s">
        <v>227</v>
      </c>
      <c r="B150" s="7" t="s">
        <v>390</v>
      </c>
      <c r="C150" s="212"/>
      <c r="D150" s="299"/>
      <c r="E150" s="139"/>
    </row>
    <row r="151" spans="1:9" ht="12" customHeight="1" x14ac:dyDescent="0.3">
      <c r="A151" s="13" t="s">
        <v>228</v>
      </c>
      <c r="B151" s="7" t="s">
        <v>396</v>
      </c>
      <c r="C151" s="212"/>
      <c r="D151" s="299"/>
      <c r="E151" s="139"/>
    </row>
    <row r="152" spans="1:9" ht="12" customHeight="1" thickBot="1" x14ac:dyDescent="0.35">
      <c r="A152" s="13" t="s">
        <v>394</v>
      </c>
      <c r="B152" s="7" t="s">
        <v>397</v>
      </c>
      <c r="C152" s="212"/>
      <c r="D152" s="299"/>
      <c r="E152" s="139"/>
    </row>
    <row r="153" spans="1:9" ht="12" customHeight="1" thickBot="1" x14ac:dyDescent="0.35">
      <c r="A153" s="18" t="s">
        <v>15</v>
      </c>
      <c r="B153" s="64" t="s">
        <v>398</v>
      </c>
      <c r="C153" s="289"/>
      <c r="D153" s="303"/>
      <c r="E153" s="283"/>
    </row>
    <row r="154" spans="1:9" ht="12" customHeight="1" thickBot="1" x14ac:dyDescent="0.35">
      <c r="A154" s="18" t="s">
        <v>16</v>
      </c>
      <c r="B154" s="64" t="s">
        <v>399</v>
      </c>
      <c r="C154" s="289"/>
      <c r="D154" s="303"/>
      <c r="E154" s="283"/>
    </row>
    <row r="155" spans="1:9" ht="15" customHeight="1" thickBot="1" x14ac:dyDescent="0.35">
      <c r="A155" s="18" t="s">
        <v>17</v>
      </c>
      <c r="B155" s="64" t="s">
        <v>401</v>
      </c>
      <c r="C155" s="290">
        <f>+C131+C135+C142+C147+C153+C154</f>
        <v>0</v>
      </c>
      <c r="D155" s="304">
        <f>+D131+D135+D142+D147+D153+D154</f>
        <v>0</v>
      </c>
      <c r="E155" s="284">
        <f>+E131+E135+E142+E147+E153+E154</f>
        <v>0</v>
      </c>
      <c r="F155" s="235"/>
      <c r="G155" s="236"/>
      <c r="H155" s="236"/>
      <c r="I155" s="236"/>
    </row>
    <row r="156" spans="1:9" s="224" customFormat="1" ht="12.9" customHeight="1" thickBot="1" x14ac:dyDescent="0.3">
      <c r="A156" s="148" t="s">
        <v>18</v>
      </c>
      <c r="B156" s="198" t="s">
        <v>400</v>
      </c>
      <c r="C156" s="290">
        <f>+C130+C155</f>
        <v>0</v>
      </c>
      <c r="D156" s="304">
        <f>+D130+D155</f>
        <v>0</v>
      </c>
      <c r="E156" s="284">
        <f>+E130+E155</f>
        <v>0</v>
      </c>
    </row>
    <row r="157" spans="1:9" ht="7.5" customHeight="1" x14ac:dyDescent="0.3"/>
    <row r="158" spans="1:9" x14ac:dyDescent="0.3">
      <c r="A158" s="528" t="s">
        <v>303</v>
      </c>
      <c r="B158" s="528"/>
      <c r="C158" s="528"/>
      <c r="D158" s="528"/>
      <c r="E158" s="528"/>
    </row>
    <row r="159" spans="1:9" ht="15" customHeight="1" thickBot="1" x14ac:dyDescent="0.35">
      <c r="A159" s="520" t="s">
        <v>107</v>
      </c>
      <c r="B159" s="520"/>
      <c r="C159" s="150"/>
      <c r="E159" s="150" t="str">
        <f>E91</f>
        <v xml:space="preserve"> Forintban!</v>
      </c>
    </row>
    <row r="160" spans="1:9" ht="25.5" customHeight="1" thickBot="1" x14ac:dyDescent="0.35">
      <c r="A160" s="18">
        <v>1</v>
      </c>
      <c r="B160" s="22" t="s">
        <v>402</v>
      </c>
      <c r="C160" s="296">
        <f>+C63-C130</f>
        <v>0</v>
      </c>
      <c r="D160" s="211">
        <f>+D63-D130</f>
        <v>0</v>
      </c>
      <c r="E160" s="138">
        <f>+E63-E130</f>
        <v>0</v>
      </c>
    </row>
    <row r="161" spans="1:5" ht="32.25" customHeight="1" thickBot="1" x14ac:dyDescent="0.35">
      <c r="A161" s="18" t="s">
        <v>9</v>
      </c>
      <c r="B161" s="22" t="s">
        <v>408</v>
      </c>
      <c r="C161" s="211">
        <f>+C87-C155</f>
        <v>0</v>
      </c>
      <c r="D161" s="211">
        <f>+D87-D155</f>
        <v>0</v>
      </c>
      <c r="E161" s="138">
        <f>+E87-E155</f>
        <v>0</v>
      </c>
    </row>
  </sheetData>
  <sheetProtection sheet="1"/>
  <mergeCells count="12">
    <mergeCell ref="A2:B2"/>
    <mergeCell ref="A3:A4"/>
    <mergeCell ref="B3:B4"/>
    <mergeCell ref="C3:E3"/>
    <mergeCell ref="A1:E1"/>
    <mergeCell ref="A90:E90"/>
    <mergeCell ref="A91:B91"/>
    <mergeCell ref="A92:A93"/>
    <mergeCell ref="B92:B93"/>
    <mergeCell ref="C92:E92"/>
    <mergeCell ref="A158:E158"/>
    <mergeCell ref="A159:B15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..............................Önkormányzat
2017. ÉVI .............................................KÖLTSÉGVETÉS 
ÁLLAMIGAZGATÁSI FELADATOK MÉRLEGE&amp;10
&amp;R&amp;"Times New Roman CE,Félkövér dőlt"&amp;11 1.4. melléklet </oddHeader>
  </headerFooter>
  <rowBreaks count="2" manualBreakCount="2">
    <brk id="75" max="4" man="1"/>
    <brk id="8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abSelected="1" topLeftCell="B1" zoomScale="115" zoomScaleNormal="115" zoomScaleSheetLayoutView="130" workbookViewId="0">
      <selection activeCell="B15" sqref="B15"/>
    </sheetView>
  </sheetViews>
  <sheetFormatPr defaultColWidth="9.33203125" defaultRowHeight="13.2" x14ac:dyDescent="0.25"/>
  <cols>
    <col min="1" max="1" width="6.77734375" style="37" customWidth="1"/>
    <col min="2" max="2" width="48" style="86" customWidth="1"/>
    <col min="3" max="3" width="17.44140625" style="37" customWidth="1"/>
    <col min="4" max="4" width="18.109375" style="37" bestFit="1" customWidth="1"/>
    <col min="5" max="5" width="0.44140625" style="37" customWidth="1"/>
    <col min="6" max="6" width="55.109375" style="37" customWidth="1"/>
    <col min="7" max="8" width="15.44140625" style="37" customWidth="1"/>
    <col min="9" max="9" width="0.109375" style="37" customWidth="1"/>
    <col min="10" max="10" width="4.77734375" style="37" customWidth="1"/>
    <col min="11" max="16384" width="9.33203125" style="37"/>
  </cols>
  <sheetData>
    <row r="1" spans="1:10" ht="39.75" customHeight="1" x14ac:dyDescent="0.25">
      <c r="B1" s="158" t="s">
        <v>111</v>
      </c>
      <c r="C1" s="159"/>
      <c r="D1" s="159"/>
      <c r="E1" s="159"/>
      <c r="F1" s="159"/>
      <c r="G1" s="159"/>
      <c r="H1" s="159"/>
      <c r="I1" s="159"/>
      <c r="J1" s="533" t="s">
        <v>452</v>
      </c>
    </row>
    <row r="2" spans="1:10" ht="14.4" thickBot="1" x14ac:dyDescent="0.3">
      <c r="G2" s="160"/>
      <c r="H2" s="160"/>
      <c r="I2" s="160" t="str">
        <f>'1.4.sz.mell.'!E2</f>
        <v xml:space="preserve"> Forintban!</v>
      </c>
      <c r="J2" s="533"/>
    </row>
    <row r="3" spans="1:10" ht="18" customHeight="1" thickBot="1" x14ac:dyDescent="0.3">
      <c r="A3" s="531" t="s">
        <v>54</v>
      </c>
      <c r="B3" s="161" t="s">
        <v>42</v>
      </c>
      <c r="C3" s="162"/>
      <c r="D3" s="306"/>
      <c r="E3" s="306"/>
      <c r="F3" s="161" t="s">
        <v>43</v>
      </c>
      <c r="G3" s="163"/>
      <c r="H3" s="313"/>
      <c r="I3" s="314"/>
      <c r="J3" s="533"/>
    </row>
    <row r="4" spans="1:10" s="164" customFormat="1" ht="35.25" customHeight="1" thickBot="1" x14ac:dyDescent="0.3">
      <c r="A4" s="532"/>
      <c r="B4" s="87" t="s">
        <v>47</v>
      </c>
      <c r="C4" s="88" t="str">
        <f>+CONCATENATE('1.1.sz.mell.'!C3," eredeti előirányzat")</f>
        <v>2020.évi eredeti előirányzat</v>
      </c>
      <c r="D4" s="307" t="str">
        <f>+CONCATENATE('1.1.sz.mell.'!C3," módosított előirányzat")</f>
        <v>2020.évi módosított előirányzat</v>
      </c>
      <c r="E4" s="307" t="s">
        <v>477</v>
      </c>
      <c r="F4" s="87" t="s">
        <v>47</v>
      </c>
      <c r="G4" s="88" t="str">
        <f>+C4</f>
        <v>2020.évi eredeti előirányzat</v>
      </c>
      <c r="H4" s="88" t="str">
        <f>+D4</f>
        <v>2020.évi módosított előirányzat</v>
      </c>
      <c r="I4" s="316" t="s">
        <v>477</v>
      </c>
      <c r="J4" s="533"/>
    </row>
    <row r="5" spans="1:10" s="168" customFormat="1" ht="12" customHeight="1" thickBot="1" x14ac:dyDescent="0.3">
      <c r="A5" s="165" t="s">
        <v>415</v>
      </c>
      <c r="B5" s="166" t="s">
        <v>416</v>
      </c>
      <c r="C5" s="167" t="s">
        <v>417</v>
      </c>
      <c r="D5" s="308" t="s">
        <v>419</v>
      </c>
      <c r="E5" s="308" t="s">
        <v>418</v>
      </c>
      <c r="F5" s="166" t="s">
        <v>453</v>
      </c>
      <c r="G5" s="167" t="s">
        <v>421</v>
      </c>
      <c r="H5" s="167" t="s">
        <v>422</v>
      </c>
      <c r="I5" s="315" t="s">
        <v>454</v>
      </c>
      <c r="J5" s="533"/>
    </row>
    <row r="6" spans="1:10" ht="12.9" customHeight="1" x14ac:dyDescent="0.25">
      <c r="A6" s="169" t="s">
        <v>8</v>
      </c>
      <c r="B6" s="170" t="s">
        <v>304</v>
      </c>
      <c r="C6" s="151">
        <v>252589465</v>
      </c>
      <c r="D6" s="151">
        <v>260963535</v>
      </c>
      <c r="E6" s="151">
        <v>260963535</v>
      </c>
      <c r="F6" s="170" t="s">
        <v>48</v>
      </c>
      <c r="G6" s="151">
        <v>234839768</v>
      </c>
      <c r="H6" s="151">
        <v>235435243</v>
      </c>
      <c r="I6" s="317">
        <v>196979116</v>
      </c>
      <c r="J6" s="533"/>
    </row>
    <row r="7" spans="1:10" ht="12.9" customHeight="1" x14ac:dyDescent="0.25">
      <c r="A7" s="171" t="s">
        <v>9</v>
      </c>
      <c r="B7" s="172" t="s">
        <v>305</v>
      </c>
      <c r="C7" s="152">
        <v>69414000</v>
      </c>
      <c r="D7" s="152">
        <v>80833770</v>
      </c>
      <c r="E7" s="152">
        <v>80833770</v>
      </c>
      <c r="F7" s="172" t="s">
        <v>127</v>
      </c>
      <c r="G7" s="152">
        <v>36748984</v>
      </c>
      <c r="H7" s="152">
        <v>36722522</v>
      </c>
      <c r="I7" s="318">
        <v>31180192</v>
      </c>
      <c r="J7" s="533"/>
    </row>
    <row r="8" spans="1:10" ht="12.9" customHeight="1" x14ac:dyDescent="0.25">
      <c r="A8" s="171" t="s">
        <v>10</v>
      </c>
      <c r="B8" s="172" t="s">
        <v>326</v>
      </c>
      <c r="C8" s="152"/>
      <c r="D8" s="152"/>
      <c r="E8" s="152"/>
      <c r="F8" s="172" t="s">
        <v>166</v>
      </c>
      <c r="G8" s="152">
        <v>57717212</v>
      </c>
      <c r="H8" s="152">
        <v>117575547</v>
      </c>
      <c r="I8" s="318">
        <v>101648865</v>
      </c>
      <c r="J8" s="533"/>
    </row>
    <row r="9" spans="1:10" ht="12.9" customHeight="1" x14ac:dyDescent="0.25">
      <c r="A9" s="171" t="s">
        <v>11</v>
      </c>
      <c r="B9" s="172" t="s">
        <v>118</v>
      </c>
      <c r="C9" s="152">
        <v>42800000</v>
      </c>
      <c r="D9" s="152">
        <v>29726695</v>
      </c>
      <c r="E9" s="152">
        <v>29726695</v>
      </c>
      <c r="F9" s="172" t="s">
        <v>128</v>
      </c>
      <c r="G9" s="152">
        <v>26000000</v>
      </c>
      <c r="H9" s="152">
        <v>26000000</v>
      </c>
      <c r="I9" s="318">
        <v>19245000</v>
      </c>
      <c r="J9" s="533"/>
    </row>
    <row r="10" spans="1:10" ht="12.9" customHeight="1" x14ac:dyDescent="0.25">
      <c r="A10" s="171" t="s">
        <v>12</v>
      </c>
      <c r="B10" s="173" t="s">
        <v>351</v>
      </c>
      <c r="C10" s="152">
        <v>18000000</v>
      </c>
      <c r="D10" s="152">
        <v>30263015</v>
      </c>
      <c r="E10" s="152">
        <v>30263015</v>
      </c>
      <c r="F10" s="172" t="s">
        <v>129</v>
      </c>
      <c r="G10" s="152">
        <v>5050800</v>
      </c>
      <c r="H10" s="152">
        <v>18234284</v>
      </c>
      <c r="I10" s="318">
        <v>14058484</v>
      </c>
      <c r="J10" s="533"/>
    </row>
    <row r="11" spans="1:10" ht="12.9" customHeight="1" x14ac:dyDescent="0.25">
      <c r="A11" s="171" t="s">
        <v>13</v>
      </c>
      <c r="B11" s="172" t="s">
        <v>306</v>
      </c>
      <c r="C11" s="153"/>
      <c r="D11" s="153">
        <v>1345600</v>
      </c>
      <c r="E11" s="153">
        <v>1345600</v>
      </c>
      <c r="F11" s="172" t="s">
        <v>38</v>
      </c>
      <c r="G11" s="152">
        <v>6531487</v>
      </c>
      <c r="H11" s="152">
        <v>15591383</v>
      </c>
      <c r="I11" s="318"/>
      <c r="J11" s="533"/>
    </row>
    <row r="12" spans="1:10" ht="12.9" customHeight="1" x14ac:dyDescent="0.25">
      <c r="A12" s="171" t="s">
        <v>14</v>
      </c>
      <c r="B12" s="172" t="s">
        <v>409</v>
      </c>
      <c r="C12" s="152"/>
      <c r="D12" s="152"/>
      <c r="E12" s="152"/>
      <c r="F12" s="29"/>
      <c r="G12" s="152"/>
      <c r="H12" s="152"/>
      <c r="I12" s="318"/>
      <c r="J12" s="533"/>
    </row>
    <row r="13" spans="1:10" ht="20.399999999999999" x14ac:dyDescent="0.25">
      <c r="A13" s="171" t="s">
        <v>15</v>
      </c>
      <c r="B13" s="29" t="s">
        <v>556</v>
      </c>
      <c r="C13" s="152"/>
      <c r="D13" s="152">
        <v>80000</v>
      </c>
      <c r="E13" s="152">
        <v>80000</v>
      </c>
      <c r="F13" s="29"/>
      <c r="G13" s="152"/>
      <c r="H13" s="152"/>
      <c r="I13" s="318"/>
      <c r="J13" s="533"/>
    </row>
    <row r="14" spans="1:10" ht="12.9" customHeight="1" x14ac:dyDescent="0.25">
      <c r="A14" s="171" t="s">
        <v>16</v>
      </c>
      <c r="B14" s="29"/>
      <c r="C14" s="153"/>
      <c r="D14" s="153"/>
      <c r="E14" s="153"/>
      <c r="F14" s="29"/>
      <c r="G14" s="152"/>
      <c r="H14" s="152"/>
      <c r="I14" s="318"/>
      <c r="J14" s="533"/>
    </row>
    <row r="15" spans="1:10" ht="12.9" customHeight="1" x14ac:dyDescent="0.25">
      <c r="A15" s="171" t="s">
        <v>17</v>
      </c>
      <c r="B15" s="29"/>
      <c r="C15" s="152"/>
      <c r="D15" s="152"/>
      <c r="E15" s="152"/>
      <c r="F15" s="29"/>
      <c r="G15" s="152"/>
      <c r="H15" s="152"/>
      <c r="I15" s="318"/>
      <c r="J15" s="533"/>
    </row>
    <row r="16" spans="1:10" ht="12.9" customHeight="1" x14ac:dyDescent="0.25">
      <c r="A16" s="171" t="s">
        <v>18</v>
      </c>
      <c r="B16" s="29"/>
      <c r="C16" s="152"/>
      <c r="D16" s="152"/>
      <c r="E16" s="152"/>
      <c r="F16" s="29"/>
      <c r="G16" s="152"/>
      <c r="H16" s="152"/>
      <c r="I16" s="318"/>
      <c r="J16" s="533"/>
    </row>
    <row r="17" spans="1:10" ht="12.9" customHeight="1" thickBot="1" x14ac:dyDescent="0.3">
      <c r="A17" s="171" t="s">
        <v>19</v>
      </c>
      <c r="B17" s="39"/>
      <c r="C17" s="154"/>
      <c r="D17" s="154"/>
      <c r="E17" s="154"/>
      <c r="F17" s="29"/>
      <c r="G17" s="154"/>
      <c r="H17" s="154"/>
      <c r="I17" s="319"/>
      <c r="J17" s="533"/>
    </row>
    <row r="18" spans="1:10" ht="13.8" thickBot="1" x14ac:dyDescent="0.3">
      <c r="A18" s="174" t="s">
        <v>20</v>
      </c>
      <c r="B18" s="65" t="s">
        <v>410</v>
      </c>
      <c r="C18" s="155">
        <f>SUM(C6:C17)</f>
        <v>382803465</v>
      </c>
      <c r="D18" s="155">
        <f>SUM(D6:D17)</f>
        <v>403212615</v>
      </c>
      <c r="E18" s="155">
        <f>SUM(E6:E17)</f>
        <v>403212615</v>
      </c>
      <c r="F18" s="65" t="s">
        <v>312</v>
      </c>
      <c r="G18" s="155">
        <f>SUM(G6:G17)</f>
        <v>366888251</v>
      </c>
      <c r="H18" s="155">
        <f>SUM(H6:H17)</f>
        <v>449558979</v>
      </c>
      <c r="I18" s="192">
        <f>SUM(I6:I17)</f>
        <v>363111657</v>
      </c>
      <c r="J18" s="533"/>
    </row>
    <row r="19" spans="1:10" ht="12.9" customHeight="1" x14ac:dyDescent="0.25">
      <c r="A19" s="175" t="s">
        <v>21</v>
      </c>
      <c r="B19" s="176" t="s">
        <v>309</v>
      </c>
      <c r="C19" s="276">
        <f>+C20+C21+C22+C23</f>
        <v>43219919</v>
      </c>
      <c r="D19" s="276">
        <f>+D20+D21+D22+D23</f>
        <v>408748026</v>
      </c>
      <c r="E19" s="276">
        <f>+E20+E21+E22+E23</f>
        <v>418391909</v>
      </c>
      <c r="F19" s="177" t="s">
        <v>135</v>
      </c>
      <c r="G19" s="156"/>
      <c r="H19" s="156"/>
      <c r="I19" s="320"/>
      <c r="J19" s="533"/>
    </row>
    <row r="20" spans="1:10" ht="12.9" customHeight="1" x14ac:dyDescent="0.25">
      <c r="A20" s="178" t="s">
        <v>22</v>
      </c>
      <c r="B20" s="177" t="s">
        <v>160</v>
      </c>
      <c r="C20" s="54">
        <v>43219919</v>
      </c>
      <c r="D20" s="54">
        <v>408748026</v>
      </c>
      <c r="E20" s="54">
        <v>408748026</v>
      </c>
      <c r="F20" s="177" t="s">
        <v>311</v>
      </c>
      <c r="G20" s="54"/>
      <c r="H20" s="54"/>
      <c r="I20" s="321"/>
      <c r="J20" s="533"/>
    </row>
    <row r="21" spans="1:10" ht="12.9" customHeight="1" x14ac:dyDescent="0.25">
      <c r="A21" s="178" t="s">
        <v>23</v>
      </c>
      <c r="B21" s="177" t="s">
        <v>161</v>
      </c>
      <c r="C21" s="54"/>
      <c r="D21" s="54"/>
      <c r="E21" s="54"/>
      <c r="F21" s="177" t="s">
        <v>109</v>
      </c>
      <c r="G21" s="54"/>
      <c r="H21" s="54"/>
      <c r="I21" s="321"/>
      <c r="J21" s="533"/>
    </row>
    <row r="22" spans="1:10" ht="12.9" customHeight="1" x14ac:dyDescent="0.25">
      <c r="A22" s="178" t="s">
        <v>24</v>
      </c>
      <c r="B22" s="177" t="s">
        <v>165</v>
      </c>
      <c r="C22" s="54"/>
      <c r="D22" s="54"/>
      <c r="E22" s="54"/>
      <c r="F22" s="177" t="s">
        <v>110</v>
      </c>
      <c r="G22" s="54"/>
      <c r="H22" s="54"/>
      <c r="I22" s="321"/>
      <c r="J22" s="533"/>
    </row>
    <row r="23" spans="1:10" ht="12.9" customHeight="1" x14ac:dyDescent="0.25">
      <c r="A23" s="178" t="s">
        <v>25</v>
      </c>
      <c r="B23" s="177" t="s">
        <v>553</v>
      </c>
      <c r="C23" s="54"/>
      <c r="D23" s="54"/>
      <c r="E23" s="54">
        <v>9643883</v>
      </c>
      <c r="F23" s="176" t="s">
        <v>167</v>
      </c>
      <c r="G23" s="54"/>
      <c r="H23" s="54"/>
      <c r="I23" s="321"/>
      <c r="J23" s="533"/>
    </row>
    <row r="24" spans="1:10" ht="12.9" customHeight="1" x14ac:dyDescent="0.25">
      <c r="A24" s="178" t="s">
        <v>26</v>
      </c>
      <c r="B24" s="177" t="s">
        <v>310</v>
      </c>
      <c r="C24" s="179">
        <f>+C25+C26</f>
        <v>0</v>
      </c>
      <c r="D24" s="179">
        <f>+D25+D26</f>
        <v>0</v>
      </c>
      <c r="E24" s="179">
        <f>+E25+E26</f>
        <v>0</v>
      </c>
      <c r="F24" s="177" t="s">
        <v>136</v>
      </c>
      <c r="G24" s="54"/>
      <c r="H24" s="54"/>
      <c r="I24" s="321"/>
      <c r="J24" s="533"/>
    </row>
    <row r="25" spans="1:10" ht="12.9" customHeight="1" x14ac:dyDescent="0.25">
      <c r="A25" s="175" t="s">
        <v>27</v>
      </c>
      <c r="B25" s="176" t="s">
        <v>307</v>
      </c>
      <c r="C25" s="156"/>
      <c r="D25" s="156"/>
      <c r="E25" s="156"/>
      <c r="F25" s="170" t="s">
        <v>392</v>
      </c>
      <c r="G25" s="156"/>
      <c r="H25" s="156"/>
      <c r="I25" s="320"/>
      <c r="J25" s="533"/>
    </row>
    <row r="26" spans="1:10" ht="12.9" customHeight="1" x14ac:dyDescent="0.25">
      <c r="A26" s="178" t="s">
        <v>28</v>
      </c>
      <c r="B26" s="177" t="s">
        <v>308</v>
      </c>
      <c r="C26" s="54"/>
      <c r="D26" s="54"/>
      <c r="E26" s="54"/>
      <c r="F26" s="172" t="s">
        <v>398</v>
      </c>
      <c r="G26" s="54"/>
      <c r="H26" s="54"/>
      <c r="I26" s="321"/>
      <c r="J26" s="533"/>
    </row>
    <row r="27" spans="1:10" ht="12.9" customHeight="1" x14ac:dyDescent="0.25">
      <c r="A27" s="171" t="s">
        <v>29</v>
      </c>
      <c r="B27" s="177" t="s">
        <v>403</v>
      </c>
      <c r="C27" s="54"/>
      <c r="D27" s="54"/>
      <c r="E27" s="54"/>
      <c r="F27" s="172" t="s">
        <v>399</v>
      </c>
      <c r="G27" s="54"/>
      <c r="H27" s="54"/>
      <c r="I27" s="321"/>
      <c r="J27" s="533"/>
    </row>
    <row r="28" spans="1:10" ht="12.9" customHeight="1" thickBot="1" x14ac:dyDescent="0.3">
      <c r="A28" s="207" t="s">
        <v>30</v>
      </c>
      <c r="B28" s="176" t="s">
        <v>265</v>
      </c>
      <c r="C28" s="156"/>
      <c r="D28" s="156"/>
      <c r="E28" s="156"/>
      <c r="F28" s="238" t="s">
        <v>544</v>
      </c>
      <c r="G28" s="156"/>
      <c r="H28" s="156">
        <v>8451056</v>
      </c>
      <c r="I28" s="320">
        <v>8451056</v>
      </c>
      <c r="J28" s="533"/>
    </row>
    <row r="29" spans="1:10" ht="24" customHeight="1" thickBot="1" x14ac:dyDescent="0.3">
      <c r="A29" s="174" t="s">
        <v>31</v>
      </c>
      <c r="B29" s="65" t="s">
        <v>411</v>
      </c>
      <c r="C29" s="155">
        <f>+C19+C24+C27+C28</f>
        <v>43219919</v>
      </c>
      <c r="D29" s="155">
        <f>+D19+D24+D27+D28</f>
        <v>408748026</v>
      </c>
      <c r="E29" s="311">
        <f>+E19+E24+E27+E28</f>
        <v>418391909</v>
      </c>
      <c r="F29" s="65" t="s">
        <v>413</v>
      </c>
      <c r="G29" s="155">
        <f>SUM(G19:G28)</f>
        <v>0</v>
      </c>
      <c r="H29" s="155">
        <f>SUM(H19:H28)</f>
        <v>8451056</v>
      </c>
      <c r="I29" s="192">
        <f>SUM(I19:I28)</f>
        <v>8451056</v>
      </c>
      <c r="J29" s="533"/>
    </row>
    <row r="30" spans="1:10" ht="13.8" thickBot="1" x14ac:dyDescent="0.3">
      <c r="A30" s="174" t="s">
        <v>32</v>
      </c>
      <c r="B30" s="180" t="s">
        <v>412</v>
      </c>
      <c r="C30" s="396">
        <f>+C18+C29</f>
        <v>426023384</v>
      </c>
      <c r="D30" s="396">
        <f>+D18+D29</f>
        <v>811960641</v>
      </c>
      <c r="E30" s="397">
        <f>+E18+E29</f>
        <v>821604524</v>
      </c>
      <c r="F30" s="180" t="s">
        <v>414</v>
      </c>
      <c r="G30" s="396">
        <f>+G18+G29</f>
        <v>366888251</v>
      </c>
      <c r="H30" s="396">
        <f>+H18+H29</f>
        <v>458010035</v>
      </c>
      <c r="I30" s="397">
        <f>+I18+I29</f>
        <v>371562713</v>
      </c>
      <c r="J30" s="533"/>
    </row>
    <row r="31" spans="1:10" ht="13.8" thickBot="1" x14ac:dyDescent="0.3">
      <c r="A31" s="174" t="s">
        <v>33</v>
      </c>
      <c r="B31" s="180" t="s">
        <v>113</v>
      </c>
      <c r="C31" s="396" t="str">
        <f>IF(C18-G18&lt;0,G18-C18,"-")</f>
        <v>-</v>
      </c>
      <c r="D31" s="396">
        <f>IF(D18-H18&lt;0,H18-D18,"-")</f>
        <v>46346364</v>
      </c>
      <c r="E31" s="397" t="str">
        <f>IF(E18-I18&lt;0,I18-E18,"-")</f>
        <v>-</v>
      </c>
      <c r="F31" s="180" t="s">
        <v>114</v>
      </c>
      <c r="G31" s="396">
        <f>IF(C18-G18&gt;0,C18-G18,"-")</f>
        <v>15915214</v>
      </c>
      <c r="H31" s="396" t="str">
        <f>IF(D18-H18&gt;0,D18-H18,"-")</f>
        <v>-</v>
      </c>
      <c r="I31" s="397">
        <f>IF(E18-I18&gt;0,E18-I18,"-")</f>
        <v>40100958</v>
      </c>
      <c r="J31" s="533"/>
    </row>
    <row r="32" spans="1:10" ht="13.8" thickBot="1" x14ac:dyDescent="0.3">
      <c r="A32" s="174" t="s">
        <v>34</v>
      </c>
      <c r="B32" s="180" t="s">
        <v>540</v>
      </c>
      <c r="C32" s="396" t="str">
        <f>IF(C30-G30&lt;0,G30-C30,"-")</f>
        <v>-</v>
      </c>
      <c r="D32" s="396" t="str">
        <f>IF(D30-H30&lt;0,H30-D30,"-")</f>
        <v>-</v>
      </c>
      <c r="E32" s="396" t="str">
        <f>IF(E30-I30&lt;0,I30-E30,"-")</f>
        <v>-</v>
      </c>
      <c r="F32" s="180" t="s">
        <v>541</v>
      </c>
      <c r="G32" s="396">
        <f>IF(C30-G30&gt;0,C30-G30,"-")</f>
        <v>59135133</v>
      </c>
      <c r="H32" s="396">
        <f>IF(D30-H30&gt;0,D30-H30,"-")</f>
        <v>353950606</v>
      </c>
      <c r="I32" s="396">
        <f>IF(E30-I30&gt;0,E30-I30,"-")</f>
        <v>450041811</v>
      </c>
      <c r="J32" s="533"/>
    </row>
    <row r="33" spans="2:6" ht="17.399999999999999" x14ac:dyDescent="0.25">
      <c r="B33" s="534"/>
      <c r="C33" s="534"/>
      <c r="D33" s="534"/>
      <c r="E33" s="534"/>
      <c r="F33" s="534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Normal="100" zoomScaleSheetLayoutView="115" workbookViewId="0">
      <selection activeCell="H1" sqref="H1"/>
    </sheetView>
  </sheetViews>
  <sheetFormatPr defaultColWidth="9.33203125" defaultRowHeight="13.2" x14ac:dyDescent="0.25"/>
  <cols>
    <col min="1" max="1" width="6.77734375" style="37" customWidth="1"/>
    <col min="2" max="2" width="49.77734375" style="86" customWidth="1"/>
    <col min="3" max="3" width="15.44140625" style="37" customWidth="1"/>
    <col min="4" max="4" width="15.109375" style="37" customWidth="1"/>
    <col min="5" max="5" width="15.44140625" style="37" hidden="1" customWidth="1"/>
    <col min="6" max="6" width="49.77734375" style="37" customWidth="1"/>
    <col min="7" max="8" width="15.44140625" style="37" customWidth="1"/>
    <col min="9" max="9" width="15.44140625" style="37" hidden="1" customWidth="1"/>
    <col min="10" max="10" width="4.77734375" style="37" customWidth="1"/>
    <col min="11" max="16384" width="9.33203125" style="37"/>
  </cols>
  <sheetData>
    <row r="1" spans="1:10" ht="31.2" x14ac:dyDescent="0.25">
      <c r="B1" s="158" t="s">
        <v>112</v>
      </c>
      <c r="C1" s="159"/>
      <c r="D1" s="159"/>
      <c r="E1" s="159"/>
      <c r="F1" s="159"/>
      <c r="G1" s="159"/>
      <c r="H1" s="159"/>
      <c r="I1" s="159"/>
      <c r="J1" s="533" t="s">
        <v>455</v>
      </c>
    </row>
    <row r="2" spans="1:10" ht="14.4" thickBot="1" x14ac:dyDescent="0.3">
      <c r="G2" s="160"/>
      <c r="H2" s="160"/>
      <c r="I2" s="160" t="str">
        <f>'2.1.sz.mell  '!I2</f>
        <v xml:space="preserve"> Forintban!</v>
      </c>
      <c r="J2" s="533"/>
    </row>
    <row r="3" spans="1:10" ht="13.5" customHeight="1" thickBot="1" x14ac:dyDescent="0.3">
      <c r="A3" s="531" t="s">
        <v>54</v>
      </c>
      <c r="B3" s="161" t="s">
        <v>42</v>
      </c>
      <c r="C3" s="162"/>
      <c r="D3" s="306"/>
      <c r="E3" s="306"/>
      <c r="F3" s="161" t="s">
        <v>43</v>
      </c>
      <c r="G3" s="163"/>
      <c r="H3" s="313"/>
      <c r="I3" s="314"/>
      <c r="J3" s="533"/>
    </row>
    <row r="4" spans="1:10" s="164" customFormat="1" ht="34.799999999999997" thickBot="1" x14ac:dyDescent="0.3">
      <c r="A4" s="532"/>
      <c r="B4" s="87" t="s">
        <v>47</v>
      </c>
      <c r="C4" s="88" t="str">
        <f>+CONCATENATE('1.1.sz.mell.'!C3," eredeti előirányzat")</f>
        <v>2020.évi eredeti előirányzat</v>
      </c>
      <c r="D4" s="307" t="str">
        <f>+CONCATENATE('1.1.sz.mell.'!C3," módosított előirányzat")</f>
        <v>2020.évi módosított előirányzat</v>
      </c>
      <c r="E4" s="307" t="s">
        <v>477</v>
      </c>
      <c r="F4" s="87" t="s">
        <v>47</v>
      </c>
      <c r="G4" s="88" t="str">
        <f>+C4</f>
        <v>2020.évi eredeti előirányzat</v>
      </c>
      <c r="H4" s="88" t="str">
        <f>+D4</f>
        <v>2020.évi módosított előirányzat</v>
      </c>
      <c r="I4" s="316" t="s">
        <v>477</v>
      </c>
      <c r="J4" s="533"/>
    </row>
    <row r="5" spans="1:10" s="164" customFormat="1" ht="13.8" thickBot="1" x14ac:dyDescent="0.3">
      <c r="A5" s="165" t="s">
        <v>415</v>
      </c>
      <c r="B5" s="166" t="s">
        <v>416</v>
      </c>
      <c r="C5" s="167" t="s">
        <v>417</v>
      </c>
      <c r="D5" s="167" t="s">
        <v>419</v>
      </c>
      <c r="E5" s="167" t="s">
        <v>418</v>
      </c>
      <c r="F5" s="166" t="s">
        <v>420</v>
      </c>
      <c r="G5" s="167" t="s">
        <v>421</v>
      </c>
      <c r="H5" s="327" t="s">
        <v>422</v>
      </c>
      <c r="I5" s="322" t="s">
        <v>454</v>
      </c>
      <c r="J5" s="533"/>
    </row>
    <row r="6" spans="1:10" ht="12.9" customHeight="1" x14ac:dyDescent="0.25">
      <c r="A6" s="169" t="s">
        <v>8</v>
      </c>
      <c r="B6" s="170" t="s">
        <v>313</v>
      </c>
      <c r="C6" s="151">
        <v>422569896</v>
      </c>
      <c r="D6" s="151">
        <v>60951144</v>
      </c>
      <c r="E6" s="151">
        <v>60951144</v>
      </c>
      <c r="F6" s="170" t="s">
        <v>162</v>
      </c>
      <c r="G6" s="151">
        <v>444317929</v>
      </c>
      <c r="H6" s="328">
        <v>327902007</v>
      </c>
      <c r="I6" s="190">
        <v>66227595</v>
      </c>
      <c r="J6" s="533"/>
    </row>
    <row r="7" spans="1:10" x14ac:dyDescent="0.25">
      <c r="A7" s="171" t="s">
        <v>9</v>
      </c>
      <c r="B7" s="172" t="s">
        <v>314</v>
      </c>
      <c r="C7" s="152"/>
      <c r="D7" s="152"/>
      <c r="E7" s="152"/>
      <c r="F7" s="172" t="s">
        <v>319</v>
      </c>
      <c r="G7" s="152"/>
      <c r="H7" s="152"/>
      <c r="I7" s="318"/>
      <c r="J7" s="533"/>
    </row>
    <row r="8" spans="1:10" ht="12.9" customHeight="1" x14ac:dyDescent="0.25">
      <c r="A8" s="171" t="s">
        <v>10</v>
      </c>
      <c r="B8" s="172" t="s">
        <v>3</v>
      </c>
      <c r="C8" s="152"/>
      <c r="D8" s="152">
        <v>1686929</v>
      </c>
      <c r="E8" s="152">
        <v>1686929</v>
      </c>
      <c r="F8" s="172" t="s">
        <v>131</v>
      </c>
      <c r="G8" s="152">
        <v>37387100</v>
      </c>
      <c r="H8" s="152">
        <v>89340893</v>
      </c>
      <c r="I8" s="318">
        <v>89284270</v>
      </c>
      <c r="J8" s="533"/>
    </row>
    <row r="9" spans="1:10" ht="12.9" customHeight="1" x14ac:dyDescent="0.25">
      <c r="A9" s="171" t="s">
        <v>11</v>
      </c>
      <c r="B9" s="172" t="s">
        <v>315</v>
      </c>
      <c r="C9" s="152"/>
      <c r="D9" s="152">
        <v>654221</v>
      </c>
      <c r="E9" s="152">
        <v>653500</v>
      </c>
      <c r="F9" s="172" t="s">
        <v>320</v>
      </c>
      <c r="G9" s="152"/>
      <c r="H9" s="152"/>
      <c r="I9" s="318"/>
      <c r="J9" s="533"/>
    </row>
    <row r="10" spans="1:10" ht="12.75" customHeight="1" x14ac:dyDescent="0.25">
      <c r="A10" s="171" t="s">
        <v>12</v>
      </c>
      <c r="B10" s="172" t="s">
        <v>316</v>
      </c>
      <c r="C10" s="152"/>
      <c r="D10" s="152"/>
      <c r="E10" s="152"/>
      <c r="F10" s="172" t="s">
        <v>164</v>
      </c>
      <c r="G10" s="152"/>
      <c r="H10" s="152"/>
      <c r="I10" s="318"/>
      <c r="J10" s="533"/>
    </row>
    <row r="11" spans="1:10" ht="12.9" customHeight="1" x14ac:dyDescent="0.25">
      <c r="A11" s="171" t="s">
        <v>13</v>
      </c>
      <c r="B11" s="172" t="s">
        <v>317</v>
      </c>
      <c r="C11" s="153"/>
      <c r="D11" s="153"/>
      <c r="E11" s="153"/>
      <c r="F11" s="239"/>
      <c r="G11" s="152"/>
      <c r="H11" s="152"/>
      <c r="I11" s="318"/>
      <c r="J11" s="533"/>
    </row>
    <row r="12" spans="1:10" ht="12.9" customHeight="1" x14ac:dyDescent="0.25">
      <c r="A12" s="171" t="s">
        <v>14</v>
      </c>
      <c r="B12" s="29"/>
      <c r="C12" s="152"/>
      <c r="D12" s="152"/>
      <c r="E12" s="152"/>
      <c r="F12" s="239"/>
      <c r="G12" s="152"/>
      <c r="H12" s="152"/>
      <c r="I12" s="318"/>
      <c r="J12" s="533"/>
    </row>
    <row r="13" spans="1:10" ht="12.9" customHeight="1" x14ac:dyDescent="0.25">
      <c r="A13" s="171" t="s">
        <v>15</v>
      </c>
      <c r="B13" s="29"/>
      <c r="C13" s="152"/>
      <c r="D13" s="152"/>
      <c r="E13" s="152"/>
      <c r="F13" s="240"/>
      <c r="G13" s="152"/>
      <c r="H13" s="152"/>
      <c r="I13" s="318"/>
      <c r="J13" s="533"/>
    </row>
    <row r="14" spans="1:10" ht="12.9" customHeight="1" x14ac:dyDescent="0.25">
      <c r="A14" s="171" t="s">
        <v>16</v>
      </c>
      <c r="B14" s="237"/>
      <c r="C14" s="153"/>
      <c r="D14" s="153"/>
      <c r="E14" s="153"/>
      <c r="F14" s="239"/>
      <c r="G14" s="152"/>
      <c r="H14" s="152"/>
      <c r="I14" s="318"/>
      <c r="J14" s="533"/>
    </row>
    <row r="15" spans="1:10" x14ac:dyDescent="0.25">
      <c r="A15" s="171" t="s">
        <v>17</v>
      </c>
      <c r="B15" s="29"/>
      <c r="C15" s="153"/>
      <c r="D15" s="153"/>
      <c r="E15" s="153"/>
      <c r="F15" s="239"/>
      <c r="G15" s="152"/>
      <c r="H15" s="152"/>
      <c r="I15" s="318"/>
      <c r="J15" s="533"/>
    </row>
    <row r="16" spans="1:10" ht="12.9" customHeight="1" thickBot="1" x14ac:dyDescent="0.3">
      <c r="A16" s="207" t="s">
        <v>18</v>
      </c>
      <c r="B16" s="238"/>
      <c r="C16" s="209"/>
      <c r="D16" s="209"/>
      <c r="E16" s="209"/>
      <c r="F16" s="208" t="s">
        <v>38</v>
      </c>
      <c r="G16" s="325"/>
      <c r="H16" s="325"/>
      <c r="I16" s="323"/>
      <c r="J16" s="533"/>
    </row>
    <row r="17" spans="1:10" ht="15.9" customHeight="1" thickBot="1" x14ac:dyDescent="0.3">
      <c r="A17" s="174" t="s">
        <v>19</v>
      </c>
      <c r="B17" s="65" t="s">
        <v>327</v>
      </c>
      <c r="C17" s="155">
        <f>+C6+C8+C9+C11+C12+C13+C14+C15+C16</f>
        <v>422569896</v>
      </c>
      <c r="D17" s="155">
        <f>+D6+D8+D9+D11+D12+D13+D14+D15+D16</f>
        <v>63292294</v>
      </c>
      <c r="E17" s="155">
        <f>+E6+E8+E9+E11+E12+E13+E14+E15+E16</f>
        <v>63291573</v>
      </c>
      <c r="F17" s="65" t="s">
        <v>328</v>
      </c>
      <c r="G17" s="155">
        <f>+G6+G8+G10+G11+G12+G13+G14+G15+G16</f>
        <v>481705029</v>
      </c>
      <c r="H17" s="155">
        <f>+H6+H8+H10+H11+H12+H13+H14+H15+H16</f>
        <v>417242900</v>
      </c>
      <c r="I17" s="192">
        <f>+I6+I8+I10+I11+I12+I13+I14+I15+I16</f>
        <v>155511865</v>
      </c>
      <c r="J17" s="533"/>
    </row>
    <row r="18" spans="1:10" ht="12.9" customHeight="1" x14ac:dyDescent="0.25">
      <c r="A18" s="169" t="s">
        <v>20</v>
      </c>
      <c r="B18" s="182" t="s">
        <v>179</v>
      </c>
      <c r="C18" s="189">
        <f>+C19+C20+C21+C22+C23</f>
        <v>0</v>
      </c>
      <c r="D18" s="189">
        <f>+D19+D20+D21+D22+D23</f>
        <v>0</v>
      </c>
      <c r="E18" s="189">
        <f>+E19+E20+E21+E22+E23</f>
        <v>0</v>
      </c>
      <c r="F18" s="177" t="s">
        <v>135</v>
      </c>
      <c r="G18" s="326"/>
      <c r="H18" s="326"/>
      <c r="I18" s="324"/>
      <c r="J18" s="533"/>
    </row>
    <row r="19" spans="1:10" ht="12.9" customHeight="1" x14ac:dyDescent="0.25">
      <c r="A19" s="171" t="s">
        <v>21</v>
      </c>
      <c r="B19" s="183" t="s">
        <v>168</v>
      </c>
      <c r="C19" s="54"/>
      <c r="D19" s="54"/>
      <c r="E19" s="54"/>
      <c r="F19" s="177" t="s">
        <v>138</v>
      </c>
      <c r="G19" s="54"/>
      <c r="H19" s="54"/>
      <c r="I19" s="321"/>
      <c r="J19" s="533"/>
    </row>
    <row r="20" spans="1:10" ht="12.9" customHeight="1" x14ac:dyDescent="0.25">
      <c r="A20" s="169" t="s">
        <v>22</v>
      </c>
      <c r="B20" s="183" t="s">
        <v>169</v>
      </c>
      <c r="C20" s="54"/>
      <c r="D20" s="54"/>
      <c r="E20" s="54"/>
      <c r="F20" s="177" t="s">
        <v>109</v>
      </c>
      <c r="G20" s="54"/>
      <c r="H20" s="54"/>
      <c r="I20" s="321"/>
      <c r="J20" s="533"/>
    </row>
    <row r="21" spans="1:10" ht="12.9" customHeight="1" x14ac:dyDescent="0.25">
      <c r="A21" s="171" t="s">
        <v>23</v>
      </c>
      <c r="B21" s="183" t="s">
        <v>170</v>
      </c>
      <c r="C21" s="54"/>
      <c r="D21" s="54"/>
      <c r="E21" s="54"/>
      <c r="F21" s="177" t="s">
        <v>110</v>
      </c>
      <c r="G21" s="54"/>
      <c r="H21" s="54"/>
      <c r="I21" s="321"/>
      <c r="J21" s="533"/>
    </row>
    <row r="22" spans="1:10" ht="12.9" customHeight="1" x14ac:dyDescent="0.25">
      <c r="A22" s="169" t="s">
        <v>24</v>
      </c>
      <c r="B22" s="183" t="s">
        <v>171</v>
      </c>
      <c r="C22" s="54"/>
      <c r="D22" s="54"/>
      <c r="E22" s="54"/>
      <c r="F22" s="176" t="s">
        <v>167</v>
      </c>
      <c r="G22" s="54"/>
      <c r="H22" s="54"/>
      <c r="I22" s="321"/>
      <c r="J22" s="533"/>
    </row>
    <row r="23" spans="1:10" ht="12.9" customHeight="1" x14ac:dyDescent="0.25">
      <c r="A23" s="171" t="s">
        <v>25</v>
      </c>
      <c r="B23" s="184" t="s">
        <v>172</v>
      </c>
      <c r="C23" s="54"/>
      <c r="D23" s="54"/>
      <c r="E23" s="54"/>
      <c r="F23" s="177" t="s">
        <v>139</v>
      </c>
      <c r="G23" s="54"/>
      <c r="H23" s="54"/>
      <c r="I23" s="321"/>
      <c r="J23" s="533"/>
    </row>
    <row r="24" spans="1:10" ht="12.9" customHeight="1" x14ac:dyDescent="0.25">
      <c r="A24" s="169" t="s">
        <v>26</v>
      </c>
      <c r="B24" s="185" t="s">
        <v>173</v>
      </c>
      <c r="C24" s="179">
        <f>+C25+C26+C27+C28+C29</f>
        <v>0</v>
      </c>
      <c r="D24" s="179">
        <f>+D25+D26+D27+D28+D29</f>
        <v>0</v>
      </c>
      <c r="E24" s="179">
        <f>+E25+E26+E27+E28+E29</f>
        <v>0</v>
      </c>
      <c r="F24" s="186" t="s">
        <v>137</v>
      </c>
      <c r="G24" s="54"/>
      <c r="H24" s="54"/>
      <c r="I24" s="321"/>
      <c r="J24" s="533"/>
    </row>
    <row r="25" spans="1:10" ht="12.9" customHeight="1" x14ac:dyDescent="0.25">
      <c r="A25" s="171" t="s">
        <v>27</v>
      </c>
      <c r="B25" s="184" t="s">
        <v>174</v>
      </c>
      <c r="C25" s="54"/>
      <c r="D25" s="54"/>
      <c r="E25" s="54"/>
      <c r="F25" s="186" t="s">
        <v>321</v>
      </c>
      <c r="G25" s="54"/>
      <c r="H25" s="54"/>
      <c r="I25" s="321"/>
      <c r="J25" s="533"/>
    </row>
    <row r="26" spans="1:10" ht="12.9" customHeight="1" x14ac:dyDescent="0.25">
      <c r="A26" s="169" t="s">
        <v>28</v>
      </c>
      <c r="B26" s="184" t="s">
        <v>175</v>
      </c>
      <c r="C26" s="54"/>
      <c r="D26" s="54"/>
      <c r="E26" s="54"/>
      <c r="F26" s="181"/>
      <c r="G26" s="54"/>
      <c r="H26" s="54"/>
      <c r="I26" s="321"/>
      <c r="J26" s="533"/>
    </row>
    <row r="27" spans="1:10" ht="12.9" customHeight="1" x14ac:dyDescent="0.25">
      <c r="A27" s="171" t="s">
        <v>29</v>
      </c>
      <c r="B27" s="183" t="s">
        <v>176</v>
      </c>
      <c r="C27" s="54"/>
      <c r="D27" s="54"/>
      <c r="E27" s="54"/>
      <c r="F27" s="63"/>
      <c r="G27" s="54"/>
      <c r="H27" s="54"/>
      <c r="I27" s="321"/>
      <c r="J27" s="533"/>
    </row>
    <row r="28" spans="1:10" ht="12.9" customHeight="1" x14ac:dyDescent="0.25">
      <c r="A28" s="169" t="s">
        <v>30</v>
      </c>
      <c r="B28" s="187" t="s">
        <v>177</v>
      </c>
      <c r="C28" s="54"/>
      <c r="D28" s="54"/>
      <c r="E28" s="54"/>
      <c r="F28" s="29"/>
      <c r="G28" s="54"/>
      <c r="H28" s="54"/>
      <c r="I28" s="321"/>
      <c r="J28" s="533"/>
    </row>
    <row r="29" spans="1:10" ht="12.9" customHeight="1" thickBot="1" x14ac:dyDescent="0.3">
      <c r="A29" s="171" t="s">
        <v>31</v>
      </c>
      <c r="B29" s="188" t="s">
        <v>178</v>
      </c>
      <c r="C29" s="54"/>
      <c r="D29" s="54"/>
      <c r="E29" s="54"/>
      <c r="F29" s="63"/>
      <c r="G29" s="54"/>
      <c r="H29" s="54"/>
      <c r="I29" s="321"/>
      <c r="J29" s="533"/>
    </row>
    <row r="30" spans="1:10" ht="21.75" customHeight="1" thickBot="1" x14ac:dyDescent="0.3">
      <c r="A30" s="174" t="s">
        <v>32</v>
      </c>
      <c r="B30" s="65" t="s">
        <v>318</v>
      </c>
      <c r="C30" s="155">
        <f>+C18+C24</f>
        <v>0</v>
      </c>
      <c r="D30" s="155">
        <f>+D18+D24</f>
        <v>0</v>
      </c>
      <c r="E30" s="155">
        <f>+E18+E24</f>
        <v>0</v>
      </c>
      <c r="F30" s="65" t="s">
        <v>322</v>
      </c>
      <c r="G30" s="155">
        <f>SUM(G18:G29)</f>
        <v>0</v>
      </c>
      <c r="H30" s="155">
        <f>SUM(H18:H29)</f>
        <v>0</v>
      </c>
      <c r="I30" s="192">
        <f>SUM(I18:I29)</f>
        <v>0</v>
      </c>
      <c r="J30" s="533"/>
    </row>
    <row r="31" spans="1:10" ht="13.8" thickBot="1" x14ac:dyDescent="0.3">
      <c r="A31" s="174" t="s">
        <v>33</v>
      </c>
      <c r="B31" s="180" t="s">
        <v>323</v>
      </c>
      <c r="C31" s="396">
        <f>+C17+C30</f>
        <v>422569896</v>
      </c>
      <c r="D31" s="396">
        <f>+D17+D30</f>
        <v>63292294</v>
      </c>
      <c r="E31" s="397">
        <f>+E17+E30</f>
        <v>63291573</v>
      </c>
      <c r="F31" s="180" t="s">
        <v>324</v>
      </c>
      <c r="G31" s="396">
        <f>+G17+G30</f>
        <v>481705029</v>
      </c>
      <c r="H31" s="396">
        <f>+H17+H30</f>
        <v>417242900</v>
      </c>
      <c r="I31" s="397">
        <f>+I17+I30</f>
        <v>155511865</v>
      </c>
      <c r="J31" s="533"/>
    </row>
    <row r="32" spans="1:10" ht="13.8" thickBot="1" x14ac:dyDescent="0.3">
      <c r="A32" s="174" t="s">
        <v>34</v>
      </c>
      <c r="B32" s="180" t="s">
        <v>113</v>
      </c>
      <c r="C32" s="396">
        <f>IF(C17-G17&lt;0,G17-C17,"-")</f>
        <v>59135133</v>
      </c>
      <c r="D32" s="396">
        <f>IF(D17-H17&lt;0,H17-D17,"-")</f>
        <v>353950606</v>
      </c>
      <c r="E32" s="397">
        <f>IF(E17-I17&lt;0,I17-E17,"-")</f>
        <v>92220292</v>
      </c>
      <c r="F32" s="180" t="s">
        <v>114</v>
      </c>
      <c r="G32" s="396" t="str">
        <f>IF(C17-G17&gt;0,C17-G17,"-")</f>
        <v>-</v>
      </c>
      <c r="H32" s="396" t="str">
        <f>IF(D17-H17&gt;0,D17-H17,"-")</f>
        <v>-</v>
      </c>
      <c r="I32" s="397" t="str">
        <f>IF(E17-I17&gt;0,E17-I17,"-")</f>
        <v>-</v>
      </c>
      <c r="J32" s="533"/>
    </row>
    <row r="33" spans="1:10" ht="13.8" thickBot="1" x14ac:dyDescent="0.3">
      <c r="A33" s="174" t="s">
        <v>35</v>
      </c>
      <c r="B33" s="180" t="s">
        <v>540</v>
      </c>
      <c r="C33" s="396">
        <f>IF(C31-G31&lt;0,G31-C31,"-")</f>
        <v>59135133</v>
      </c>
      <c r="D33" s="396">
        <f>IF(D31-H31&lt;0,H31-D31,"-")</f>
        <v>353950606</v>
      </c>
      <c r="E33" s="396">
        <f>IF(E31-I31&lt;0,I31-E31,"-")</f>
        <v>92220292</v>
      </c>
      <c r="F33" s="180" t="s">
        <v>541</v>
      </c>
      <c r="G33" s="396" t="str">
        <f>IF(C31-G31&gt;0,C31-G31,"-")</f>
        <v>-</v>
      </c>
      <c r="H33" s="396" t="str">
        <f>IF(D31-H31&gt;0,D31-H31,"-")</f>
        <v>-</v>
      </c>
      <c r="I33" s="396" t="str">
        <f>IF(E31-I31&gt;0,E31-I31,"-")</f>
        <v>-</v>
      </c>
      <c r="J33" s="533"/>
    </row>
  </sheetData>
  <sheetProtection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workbookViewId="0">
      <selection activeCell="E46" sqref="E46:E48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329" t="s">
        <v>104</v>
      </c>
      <c r="B1" s="100"/>
      <c r="C1" s="100"/>
      <c r="D1" s="100"/>
      <c r="E1" s="330" t="s">
        <v>108</v>
      </c>
    </row>
    <row r="2" spans="1:5" x14ac:dyDescent="0.25">
      <c r="A2" s="100"/>
      <c r="B2" s="100"/>
      <c r="C2" s="100"/>
      <c r="D2" s="100"/>
      <c r="E2" s="100"/>
    </row>
    <row r="3" spans="1:5" x14ac:dyDescent="0.25">
      <c r="A3" s="331"/>
      <c r="B3" s="332"/>
      <c r="C3" s="331"/>
      <c r="D3" s="333"/>
      <c r="E3" s="332"/>
    </row>
    <row r="4" spans="1:5" ht="15.6" x14ac:dyDescent="0.3">
      <c r="A4" s="102" t="str">
        <f>+ÖSSZEFÜGGÉSEK!A6</f>
        <v>2017. évi eredeti előirányzat BEVÉTELEK</v>
      </c>
      <c r="B4" s="334"/>
      <c r="C4" s="335"/>
      <c r="D4" s="333"/>
      <c r="E4" s="332"/>
    </row>
    <row r="5" spans="1:5" x14ac:dyDescent="0.25">
      <c r="A5" s="331"/>
      <c r="B5" s="332"/>
      <c r="C5" s="331"/>
      <c r="D5" s="333"/>
      <c r="E5" s="332"/>
    </row>
    <row r="6" spans="1:5" x14ac:dyDescent="0.25">
      <c r="A6" s="331" t="s">
        <v>505</v>
      </c>
      <c r="B6" s="332">
        <f>+'1.1.sz.mell.'!C62</f>
        <v>805373361</v>
      </c>
      <c r="C6" s="331" t="s">
        <v>456</v>
      </c>
      <c r="D6" s="333">
        <f>+'2.1.sz.mell  '!C18+'2.2.sz.mell  '!C17</f>
        <v>805373361</v>
      </c>
      <c r="E6" s="332">
        <f>+B6-D6</f>
        <v>0</v>
      </c>
    </row>
    <row r="7" spans="1:5" x14ac:dyDescent="0.25">
      <c r="A7" s="331" t="s">
        <v>521</v>
      </c>
      <c r="B7" s="332">
        <f>+'1.1.sz.mell.'!C86</f>
        <v>43219919</v>
      </c>
      <c r="C7" s="331" t="s">
        <v>462</v>
      </c>
      <c r="D7" s="333">
        <f>+'2.1.sz.mell  '!C29+'2.2.sz.mell  '!C30</f>
        <v>43219919</v>
      </c>
      <c r="E7" s="332">
        <f>+B7-D7</f>
        <v>0</v>
      </c>
    </row>
    <row r="8" spans="1:5" x14ac:dyDescent="0.25">
      <c r="A8" s="331" t="s">
        <v>522</v>
      </c>
      <c r="B8" s="332">
        <f>+'1.1.sz.mell.'!C87</f>
        <v>848593280</v>
      </c>
      <c r="C8" s="331" t="s">
        <v>463</v>
      </c>
      <c r="D8" s="333">
        <f>+'2.1.sz.mell  '!C30+'2.2.sz.mell  '!C31</f>
        <v>848593280</v>
      </c>
      <c r="E8" s="332">
        <f>+B8-D8</f>
        <v>0</v>
      </c>
    </row>
    <row r="9" spans="1:5" x14ac:dyDescent="0.25">
      <c r="A9" s="331"/>
      <c r="B9" s="332"/>
      <c r="C9" s="331"/>
      <c r="D9" s="333"/>
      <c r="E9" s="332"/>
    </row>
    <row r="10" spans="1:5" ht="15.6" x14ac:dyDescent="0.3">
      <c r="A10" s="102" t="str">
        <f>+ÖSSZEFÜGGÉSEK!A13</f>
        <v>2017. évi módosított előirányzat BEVÉTELEK</v>
      </c>
      <c r="B10" s="334"/>
      <c r="C10" s="335"/>
      <c r="D10" s="333"/>
      <c r="E10" s="332"/>
    </row>
    <row r="11" spans="1:5" x14ac:dyDescent="0.25">
      <c r="A11" s="331"/>
      <c r="B11" s="332"/>
      <c r="C11" s="331"/>
      <c r="D11" s="333"/>
      <c r="E11" s="332"/>
    </row>
    <row r="12" spans="1:5" x14ac:dyDescent="0.25">
      <c r="A12" s="331" t="s">
        <v>506</v>
      </c>
      <c r="B12" s="332">
        <f>+'1.1.sz.mell.'!D62</f>
        <v>466504909</v>
      </c>
      <c r="C12" s="331" t="s">
        <v>457</v>
      </c>
      <c r="D12" s="333">
        <f>+'2.1.sz.mell  '!D18+'2.2.sz.mell  '!D17</f>
        <v>466504909</v>
      </c>
      <c r="E12" s="332">
        <f>+B12-D12</f>
        <v>0</v>
      </c>
    </row>
    <row r="13" spans="1:5" x14ac:dyDescent="0.25">
      <c r="A13" s="331" t="s">
        <v>507</v>
      </c>
      <c r="B13" s="332">
        <f>+'1.1.sz.mell.'!D86</f>
        <v>408748026</v>
      </c>
      <c r="C13" s="331" t="s">
        <v>464</v>
      </c>
      <c r="D13" s="333">
        <f>+'2.1.sz.mell  '!D29+'2.2.sz.mell  '!D30</f>
        <v>408748026</v>
      </c>
      <c r="E13" s="332">
        <f>+B13-D13</f>
        <v>0</v>
      </c>
    </row>
    <row r="14" spans="1:5" x14ac:dyDescent="0.25">
      <c r="A14" s="331" t="s">
        <v>508</v>
      </c>
      <c r="B14" s="332">
        <f>+'1.1.sz.mell.'!D87</f>
        <v>875252935</v>
      </c>
      <c r="C14" s="331" t="s">
        <v>465</v>
      </c>
      <c r="D14" s="333">
        <f>+'2.1.sz.mell  '!D30+'2.2.sz.mell  '!D31</f>
        <v>875252935</v>
      </c>
      <c r="E14" s="332">
        <f>+B14-D14</f>
        <v>0</v>
      </c>
    </row>
    <row r="15" spans="1:5" x14ac:dyDescent="0.25">
      <c r="A15" s="331"/>
      <c r="B15" s="332"/>
      <c r="C15" s="331"/>
      <c r="D15" s="333"/>
      <c r="E15" s="332"/>
    </row>
    <row r="16" spans="1:5" ht="13.8" x14ac:dyDescent="0.25">
      <c r="A16" s="336" t="str">
        <f>+ÖSSZEFÜGGÉSEK!A19</f>
        <v>2017. I. félévi (I-II. negyedévi) teljesítés BEVÉTELEK</v>
      </c>
      <c r="B16" s="101"/>
      <c r="C16" s="335"/>
      <c r="D16" s="333"/>
      <c r="E16" s="332"/>
    </row>
    <row r="17" spans="1:5" x14ac:dyDescent="0.25">
      <c r="A17" s="331"/>
      <c r="B17" s="332"/>
      <c r="C17" s="331"/>
      <c r="D17" s="333"/>
      <c r="E17" s="332"/>
    </row>
    <row r="18" spans="1:5" x14ac:dyDescent="0.25">
      <c r="A18" s="331" t="s">
        <v>509</v>
      </c>
      <c r="B18" s="332">
        <f>+'1.1.sz.mell.'!E62</f>
        <v>466504188</v>
      </c>
      <c r="C18" s="331" t="s">
        <v>458</v>
      </c>
      <c r="D18" s="333">
        <f>+'2.1.sz.mell  '!E18+'2.2.sz.mell  '!E17</f>
        <v>466504188</v>
      </c>
      <c r="E18" s="332">
        <f>+B18-D18</f>
        <v>0</v>
      </c>
    </row>
    <row r="19" spans="1:5" x14ac:dyDescent="0.25">
      <c r="A19" s="331" t="s">
        <v>510</v>
      </c>
      <c r="B19" s="332">
        <f>+'1.1.sz.mell.'!E86</f>
        <v>418391909</v>
      </c>
      <c r="C19" s="331" t="s">
        <v>466</v>
      </c>
      <c r="D19" s="333">
        <f>+'2.1.sz.mell  '!E29+'2.2.sz.mell  '!E30</f>
        <v>418391909</v>
      </c>
      <c r="E19" s="332">
        <f>+B19-D19</f>
        <v>0</v>
      </c>
    </row>
    <row r="20" spans="1:5" x14ac:dyDescent="0.25">
      <c r="A20" s="331" t="s">
        <v>511</v>
      </c>
      <c r="B20" s="332">
        <f>+'1.1.sz.mell.'!E87</f>
        <v>884896097</v>
      </c>
      <c r="C20" s="331" t="s">
        <v>467</v>
      </c>
      <c r="D20" s="333">
        <f>+'2.1.sz.mell  '!E30+'2.2.sz.mell  '!E31</f>
        <v>884896097</v>
      </c>
      <c r="E20" s="332">
        <f>+B20-D20</f>
        <v>0</v>
      </c>
    </row>
    <row r="21" spans="1:5" x14ac:dyDescent="0.25">
      <c r="A21" s="331"/>
      <c r="B21" s="332"/>
      <c r="C21" s="331"/>
      <c r="D21" s="333"/>
      <c r="E21" s="332"/>
    </row>
    <row r="22" spans="1:5" ht="15.6" x14ac:dyDescent="0.3">
      <c r="A22" s="102" t="str">
        <f>+ÖSSZEFÜGGÉSEK!A25</f>
        <v>2017. évi eredeti előirányzat KIADÁSOK</v>
      </c>
      <c r="B22" s="334"/>
      <c r="C22" s="335"/>
      <c r="D22" s="333"/>
      <c r="E22" s="332"/>
    </row>
    <row r="23" spans="1:5" x14ac:dyDescent="0.25">
      <c r="A23" s="331"/>
      <c r="B23" s="332"/>
      <c r="C23" s="331"/>
      <c r="D23" s="333"/>
      <c r="E23" s="332"/>
    </row>
    <row r="24" spans="1:5" x14ac:dyDescent="0.25">
      <c r="A24" s="331" t="s">
        <v>523</v>
      </c>
      <c r="B24" s="332">
        <f>+'1.1.sz.mell.'!C129</f>
        <v>848593280</v>
      </c>
      <c r="C24" s="331" t="s">
        <v>459</v>
      </c>
      <c r="D24" s="333">
        <f>+'2.1.sz.mell  '!G18+'2.2.sz.mell  '!G17</f>
        <v>848593280</v>
      </c>
      <c r="E24" s="332">
        <f>+B24-D24</f>
        <v>0</v>
      </c>
    </row>
    <row r="25" spans="1:5" x14ac:dyDescent="0.25">
      <c r="A25" s="331" t="s">
        <v>513</v>
      </c>
      <c r="B25" s="332">
        <f>+'1.1.sz.mell.'!C154</f>
        <v>0</v>
      </c>
      <c r="C25" s="331" t="s">
        <v>468</v>
      </c>
      <c r="D25" s="333">
        <f>+'2.1.sz.mell  '!G29+'2.2.sz.mell  '!G30</f>
        <v>0</v>
      </c>
      <c r="E25" s="332">
        <f>+B25-D25</f>
        <v>0</v>
      </c>
    </row>
    <row r="26" spans="1:5" x14ac:dyDescent="0.25">
      <c r="A26" s="331" t="s">
        <v>514</v>
      </c>
      <c r="B26" s="332">
        <f>+'1.1.sz.mell.'!C155</f>
        <v>848593280</v>
      </c>
      <c r="C26" s="331" t="s">
        <v>469</v>
      </c>
      <c r="D26" s="333">
        <f>+'2.1.sz.mell  '!G30+'2.2.sz.mell  '!G31</f>
        <v>848593280</v>
      </c>
      <c r="E26" s="332">
        <f>+B26-D26</f>
        <v>0</v>
      </c>
    </row>
    <row r="27" spans="1:5" x14ac:dyDescent="0.25">
      <c r="A27" s="331"/>
      <c r="B27" s="332"/>
      <c r="C27" s="331"/>
      <c r="D27" s="333"/>
      <c r="E27" s="332"/>
    </row>
    <row r="28" spans="1:5" ht="15.6" x14ac:dyDescent="0.3">
      <c r="A28" s="102" t="str">
        <f>+ÖSSZEFÜGGÉSEK!A31</f>
        <v>2017. évi módosított előirányzat KIADÁSOK</v>
      </c>
      <c r="B28" s="334"/>
      <c r="C28" s="335"/>
      <c r="D28" s="333"/>
      <c r="E28" s="332"/>
    </row>
    <row r="29" spans="1:5" x14ac:dyDescent="0.25">
      <c r="A29" s="331"/>
      <c r="B29" s="332"/>
      <c r="C29" s="331"/>
      <c r="D29" s="333"/>
      <c r="E29" s="332"/>
    </row>
    <row r="30" spans="1:5" x14ac:dyDescent="0.25">
      <c r="A30" s="331" t="s">
        <v>515</v>
      </c>
      <c r="B30" s="332">
        <f>+'1.1.sz.mell.'!D129</f>
        <v>866801879</v>
      </c>
      <c r="C30" s="331" t="s">
        <v>460</v>
      </c>
      <c r="D30" s="333">
        <f>+'2.1.sz.mell  '!H18+'2.2.sz.mell  '!H17</f>
        <v>866801879</v>
      </c>
      <c r="E30" s="332">
        <f>+B30-D30</f>
        <v>0</v>
      </c>
    </row>
    <row r="31" spans="1:5" x14ac:dyDescent="0.25">
      <c r="A31" s="331" t="s">
        <v>516</v>
      </c>
      <c r="B31" s="332">
        <f>+'1.1.sz.mell.'!D154</f>
        <v>8451056</v>
      </c>
      <c r="C31" s="331" t="s">
        <v>470</v>
      </c>
      <c r="D31" s="333">
        <f>+'2.1.sz.mell  '!H29+'2.2.sz.mell  '!H30</f>
        <v>8451056</v>
      </c>
      <c r="E31" s="332">
        <f>+B31-D31</f>
        <v>0</v>
      </c>
    </row>
    <row r="32" spans="1:5" x14ac:dyDescent="0.25">
      <c r="A32" s="331" t="s">
        <v>517</v>
      </c>
      <c r="B32" s="332">
        <f>+'1.1.sz.mell.'!D155</f>
        <v>875252935</v>
      </c>
      <c r="C32" s="331" t="s">
        <v>471</v>
      </c>
      <c r="D32" s="333">
        <f>+'2.1.sz.mell  '!H30+'2.2.sz.mell  '!H31</f>
        <v>875252935</v>
      </c>
      <c r="E32" s="332">
        <f>+B32-D32</f>
        <v>0</v>
      </c>
    </row>
    <row r="33" spans="1:5" x14ac:dyDescent="0.25">
      <c r="A33" s="331"/>
      <c r="B33" s="332"/>
      <c r="C33" s="331"/>
      <c r="D33" s="333"/>
      <c r="E33" s="332"/>
    </row>
    <row r="34" spans="1:5" ht="15.6" x14ac:dyDescent="0.3">
      <c r="A34" s="337" t="str">
        <f>+ÖSSZEFÜGGÉSEK!A37</f>
        <v>2017. I. félévi (I-II. negyedévi) teljesítés KIADÁSOK</v>
      </c>
      <c r="B34" s="334"/>
      <c r="C34" s="335"/>
      <c r="D34" s="333"/>
      <c r="E34" s="332"/>
    </row>
    <row r="35" spans="1:5" x14ac:dyDescent="0.25">
      <c r="A35" s="331"/>
      <c r="B35" s="332"/>
      <c r="C35" s="331"/>
      <c r="D35" s="333"/>
      <c r="E35" s="332"/>
    </row>
    <row r="36" spans="1:5" x14ac:dyDescent="0.25">
      <c r="A36" s="331" t="s">
        <v>518</v>
      </c>
      <c r="B36" s="332">
        <f>+'1.1.sz.mell.'!E129</f>
        <v>518623522</v>
      </c>
      <c r="C36" s="331" t="s">
        <v>461</v>
      </c>
      <c r="D36" s="333">
        <f>+'2.1.sz.mell  '!I18+'2.2.sz.mell  '!I17</f>
        <v>518623522</v>
      </c>
      <c r="E36" s="332">
        <f>+B36-D36</f>
        <v>0</v>
      </c>
    </row>
    <row r="37" spans="1:5" x14ac:dyDescent="0.25">
      <c r="A37" s="331" t="s">
        <v>519</v>
      </c>
      <c r="B37" s="332">
        <f>+'1.1.sz.mell.'!E154</f>
        <v>8451056</v>
      </c>
      <c r="C37" s="331" t="s">
        <v>472</v>
      </c>
      <c r="D37" s="333">
        <f>+'2.1.sz.mell  '!I29+'2.2.sz.mell  '!I30</f>
        <v>8451056</v>
      </c>
      <c r="E37" s="332">
        <f>+B37-D37</f>
        <v>0</v>
      </c>
    </row>
    <row r="38" spans="1:5" x14ac:dyDescent="0.25">
      <c r="A38" s="331" t="s">
        <v>524</v>
      </c>
      <c r="B38" s="332">
        <f>+'1.1.sz.mell.'!E155</f>
        <v>527074578</v>
      </c>
      <c r="C38" s="331" t="s">
        <v>473</v>
      </c>
      <c r="D38" s="333">
        <f>+'2.1.sz.mell  '!I30+'2.2.sz.mell  '!I31</f>
        <v>527074578</v>
      </c>
      <c r="E38" s="332">
        <f>+B38-D38</f>
        <v>0</v>
      </c>
    </row>
  </sheetData>
  <sheetProtection sheet="1"/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zoomScaleNormal="100" workbookViewId="0">
      <selection activeCell="N8" sqref="N8"/>
    </sheetView>
  </sheetViews>
  <sheetFormatPr defaultColWidth="9.33203125" defaultRowHeight="13.2" x14ac:dyDescent="0.25"/>
  <cols>
    <col min="1" max="1" width="47.109375" style="27" customWidth="1"/>
    <col min="2" max="2" width="15.6640625" style="26" customWidth="1"/>
    <col min="3" max="3" width="16.33203125" style="26" customWidth="1"/>
    <col min="4" max="5" width="18" style="26" customWidth="1"/>
    <col min="6" max="6" width="16.6640625" style="26" customWidth="1"/>
    <col min="7" max="7" width="18.77734375" style="37" customWidth="1"/>
    <col min="8" max="9" width="12.77734375" style="26" customWidth="1"/>
    <col min="10" max="10" width="13.77734375" style="26" customWidth="1"/>
    <col min="11" max="16384" width="9.33203125" style="26"/>
  </cols>
  <sheetData>
    <row r="1" spans="1:7" ht="21" customHeight="1" x14ac:dyDescent="0.25">
      <c r="A1" s="535" t="s">
        <v>577</v>
      </c>
      <c r="B1" s="535"/>
      <c r="C1" s="535"/>
      <c r="D1" s="535"/>
      <c r="E1" s="535"/>
      <c r="F1" s="535"/>
      <c r="G1" s="535"/>
    </row>
    <row r="2" spans="1:7" ht="17.25" customHeight="1" thickBot="1" x14ac:dyDescent="0.35">
      <c r="A2" s="86"/>
      <c r="B2" s="37"/>
      <c r="C2" s="37"/>
      <c r="D2" s="37"/>
      <c r="E2" s="37"/>
      <c r="F2" s="37"/>
      <c r="G2" s="32" t="str">
        <f>'2.2.sz.mell  '!I2</f>
        <v xml:space="preserve"> Forintban!</v>
      </c>
    </row>
    <row r="3" spans="1:7" s="28" customFormat="1" ht="44.25" customHeight="1" thickBot="1" x14ac:dyDescent="0.3">
      <c r="A3" s="87" t="s">
        <v>50</v>
      </c>
      <c r="B3" s="88" t="s">
        <v>51</v>
      </c>
      <c r="C3" s="88" t="s">
        <v>52</v>
      </c>
      <c r="D3" s="88"/>
      <c r="E3" s="88" t="s">
        <v>559</v>
      </c>
      <c r="F3" s="88" t="s">
        <v>560</v>
      </c>
      <c r="G3" s="33"/>
    </row>
    <row r="4" spans="1:7" s="37" customFormat="1" ht="12" customHeight="1" thickBot="1" x14ac:dyDescent="0.3">
      <c r="A4" s="34" t="s">
        <v>415</v>
      </c>
      <c r="B4" s="35" t="s">
        <v>416</v>
      </c>
      <c r="C4" s="35" t="s">
        <v>417</v>
      </c>
      <c r="D4" s="35" t="s">
        <v>419</v>
      </c>
      <c r="E4" s="35" t="s">
        <v>418</v>
      </c>
      <c r="F4" s="35" t="s">
        <v>420</v>
      </c>
      <c r="G4" s="36" t="s">
        <v>474</v>
      </c>
    </row>
    <row r="5" spans="1:7" ht="19.5" customHeight="1" thickBot="1" x14ac:dyDescent="0.3">
      <c r="A5" s="429" t="s">
        <v>566</v>
      </c>
      <c r="B5" s="430"/>
      <c r="C5" s="431"/>
      <c r="D5" s="21"/>
      <c r="E5" s="430">
        <v>94165881</v>
      </c>
      <c r="F5" s="21">
        <v>4798365</v>
      </c>
      <c r="G5" s="38"/>
    </row>
    <row r="6" spans="1:7" ht="19.5" customHeight="1" thickBot="1" x14ac:dyDescent="0.3">
      <c r="A6" s="429" t="s">
        <v>578</v>
      </c>
      <c r="B6" s="430"/>
      <c r="C6" s="431"/>
      <c r="D6" s="21"/>
      <c r="E6" s="430">
        <v>30000000</v>
      </c>
      <c r="F6" s="21"/>
      <c r="G6" s="38"/>
    </row>
    <row r="7" spans="1:7" ht="19.5" customHeight="1" thickBot="1" x14ac:dyDescent="0.3">
      <c r="A7" s="429" t="s">
        <v>548</v>
      </c>
      <c r="B7" s="430"/>
      <c r="C7" s="431"/>
      <c r="D7" s="21"/>
      <c r="E7" s="430">
        <v>98916135</v>
      </c>
      <c r="F7" s="21">
        <v>37314194</v>
      </c>
      <c r="G7" s="38"/>
    </row>
    <row r="8" spans="1:7" ht="36.75" customHeight="1" thickBot="1" x14ac:dyDescent="0.3">
      <c r="A8" s="432" t="s">
        <v>586</v>
      </c>
      <c r="B8" s="430"/>
      <c r="C8" s="431"/>
      <c r="D8" s="21"/>
      <c r="E8" s="430">
        <v>3876469</v>
      </c>
      <c r="F8" s="446">
        <v>833133</v>
      </c>
      <c r="G8" s="38"/>
    </row>
    <row r="9" spans="1:7" ht="15.9" customHeight="1" thickBot="1" x14ac:dyDescent="0.3">
      <c r="A9" s="432"/>
      <c r="B9" s="430"/>
      <c r="C9" s="431"/>
      <c r="D9" s="21"/>
      <c r="E9" s="430"/>
      <c r="F9" s="446"/>
      <c r="G9" s="38"/>
    </row>
    <row r="10" spans="1:7" ht="24" customHeight="1" thickBot="1" x14ac:dyDescent="0.3">
      <c r="A10" s="433" t="s">
        <v>567</v>
      </c>
      <c r="B10" s="434"/>
      <c r="C10" s="435"/>
      <c r="D10" s="21"/>
      <c r="E10" s="434">
        <v>10000000</v>
      </c>
      <c r="F10" s="446"/>
      <c r="G10" s="38"/>
    </row>
    <row r="11" spans="1:7" ht="21" customHeight="1" thickBot="1" x14ac:dyDescent="0.3">
      <c r="A11" s="436" t="s">
        <v>568</v>
      </c>
      <c r="B11" s="430"/>
      <c r="C11" s="431"/>
      <c r="D11" s="21"/>
      <c r="E11" s="430">
        <v>25000000</v>
      </c>
      <c r="F11" s="446"/>
      <c r="G11" s="38"/>
    </row>
    <row r="12" spans="1:7" ht="28.5" customHeight="1" thickBot="1" x14ac:dyDescent="0.3">
      <c r="A12" s="436" t="s">
        <v>571</v>
      </c>
      <c r="B12" s="430"/>
      <c r="C12" s="431"/>
      <c r="D12" s="21"/>
      <c r="E12" s="430">
        <v>15000000</v>
      </c>
      <c r="F12" s="446"/>
      <c r="G12" s="38"/>
    </row>
    <row r="13" spans="1:7" ht="24.75" customHeight="1" thickBot="1" x14ac:dyDescent="0.3">
      <c r="A13" s="436" t="s">
        <v>570</v>
      </c>
      <c r="B13" s="430"/>
      <c r="C13" s="431"/>
      <c r="D13" s="21"/>
      <c r="E13" s="430">
        <v>22380</v>
      </c>
      <c r="F13" s="446">
        <v>22380</v>
      </c>
      <c r="G13" s="38"/>
    </row>
    <row r="14" spans="1:7" ht="17.25" customHeight="1" thickBot="1" x14ac:dyDescent="0.3">
      <c r="A14" s="436" t="s">
        <v>573</v>
      </c>
      <c r="B14" s="430"/>
      <c r="C14" s="431"/>
      <c r="D14" s="21"/>
      <c r="E14" s="430">
        <v>7000000</v>
      </c>
      <c r="F14" s="446"/>
      <c r="G14" s="38"/>
    </row>
    <row r="15" spans="1:7" ht="17.25" customHeight="1" thickBot="1" x14ac:dyDescent="0.3">
      <c r="A15" s="436" t="s">
        <v>574</v>
      </c>
      <c r="B15" s="430"/>
      <c r="C15" s="431"/>
      <c r="D15" s="21"/>
      <c r="E15" s="430">
        <v>4000000</v>
      </c>
      <c r="F15" s="446"/>
      <c r="G15" s="38"/>
    </row>
    <row r="16" spans="1:7" ht="21.75" customHeight="1" thickBot="1" x14ac:dyDescent="0.3">
      <c r="A16" s="433" t="s">
        <v>549</v>
      </c>
      <c r="B16" s="434"/>
      <c r="C16" s="435"/>
      <c r="D16" s="21"/>
      <c r="E16" s="430">
        <v>4000000</v>
      </c>
      <c r="F16" s="446">
        <v>600000</v>
      </c>
      <c r="G16" s="38"/>
    </row>
    <row r="17" spans="1:7" ht="21.75" customHeight="1" thickBot="1" x14ac:dyDescent="0.3">
      <c r="A17" s="433" t="s">
        <v>580</v>
      </c>
      <c r="B17" s="434"/>
      <c r="C17" s="435"/>
      <c r="D17" s="21"/>
      <c r="E17" s="430">
        <v>3000000</v>
      </c>
      <c r="F17" s="446"/>
      <c r="G17" s="38"/>
    </row>
    <row r="18" spans="1:7" ht="21.75" customHeight="1" thickBot="1" x14ac:dyDescent="0.3">
      <c r="A18" s="433" t="s">
        <v>581</v>
      </c>
      <c r="B18" s="434"/>
      <c r="C18" s="435"/>
      <c r="D18" s="21"/>
      <c r="E18" s="430">
        <v>1000000</v>
      </c>
      <c r="F18" s="446"/>
      <c r="G18" s="38"/>
    </row>
    <row r="19" spans="1:7" ht="21.75" customHeight="1" thickBot="1" x14ac:dyDescent="0.3">
      <c r="A19" s="433" t="s">
        <v>584</v>
      </c>
      <c r="B19" s="434"/>
      <c r="C19" s="435"/>
      <c r="D19" s="21"/>
      <c r="E19" s="430">
        <v>2000000</v>
      </c>
      <c r="F19" s="446"/>
      <c r="G19" s="38"/>
    </row>
    <row r="20" spans="1:7" ht="15.9" customHeight="1" thickBot="1" x14ac:dyDescent="0.3">
      <c r="A20" s="436" t="s">
        <v>569</v>
      </c>
      <c r="B20" s="430"/>
      <c r="C20" s="431"/>
      <c r="D20" s="21"/>
      <c r="E20" s="430"/>
      <c r="F20" s="446"/>
      <c r="G20" s="38"/>
    </row>
    <row r="21" spans="1:7" ht="15.9" customHeight="1" thickBot="1" x14ac:dyDescent="0.3">
      <c r="A21" s="436" t="s">
        <v>582</v>
      </c>
      <c r="B21" s="430"/>
      <c r="C21" s="431"/>
      <c r="D21" s="21"/>
      <c r="E21" s="430"/>
      <c r="F21" s="446"/>
      <c r="G21" s="38"/>
    </row>
    <row r="22" spans="1:7" ht="15.9" customHeight="1" thickBot="1" x14ac:dyDescent="0.3">
      <c r="A22" s="437" t="s">
        <v>550</v>
      </c>
      <c r="B22" s="430"/>
      <c r="C22" s="431"/>
      <c r="D22" s="21"/>
      <c r="E22" s="430">
        <v>4000000</v>
      </c>
      <c r="F22" s="446">
        <v>4000000</v>
      </c>
      <c r="G22" s="38"/>
    </row>
    <row r="23" spans="1:7" ht="15.9" customHeight="1" thickBot="1" x14ac:dyDescent="0.3">
      <c r="A23" s="450" t="s">
        <v>558</v>
      </c>
      <c r="B23" s="449"/>
      <c r="C23" s="431"/>
      <c r="D23" s="21"/>
      <c r="E23" s="430">
        <v>287100</v>
      </c>
      <c r="F23" s="446">
        <v>287100</v>
      </c>
      <c r="G23" s="38"/>
    </row>
    <row r="24" spans="1:7" ht="15.9" customHeight="1" thickBot="1" x14ac:dyDescent="0.3">
      <c r="A24" s="517" t="s">
        <v>572</v>
      </c>
      <c r="B24" s="449"/>
      <c r="C24" s="431"/>
      <c r="D24" s="438"/>
      <c r="E24" s="430">
        <v>5000000</v>
      </c>
      <c r="F24" s="447"/>
      <c r="G24" s="40"/>
    </row>
    <row r="25" spans="1:7" ht="15.9" customHeight="1" thickBot="1" x14ac:dyDescent="0.3">
      <c r="A25" s="517" t="s">
        <v>583</v>
      </c>
      <c r="B25" s="449"/>
      <c r="C25" s="431"/>
      <c r="D25" s="438"/>
      <c r="E25" s="430">
        <v>2600000</v>
      </c>
      <c r="F25" s="447">
        <v>1379715</v>
      </c>
      <c r="G25" s="40"/>
    </row>
    <row r="26" spans="1:7" ht="15.9" customHeight="1" thickBot="1" x14ac:dyDescent="0.3">
      <c r="A26" s="517" t="s">
        <v>561</v>
      </c>
      <c r="B26" s="449"/>
      <c r="C26" s="431"/>
      <c r="D26" s="438"/>
      <c r="E26" s="430">
        <v>793694</v>
      </c>
      <c r="F26" s="447">
        <v>793694</v>
      </c>
      <c r="G26" s="40"/>
    </row>
    <row r="27" spans="1:7" ht="15.9" customHeight="1" thickBot="1" x14ac:dyDescent="0.3">
      <c r="A27" s="517" t="s">
        <v>562</v>
      </c>
      <c r="B27" s="449"/>
      <c r="C27" s="431"/>
      <c r="D27" s="438"/>
      <c r="E27" s="430">
        <v>5283200</v>
      </c>
      <c r="F27" s="447">
        <v>5283200</v>
      </c>
      <c r="G27" s="40"/>
    </row>
    <row r="28" spans="1:7" ht="15.9" customHeight="1" thickBot="1" x14ac:dyDescent="0.3">
      <c r="A28" s="518" t="s">
        <v>563</v>
      </c>
      <c r="B28" s="449"/>
      <c r="C28" s="431"/>
      <c r="D28" s="438"/>
      <c r="E28" s="430">
        <v>1959398</v>
      </c>
      <c r="F28" s="447">
        <v>1959398</v>
      </c>
      <c r="G28" s="40"/>
    </row>
    <row r="29" spans="1:7" ht="15.9" customHeight="1" thickBot="1" x14ac:dyDescent="0.3">
      <c r="A29" s="516" t="s">
        <v>564</v>
      </c>
      <c r="B29" s="440"/>
      <c r="C29" s="441"/>
      <c r="D29" s="439"/>
      <c r="E29" s="440">
        <v>4230915</v>
      </c>
      <c r="F29" s="448">
        <v>4230915</v>
      </c>
      <c r="G29" s="38"/>
    </row>
    <row r="30" spans="1:7" ht="15.9" customHeight="1" thickBot="1" x14ac:dyDescent="0.3">
      <c r="A30" s="442" t="s">
        <v>565</v>
      </c>
      <c r="B30" s="440"/>
      <c r="C30" s="441"/>
      <c r="D30" s="439"/>
      <c r="E30" s="440">
        <v>755650</v>
      </c>
      <c r="F30" s="448">
        <v>755650</v>
      </c>
      <c r="G30" s="38"/>
    </row>
    <row r="31" spans="1:7" ht="15.9" customHeight="1" thickBot="1" x14ac:dyDescent="0.3">
      <c r="A31" s="442" t="s">
        <v>552</v>
      </c>
      <c r="B31" s="440"/>
      <c r="C31" s="441"/>
      <c r="D31" s="439"/>
      <c r="E31" s="440">
        <v>3239899</v>
      </c>
      <c r="F31" s="448">
        <v>3239899</v>
      </c>
      <c r="G31" s="38"/>
    </row>
    <row r="32" spans="1:7" ht="15.9" customHeight="1" thickBot="1" x14ac:dyDescent="0.3">
      <c r="A32" s="442" t="s">
        <v>551</v>
      </c>
      <c r="B32" s="440"/>
      <c r="C32" s="441"/>
      <c r="D32" s="439"/>
      <c r="E32" s="440">
        <v>1657154</v>
      </c>
      <c r="F32" s="448">
        <v>615820</v>
      </c>
      <c r="G32" s="38"/>
    </row>
    <row r="33" spans="1:7" ht="22.5" customHeight="1" thickBot="1" x14ac:dyDescent="0.3">
      <c r="A33" s="443" t="s">
        <v>585</v>
      </c>
      <c r="B33" s="444"/>
      <c r="C33" s="445"/>
      <c r="D33" s="438"/>
      <c r="E33" s="444">
        <v>114132</v>
      </c>
      <c r="F33" s="447">
        <v>114132</v>
      </c>
      <c r="G33" s="40"/>
    </row>
    <row r="34" spans="1:7" s="43" customFormat="1" ht="18" customHeight="1" thickBot="1" x14ac:dyDescent="0.3">
      <c r="A34" s="89" t="s">
        <v>49</v>
      </c>
      <c r="B34" s="41">
        <f>SUM(B5:B33)</f>
        <v>0</v>
      </c>
      <c r="C34" s="61"/>
      <c r="D34" s="41">
        <f>SUM(D5:D29)</f>
        <v>0</v>
      </c>
      <c r="E34" s="41">
        <f>SUM(E5:E33)</f>
        <v>327902007</v>
      </c>
      <c r="F34" s="41">
        <f>SUM(F5:F33)</f>
        <v>66227595</v>
      </c>
      <c r="G34" s="42">
        <f>SUM(G5:G29)</f>
        <v>0</v>
      </c>
    </row>
  </sheetData>
  <mergeCells count="1">
    <mergeCell ref="A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28</vt:i4>
      </vt:variant>
      <vt:variant>
        <vt:lpstr>Névvel ellátott tartományok</vt:lpstr>
      </vt:variant>
      <vt:variant>
        <vt:i4>17</vt:i4>
      </vt:variant>
    </vt:vector>
  </HeadingPairs>
  <TitlesOfParts>
    <vt:vector size="45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</vt:lpstr>
      <vt:lpstr>4.sz.mell.</vt:lpstr>
      <vt:lpstr>5. sz. mell. </vt:lpstr>
      <vt:lpstr>6.1. sz. mell</vt:lpstr>
      <vt:lpstr>6.1.1. sz. mell</vt:lpstr>
      <vt:lpstr>6.1.2. sz. mell</vt:lpstr>
      <vt:lpstr>6.1.3. sz. mell</vt:lpstr>
      <vt:lpstr>7.1. sz. mell</vt:lpstr>
      <vt:lpstr>6.2.1. sz. mell</vt:lpstr>
      <vt:lpstr>6.2.2. sz. mell</vt:lpstr>
      <vt:lpstr>6.2.3. sz. mell</vt:lpstr>
      <vt:lpstr>7.2. sz. mell</vt:lpstr>
      <vt:lpstr>6.3.1. sz. mell</vt:lpstr>
      <vt:lpstr>6.3.2. sz. mell</vt:lpstr>
      <vt:lpstr>6.3.3. sz. mell</vt:lpstr>
      <vt:lpstr>7.3. sz.mell</vt:lpstr>
      <vt:lpstr>7. sz. mell.</vt:lpstr>
      <vt:lpstr>8.mell</vt:lpstr>
      <vt:lpstr>Vagyonkimutatás1.</vt:lpstr>
      <vt:lpstr>Vagyonkimutatás2.</vt:lpstr>
      <vt:lpstr>'6.1. sz. mell'!Nyomtatási_cím</vt:lpstr>
      <vt:lpstr>'6.1.1. sz. mell'!Nyomtatási_cím</vt:lpstr>
      <vt:lpstr>'6.1.2. sz. mell'!Nyomtatási_cím</vt:lpstr>
      <vt:lpstr>'6.1.3. sz. mell'!Nyomtatási_cím</vt:lpstr>
      <vt:lpstr>'6.2.1. sz. mell'!Nyomtatási_cím</vt:lpstr>
      <vt:lpstr>'6.2.2. sz. mell'!Nyomtatási_cím</vt:lpstr>
      <vt:lpstr>'6.2.3. sz. mell'!Nyomtatási_cím</vt:lpstr>
      <vt:lpstr>'6.3.1. sz. mell'!Nyomtatási_cím</vt:lpstr>
      <vt:lpstr>'6.3.2. sz. mell'!Nyomtatási_cím</vt:lpstr>
      <vt:lpstr>'6.3.3. sz. mell'!Nyomtatási_cím</vt:lpstr>
      <vt:lpstr>'7.1. sz. mell'!Nyomtatási_cím</vt:lpstr>
      <vt:lpstr>'7.2. sz. mell'!Nyomtatási_cím</vt:lpstr>
      <vt:lpstr>'7.3. sz.mell'!Nyomtatási_cím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2021-05-27T12:53:00Z</cp:lastPrinted>
  <dcterms:created xsi:type="dcterms:W3CDTF">1999-10-30T10:30:45Z</dcterms:created>
  <dcterms:modified xsi:type="dcterms:W3CDTF">2021-05-31T07:21:07Z</dcterms:modified>
</cp:coreProperties>
</file>