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1.1.sz.mell." sheetId="1" r:id="rId1"/>
  </sheets>
  <externalReferences>
    <externalReference r:id="rId2"/>
  </externalReferences>
  <definedNames>
    <definedName name="_xlnm.Print_Area" localSheetId="0">'Z_1.1.sz.mell.'!$A$1:$E$166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C8" i="1"/>
  <c r="E9" i="1"/>
  <c r="E98" i="1" s="1"/>
  <c r="C11" i="1"/>
  <c r="D11" i="1"/>
  <c r="E11" i="1"/>
  <c r="C18" i="1"/>
  <c r="C68" i="1" s="1"/>
  <c r="D18" i="1"/>
  <c r="E18" i="1"/>
  <c r="C25" i="1"/>
  <c r="D25" i="1"/>
  <c r="E25" i="1"/>
  <c r="C32" i="1"/>
  <c r="D32" i="1"/>
  <c r="D68" i="1" s="1"/>
  <c r="E32" i="1"/>
  <c r="C40" i="1"/>
  <c r="D40" i="1"/>
  <c r="E40" i="1"/>
  <c r="C52" i="1"/>
  <c r="D52" i="1"/>
  <c r="E52" i="1"/>
  <c r="C58" i="1"/>
  <c r="D58" i="1"/>
  <c r="E58" i="1"/>
  <c r="C63" i="1"/>
  <c r="D63" i="1"/>
  <c r="E63" i="1"/>
  <c r="E68" i="1"/>
  <c r="C69" i="1"/>
  <c r="D69" i="1"/>
  <c r="E69" i="1"/>
  <c r="E92" i="1" s="1"/>
  <c r="C73" i="1"/>
  <c r="D73" i="1"/>
  <c r="E73" i="1"/>
  <c r="C78" i="1"/>
  <c r="D78" i="1"/>
  <c r="D92" i="1" s="1"/>
  <c r="E78" i="1"/>
  <c r="C81" i="1"/>
  <c r="D81" i="1"/>
  <c r="E81" i="1"/>
  <c r="C85" i="1"/>
  <c r="D85" i="1"/>
  <c r="E85" i="1"/>
  <c r="C92" i="1"/>
  <c r="E96" i="1"/>
  <c r="C97" i="1"/>
  <c r="C100" i="1"/>
  <c r="E100" i="1"/>
  <c r="D105" i="1"/>
  <c r="D100" i="1" s="1"/>
  <c r="D135" i="1" s="1"/>
  <c r="E105" i="1"/>
  <c r="C121" i="1"/>
  <c r="D121" i="1"/>
  <c r="E121" i="1"/>
  <c r="E135" i="1" s="1"/>
  <c r="C135" i="1"/>
  <c r="C136" i="1"/>
  <c r="D136" i="1"/>
  <c r="E136" i="1"/>
  <c r="C140" i="1"/>
  <c r="D140" i="1"/>
  <c r="D160" i="1" s="1"/>
  <c r="E140" i="1"/>
  <c r="E160" i="1" s="1"/>
  <c r="C147" i="1"/>
  <c r="D147" i="1"/>
  <c r="E147" i="1"/>
  <c r="C152" i="1"/>
  <c r="D152" i="1"/>
  <c r="E152" i="1"/>
  <c r="C160" i="1"/>
  <c r="E164" i="1"/>
  <c r="C166" i="1"/>
  <c r="E161" i="1" l="1"/>
  <c r="D161" i="1"/>
  <c r="D93" i="1"/>
  <c r="D165" i="1"/>
  <c r="D166" i="1"/>
  <c r="E93" i="1"/>
  <c r="E166" i="1"/>
  <c r="C165" i="1"/>
  <c r="C93" i="1"/>
  <c r="C161" i="1"/>
  <c r="E165" i="1"/>
  <c r="C162" i="1" l="1"/>
  <c r="D162" i="1"/>
</calcChain>
</file>

<file path=xl/sharedStrings.xml><?xml version="1.0" encoding="utf-8"?>
<sst xmlns="http://schemas.openxmlformats.org/spreadsheetml/2006/main" count="318" uniqueCount="273">
  <si>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</si>
  <si>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</si>
  <si>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</si>
  <si>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</si>
  <si>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</si>
  <si>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</si>
  <si>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</si>
  <si>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</si>
  <si>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</si>
  <si>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</si>
  <si>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</si>
  <si>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</si>
  <si>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</si>
  <si>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</si>
  <si>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</si>
  <si>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</si>
  <si>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</si>
  <si>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</si>
  <si>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</si>
  <si>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</si>
  <si>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</si>
  <si>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</si>
  <si>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</si>
  <si>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</si>
  <si>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</si>
  <si>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</si>
  <si>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</si>
  <si>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</si>
  <si>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</si>
  <si>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</si>
  <si>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</si>
  <si>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</si>
  <si>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</si>
  <si>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</si>
  <si>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</si>
  <si>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</si>
  <si>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</si>
  <si>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</si>
  <si>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</si>
  <si>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</si>
  <si>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</si>
  <si>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</si>
  <si>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</si>
  <si>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</si>
  <si>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</si>
  <si>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</si>
  <si>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</si>
  <si>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</si>
  <si>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</si>
  <si>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</si>
  <si>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</si>
  <si>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</si>
  <si>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</si>
  <si>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</si>
  <si>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</si>
  <si>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</si>
  <si>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</si>
  <si>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</si>
  <si>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</si>
  <si>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</si>
  <si>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</si>
  <si>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</si>
  <si>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</si>
  <si>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</si>
  <si>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</si>
  <si>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</si>
  <si>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</si>
  <si>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</si>
  <si>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</si>
  <si>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</si>
  <si>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</si>
  <si>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</si>
  <si>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</si>
  <si>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</si>
  <si>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</si>
  <si>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</si>
  <si>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</si>
  <si>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</si>
  <si>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</si>
  <si>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</si>
  <si>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</si>
  <si>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</si>
  <si>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</si>
  <si>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</si>
  <si>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</si>
  <si>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</si>
  <si>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</si>
  <si>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</si>
  <si>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</si>
  <si>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</si>
  <si>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</si>
  <si>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</si>
  <si>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</si>
  <si>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</si>
  <si>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</si>
  <si>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</si>
  <si>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</si>
  <si>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</si>
  <si>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</si>
  <si>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</si>
  <si>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</si>
  <si>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</si>
  <si>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</si>
  <si>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</si>
  <si>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</si>
  <si>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</si>
  <si>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</si>
  <si>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</si>
  <si>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</si>
  <si>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</si>
  <si>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</si>
  <si>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</si>
  <si>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</si>
  <si>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</si>
  <si>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</si>
  <si>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</si>
  <si>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</si>
  <si>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</si>
  <si>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</si>
  <si>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</si>
  <si>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</si>
  <si>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</si>
  <si>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</si>
  <si>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</si>
  <si>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</si>
  <si>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</si>
  <si>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E</t>
  </si>
  <si>
    <t>D</t>
  </si>
  <si>
    <t>C</t>
  </si>
  <si>
    <t>B</t>
  </si>
  <si>
    <t>A</t>
  </si>
  <si>
    <t>Módosított
előirányzat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</si>
  <si>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</si>
  <si>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</si>
  <si>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</si>
  <si>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</si>
  <si>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</si>
  <si>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</si>
  <si>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</si>
  <si>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</si>
  <si>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</si>
  <si>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</si>
  <si>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</si>
  <si>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</si>
  <si>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</si>
  <si>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</si>
  <si>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</si>
  <si>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</si>
  <si>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</si>
  <si>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</si>
  <si>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</si>
  <si>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</si>
  <si>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</si>
  <si>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</si>
  <si>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</si>
  <si>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</si>
  <si>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</si>
  <si>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</si>
  <si>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</si>
  <si>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</si>
  <si>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</si>
  <si>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</si>
  <si>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</si>
  <si>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</si>
  <si>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</si>
  <si>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</si>
  <si>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</si>
  <si>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</si>
  <si>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</si>
  <si>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</si>
  <si>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</si>
  <si>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</si>
  <si>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</si>
  <si>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</si>
  <si>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</si>
  <si>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</si>
  <si>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</si>
  <si>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</si>
  <si>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</si>
  <si>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</si>
  <si>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</si>
  <si>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</si>
  <si>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</si>
  <si>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</si>
  <si>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</si>
  <si>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</si>
  <si>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</si>
  <si>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</si>
  <si>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</si>
  <si>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</si>
  <si>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</si>
  <si>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</si>
  <si>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</si>
  <si>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</si>
  <si>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</si>
  <si>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</si>
  <si>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</si>
  <si>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</si>
  <si>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</si>
  <si>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</si>
  <si>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</si>
  <si>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</si>
  <si>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</si>
  <si>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</si>
  <si>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</si>
  <si>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</si>
  <si>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</si>
  <si>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</si>
  <si>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</si>
  <si>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</si>
  <si>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</si>
  <si>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</si>
  <si>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</si>
  <si>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</si>
  <si>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</si>
  <si>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</si>
  <si>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</si>
  <si>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</si>
  <si>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</si>
  <si>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</si>
  <si>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</si>
  <si>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</si>
  <si>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</si>
  <si>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</si>
  <si>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</si>
  <si>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</si>
  <si>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</si>
  <si>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</si>
  <si>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</si>
  <si>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</si>
  <si>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Pótlék</t>
  </si>
  <si>
    <t>4.6.</t>
  </si>
  <si>
    <t>Gépjárműadó</t>
  </si>
  <si>
    <t>4.5.</t>
  </si>
  <si>
    <t>Talajterhelési díj</t>
  </si>
  <si>
    <t>4.4.</t>
  </si>
  <si>
    <t>Iparűzési adó</t>
  </si>
  <si>
    <t xml:space="preserve">Idegenforgalmi adó </t>
  </si>
  <si>
    <t>Magánszemélyek kommunális adója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</si>
  <si>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</si>
  <si>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</si>
  <si>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</si>
  <si>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</si>
  <si>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</si>
  <si>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</si>
  <si>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</si>
  <si>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</si>
  <si>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</si>
  <si>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</si>
  <si>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</si>
  <si>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</si>
  <si>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</si>
  <si>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</si>
  <si>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</si>
  <si>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</si>
  <si>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</si>
  <si>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</si>
  <si>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</si>
  <si>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</si>
  <si>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</si>
  <si>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</si>
  <si>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</si>
  <si>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</si>
  <si>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</si>
  <si>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</si>
  <si>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</si>
  <si>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</si>
  <si>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</si>
  <si>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</si>
  <si>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</si>
  <si>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</si>
  <si>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</si>
  <si>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 xml:space="preserve">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</si>
</sst>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5" xfId="0" applyFont="1" applyFill="1" applyBorder="1" applyAlignment="1" applyProtection="1">
      <alignment horizontal="right" vertical="center"/>
    </xf>
    <xf numFmtId="164" fontId="6" fillId="0" borderId="0" xfId="1" applyNumberFormat="1" applyFont="1" applyFill="1" applyAlignment="1" applyProtection="1">
      <alignment horizontal="right" vertical="center" indent="1"/>
    </xf>
    <xf numFmtId="0" fontId="7" fillId="0" borderId="0" xfId="1" applyFont="1" applyFill="1" applyProtection="1"/>
    <xf numFmtId="164" fontId="8" fillId="0" borderId="1" xfId="0" quotePrefix="1" applyNumberFormat="1" applyFont="1" applyBorder="1" applyAlignment="1" applyProtection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</xf>
    <xf numFmtId="164" fontId="8" fillId="0" borderId="2" xfId="0" quotePrefix="1" applyNumberFormat="1" applyFont="1" applyBorder="1" applyAlignment="1" applyProtection="1">
      <alignment horizontal="righ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9" fillId="0" borderId="8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0" fontId="10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1" applyFont="1" applyFill="1" applyBorder="1" applyAlignment="1" applyProtection="1">
      <alignment horizontal="left" vertical="center" wrapText="1" inden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</xf>
    <xf numFmtId="164" fontId="9" fillId="0" borderId="6" xfId="0" applyNumberFormat="1" applyFont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</xf>
    <xf numFmtId="0" fontId="12" fillId="0" borderId="14" xfId="1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2" fillId="0" borderId="12" xfId="1" applyFont="1" applyFill="1" applyBorder="1" applyAlignment="1" applyProtection="1">
      <alignment horizontal="left" vertical="center" wrapText="1" indent="6"/>
    </xf>
    <xf numFmtId="0" fontId="13" fillId="0" borderId="11" xfId="0" applyFont="1" applyBorder="1" applyAlignment="1" applyProtection="1">
      <alignment horizontal="left" vertical="center" wrapText="1" indent="1"/>
    </xf>
    <xf numFmtId="0" fontId="13" fillId="0" borderId="20" xfId="0" applyFont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" fillId="0" borderId="25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0" fontId="2" fillId="0" borderId="7" xfId="1" applyFont="1" applyFill="1" applyBorder="1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7"/>
    </xf>
    <xf numFmtId="49" fontId="12" fillId="0" borderId="26" xfId="1" applyNumberFormat="1" applyFont="1" applyFill="1" applyBorder="1" applyAlignment="1" applyProtection="1">
      <alignment horizontal="left" vertical="center" wrapText="1" indent="1"/>
    </xf>
    <xf numFmtId="0" fontId="12" fillId="0" borderId="10" xfId="1" applyFont="1" applyFill="1" applyBorder="1" applyAlignment="1" applyProtection="1">
      <alignment horizontal="left" vertical="center" wrapText="1" indent="1"/>
    </xf>
    <xf numFmtId="0" fontId="12" fillId="0" borderId="20" xfId="1" applyFont="1" applyFill="1" applyBorder="1" applyAlignment="1" applyProtection="1">
      <alignment horizontal="left" vertical="center" wrapText="1" indent="6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indent="6"/>
    </xf>
    <xf numFmtId="0" fontId="12" fillId="0" borderId="0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1" applyFont="1" applyFill="1" applyBorder="1" applyAlignment="1" applyProtection="1">
      <alignment horizontal="lef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164" fontId="2" fillId="0" borderId="31" xfId="1" applyNumberFormat="1" applyFont="1" applyFill="1" applyBorder="1" applyAlignment="1" applyProtection="1">
      <alignment horizontal="right" vertical="center" wrapText="1" indent="1"/>
    </xf>
    <xf numFmtId="164" fontId="2" fillId="0" borderId="32" xfId="1" applyNumberFormat="1" applyFont="1" applyFill="1" applyBorder="1" applyAlignment="1" applyProtection="1">
      <alignment horizontal="right" vertical="center" wrapText="1" indent="1"/>
    </xf>
    <xf numFmtId="0" fontId="2" fillId="0" borderId="32" xfId="1" applyFont="1" applyFill="1" applyBorder="1" applyAlignment="1" applyProtection="1">
      <alignment vertical="center" wrapText="1"/>
    </xf>
    <xf numFmtId="0" fontId="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Protection="1"/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5" fillId="0" borderId="34" xfId="1" applyFont="1" applyFill="1" applyBorder="1" applyAlignment="1" applyProtection="1">
      <alignment horizontal="center" vertical="center" wrapText="1"/>
      <protection locked="0"/>
    </xf>
    <xf numFmtId="0" fontId="15" fillId="0" borderId="18" xfId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3" fillId="0" borderId="5" xfId="0" applyFont="1" applyFill="1" applyBorder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wrapText="1"/>
    </xf>
    <xf numFmtId="0" fontId="9" fillId="0" borderId="8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wrapText="1"/>
    </xf>
    <xf numFmtId="0" fontId="9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 applyProtection="1">
      <alignment wrapText="1"/>
    </xf>
    <xf numFmtId="0" fontId="13" fillId="0" borderId="11" xfId="0" applyFont="1" applyBorder="1" applyAlignment="1" applyProtection="1">
      <alignment horizontal="left" wrapText="1" indent="1"/>
    </xf>
    <xf numFmtId="0" fontId="13" fillId="0" borderId="26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left" wrapText="1" indent="1"/>
    </xf>
    <xf numFmtId="0" fontId="13" fillId="0" borderId="13" xfId="0" applyFont="1" applyBorder="1" applyAlignment="1" applyProtection="1">
      <alignment wrapText="1"/>
    </xf>
    <xf numFmtId="0" fontId="13" fillId="0" borderId="14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wrapText="1" indent="1"/>
    </xf>
    <xf numFmtId="0" fontId="13" fillId="0" borderId="20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0" applyFont="1" applyBorder="1" applyAlignment="1" applyProtection="1">
      <alignment horizontal="left" wrapText="1" indent="1"/>
    </xf>
    <xf numFmtId="0" fontId="13" fillId="0" borderId="20" xfId="0" applyFont="1" applyBorder="1" applyAlignment="1" applyProtection="1">
      <alignment horizontal="left" indent="1"/>
      <protection locked="0"/>
    </xf>
    <xf numFmtId="0" fontId="13" fillId="0" borderId="11" xfId="0" applyFont="1" applyBorder="1" applyAlignment="1" applyProtection="1">
      <alignment horizontal="left" wrapText="1" indent="1"/>
      <protection locked="0"/>
    </xf>
    <xf numFmtId="0" fontId="13" fillId="0" borderId="12" xfId="0" applyFont="1" applyBorder="1" applyAlignment="1" applyProtection="1">
      <alignment horizontal="left" wrapText="1" indent="1"/>
      <protection locked="0"/>
    </xf>
    <xf numFmtId="0" fontId="2" fillId="0" borderId="37" xfId="1" applyFont="1" applyFill="1" applyBorder="1" applyAlignment="1" applyProtection="1">
      <alignment horizontal="center" vertical="center" wrapTex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3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1" fillId="0" borderId="0" xfId="1" applyFill="1" applyProtection="1"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5" fillId="0" borderId="36" xfId="1" applyFont="1" applyFill="1" applyBorder="1" applyAlignment="1" applyProtection="1">
      <alignment horizontal="center" vertical="center" wrapText="1"/>
    </xf>
    <xf numFmtId="0" fontId="15" fillId="0" borderId="29" xfId="1" applyFont="1" applyFill="1" applyBorder="1" applyAlignment="1" applyProtection="1">
      <alignment horizontal="center" vertical="center" wrapText="1"/>
    </xf>
    <xf numFmtId="0" fontId="15" fillId="0" borderId="35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left" vertical="center"/>
      <protection locked="0"/>
    </xf>
    <xf numFmtId="164" fontId="4" fillId="0" borderId="5" xfId="1" applyNumberFormat="1" applyFont="1" applyFill="1" applyBorder="1" applyAlignment="1" applyProtection="1">
      <alignment horizontal="left"/>
    </xf>
    <xf numFmtId="0" fontId="18" fillId="0" borderId="0" xfId="1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164" fontId="4" fillId="0" borderId="5" xfId="1" applyNumberFormat="1" applyFont="1" applyFill="1" applyBorder="1" applyAlignment="1" applyProtection="1">
      <alignment horizontal="left" vertical="center"/>
    </xf>
    <xf numFmtId="0" fontId="15" fillId="0" borderId="33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center" vertical="center" wrapText="1"/>
    </xf>
    <xf numFmtId="0" fontId="15" fillId="0" borderId="7" xfId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</sheetNames>
    <sheetDataSet>
      <sheetData sheetId="0"/>
      <sheetData sheetId="1">
        <row r="1">
          <cell r="B1">
            <v>2020</v>
          </cell>
        </row>
        <row r="3">
          <cell r="A3" t="str">
            <v>Lövőpetri Község Önkormányzata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topLeftCell="A58" zoomScale="120" zoomScaleNormal="120" zoomScaleSheetLayoutView="100" workbookViewId="0">
      <selection activeCell="E7" sqref="E7"/>
    </sheetView>
  </sheetViews>
  <sheetFormatPr defaultRowHeight="15.75" x14ac:dyDescent="0.25"/>
  <cols>
    <col min="1" max="1" width="9.5" style="3" customWidth="1"/>
    <col min="2" max="2" width="65.83203125" style="3" customWidth="1"/>
    <col min="3" max="3" width="17.83203125" style="2" customWidth="1"/>
    <col min="4" max="5" width="17.83203125" style="1" customWidth="1"/>
    <col min="6" max="16384" width="9.33203125" style="1"/>
  </cols>
  <sheetData>
    <row r="1" spans="1:5" x14ac:dyDescent="0.25">
      <c r="A1" s="118"/>
      <c r="B1" s="127"/>
      <c r="C1" s="128"/>
      <c r="D1" s="128"/>
      <c r="E1" s="128"/>
    </row>
    <row r="2" spans="1:5" x14ac:dyDescent="0.25">
      <c r="A2" s="129" t="str">
        <f>CONCATENATE([1]Z_ALAPADATOK!A3)</f>
        <v>Lövőpetri Község Önkormányzata</v>
      </c>
      <c r="B2" s="130"/>
      <c r="C2" s="130"/>
      <c r="D2" s="130"/>
      <c r="E2" s="130"/>
    </row>
    <row r="3" spans="1:5" x14ac:dyDescent="0.25">
      <c r="A3" s="129" t="str">
        <f>CONCATENATE([1]Z_ALAPADATOK!B1,". évi ZÁRSZÁMADÁSÁNAK PÉNZÜGYI MÉRLEGE")</f>
        <v>2020. évi ZÁRSZÁMADÁSÁNAK PÉNZÜGYI MÉRLEGE</v>
      </c>
      <c r="B3" s="129"/>
      <c r="C3" s="131"/>
      <c r="D3" s="129"/>
      <c r="E3" s="129"/>
    </row>
    <row r="4" spans="1:5" ht="12" customHeight="1" x14ac:dyDescent="0.25">
      <c r="A4" s="129"/>
      <c r="B4" s="129"/>
      <c r="C4" s="131"/>
      <c r="D4" s="129"/>
      <c r="E4" s="129"/>
    </row>
    <row r="5" spans="1:5" x14ac:dyDescent="0.25">
      <c r="A5" s="118"/>
      <c r="B5" s="118"/>
      <c r="C5" s="117"/>
      <c r="D5" s="116"/>
      <c r="E5" s="116"/>
    </row>
    <row r="6" spans="1:5" ht="15.95" customHeight="1" x14ac:dyDescent="0.25">
      <c r="A6" s="123" t="s">
        <v>271</v>
      </c>
      <c r="B6" s="123"/>
      <c r="C6" s="123"/>
      <c r="D6" s="123"/>
      <c r="E6" s="123"/>
    </row>
    <row r="7" spans="1:5" ht="15.95" customHeight="1" thickBot="1" x14ac:dyDescent="0.3">
      <c r="A7" s="125" t="s">
        <v>270</v>
      </c>
      <c r="B7" s="125"/>
      <c r="C7" s="115"/>
      <c r="D7" s="116"/>
      <c r="E7" s="115" t="s">
        <v>272</v>
      </c>
    </row>
    <row r="8" spans="1:5" x14ac:dyDescent="0.25">
      <c r="A8" s="133" t="s">
        <v>134</v>
      </c>
      <c r="B8" s="135" t="s">
        <v>269</v>
      </c>
      <c r="C8" s="119" t="str">
        <f>+CONCATENATE(LEFT([1]Z_ÖSSZEFÜGGÉSEK!A6,4),". évi")</f>
        <v>2020. évi</v>
      </c>
      <c r="D8" s="120"/>
      <c r="E8" s="121"/>
    </row>
    <row r="9" spans="1:5" ht="24.75" thickBot="1" x14ac:dyDescent="0.3">
      <c r="A9" s="134"/>
      <c r="B9" s="136"/>
      <c r="C9" s="79" t="s">
        <v>132</v>
      </c>
      <c r="D9" s="78" t="s">
        <v>131</v>
      </c>
      <c r="E9" s="77" t="str">
        <f>+CONCATENATE(LEFT([1]Z_ÖSSZEFÜGGÉSEK!A6,4),". XII. 31.",CHAR(10),"teljesítés")</f>
        <v>2020. XII. 31.
teljesítés</v>
      </c>
    </row>
    <row r="10" spans="1:5" s="73" customFormat="1" ht="12" customHeight="1" thickBot="1" x14ac:dyDescent="0.25">
      <c r="A10" s="114" t="s">
        <v>130</v>
      </c>
      <c r="B10" s="113" t="s">
        <v>129</v>
      </c>
      <c r="C10" s="113" t="s">
        <v>128</v>
      </c>
      <c r="D10" s="113" t="s">
        <v>127</v>
      </c>
      <c r="E10" s="112" t="s">
        <v>126</v>
      </c>
    </row>
    <row r="11" spans="1:5" s="11" customFormat="1" ht="12" customHeight="1" thickBot="1" x14ac:dyDescent="0.25">
      <c r="A11" s="7" t="s">
        <v>125</v>
      </c>
      <c r="B11" s="102" t="s">
        <v>268</v>
      </c>
      <c r="C11" s="5">
        <f>+C12+C13+C14+C15+C16+C17</f>
        <v>30913442</v>
      </c>
      <c r="D11" s="5">
        <f>+D12+D13+D14+D15+D16+D17</f>
        <v>36074732</v>
      </c>
      <c r="E11" s="4">
        <f>+E12+E13+E14+E15+E16+E17</f>
        <v>36074732</v>
      </c>
    </row>
    <row r="12" spans="1:5" s="11" customFormat="1" ht="12" customHeight="1" x14ac:dyDescent="0.2">
      <c r="A12" s="27" t="s">
        <v>123</v>
      </c>
      <c r="B12" s="97" t="s">
        <v>267</v>
      </c>
      <c r="C12" s="52">
        <v>16530337</v>
      </c>
      <c r="D12" s="52">
        <v>16894337</v>
      </c>
      <c r="E12" s="50">
        <v>16894337</v>
      </c>
    </row>
    <row r="13" spans="1:5" s="11" customFormat="1" ht="12" customHeight="1" x14ac:dyDescent="0.2">
      <c r="A13" s="59" t="s">
        <v>121</v>
      </c>
      <c r="B13" s="95" t="s">
        <v>266</v>
      </c>
      <c r="C13" s="25"/>
      <c r="D13" s="25"/>
      <c r="E13" s="23"/>
    </row>
    <row r="14" spans="1:5" s="11" customFormat="1" ht="12" customHeight="1" x14ac:dyDescent="0.2">
      <c r="A14" s="59" t="s">
        <v>119</v>
      </c>
      <c r="B14" s="95" t="s">
        <v>265</v>
      </c>
      <c r="C14" s="25">
        <v>12583105</v>
      </c>
      <c r="D14" s="25">
        <v>15075183</v>
      </c>
      <c r="E14" s="23">
        <v>15075183</v>
      </c>
    </row>
    <row r="15" spans="1:5" s="11" customFormat="1" ht="12" customHeight="1" x14ac:dyDescent="0.2">
      <c r="A15" s="59" t="s">
        <v>117</v>
      </c>
      <c r="B15" s="95" t="s">
        <v>264</v>
      </c>
      <c r="C15" s="25">
        <v>1800000</v>
      </c>
      <c r="D15" s="25">
        <v>2024460</v>
      </c>
      <c r="E15" s="23">
        <v>2024460</v>
      </c>
    </row>
    <row r="16" spans="1:5" s="11" customFormat="1" ht="12" customHeight="1" x14ac:dyDescent="0.2">
      <c r="A16" s="59" t="s">
        <v>263</v>
      </c>
      <c r="B16" s="48" t="s">
        <v>262</v>
      </c>
      <c r="C16" s="25"/>
      <c r="D16" s="25">
        <v>2080752</v>
      </c>
      <c r="E16" s="23">
        <v>2080752</v>
      </c>
    </row>
    <row r="17" spans="1:5" s="11" customFormat="1" ht="12" customHeight="1" thickBot="1" x14ac:dyDescent="0.25">
      <c r="A17" s="62" t="s">
        <v>113</v>
      </c>
      <c r="B17" s="49" t="s">
        <v>261</v>
      </c>
      <c r="C17" s="25"/>
      <c r="D17" s="25"/>
      <c r="E17" s="23"/>
    </row>
    <row r="18" spans="1:5" s="11" customFormat="1" ht="12" customHeight="1" thickBot="1" x14ac:dyDescent="0.25">
      <c r="A18" s="7" t="s">
        <v>1</v>
      </c>
      <c r="B18" s="91" t="s">
        <v>260</v>
      </c>
      <c r="C18" s="5">
        <f>+C19+C20+C21+C22+C23</f>
        <v>50880484</v>
      </c>
      <c r="D18" s="5">
        <f>+D19+D20+D21+D22+D23</f>
        <v>63687310</v>
      </c>
      <c r="E18" s="4">
        <f>+E19+E20+E21+E22+E23</f>
        <v>63687310</v>
      </c>
    </row>
    <row r="19" spans="1:5" s="11" customFormat="1" ht="12" customHeight="1" x14ac:dyDescent="0.2">
      <c r="A19" s="27" t="s">
        <v>84</v>
      </c>
      <c r="B19" s="97" t="s">
        <v>259</v>
      </c>
      <c r="C19" s="52"/>
      <c r="D19" s="52"/>
      <c r="E19" s="50"/>
    </row>
    <row r="20" spans="1:5" s="11" customFormat="1" ht="12" customHeight="1" x14ac:dyDescent="0.2">
      <c r="A20" s="59" t="s">
        <v>82</v>
      </c>
      <c r="B20" s="95" t="s">
        <v>258</v>
      </c>
      <c r="C20" s="25"/>
      <c r="D20" s="25"/>
      <c r="E20" s="23"/>
    </row>
    <row r="21" spans="1:5" s="11" customFormat="1" ht="12" customHeight="1" x14ac:dyDescent="0.2">
      <c r="A21" s="59" t="s">
        <v>80</v>
      </c>
      <c r="B21" s="95" t="s">
        <v>257</v>
      </c>
      <c r="C21" s="25"/>
      <c r="D21" s="25"/>
      <c r="E21" s="23"/>
    </row>
    <row r="22" spans="1:5" s="11" customFormat="1" ht="12" customHeight="1" x14ac:dyDescent="0.2">
      <c r="A22" s="59" t="s">
        <v>78</v>
      </c>
      <c r="B22" s="95" t="s">
        <v>256</v>
      </c>
      <c r="C22" s="25"/>
      <c r="D22" s="25"/>
      <c r="E22" s="23"/>
    </row>
    <row r="23" spans="1:5" s="11" customFormat="1" ht="12" customHeight="1" x14ac:dyDescent="0.2">
      <c r="A23" s="59" t="s">
        <v>76</v>
      </c>
      <c r="B23" s="95" t="s">
        <v>255</v>
      </c>
      <c r="C23" s="25">
        <v>50880484</v>
      </c>
      <c r="D23" s="25">
        <v>63687310</v>
      </c>
      <c r="E23" s="23">
        <v>63687310</v>
      </c>
    </row>
    <row r="24" spans="1:5" s="11" customFormat="1" ht="12" customHeight="1" thickBot="1" x14ac:dyDescent="0.25">
      <c r="A24" s="62" t="s">
        <v>74</v>
      </c>
      <c r="B24" s="49" t="s">
        <v>254</v>
      </c>
      <c r="C24" s="45"/>
      <c r="D24" s="45"/>
      <c r="E24" s="43"/>
    </row>
    <row r="25" spans="1:5" s="11" customFormat="1" ht="12" customHeight="1" thickBot="1" x14ac:dyDescent="0.25">
      <c r="A25" s="7" t="s">
        <v>58</v>
      </c>
      <c r="B25" s="102" t="s">
        <v>253</v>
      </c>
      <c r="C25" s="5">
        <f>+C26+C27+C28+C29+C30</f>
        <v>0</v>
      </c>
      <c r="D25" s="5">
        <f>+D26+D27+D28+D29+D30</f>
        <v>0</v>
      </c>
      <c r="E25" s="4">
        <f>+E26+E27+E28+E29+E30</f>
        <v>0</v>
      </c>
    </row>
    <row r="26" spans="1:5" s="11" customFormat="1" ht="12" customHeight="1" x14ac:dyDescent="0.2">
      <c r="A26" s="27" t="s">
        <v>252</v>
      </c>
      <c r="B26" s="97" t="s">
        <v>251</v>
      </c>
      <c r="C26" s="52"/>
      <c r="D26" s="52"/>
      <c r="E26" s="50"/>
    </row>
    <row r="27" spans="1:5" s="11" customFormat="1" ht="12" customHeight="1" x14ac:dyDescent="0.2">
      <c r="A27" s="59" t="s">
        <v>250</v>
      </c>
      <c r="B27" s="95" t="s">
        <v>249</v>
      </c>
      <c r="C27" s="25"/>
      <c r="D27" s="25"/>
      <c r="E27" s="23"/>
    </row>
    <row r="28" spans="1:5" s="11" customFormat="1" ht="12" customHeight="1" x14ac:dyDescent="0.2">
      <c r="A28" s="59" t="s">
        <v>248</v>
      </c>
      <c r="B28" s="95" t="s">
        <v>247</v>
      </c>
      <c r="C28" s="25"/>
      <c r="D28" s="25"/>
      <c r="E28" s="23"/>
    </row>
    <row r="29" spans="1:5" s="11" customFormat="1" ht="12" customHeight="1" x14ac:dyDescent="0.2">
      <c r="A29" s="59" t="s">
        <v>246</v>
      </c>
      <c r="B29" s="95" t="s">
        <v>245</v>
      </c>
      <c r="C29" s="25"/>
      <c r="D29" s="25"/>
      <c r="E29" s="23"/>
    </row>
    <row r="30" spans="1:5" s="11" customFormat="1" ht="12" customHeight="1" x14ac:dyDescent="0.2">
      <c r="A30" s="59" t="s">
        <v>244</v>
      </c>
      <c r="B30" s="95" t="s">
        <v>243</v>
      </c>
      <c r="C30" s="25"/>
      <c r="D30" s="25"/>
      <c r="E30" s="23"/>
    </row>
    <row r="31" spans="1:5" s="11" customFormat="1" ht="12" customHeight="1" thickBot="1" x14ac:dyDescent="0.25">
      <c r="A31" s="62" t="s">
        <v>242</v>
      </c>
      <c r="B31" s="108" t="s">
        <v>241</v>
      </c>
      <c r="C31" s="45"/>
      <c r="D31" s="45"/>
      <c r="E31" s="43"/>
    </row>
    <row r="32" spans="1:5" s="11" customFormat="1" ht="12" customHeight="1" thickBot="1" x14ac:dyDescent="0.25">
      <c r="A32" s="7" t="s">
        <v>240</v>
      </c>
      <c r="B32" s="102" t="s">
        <v>239</v>
      </c>
      <c r="C32" s="35">
        <f>SUM(C33:C39)</f>
        <v>4004600</v>
      </c>
      <c r="D32" s="35">
        <f>SUM(D33:D39)</f>
        <v>3848288</v>
      </c>
      <c r="E32" s="33">
        <f>SUM(E33:E39)</f>
        <v>3848288</v>
      </c>
    </row>
    <row r="33" spans="1:5" s="11" customFormat="1" ht="12" customHeight="1" x14ac:dyDescent="0.2">
      <c r="A33" s="27" t="s">
        <v>54</v>
      </c>
      <c r="B33" s="111" t="s">
        <v>238</v>
      </c>
      <c r="C33" s="52">
        <v>574800</v>
      </c>
      <c r="D33" s="52">
        <v>697143</v>
      </c>
      <c r="E33" s="50">
        <v>697143</v>
      </c>
    </row>
    <row r="34" spans="1:5" s="11" customFormat="1" ht="12" customHeight="1" x14ac:dyDescent="0.2">
      <c r="A34" s="59" t="s">
        <v>52</v>
      </c>
      <c r="B34" s="110" t="s">
        <v>237</v>
      </c>
      <c r="C34" s="25"/>
      <c r="D34" s="25"/>
      <c r="E34" s="23"/>
    </row>
    <row r="35" spans="1:5" s="11" customFormat="1" ht="12" customHeight="1" x14ac:dyDescent="0.2">
      <c r="A35" s="59" t="s">
        <v>50</v>
      </c>
      <c r="B35" s="110" t="s">
        <v>236</v>
      </c>
      <c r="C35" s="25">
        <v>1950700</v>
      </c>
      <c r="D35" s="25">
        <v>2644742</v>
      </c>
      <c r="E35" s="23">
        <v>2644742</v>
      </c>
    </row>
    <row r="36" spans="1:5" s="11" customFormat="1" ht="12" customHeight="1" x14ac:dyDescent="0.2">
      <c r="A36" s="59" t="s">
        <v>235</v>
      </c>
      <c r="B36" s="110" t="s">
        <v>234</v>
      </c>
      <c r="C36" s="25"/>
      <c r="D36" s="25"/>
      <c r="E36" s="23"/>
    </row>
    <row r="37" spans="1:5" s="11" customFormat="1" ht="12" customHeight="1" x14ac:dyDescent="0.2">
      <c r="A37" s="59" t="s">
        <v>233</v>
      </c>
      <c r="B37" s="110" t="s">
        <v>232</v>
      </c>
      <c r="C37" s="25">
        <v>1467100</v>
      </c>
      <c r="D37" s="25"/>
      <c r="E37" s="23"/>
    </row>
    <row r="38" spans="1:5" s="11" customFormat="1" ht="12" customHeight="1" x14ac:dyDescent="0.2">
      <c r="A38" s="59" t="s">
        <v>231</v>
      </c>
      <c r="B38" s="110" t="s">
        <v>230</v>
      </c>
      <c r="C38" s="25">
        <v>12000</v>
      </c>
      <c r="D38" s="25"/>
      <c r="E38" s="23"/>
    </row>
    <row r="39" spans="1:5" s="11" customFormat="1" ht="12" customHeight="1" thickBot="1" x14ac:dyDescent="0.25">
      <c r="A39" s="62" t="s">
        <v>229</v>
      </c>
      <c r="B39" s="109" t="s">
        <v>228</v>
      </c>
      <c r="C39" s="45"/>
      <c r="D39" s="45">
        <v>506403</v>
      </c>
      <c r="E39" s="43">
        <v>506403</v>
      </c>
    </row>
    <row r="40" spans="1:5" s="11" customFormat="1" ht="12" customHeight="1" thickBot="1" x14ac:dyDescent="0.25">
      <c r="A40" s="7" t="s">
        <v>48</v>
      </c>
      <c r="B40" s="102" t="s">
        <v>227</v>
      </c>
      <c r="C40" s="5">
        <f>SUM(C41:C51)</f>
        <v>5270000</v>
      </c>
      <c r="D40" s="5">
        <f>SUM(D41:D51)</f>
        <v>5356318</v>
      </c>
      <c r="E40" s="4">
        <f>SUM(E41:E51)</f>
        <v>4504156</v>
      </c>
    </row>
    <row r="41" spans="1:5" s="11" customFormat="1" ht="12" customHeight="1" x14ac:dyDescent="0.2">
      <c r="A41" s="27" t="s">
        <v>46</v>
      </c>
      <c r="B41" s="97" t="s">
        <v>226</v>
      </c>
      <c r="C41" s="52">
        <v>800000</v>
      </c>
      <c r="D41" s="52">
        <v>521872</v>
      </c>
      <c r="E41" s="50">
        <v>521872</v>
      </c>
    </row>
    <row r="42" spans="1:5" s="11" customFormat="1" ht="12" customHeight="1" x14ac:dyDescent="0.2">
      <c r="A42" s="59" t="s">
        <v>44</v>
      </c>
      <c r="B42" s="95" t="s">
        <v>225</v>
      </c>
      <c r="C42" s="25">
        <v>500000</v>
      </c>
      <c r="D42" s="25">
        <v>130508</v>
      </c>
      <c r="E42" s="23">
        <v>130508</v>
      </c>
    </row>
    <row r="43" spans="1:5" s="11" customFormat="1" ht="12" customHeight="1" x14ac:dyDescent="0.2">
      <c r="A43" s="59" t="s">
        <v>42</v>
      </c>
      <c r="B43" s="95" t="s">
        <v>224</v>
      </c>
      <c r="C43" s="25"/>
      <c r="D43" s="25"/>
      <c r="E43" s="23"/>
    </row>
    <row r="44" spans="1:5" s="11" customFormat="1" ht="12" customHeight="1" x14ac:dyDescent="0.2">
      <c r="A44" s="59" t="s">
        <v>40</v>
      </c>
      <c r="B44" s="95" t="s">
        <v>223</v>
      </c>
      <c r="C44" s="25"/>
      <c r="D44" s="25"/>
      <c r="E44" s="23"/>
    </row>
    <row r="45" spans="1:5" s="11" customFormat="1" ht="12" customHeight="1" x14ac:dyDescent="0.2">
      <c r="A45" s="59" t="s">
        <v>38</v>
      </c>
      <c r="B45" s="95" t="s">
        <v>222</v>
      </c>
      <c r="C45" s="25">
        <v>2900000</v>
      </c>
      <c r="D45" s="25">
        <v>732812</v>
      </c>
      <c r="E45" s="23">
        <v>732812</v>
      </c>
    </row>
    <row r="46" spans="1:5" s="11" customFormat="1" ht="12" customHeight="1" x14ac:dyDescent="0.2">
      <c r="A46" s="59" t="s">
        <v>36</v>
      </c>
      <c r="B46" s="95" t="s">
        <v>221</v>
      </c>
      <c r="C46" s="25">
        <v>1050000</v>
      </c>
      <c r="D46" s="25">
        <v>1050000</v>
      </c>
      <c r="E46" s="23">
        <v>197838</v>
      </c>
    </row>
    <row r="47" spans="1:5" s="11" customFormat="1" ht="12" customHeight="1" x14ac:dyDescent="0.2">
      <c r="A47" s="59" t="s">
        <v>220</v>
      </c>
      <c r="B47" s="95" t="s">
        <v>219</v>
      </c>
      <c r="C47" s="25"/>
      <c r="D47" s="25"/>
      <c r="E47" s="23"/>
    </row>
    <row r="48" spans="1:5" s="11" customFormat="1" ht="12" customHeight="1" x14ac:dyDescent="0.2">
      <c r="A48" s="59" t="s">
        <v>218</v>
      </c>
      <c r="B48" s="95" t="s">
        <v>217</v>
      </c>
      <c r="C48" s="25"/>
      <c r="D48" s="25">
        <v>23</v>
      </c>
      <c r="E48" s="23">
        <v>23</v>
      </c>
    </row>
    <row r="49" spans="1:5" s="11" customFormat="1" ht="12" customHeight="1" x14ac:dyDescent="0.2">
      <c r="A49" s="59" t="s">
        <v>216</v>
      </c>
      <c r="B49" s="95" t="s">
        <v>215</v>
      </c>
      <c r="C49" s="93"/>
      <c r="D49" s="93"/>
      <c r="E49" s="92"/>
    </row>
    <row r="50" spans="1:5" s="11" customFormat="1" ht="12" customHeight="1" x14ac:dyDescent="0.2">
      <c r="A50" s="62" t="s">
        <v>214</v>
      </c>
      <c r="B50" s="108" t="s">
        <v>213</v>
      </c>
      <c r="C50" s="105"/>
      <c r="D50" s="105">
        <v>59000</v>
      </c>
      <c r="E50" s="104">
        <v>59000</v>
      </c>
    </row>
    <row r="51" spans="1:5" s="11" customFormat="1" ht="12" customHeight="1" thickBot="1" x14ac:dyDescent="0.25">
      <c r="A51" s="62" t="s">
        <v>212</v>
      </c>
      <c r="B51" s="49" t="s">
        <v>211</v>
      </c>
      <c r="C51" s="105">
        <v>20000</v>
      </c>
      <c r="D51" s="105">
        <v>2862103</v>
      </c>
      <c r="E51" s="104">
        <v>2862103</v>
      </c>
    </row>
    <row r="52" spans="1:5" s="11" customFormat="1" ht="12" customHeight="1" thickBot="1" x14ac:dyDescent="0.25">
      <c r="A52" s="7" t="s">
        <v>34</v>
      </c>
      <c r="B52" s="102" t="s">
        <v>210</v>
      </c>
      <c r="C52" s="5">
        <f>SUM(C53:C57)</f>
        <v>0</v>
      </c>
      <c r="D52" s="5">
        <f>SUM(D53:D57)</f>
        <v>502500</v>
      </c>
      <c r="E52" s="4">
        <f>SUM(E53:E57)</f>
        <v>502500</v>
      </c>
    </row>
    <row r="53" spans="1:5" s="11" customFormat="1" ht="12" customHeight="1" x14ac:dyDescent="0.2">
      <c r="A53" s="27" t="s">
        <v>32</v>
      </c>
      <c r="B53" s="97" t="s">
        <v>209</v>
      </c>
      <c r="C53" s="107"/>
      <c r="D53" s="107"/>
      <c r="E53" s="106"/>
    </row>
    <row r="54" spans="1:5" s="11" customFormat="1" ht="12" customHeight="1" x14ac:dyDescent="0.2">
      <c r="A54" s="59" t="s">
        <v>30</v>
      </c>
      <c r="B54" s="95" t="s">
        <v>208</v>
      </c>
      <c r="C54" s="93"/>
      <c r="D54" s="93"/>
      <c r="E54" s="92"/>
    </row>
    <row r="55" spans="1:5" s="11" customFormat="1" ht="12" customHeight="1" x14ac:dyDescent="0.2">
      <c r="A55" s="59" t="s">
        <v>28</v>
      </c>
      <c r="B55" s="95" t="s">
        <v>207</v>
      </c>
      <c r="C55" s="93"/>
      <c r="D55" s="93">
        <v>502500</v>
      </c>
      <c r="E55" s="92">
        <v>502500</v>
      </c>
    </row>
    <row r="56" spans="1:5" s="11" customFormat="1" ht="12" customHeight="1" x14ac:dyDescent="0.2">
      <c r="A56" s="59" t="s">
        <v>26</v>
      </c>
      <c r="B56" s="95" t="s">
        <v>206</v>
      </c>
      <c r="C56" s="93"/>
      <c r="D56" s="93"/>
      <c r="E56" s="92"/>
    </row>
    <row r="57" spans="1:5" s="11" customFormat="1" ht="12" customHeight="1" thickBot="1" x14ac:dyDescent="0.25">
      <c r="A57" s="62" t="s">
        <v>205</v>
      </c>
      <c r="B57" s="49" t="s">
        <v>204</v>
      </c>
      <c r="C57" s="105"/>
      <c r="D57" s="105"/>
      <c r="E57" s="104"/>
    </row>
    <row r="58" spans="1:5" s="11" customFormat="1" ht="12" customHeight="1" thickBot="1" x14ac:dyDescent="0.25">
      <c r="A58" s="7" t="s">
        <v>203</v>
      </c>
      <c r="B58" s="102" t="s">
        <v>202</v>
      </c>
      <c r="C58" s="5">
        <f>SUM(C59:C61)</f>
        <v>0</v>
      </c>
      <c r="D58" s="5">
        <f>SUM(D59:D61)</f>
        <v>75000</v>
      </c>
      <c r="E58" s="4">
        <f>SUM(E59:E61)</f>
        <v>75000</v>
      </c>
    </row>
    <row r="59" spans="1:5" s="11" customFormat="1" ht="12" customHeight="1" x14ac:dyDescent="0.2">
      <c r="A59" s="27" t="s">
        <v>22</v>
      </c>
      <c r="B59" s="97" t="s">
        <v>201</v>
      </c>
      <c r="C59" s="52"/>
      <c r="D59" s="52"/>
      <c r="E59" s="50"/>
    </row>
    <row r="60" spans="1:5" s="11" customFormat="1" ht="12" customHeight="1" x14ac:dyDescent="0.2">
      <c r="A60" s="59" t="s">
        <v>20</v>
      </c>
      <c r="B60" s="95" t="s">
        <v>200</v>
      </c>
      <c r="C60" s="25"/>
      <c r="D60" s="25"/>
      <c r="E60" s="23"/>
    </row>
    <row r="61" spans="1:5" s="11" customFormat="1" ht="12" customHeight="1" x14ac:dyDescent="0.2">
      <c r="A61" s="59" t="s">
        <v>18</v>
      </c>
      <c r="B61" s="95" t="s">
        <v>199</v>
      </c>
      <c r="C61" s="25"/>
      <c r="D61" s="25">
        <v>75000</v>
      </c>
      <c r="E61" s="23">
        <v>75000</v>
      </c>
    </row>
    <row r="62" spans="1:5" s="11" customFormat="1" ht="12" customHeight="1" thickBot="1" x14ac:dyDescent="0.25">
      <c r="A62" s="62" t="s">
        <v>16</v>
      </c>
      <c r="B62" s="49" t="s">
        <v>198</v>
      </c>
      <c r="C62" s="45"/>
      <c r="D62" s="45"/>
      <c r="E62" s="43"/>
    </row>
    <row r="63" spans="1:5" s="11" customFormat="1" ht="12" customHeight="1" thickBot="1" x14ac:dyDescent="0.25">
      <c r="A63" s="7" t="s">
        <v>12</v>
      </c>
      <c r="B63" s="91" t="s">
        <v>197</v>
      </c>
      <c r="C63" s="5">
        <f>SUM(C64:C66)</f>
        <v>85000</v>
      </c>
      <c r="D63" s="5">
        <f>SUM(D64:D66)</f>
        <v>41660</v>
      </c>
      <c r="E63" s="4">
        <f>SUM(E64:E66)</f>
        <v>41660</v>
      </c>
    </row>
    <row r="64" spans="1:5" s="11" customFormat="1" ht="12" customHeight="1" x14ac:dyDescent="0.2">
      <c r="A64" s="27" t="s">
        <v>196</v>
      </c>
      <c r="B64" s="97" t="s">
        <v>195</v>
      </c>
      <c r="C64" s="93"/>
      <c r="D64" s="93"/>
      <c r="E64" s="92"/>
    </row>
    <row r="65" spans="1:5" s="11" customFormat="1" ht="12" customHeight="1" x14ac:dyDescent="0.2">
      <c r="A65" s="59" t="s">
        <v>194</v>
      </c>
      <c r="B65" s="95" t="s">
        <v>193</v>
      </c>
      <c r="C65" s="93">
        <v>85000</v>
      </c>
      <c r="D65" s="93">
        <v>41660</v>
      </c>
      <c r="E65" s="92">
        <v>41660</v>
      </c>
    </row>
    <row r="66" spans="1:5" s="11" customFormat="1" ht="12" customHeight="1" x14ac:dyDescent="0.2">
      <c r="A66" s="59" t="s">
        <v>192</v>
      </c>
      <c r="B66" s="95" t="s">
        <v>191</v>
      </c>
      <c r="C66" s="93"/>
      <c r="D66" s="93"/>
      <c r="E66" s="92"/>
    </row>
    <row r="67" spans="1:5" s="11" customFormat="1" ht="12" customHeight="1" thickBot="1" x14ac:dyDescent="0.25">
      <c r="A67" s="62" t="s">
        <v>190</v>
      </c>
      <c r="B67" s="49" t="s">
        <v>189</v>
      </c>
      <c r="C67" s="93"/>
      <c r="D67" s="93"/>
      <c r="E67" s="92"/>
    </row>
    <row r="68" spans="1:5" s="11" customFormat="1" ht="12" customHeight="1" thickBot="1" x14ac:dyDescent="0.25">
      <c r="A68" s="103" t="s">
        <v>188</v>
      </c>
      <c r="B68" s="102" t="s">
        <v>187</v>
      </c>
      <c r="C68" s="35">
        <f>+C11+C18+C25+C32+C40+C52+C58+C63</f>
        <v>91153526</v>
      </c>
      <c r="D68" s="35">
        <f>+D11+D18+D25+D32+D40+D52+D58+D63</f>
        <v>109585808</v>
      </c>
      <c r="E68" s="33">
        <f>+E11+E18+E25+E32+E40+E52+E58+E63</f>
        <v>108733646</v>
      </c>
    </row>
    <row r="69" spans="1:5" s="11" customFormat="1" ht="12" customHeight="1" thickBot="1" x14ac:dyDescent="0.25">
      <c r="A69" s="88" t="s">
        <v>186</v>
      </c>
      <c r="B69" s="91" t="s">
        <v>185</v>
      </c>
      <c r="C69" s="5">
        <f>SUM(C70:C72)</f>
        <v>0</v>
      </c>
      <c r="D69" s="5">
        <f>SUM(D70:D72)</f>
        <v>0</v>
      </c>
      <c r="E69" s="4">
        <f>SUM(E70:E72)</f>
        <v>0</v>
      </c>
    </row>
    <row r="70" spans="1:5" s="11" customFormat="1" ht="12" customHeight="1" x14ac:dyDescent="0.2">
      <c r="A70" s="27" t="s">
        <v>184</v>
      </c>
      <c r="B70" s="97" t="s">
        <v>183</v>
      </c>
      <c r="C70" s="93"/>
      <c r="D70" s="93"/>
      <c r="E70" s="92"/>
    </row>
    <row r="71" spans="1:5" s="11" customFormat="1" ht="12" customHeight="1" x14ac:dyDescent="0.2">
      <c r="A71" s="59" t="s">
        <v>182</v>
      </c>
      <c r="B71" s="95" t="s">
        <v>181</v>
      </c>
      <c r="C71" s="93"/>
      <c r="D71" s="93"/>
      <c r="E71" s="92"/>
    </row>
    <row r="72" spans="1:5" s="11" customFormat="1" ht="12" customHeight="1" thickBot="1" x14ac:dyDescent="0.25">
      <c r="A72" s="62" t="s">
        <v>180</v>
      </c>
      <c r="B72" s="101" t="s">
        <v>179</v>
      </c>
      <c r="C72" s="93"/>
      <c r="D72" s="93"/>
      <c r="E72" s="92"/>
    </row>
    <row r="73" spans="1:5" s="11" customFormat="1" ht="12" customHeight="1" thickBot="1" x14ac:dyDescent="0.25">
      <c r="A73" s="88" t="s">
        <v>178</v>
      </c>
      <c r="B73" s="91" t="s">
        <v>177</v>
      </c>
      <c r="C73" s="5">
        <f>SUM(C74:C77)</f>
        <v>0</v>
      </c>
      <c r="D73" s="5">
        <f>SUM(D74:D77)</f>
        <v>0</v>
      </c>
      <c r="E73" s="4">
        <f>SUM(E74:E77)</f>
        <v>0</v>
      </c>
    </row>
    <row r="74" spans="1:5" s="11" customFormat="1" ht="12" customHeight="1" x14ac:dyDescent="0.2">
      <c r="A74" s="27" t="s">
        <v>176</v>
      </c>
      <c r="B74" s="100" t="s">
        <v>175</v>
      </c>
      <c r="C74" s="93"/>
      <c r="D74" s="93"/>
      <c r="E74" s="92"/>
    </row>
    <row r="75" spans="1:5" s="11" customFormat="1" ht="12" customHeight="1" x14ac:dyDescent="0.2">
      <c r="A75" s="59" t="s">
        <v>174</v>
      </c>
      <c r="B75" s="100" t="s">
        <v>173</v>
      </c>
      <c r="C75" s="93"/>
      <c r="D75" s="93"/>
      <c r="E75" s="92"/>
    </row>
    <row r="76" spans="1:5" s="11" customFormat="1" ht="12" customHeight="1" x14ac:dyDescent="0.2">
      <c r="A76" s="59" t="s">
        <v>172</v>
      </c>
      <c r="B76" s="100" t="s">
        <v>171</v>
      </c>
      <c r="C76" s="93"/>
      <c r="D76" s="93"/>
      <c r="E76" s="92"/>
    </row>
    <row r="77" spans="1:5" s="11" customFormat="1" ht="12" customHeight="1" thickBot="1" x14ac:dyDescent="0.25">
      <c r="A77" s="62" t="s">
        <v>170</v>
      </c>
      <c r="B77" s="99" t="s">
        <v>169</v>
      </c>
      <c r="C77" s="93"/>
      <c r="D77" s="93"/>
      <c r="E77" s="92"/>
    </row>
    <row r="78" spans="1:5" s="11" customFormat="1" ht="12" customHeight="1" thickBot="1" x14ac:dyDescent="0.25">
      <c r="A78" s="88" t="s">
        <v>168</v>
      </c>
      <c r="B78" s="91" t="s">
        <v>167</v>
      </c>
      <c r="C78" s="5">
        <f>SUM(C79:C80)</f>
        <v>33889862</v>
      </c>
      <c r="D78" s="5">
        <f>SUM(D79:D80)</f>
        <v>40803382</v>
      </c>
      <c r="E78" s="4">
        <f>SUM(E79:E80)</f>
        <v>40803382</v>
      </c>
    </row>
    <row r="79" spans="1:5" s="11" customFormat="1" ht="12" customHeight="1" x14ac:dyDescent="0.2">
      <c r="A79" s="27" t="s">
        <v>166</v>
      </c>
      <c r="B79" s="97" t="s">
        <v>165</v>
      </c>
      <c r="C79" s="93">
        <v>33889862</v>
      </c>
      <c r="D79" s="93">
        <v>40803382</v>
      </c>
      <c r="E79" s="92">
        <v>40803382</v>
      </c>
    </row>
    <row r="80" spans="1:5" s="11" customFormat="1" ht="12" customHeight="1" thickBot="1" x14ac:dyDescent="0.25">
      <c r="A80" s="62" t="s">
        <v>164</v>
      </c>
      <c r="B80" s="49" t="s">
        <v>163</v>
      </c>
      <c r="C80" s="93"/>
      <c r="D80" s="93"/>
      <c r="E80" s="92"/>
    </row>
    <row r="81" spans="1:5" s="11" customFormat="1" ht="12" customHeight="1" thickBot="1" x14ac:dyDescent="0.25">
      <c r="A81" s="88" t="s">
        <v>162</v>
      </c>
      <c r="B81" s="91" t="s">
        <v>161</v>
      </c>
      <c r="C81" s="5">
        <f>SUM(C82:C84)</f>
        <v>0</v>
      </c>
      <c r="D81" s="5">
        <f>SUM(D82:D84)</f>
        <v>1288874</v>
      </c>
      <c r="E81" s="4">
        <f>SUM(E82:E84)</f>
        <v>1288874</v>
      </c>
    </row>
    <row r="82" spans="1:5" s="11" customFormat="1" ht="12" customHeight="1" x14ac:dyDescent="0.2">
      <c r="A82" s="27" t="s">
        <v>160</v>
      </c>
      <c r="B82" s="97" t="s">
        <v>159</v>
      </c>
      <c r="C82" s="93"/>
      <c r="D82" s="93">
        <v>1288874</v>
      </c>
      <c r="E82" s="92">
        <v>1288874</v>
      </c>
    </row>
    <row r="83" spans="1:5" s="11" customFormat="1" ht="12" customHeight="1" x14ac:dyDescent="0.2">
      <c r="A83" s="59" t="s">
        <v>158</v>
      </c>
      <c r="B83" s="95" t="s">
        <v>157</v>
      </c>
      <c r="C83" s="93"/>
      <c r="D83" s="93"/>
      <c r="E83" s="92"/>
    </row>
    <row r="84" spans="1:5" s="11" customFormat="1" ht="12" customHeight="1" thickBot="1" x14ac:dyDescent="0.25">
      <c r="A84" s="62" t="s">
        <v>156</v>
      </c>
      <c r="B84" s="49" t="s">
        <v>155</v>
      </c>
      <c r="C84" s="93"/>
      <c r="D84" s="93"/>
      <c r="E84" s="92"/>
    </row>
    <row r="85" spans="1:5" s="11" customFormat="1" ht="12" customHeight="1" thickBot="1" x14ac:dyDescent="0.25">
      <c r="A85" s="88" t="s">
        <v>154</v>
      </c>
      <c r="B85" s="91" t="s">
        <v>153</v>
      </c>
      <c r="C85" s="5">
        <f>SUM(C86:C89)</f>
        <v>0</v>
      </c>
      <c r="D85" s="5">
        <f>SUM(D86:D89)</f>
        <v>0</v>
      </c>
      <c r="E85" s="4">
        <f>SUM(E86:E89)</f>
        <v>0</v>
      </c>
    </row>
    <row r="86" spans="1:5" s="11" customFormat="1" ht="12" customHeight="1" x14ac:dyDescent="0.2">
      <c r="A86" s="98" t="s">
        <v>152</v>
      </c>
      <c r="B86" s="97" t="s">
        <v>151</v>
      </c>
      <c r="C86" s="93"/>
      <c r="D86" s="93"/>
      <c r="E86" s="92"/>
    </row>
    <row r="87" spans="1:5" s="11" customFormat="1" ht="12" customHeight="1" x14ac:dyDescent="0.2">
      <c r="A87" s="96" t="s">
        <v>150</v>
      </c>
      <c r="B87" s="95" t="s">
        <v>149</v>
      </c>
      <c r="C87" s="93"/>
      <c r="D87" s="93"/>
      <c r="E87" s="92"/>
    </row>
    <row r="88" spans="1:5" s="11" customFormat="1" ht="12" customHeight="1" x14ac:dyDescent="0.2">
      <c r="A88" s="96" t="s">
        <v>148</v>
      </c>
      <c r="B88" s="95" t="s">
        <v>147</v>
      </c>
      <c r="C88" s="93"/>
      <c r="D88" s="93"/>
      <c r="E88" s="92"/>
    </row>
    <row r="89" spans="1:5" s="11" customFormat="1" ht="12" customHeight="1" thickBot="1" x14ac:dyDescent="0.25">
      <c r="A89" s="94" t="s">
        <v>146</v>
      </c>
      <c r="B89" s="49" t="s">
        <v>145</v>
      </c>
      <c r="C89" s="93"/>
      <c r="D89" s="93"/>
      <c r="E89" s="92"/>
    </row>
    <row r="90" spans="1:5" s="11" customFormat="1" ht="12" customHeight="1" thickBot="1" x14ac:dyDescent="0.25">
      <c r="A90" s="88" t="s">
        <v>144</v>
      </c>
      <c r="B90" s="91" t="s">
        <v>143</v>
      </c>
      <c r="C90" s="90"/>
      <c r="D90" s="90"/>
      <c r="E90" s="89"/>
    </row>
    <row r="91" spans="1:5" s="11" customFormat="1" ht="13.5" customHeight="1" thickBot="1" x14ac:dyDescent="0.25">
      <c r="A91" s="88" t="s">
        <v>142</v>
      </c>
      <c r="B91" s="91" t="s">
        <v>141</v>
      </c>
      <c r="C91" s="90"/>
      <c r="D91" s="90"/>
      <c r="E91" s="89"/>
    </row>
    <row r="92" spans="1:5" s="11" customFormat="1" ht="15.75" customHeight="1" thickBot="1" x14ac:dyDescent="0.25">
      <c r="A92" s="88" t="s">
        <v>140</v>
      </c>
      <c r="B92" s="87" t="s">
        <v>139</v>
      </c>
      <c r="C92" s="35">
        <f>+C69+C73+C78+C81+C85+C91+C90</f>
        <v>33889862</v>
      </c>
      <c r="D92" s="35">
        <f>+D69+D73+D78+D81+D85+D91+D90</f>
        <v>42092256</v>
      </c>
      <c r="E92" s="33">
        <f>+E69+E73+E78+E81+E85+E91+E90</f>
        <v>42092256</v>
      </c>
    </row>
    <row r="93" spans="1:5" s="11" customFormat="1" ht="25.5" customHeight="1" thickBot="1" x14ac:dyDescent="0.25">
      <c r="A93" s="86" t="s">
        <v>138</v>
      </c>
      <c r="B93" s="85" t="s">
        <v>137</v>
      </c>
      <c r="C93" s="35">
        <f>+C68+C92</f>
        <v>125043388</v>
      </c>
      <c r="D93" s="35">
        <f>+D68+D92</f>
        <v>151678064</v>
      </c>
      <c r="E93" s="33">
        <f>+E68+E92</f>
        <v>150825902</v>
      </c>
    </row>
    <row r="94" spans="1:5" s="11" customFormat="1" ht="15.2" customHeight="1" x14ac:dyDescent="0.2">
      <c r="A94" s="84"/>
      <c r="B94" s="83"/>
      <c r="C94" s="82"/>
    </row>
    <row r="95" spans="1:5" ht="16.5" customHeight="1" x14ac:dyDescent="0.25">
      <c r="A95" s="124" t="s">
        <v>136</v>
      </c>
      <c r="B95" s="124"/>
      <c r="C95" s="124"/>
      <c r="D95" s="124"/>
      <c r="E95" s="124"/>
    </row>
    <row r="96" spans="1:5" s="80" customFormat="1" ht="16.5" customHeight="1" thickBot="1" x14ac:dyDescent="0.3">
      <c r="A96" s="126" t="s">
        <v>135</v>
      </c>
      <c r="B96" s="126"/>
      <c r="C96" s="81"/>
      <c r="E96" s="81" t="str">
        <f>E7</f>
        <v xml:space="preserve"> Forintban</v>
      </c>
    </row>
    <row r="97" spans="1:5" x14ac:dyDescent="0.25">
      <c r="A97" s="133" t="s">
        <v>134</v>
      </c>
      <c r="B97" s="135" t="s">
        <v>133</v>
      </c>
      <c r="C97" s="119" t="str">
        <f>+CONCATENATE(LEFT([1]Z_ÖSSZEFÜGGÉSEK!A6,4),". évi")</f>
        <v>2020. évi</v>
      </c>
      <c r="D97" s="120"/>
      <c r="E97" s="121"/>
    </row>
    <row r="98" spans="1:5" ht="24.75" thickBot="1" x14ac:dyDescent="0.3">
      <c r="A98" s="134"/>
      <c r="B98" s="136"/>
      <c r="C98" s="79" t="s">
        <v>132</v>
      </c>
      <c r="D98" s="78" t="s">
        <v>131</v>
      </c>
      <c r="E98" s="77" t="str">
        <f>CONCATENATE(E9)</f>
        <v>2020. XII. 31.
teljesítés</v>
      </c>
    </row>
    <row r="99" spans="1:5" s="73" customFormat="1" ht="12" customHeight="1" thickBot="1" x14ac:dyDescent="0.25">
      <c r="A99" s="76" t="s">
        <v>130</v>
      </c>
      <c r="B99" s="75" t="s">
        <v>129</v>
      </c>
      <c r="C99" s="75" t="s">
        <v>128</v>
      </c>
      <c r="D99" s="75" t="s">
        <v>127</v>
      </c>
      <c r="E99" s="74" t="s">
        <v>126</v>
      </c>
    </row>
    <row r="100" spans="1:5" ht="12" customHeight="1" thickBot="1" x14ac:dyDescent="0.3">
      <c r="A100" s="72" t="s">
        <v>125</v>
      </c>
      <c r="B100" s="71" t="s">
        <v>124</v>
      </c>
      <c r="C100" s="70">
        <f>C101+C102+C103+C104+C105+C118</f>
        <v>52900744</v>
      </c>
      <c r="D100" s="70">
        <f>D101+D102+D103+D104+D105+D118</f>
        <v>96071506</v>
      </c>
      <c r="E100" s="69">
        <f>E101+E102+E103+E104+E105+E118</f>
        <v>53047648</v>
      </c>
    </row>
    <row r="101" spans="1:5" ht="12" customHeight="1" x14ac:dyDescent="0.25">
      <c r="A101" s="68" t="s">
        <v>123</v>
      </c>
      <c r="B101" s="67" t="s">
        <v>122</v>
      </c>
      <c r="C101" s="66">
        <v>30376768</v>
      </c>
      <c r="D101" s="66">
        <v>31335127</v>
      </c>
      <c r="E101" s="65">
        <v>31335127</v>
      </c>
    </row>
    <row r="102" spans="1:5" ht="12" customHeight="1" x14ac:dyDescent="0.25">
      <c r="A102" s="59" t="s">
        <v>121</v>
      </c>
      <c r="B102" s="53" t="s">
        <v>120</v>
      </c>
      <c r="C102" s="25">
        <v>3536722</v>
      </c>
      <c r="D102" s="25">
        <v>3707052</v>
      </c>
      <c r="E102" s="23">
        <v>3707052</v>
      </c>
    </row>
    <row r="103" spans="1:5" ht="12" customHeight="1" x14ac:dyDescent="0.25">
      <c r="A103" s="59" t="s">
        <v>119</v>
      </c>
      <c r="B103" s="53" t="s">
        <v>118</v>
      </c>
      <c r="C103" s="45">
        <v>10289254</v>
      </c>
      <c r="D103" s="45">
        <v>18662107</v>
      </c>
      <c r="E103" s="43">
        <v>16511309</v>
      </c>
    </row>
    <row r="104" spans="1:5" ht="12" customHeight="1" x14ac:dyDescent="0.25">
      <c r="A104" s="59" t="s">
        <v>117</v>
      </c>
      <c r="B104" s="60" t="s">
        <v>116</v>
      </c>
      <c r="C104" s="45">
        <v>7488000</v>
      </c>
      <c r="D104" s="45">
        <v>435500</v>
      </c>
      <c r="E104" s="43">
        <v>435500</v>
      </c>
    </row>
    <row r="105" spans="1:5" ht="12" customHeight="1" x14ac:dyDescent="0.25">
      <c r="A105" s="59" t="s">
        <v>115</v>
      </c>
      <c r="B105" s="64" t="s">
        <v>114</v>
      </c>
      <c r="C105" s="45">
        <v>1210000</v>
      </c>
      <c r="D105" s="45">
        <f>SUM(D106:D117)</f>
        <v>1625476</v>
      </c>
      <c r="E105" s="45">
        <f>SUM(E106:E117)</f>
        <v>1058660</v>
      </c>
    </row>
    <row r="106" spans="1:5" ht="12" customHeight="1" x14ac:dyDescent="0.25">
      <c r="A106" s="59" t="s">
        <v>113</v>
      </c>
      <c r="B106" s="53" t="s">
        <v>112</v>
      </c>
      <c r="C106" s="45"/>
      <c r="D106" s="45">
        <v>1279399</v>
      </c>
      <c r="E106" s="43">
        <v>730871</v>
      </c>
    </row>
    <row r="107" spans="1:5" ht="12" customHeight="1" x14ac:dyDescent="0.25">
      <c r="A107" s="59" t="s">
        <v>111</v>
      </c>
      <c r="B107" s="61" t="s">
        <v>110</v>
      </c>
      <c r="C107" s="45"/>
      <c r="D107" s="45"/>
      <c r="E107" s="43"/>
    </row>
    <row r="108" spans="1:5" ht="12" customHeight="1" x14ac:dyDescent="0.25">
      <c r="A108" s="59" t="s">
        <v>109</v>
      </c>
      <c r="B108" s="61" t="s">
        <v>108</v>
      </c>
      <c r="C108" s="45"/>
      <c r="D108" s="45"/>
      <c r="E108" s="43"/>
    </row>
    <row r="109" spans="1:5" ht="12" customHeight="1" x14ac:dyDescent="0.25">
      <c r="A109" s="59" t="s">
        <v>107</v>
      </c>
      <c r="B109" s="63" t="s">
        <v>106</v>
      </c>
      <c r="C109" s="45"/>
      <c r="D109" s="45"/>
      <c r="E109" s="43"/>
    </row>
    <row r="110" spans="1:5" ht="12" customHeight="1" x14ac:dyDescent="0.25">
      <c r="A110" s="59" t="s">
        <v>105</v>
      </c>
      <c r="B110" s="46" t="s">
        <v>104</v>
      </c>
      <c r="C110" s="45"/>
      <c r="D110" s="45"/>
      <c r="E110" s="43"/>
    </row>
    <row r="111" spans="1:5" ht="12" customHeight="1" x14ac:dyDescent="0.25">
      <c r="A111" s="59" t="s">
        <v>103</v>
      </c>
      <c r="B111" s="46" t="s">
        <v>69</v>
      </c>
      <c r="C111" s="45"/>
      <c r="D111" s="45"/>
      <c r="E111" s="43"/>
    </row>
    <row r="112" spans="1:5" ht="12" customHeight="1" x14ac:dyDescent="0.25">
      <c r="A112" s="59" t="s">
        <v>102</v>
      </c>
      <c r="B112" s="63" t="s">
        <v>101</v>
      </c>
      <c r="C112" s="45">
        <v>460000</v>
      </c>
      <c r="D112" s="45">
        <v>276077</v>
      </c>
      <c r="E112" s="43">
        <v>257789</v>
      </c>
    </row>
    <row r="113" spans="1:5" ht="12" customHeight="1" x14ac:dyDescent="0.25">
      <c r="A113" s="59" t="s">
        <v>100</v>
      </c>
      <c r="B113" s="63" t="s">
        <v>99</v>
      </c>
      <c r="C113" s="45"/>
      <c r="D113" s="45"/>
      <c r="E113" s="43"/>
    </row>
    <row r="114" spans="1:5" ht="12" customHeight="1" x14ac:dyDescent="0.25">
      <c r="A114" s="59" t="s">
        <v>98</v>
      </c>
      <c r="B114" s="46" t="s">
        <v>63</v>
      </c>
      <c r="C114" s="45"/>
      <c r="D114" s="45"/>
      <c r="E114" s="43"/>
    </row>
    <row r="115" spans="1:5" ht="12" customHeight="1" x14ac:dyDescent="0.25">
      <c r="A115" s="32" t="s">
        <v>97</v>
      </c>
      <c r="B115" s="61" t="s">
        <v>96</v>
      </c>
      <c r="C115" s="45"/>
      <c r="D115" s="45"/>
      <c r="E115" s="43"/>
    </row>
    <row r="116" spans="1:5" ht="12" customHeight="1" x14ac:dyDescent="0.25">
      <c r="A116" s="59" t="s">
        <v>95</v>
      </c>
      <c r="B116" s="61" t="s">
        <v>94</v>
      </c>
      <c r="C116" s="45"/>
      <c r="D116" s="45"/>
      <c r="E116" s="43"/>
    </row>
    <row r="117" spans="1:5" ht="12" customHeight="1" x14ac:dyDescent="0.25">
      <c r="A117" s="62" t="s">
        <v>93</v>
      </c>
      <c r="B117" s="61" t="s">
        <v>92</v>
      </c>
      <c r="C117" s="45">
        <v>750000</v>
      </c>
      <c r="D117" s="45">
        <v>70000</v>
      </c>
      <c r="E117" s="43">
        <v>70000</v>
      </c>
    </row>
    <row r="118" spans="1:5" ht="12" customHeight="1" x14ac:dyDescent="0.25">
      <c r="A118" s="59" t="s">
        <v>91</v>
      </c>
      <c r="B118" s="60" t="s">
        <v>90</v>
      </c>
      <c r="C118" s="25">
        <v>0</v>
      </c>
      <c r="D118" s="25">
        <v>40306244</v>
      </c>
      <c r="E118" s="23"/>
    </row>
    <row r="119" spans="1:5" ht="12" customHeight="1" x14ac:dyDescent="0.25">
      <c r="A119" s="59" t="s">
        <v>89</v>
      </c>
      <c r="B119" s="53" t="s">
        <v>88</v>
      </c>
      <c r="C119" s="25"/>
      <c r="D119" s="25">
        <v>40306244</v>
      </c>
      <c r="E119" s="23"/>
    </row>
    <row r="120" spans="1:5" ht="12" customHeight="1" thickBot="1" x14ac:dyDescent="0.3">
      <c r="A120" s="40" t="s">
        <v>87</v>
      </c>
      <c r="B120" s="58" t="s">
        <v>86</v>
      </c>
      <c r="C120" s="38"/>
      <c r="D120" s="38"/>
      <c r="E120" s="36"/>
    </row>
    <row r="121" spans="1:5" ht="12" customHeight="1" thickBot="1" x14ac:dyDescent="0.3">
      <c r="A121" s="57" t="s">
        <v>1</v>
      </c>
      <c r="B121" s="56" t="s">
        <v>85</v>
      </c>
      <c r="C121" s="55">
        <f>+C122+C124+C126</f>
        <v>35922602</v>
      </c>
      <c r="D121" s="5">
        <f>+D122+D124+D126</f>
        <v>22948640</v>
      </c>
      <c r="E121" s="54">
        <f>+E122+E124+E126</f>
        <v>22028293</v>
      </c>
    </row>
    <row r="122" spans="1:5" ht="12" customHeight="1" x14ac:dyDescent="0.25">
      <c r="A122" s="27" t="s">
        <v>84</v>
      </c>
      <c r="B122" s="53" t="s">
        <v>83</v>
      </c>
      <c r="C122" s="52">
        <v>22004114</v>
      </c>
      <c r="D122" s="51">
        <v>21733910</v>
      </c>
      <c r="E122" s="50">
        <v>21733910</v>
      </c>
    </row>
    <row r="123" spans="1:5" ht="12" customHeight="1" x14ac:dyDescent="0.25">
      <c r="A123" s="27" t="s">
        <v>82</v>
      </c>
      <c r="B123" s="42" t="s">
        <v>81</v>
      </c>
      <c r="C123" s="52"/>
      <c r="D123" s="51"/>
      <c r="E123" s="50"/>
    </row>
    <row r="124" spans="1:5" ht="12" customHeight="1" x14ac:dyDescent="0.25">
      <c r="A124" s="27" t="s">
        <v>80</v>
      </c>
      <c r="B124" s="42" t="s">
        <v>79</v>
      </c>
      <c r="C124" s="25">
        <v>13918488</v>
      </c>
      <c r="D124" s="24">
        <v>1214730</v>
      </c>
      <c r="E124" s="23">
        <v>294383</v>
      </c>
    </row>
    <row r="125" spans="1:5" ht="12" customHeight="1" x14ac:dyDescent="0.25">
      <c r="A125" s="27" t="s">
        <v>78</v>
      </c>
      <c r="B125" s="42" t="s">
        <v>77</v>
      </c>
      <c r="C125" s="25"/>
      <c r="D125" s="24"/>
      <c r="E125" s="23"/>
    </row>
    <row r="126" spans="1:5" ht="12" customHeight="1" x14ac:dyDescent="0.25">
      <c r="A126" s="27" t="s">
        <v>76</v>
      </c>
      <c r="B126" s="49" t="s">
        <v>75</v>
      </c>
      <c r="C126" s="25">
        <v>0</v>
      </c>
      <c r="D126" s="24"/>
      <c r="E126" s="23"/>
    </row>
    <row r="127" spans="1:5" ht="12" customHeight="1" x14ac:dyDescent="0.25">
      <c r="A127" s="27" t="s">
        <v>74</v>
      </c>
      <c r="B127" s="48" t="s">
        <v>73</v>
      </c>
      <c r="C127" s="25"/>
      <c r="D127" s="24"/>
      <c r="E127" s="23"/>
    </row>
    <row r="128" spans="1:5" ht="12" customHeight="1" x14ac:dyDescent="0.25">
      <c r="A128" s="27" t="s">
        <v>72</v>
      </c>
      <c r="B128" s="47" t="s">
        <v>71</v>
      </c>
      <c r="C128" s="25"/>
      <c r="D128" s="24"/>
      <c r="E128" s="23"/>
    </row>
    <row r="129" spans="1:5" x14ac:dyDescent="0.25">
      <c r="A129" s="27" t="s">
        <v>70</v>
      </c>
      <c r="B129" s="46" t="s">
        <v>69</v>
      </c>
      <c r="C129" s="25"/>
      <c r="D129" s="24"/>
      <c r="E129" s="23"/>
    </row>
    <row r="130" spans="1:5" ht="12" customHeight="1" x14ac:dyDescent="0.25">
      <c r="A130" s="27" t="s">
        <v>68</v>
      </c>
      <c r="B130" s="46" t="s">
        <v>67</v>
      </c>
      <c r="C130" s="25"/>
      <c r="D130" s="24"/>
      <c r="E130" s="23"/>
    </row>
    <row r="131" spans="1:5" ht="12" customHeight="1" x14ac:dyDescent="0.25">
      <c r="A131" s="27" t="s">
        <v>66</v>
      </c>
      <c r="B131" s="46" t="s">
        <v>65</v>
      </c>
      <c r="C131" s="25"/>
      <c r="D131" s="24"/>
      <c r="E131" s="23"/>
    </row>
    <row r="132" spans="1:5" ht="12" customHeight="1" x14ac:dyDescent="0.25">
      <c r="A132" s="27" t="s">
        <v>64</v>
      </c>
      <c r="B132" s="46" t="s">
        <v>63</v>
      </c>
      <c r="C132" s="25"/>
      <c r="D132" s="24"/>
      <c r="E132" s="23"/>
    </row>
    <row r="133" spans="1:5" ht="12" customHeight="1" x14ac:dyDescent="0.25">
      <c r="A133" s="27" t="s">
        <v>62</v>
      </c>
      <c r="B133" s="46" t="s">
        <v>61</v>
      </c>
      <c r="C133" s="25">
        <v>0</v>
      </c>
      <c r="D133" s="24"/>
      <c r="E133" s="23"/>
    </row>
    <row r="134" spans="1:5" ht="16.5" thickBot="1" x14ac:dyDescent="0.3">
      <c r="A134" s="32" t="s">
        <v>60</v>
      </c>
      <c r="B134" s="46" t="s">
        <v>59</v>
      </c>
      <c r="C134" s="45"/>
      <c r="D134" s="44"/>
      <c r="E134" s="43"/>
    </row>
    <row r="135" spans="1:5" ht="12" customHeight="1" thickBot="1" x14ac:dyDescent="0.3">
      <c r="A135" s="7" t="s">
        <v>58</v>
      </c>
      <c r="B135" s="19" t="s">
        <v>57</v>
      </c>
      <c r="C135" s="5">
        <f>+C100+C121</f>
        <v>88823346</v>
      </c>
      <c r="D135" s="41">
        <f>+D100+D121</f>
        <v>119020146</v>
      </c>
      <c r="E135" s="4">
        <f>+E100+E121</f>
        <v>75075941</v>
      </c>
    </row>
    <row r="136" spans="1:5" ht="12" customHeight="1" thickBot="1" x14ac:dyDescent="0.3">
      <c r="A136" s="7" t="s">
        <v>56</v>
      </c>
      <c r="B136" s="19" t="s">
        <v>55</v>
      </c>
      <c r="C136" s="5">
        <f>+C137+C138+C139</f>
        <v>0</v>
      </c>
      <c r="D136" s="41">
        <f>+D137+D138+D139</f>
        <v>0</v>
      </c>
      <c r="E136" s="4">
        <f>+E137+E138+E139</f>
        <v>0</v>
      </c>
    </row>
    <row r="137" spans="1:5" ht="12" customHeight="1" x14ac:dyDescent="0.25">
      <c r="A137" s="27" t="s">
        <v>54</v>
      </c>
      <c r="B137" s="42" t="s">
        <v>53</v>
      </c>
      <c r="C137" s="25"/>
      <c r="D137" s="24"/>
      <c r="E137" s="23"/>
    </row>
    <row r="138" spans="1:5" ht="12" customHeight="1" x14ac:dyDescent="0.25">
      <c r="A138" s="27" t="s">
        <v>52</v>
      </c>
      <c r="B138" s="42" t="s">
        <v>51</v>
      </c>
      <c r="C138" s="25"/>
      <c r="D138" s="24"/>
      <c r="E138" s="23"/>
    </row>
    <row r="139" spans="1:5" ht="12" customHeight="1" thickBot="1" x14ac:dyDescent="0.3">
      <c r="A139" s="32" t="s">
        <v>50</v>
      </c>
      <c r="B139" s="42" t="s">
        <v>49</v>
      </c>
      <c r="C139" s="25"/>
      <c r="D139" s="24"/>
      <c r="E139" s="23"/>
    </row>
    <row r="140" spans="1:5" ht="12" customHeight="1" thickBot="1" x14ac:dyDescent="0.3">
      <c r="A140" s="7" t="s">
        <v>48</v>
      </c>
      <c r="B140" s="19" t="s">
        <v>47</v>
      </c>
      <c r="C140" s="5">
        <f>SUM(C141:C146)</f>
        <v>0</v>
      </c>
      <c r="D140" s="41">
        <f>SUM(D141:D146)</f>
        <v>0</v>
      </c>
      <c r="E140" s="4">
        <f>SUM(E141:E146)</f>
        <v>0</v>
      </c>
    </row>
    <row r="141" spans="1:5" ht="12" customHeight="1" x14ac:dyDescent="0.25">
      <c r="A141" s="27" t="s">
        <v>46</v>
      </c>
      <c r="B141" s="26" t="s">
        <v>45</v>
      </c>
      <c r="C141" s="25"/>
      <c r="D141" s="24"/>
      <c r="E141" s="23"/>
    </row>
    <row r="142" spans="1:5" ht="12" customHeight="1" x14ac:dyDescent="0.25">
      <c r="A142" s="27" t="s">
        <v>44</v>
      </c>
      <c r="B142" s="26" t="s">
        <v>43</v>
      </c>
      <c r="C142" s="25"/>
      <c r="D142" s="24"/>
      <c r="E142" s="23"/>
    </row>
    <row r="143" spans="1:5" ht="12" customHeight="1" x14ac:dyDescent="0.25">
      <c r="A143" s="27" t="s">
        <v>42</v>
      </c>
      <c r="B143" s="26" t="s">
        <v>41</v>
      </c>
      <c r="C143" s="25"/>
      <c r="D143" s="24"/>
      <c r="E143" s="23"/>
    </row>
    <row r="144" spans="1:5" ht="12" customHeight="1" x14ac:dyDescent="0.25">
      <c r="A144" s="27" t="s">
        <v>40</v>
      </c>
      <c r="B144" s="26" t="s">
        <v>39</v>
      </c>
      <c r="C144" s="25"/>
      <c r="D144" s="24"/>
      <c r="E144" s="23"/>
    </row>
    <row r="145" spans="1:9" ht="12" customHeight="1" x14ac:dyDescent="0.25">
      <c r="A145" s="27" t="s">
        <v>38</v>
      </c>
      <c r="B145" s="26" t="s">
        <v>37</v>
      </c>
      <c r="C145" s="25"/>
      <c r="D145" s="24"/>
      <c r="E145" s="23"/>
    </row>
    <row r="146" spans="1:9" ht="12" customHeight="1" thickBot="1" x14ac:dyDescent="0.3">
      <c r="A146" s="40" t="s">
        <v>36</v>
      </c>
      <c r="B146" s="39" t="s">
        <v>35</v>
      </c>
      <c r="C146" s="38"/>
      <c r="D146" s="37"/>
      <c r="E146" s="36"/>
    </row>
    <row r="147" spans="1:9" ht="12" customHeight="1" thickBot="1" x14ac:dyDescent="0.3">
      <c r="A147" s="7" t="s">
        <v>34</v>
      </c>
      <c r="B147" s="19" t="s">
        <v>33</v>
      </c>
      <c r="C147" s="35">
        <f>+C148+C149+C150+C151</f>
        <v>1236537</v>
      </c>
      <c r="D147" s="34">
        <f>+D148+D149+D150+D151</f>
        <v>1236537</v>
      </c>
      <c r="E147" s="33">
        <f>+E148+E149+E150+E151</f>
        <v>1236537</v>
      </c>
    </row>
    <row r="148" spans="1:9" ht="12" customHeight="1" x14ac:dyDescent="0.25">
      <c r="A148" s="27" t="s">
        <v>32</v>
      </c>
      <c r="B148" s="26" t="s">
        <v>31</v>
      </c>
      <c r="C148" s="25"/>
      <c r="D148" s="24"/>
      <c r="E148" s="23"/>
    </row>
    <row r="149" spans="1:9" ht="12" customHeight="1" x14ac:dyDescent="0.25">
      <c r="A149" s="27" t="s">
        <v>30</v>
      </c>
      <c r="B149" s="26" t="s">
        <v>29</v>
      </c>
      <c r="C149" s="25">
        <v>1236537</v>
      </c>
      <c r="D149" s="24">
        <v>1236537</v>
      </c>
      <c r="E149" s="23">
        <v>1236537</v>
      </c>
    </row>
    <row r="150" spans="1:9" ht="12" customHeight="1" x14ac:dyDescent="0.25">
      <c r="A150" s="27" t="s">
        <v>28</v>
      </c>
      <c r="B150" s="26" t="s">
        <v>27</v>
      </c>
      <c r="C150" s="25"/>
      <c r="D150" s="24"/>
      <c r="E150" s="23"/>
    </row>
    <row r="151" spans="1:9" ht="12" customHeight="1" thickBot="1" x14ac:dyDescent="0.3">
      <c r="A151" s="32" t="s">
        <v>26</v>
      </c>
      <c r="B151" s="31" t="s">
        <v>25</v>
      </c>
      <c r="C151" s="25"/>
      <c r="D151" s="24"/>
      <c r="E151" s="23"/>
    </row>
    <row r="152" spans="1:9" ht="12" customHeight="1" thickBot="1" x14ac:dyDescent="0.3">
      <c r="A152" s="7" t="s">
        <v>24</v>
      </c>
      <c r="B152" s="19" t="s">
        <v>23</v>
      </c>
      <c r="C152" s="30">
        <f>SUM(C153:C157)</f>
        <v>0</v>
      </c>
      <c r="D152" s="29">
        <f>SUM(D153:D157)</f>
        <v>0</v>
      </c>
      <c r="E152" s="28">
        <f>SUM(E153:E157)</f>
        <v>0</v>
      </c>
    </row>
    <row r="153" spans="1:9" ht="12" customHeight="1" x14ac:dyDescent="0.25">
      <c r="A153" s="27" t="s">
        <v>22</v>
      </c>
      <c r="B153" s="26" t="s">
        <v>21</v>
      </c>
      <c r="C153" s="25"/>
      <c r="D153" s="24"/>
      <c r="E153" s="23"/>
    </row>
    <row r="154" spans="1:9" ht="12" customHeight="1" x14ac:dyDescent="0.25">
      <c r="A154" s="27" t="s">
        <v>20</v>
      </c>
      <c r="B154" s="26" t="s">
        <v>19</v>
      </c>
      <c r="C154" s="25"/>
      <c r="D154" s="24"/>
      <c r="E154" s="23"/>
    </row>
    <row r="155" spans="1:9" ht="12" customHeight="1" x14ac:dyDescent="0.25">
      <c r="A155" s="27" t="s">
        <v>18</v>
      </c>
      <c r="B155" s="26" t="s">
        <v>17</v>
      </c>
      <c r="C155" s="25"/>
      <c r="D155" s="24"/>
      <c r="E155" s="23"/>
    </row>
    <row r="156" spans="1:9" ht="12" customHeight="1" x14ac:dyDescent="0.25">
      <c r="A156" s="27" t="s">
        <v>16</v>
      </c>
      <c r="B156" s="26" t="s">
        <v>15</v>
      </c>
      <c r="C156" s="25"/>
      <c r="D156" s="24"/>
      <c r="E156" s="23"/>
    </row>
    <row r="157" spans="1:9" ht="12" customHeight="1" thickBot="1" x14ac:dyDescent="0.3">
      <c r="A157" s="27" t="s">
        <v>14</v>
      </c>
      <c r="B157" s="26" t="s">
        <v>13</v>
      </c>
      <c r="C157" s="25"/>
      <c r="D157" s="24"/>
      <c r="E157" s="23"/>
    </row>
    <row r="158" spans="1:9" ht="12" customHeight="1" thickBot="1" x14ac:dyDescent="0.3">
      <c r="A158" s="7" t="s">
        <v>12</v>
      </c>
      <c r="B158" s="19" t="s">
        <v>11</v>
      </c>
      <c r="C158" s="22">
        <v>34983505</v>
      </c>
      <c r="D158" s="21">
        <v>31421381</v>
      </c>
      <c r="E158" s="20">
        <v>31399586</v>
      </c>
    </row>
    <row r="159" spans="1:9" ht="12" customHeight="1" thickBot="1" x14ac:dyDescent="0.3">
      <c r="A159" s="7" t="s">
        <v>10</v>
      </c>
      <c r="B159" s="19" t="s">
        <v>9</v>
      </c>
      <c r="C159" s="22"/>
      <c r="D159" s="21"/>
      <c r="E159" s="20"/>
    </row>
    <row r="160" spans="1:9" ht="15.2" customHeight="1" thickBot="1" x14ac:dyDescent="0.3">
      <c r="A160" s="7" t="s">
        <v>8</v>
      </c>
      <c r="B160" s="19" t="s">
        <v>7</v>
      </c>
      <c r="C160" s="14">
        <f>+C136+C140+C147+C152+C158+C159</f>
        <v>36220042</v>
      </c>
      <c r="D160" s="13">
        <f>+D136+D140+D147+D152+D158+D159</f>
        <v>32657918</v>
      </c>
      <c r="E160" s="12">
        <f>+E136+E140+E147+E152+E158+E159</f>
        <v>32636123</v>
      </c>
      <c r="F160" s="18"/>
      <c r="G160" s="17"/>
      <c r="H160" s="17"/>
      <c r="I160" s="17"/>
    </row>
    <row r="161" spans="1:5" s="11" customFormat="1" ht="12.95" customHeight="1" thickBot="1" x14ac:dyDescent="0.25">
      <c r="A161" s="16" t="s">
        <v>6</v>
      </c>
      <c r="B161" s="15" t="s">
        <v>5</v>
      </c>
      <c r="C161" s="14">
        <f>+C135+C160</f>
        <v>125043388</v>
      </c>
      <c r="D161" s="13">
        <f>+D135+D160</f>
        <v>151678064</v>
      </c>
      <c r="E161" s="12">
        <f>+E135+E160</f>
        <v>107712064</v>
      </c>
    </row>
    <row r="162" spans="1:5" x14ac:dyDescent="0.25">
      <c r="C162" s="10">
        <f>C93-C161</f>
        <v>0</v>
      </c>
      <c r="D162" s="10">
        <f>D93-D161</f>
        <v>0</v>
      </c>
    </row>
    <row r="163" spans="1:5" x14ac:dyDescent="0.25">
      <c r="A163" s="122" t="s">
        <v>4</v>
      </c>
      <c r="B163" s="122"/>
      <c r="C163" s="122"/>
      <c r="D163" s="122"/>
      <c r="E163" s="122"/>
    </row>
    <row r="164" spans="1:5" ht="15.2" customHeight="1" thickBot="1" x14ac:dyDescent="0.3">
      <c r="A164" s="132" t="s">
        <v>3</v>
      </c>
      <c r="B164" s="132"/>
      <c r="C164" s="9"/>
      <c r="E164" s="9" t="str">
        <f>E96</f>
        <v xml:space="preserve"> Forintban</v>
      </c>
    </row>
    <row r="165" spans="1:5" ht="25.5" customHeight="1" thickBot="1" x14ac:dyDescent="0.3">
      <c r="A165" s="7">
        <v>1</v>
      </c>
      <c r="B165" s="6" t="s">
        <v>2</v>
      </c>
      <c r="C165" s="8">
        <f>+C68-C135</f>
        <v>2330180</v>
      </c>
      <c r="D165" s="5">
        <f>+D68-D135</f>
        <v>-9434338</v>
      </c>
      <c r="E165" s="4">
        <f>+E68-E135</f>
        <v>33657705</v>
      </c>
    </row>
    <row r="166" spans="1:5" ht="32.450000000000003" customHeight="1" thickBot="1" x14ac:dyDescent="0.3">
      <c r="A166" s="7" t="s">
        <v>1</v>
      </c>
      <c r="B166" s="6" t="s">
        <v>0</v>
      </c>
      <c r="C166" s="5">
        <f>+C92-C160</f>
        <v>-2330180</v>
      </c>
      <c r="D166" s="5">
        <f>+D92-D160</f>
        <v>9434338</v>
      </c>
      <c r="E166" s="4">
        <f>+E92-E160</f>
        <v>9456133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Z_1.1.sz.mell.</vt:lpstr>
      <vt:lpstr>Z_1.1.sz.mell.!Nyomtatási_terület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2021-05-26T11:51:05Z</dcterms:created>
  <dcterms:modified xsi:type="dcterms:W3CDTF">2021-05-26T13:06:27Z</dcterms:modified>
</cp:coreProperties>
</file>