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69" activeTab="6"/>
  </bookViews>
  <sheets>
    <sheet name="1. számú melléklet" sheetId="1" r:id="rId1"/>
    <sheet name="2. számú melléklet" sheetId="3" r:id="rId2"/>
    <sheet name="3. számú melléklet" sheetId="4" r:id="rId3"/>
    <sheet name="4. számú melléklet" sheetId="2" r:id="rId4"/>
    <sheet name="5-6. számú melléklet" sheetId="10" r:id="rId5"/>
    <sheet name="7. számú melléklet" sheetId="12" r:id="rId6"/>
    <sheet name="8. számú melléklet" sheetId="8" r:id="rId7"/>
  </sheets>
  <calcPr calcId="145621"/>
</workbook>
</file>

<file path=xl/calcChain.xml><?xml version="1.0" encoding="utf-8"?>
<calcChain xmlns="http://schemas.openxmlformats.org/spreadsheetml/2006/main">
  <c r="E19" i="10" l="1"/>
  <c r="G19" i="10"/>
  <c r="F19" i="10"/>
  <c r="D19" i="10"/>
  <c r="O25" i="4"/>
  <c r="D30" i="2"/>
  <c r="B30" i="2"/>
  <c r="G24" i="4"/>
  <c r="G23" i="4"/>
  <c r="G22" i="4"/>
  <c r="G14" i="4"/>
  <c r="G12" i="4"/>
  <c r="G10" i="4"/>
  <c r="G11" i="4"/>
  <c r="G16" i="4"/>
  <c r="G21" i="4"/>
  <c r="G25" i="4"/>
  <c r="G17" i="4"/>
  <c r="G13" i="4"/>
  <c r="B28" i="4"/>
  <c r="I8" i="3"/>
  <c r="H27" i="3"/>
  <c r="F9" i="3"/>
  <c r="D27" i="3"/>
  <c r="D6" i="3"/>
  <c r="D7" i="3"/>
  <c r="D20" i="3"/>
  <c r="D19" i="3" s="1"/>
  <c r="D30" i="3" s="1"/>
  <c r="F23" i="3" l="1"/>
  <c r="C7" i="3"/>
  <c r="D10" i="1"/>
  <c r="B10" i="1" l="1"/>
  <c r="G8" i="4" l="1"/>
  <c r="O8" i="4"/>
  <c r="G9" i="4"/>
  <c r="O9" i="4"/>
  <c r="O10" i="4"/>
  <c r="O11" i="4"/>
  <c r="O12" i="4"/>
  <c r="O13" i="4"/>
  <c r="O14" i="4"/>
  <c r="G15" i="4"/>
  <c r="O15" i="4"/>
  <c r="O16" i="4"/>
  <c r="O17" i="4"/>
  <c r="O18" i="4"/>
  <c r="G19" i="4"/>
  <c r="O19" i="4"/>
  <c r="G20" i="4"/>
  <c r="O20" i="4"/>
  <c r="O21" i="4"/>
  <c r="O22" i="4"/>
  <c r="O23" i="4"/>
  <c r="O24" i="4"/>
  <c r="O26" i="4"/>
  <c r="G27" i="4"/>
  <c r="O27" i="4"/>
  <c r="C28" i="4"/>
  <c r="D28" i="4"/>
  <c r="E28" i="4"/>
  <c r="F28" i="4"/>
  <c r="H28" i="4"/>
  <c r="I28" i="4"/>
  <c r="J28" i="4"/>
  <c r="K28" i="4"/>
  <c r="L28" i="4"/>
  <c r="M28" i="4"/>
  <c r="N28" i="4"/>
  <c r="O28" i="4" l="1"/>
  <c r="G28" i="4"/>
  <c r="C15" i="8"/>
  <c r="O12" i="8"/>
  <c r="P14" i="4" l="1"/>
  <c r="D8" i="12" l="1"/>
  <c r="N26" i="8" l="1"/>
  <c r="M26" i="8"/>
  <c r="L26" i="8"/>
  <c r="K26" i="8"/>
  <c r="J26" i="8"/>
  <c r="I26" i="8"/>
  <c r="H26" i="8"/>
  <c r="G26" i="8"/>
  <c r="F26" i="8"/>
  <c r="E26" i="8"/>
  <c r="D26" i="8"/>
  <c r="C26" i="8"/>
  <c r="O25" i="8"/>
  <c r="O24" i="8"/>
  <c r="O23" i="8"/>
  <c r="O22" i="8"/>
  <c r="O21" i="8"/>
  <c r="O20" i="8"/>
  <c r="O19" i="8"/>
  <c r="O18" i="8"/>
  <c r="O17" i="8"/>
  <c r="N15" i="8"/>
  <c r="M15" i="8"/>
  <c r="L15" i="8"/>
  <c r="K15" i="8"/>
  <c r="J15" i="8"/>
  <c r="I15" i="8"/>
  <c r="H15" i="8"/>
  <c r="G15" i="8"/>
  <c r="F15" i="8"/>
  <c r="E15" i="8"/>
  <c r="D15" i="8"/>
  <c r="O14" i="8"/>
  <c r="O13" i="8"/>
  <c r="O11" i="8"/>
  <c r="O10" i="8"/>
  <c r="O9" i="8"/>
  <c r="O8" i="8"/>
  <c r="O7" i="8"/>
  <c r="O6" i="8"/>
  <c r="E11" i="12"/>
  <c r="D11" i="12"/>
  <c r="C11" i="12"/>
  <c r="F10" i="12"/>
  <c r="F11" i="12" s="1"/>
  <c r="E8" i="12"/>
  <c r="C30" i="2"/>
  <c r="C23" i="2"/>
  <c r="C22" i="2" s="1"/>
  <c r="B21" i="2"/>
  <c r="C17" i="2"/>
  <c r="C10" i="2"/>
  <c r="C9" i="2" s="1"/>
  <c r="F29" i="3"/>
  <c r="I29" i="3" s="1"/>
  <c r="F28" i="3"/>
  <c r="I28" i="3" s="1"/>
  <c r="G27" i="3"/>
  <c r="E27" i="3"/>
  <c r="C27" i="3"/>
  <c r="B27" i="3"/>
  <c r="F26" i="3"/>
  <c r="I26" i="3" s="1"/>
  <c r="F25" i="3"/>
  <c r="I25" i="3" s="1"/>
  <c r="I24" i="3"/>
  <c r="I23" i="3"/>
  <c r="F22" i="3"/>
  <c r="I22" i="3" s="1"/>
  <c r="F21" i="3"/>
  <c r="H20" i="3"/>
  <c r="H19" i="3" s="1"/>
  <c r="G20" i="3"/>
  <c r="E20" i="3"/>
  <c r="C20" i="3"/>
  <c r="B20" i="3"/>
  <c r="F18" i="3"/>
  <c r="I18" i="3" s="1"/>
  <c r="F17" i="3"/>
  <c r="I17" i="3" s="1"/>
  <c r="F16" i="3"/>
  <c r="I16" i="3" s="1"/>
  <c r="B18" i="1" s="1"/>
  <c r="G15" i="3"/>
  <c r="E15" i="3"/>
  <c r="E7" i="3" s="1"/>
  <c r="C15" i="3"/>
  <c r="C6" i="3" s="1"/>
  <c r="B15" i="3"/>
  <c r="B7" i="3" s="1"/>
  <c r="B6" i="3" s="1"/>
  <c r="F14" i="3"/>
  <c r="I14" i="3" s="1"/>
  <c r="F13" i="3"/>
  <c r="I13" i="3" s="1"/>
  <c r="F12" i="3"/>
  <c r="I12" i="3" s="1"/>
  <c r="F11" i="3"/>
  <c r="I11" i="3" s="1"/>
  <c r="F10" i="3"/>
  <c r="I10" i="3" s="1"/>
  <c r="I9" i="3"/>
  <c r="H7" i="3"/>
  <c r="H6" i="3" s="1"/>
  <c r="H30" i="3" s="1"/>
  <c r="I7" i="3" l="1"/>
  <c r="I6" i="3" s="1"/>
  <c r="F7" i="3"/>
  <c r="D18" i="2"/>
  <c r="B18" i="2" s="1"/>
  <c r="I15" i="3"/>
  <c r="E19" i="3"/>
  <c r="C34" i="2"/>
  <c r="G19" i="3"/>
  <c r="E27" i="8"/>
  <c r="I27" i="8"/>
  <c r="M27" i="8"/>
  <c r="K27" i="8"/>
  <c r="P8" i="4"/>
  <c r="F15" i="3"/>
  <c r="B19" i="3"/>
  <c r="B30" i="3" s="1"/>
  <c r="N27" i="8"/>
  <c r="O26" i="8"/>
  <c r="F27" i="8"/>
  <c r="G27" i="8"/>
  <c r="O15" i="8"/>
  <c r="J27" i="8"/>
  <c r="C27" i="8"/>
  <c r="P23" i="4"/>
  <c r="E6" i="3"/>
  <c r="F6" i="3" s="1"/>
  <c r="G30" i="3"/>
  <c r="C19" i="3"/>
  <c r="P9" i="4"/>
  <c r="P10" i="4"/>
  <c r="P11" i="4"/>
  <c r="P12" i="4"/>
  <c r="P13" i="4"/>
  <c r="P15" i="4"/>
  <c r="P16" i="4"/>
  <c r="P17" i="4"/>
  <c r="P18" i="4"/>
  <c r="P19" i="4"/>
  <c r="P20" i="4"/>
  <c r="P22" i="4"/>
  <c r="P21" i="4"/>
  <c r="P24" i="4"/>
  <c r="P25" i="4"/>
  <c r="P26" i="4"/>
  <c r="P27" i="4"/>
  <c r="I27" i="3"/>
  <c r="F27" i="3"/>
  <c r="F20" i="3"/>
  <c r="I21" i="3"/>
  <c r="I20" i="3" s="1"/>
  <c r="D27" i="8"/>
  <c r="H27" i="8"/>
  <c r="L27" i="8"/>
  <c r="B20" i="1"/>
  <c r="B17" i="1" s="1"/>
  <c r="B23" i="1" s="1"/>
  <c r="D17" i="1" l="1"/>
  <c r="E30" i="3"/>
  <c r="C30" i="3"/>
  <c r="O27" i="8"/>
  <c r="F19" i="3"/>
  <c r="F30" i="3" s="1"/>
  <c r="P28" i="4"/>
  <c r="I19" i="3"/>
  <c r="D10" i="2"/>
  <c r="B10" i="2"/>
  <c r="D19" i="2"/>
  <c r="I30" i="3" l="1"/>
  <c r="D21" i="1"/>
  <c r="D23" i="1"/>
  <c r="D23" i="2"/>
  <c r="D22" i="2" s="1"/>
  <c r="D17" i="2"/>
  <c r="D9" i="2" s="1"/>
  <c r="B19" i="2"/>
  <c r="B17" i="2" l="1"/>
  <c r="B9" i="2" s="1"/>
  <c r="B34" i="2" s="1"/>
  <c r="B23" i="2"/>
  <c r="B22" i="2" s="1"/>
  <c r="D34" i="2"/>
</calcChain>
</file>

<file path=xl/sharedStrings.xml><?xml version="1.0" encoding="utf-8"?>
<sst xmlns="http://schemas.openxmlformats.org/spreadsheetml/2006/main" count="265" uniqueCount="195">
  <si>
    <t>Megnevezés</t>
  </si>
  <si>
    <t>Bevételek</t>
  </si>
  <si>
    <t>Kiadások</t>
  </si>
  <si>
    <t>Működési bevételek</t>
  </si>
  <si>
    <t>Felhalmozási bevételek</t>
  </si>
  <si>
    <t>Személyi juttatások</t>
  </si>
  <si>
    <t>Dologi kiadások</t>
  </si>
  <si>
    <t>Működési kiadások</t>
  </si>
  <si>
    <t xml:space="preserve">   - Személyi juttatások</t>
  </si>
  <si>
    <t xml:space="preserve">   - Dologi kiadások</t>
  </si>
  <si>
    <t>Felhalmozási kiadások</t>
  </si>
  <si>
    <t>Bevételek összesen</t>
  </si>
  <si>
    <t>Kiadások összesen</t>
  </si>
  <si>
    <t>Mérlege</t>
  </si>
  <si>
    <t>Költségvetési bevételek összesen</t>
  </si>
  <si>
    <t>Költségvetési kiadások összesen</t>
  </si>
  <si>
    <t>Zöldterület gazdálkodás</t>
  </si>
  <si>
    <t>Közvilágítás</t>
  </si>
  <si>
    <t>Állami támogatás</t>
  </si>
  <si>
    <t>Átvett pénzeszköz</t>
  </si>
  <si>
    <t>Munkaadókat terhelő Járulékok</t>
  </si>
  <si>
    <t>Működési átadás</t>
  </si>
  <si>
    <t>Felhalmozási kiadás</t>
  </si>
  <si>
    <t>BEVÉTELEK</t>
  </si>
  <si>
    <t>KIADÁSOK</t>
  </si>
  <si>
    <t>Feladatok</t>
  </si>
  <si>
    <t>Összesen</t>
  </si>
  <si>
    <t xml:space="preserve">   - Működési célú átvett pénzeszközök államháztartáson belülről</t>
  </si>
  <si>
    <t xml:space="preserve">   - Felhalmozási célú átvett pénzeszközök államháztartáson belülről</t>
  </si>
  <si>
    <t xml:space="preserve">   - Egyéb működési bevételek </t>
  </si>
  <si>
    <t xml:space="preserve">   - Működési célú átadott pénzeszközök államháztartáson belülre</t>
  </si>
  <si>
    <t xml:space="preserve">   - Beruházási kiadások</t>
  </si>
  <si>
    <t xml:space="preserve">  - Felújítási kiadások</t>
  </si>
  <si>
    <t xml:space="preserve">   - Felhalmozási célú átadott pénzeszközök államháztartáson belülre</t>
  </si>
  <si>
    <t xml:space="preserve">   - Ellátottak pénzbeli juttatásai (szociális kiadások)</t>
  </si>
  <si>
    <t xml:space="preserve">   - Felhalmozási célú átvett pénzeszközök Európai Uniótól</t>
  </si>
  <si>
    <t>Bevételek Összesen</t>
  </si>
  <si>
    <t>Kiadások Összesen</t>
  </si>
  <si>
    <t>Sor-szám</t>
  </si>
  <si>
    <t>A</t>
  </si>
  <si>
    <t>B</t>
  </si>
  <si>
    <t>C</t>
  </si>
  <si>
    <t>1.</t>
  </si>
  <si>
    <t>2.</t>
  </si>
  <si>
    <t>3.</t>
  </si>
  <si>
    <t>4.</t>
  </si>
  <si>
    <t>5.</t>
  </si>
  <si>
    <t>6.</t>
  </si>
  <si>
    <t>Beruházás  megnevezése</t>
  </si>
  <si>
    <t>Teljes költség</t>
  </si>
  <si>
    <t>D</t>
  </si>
  <si>
    <t>E</t>
  </si>
  <si>
    <t>Kötelező feladat</t>
  </si>
  <si>
    <t>Önként vállalt feladat</t>
  </si>
  <si>
    <t>Önkormányzat összesen</t>
  </si>
  <si>
    <t xml:space="preserve">   - Helyi önkormányzatok rendkívüli, kiegészítő támogatása</t>
  </si>
  <si>
    <t>Bevételek és kiadások különbsége</t>
  </si>
  <si>
    <t xml:space="preserve">   - Közhatalmi bevételek</t>
  </si>
  <si>
    <t xml:space="preserve">   - Önkormányzati működési támogatás</t>
  </si>
  <si>
    <t>Előirányzat-felhasználási terv
2014.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</si>
  <si>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</si>
  <si>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</si>
  <si>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</si>
  <si>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</si>
  <si>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</si>
  <si>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</si>
  <si>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</si>
  <si>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</si>
  <si>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</si>
  <si>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</si>
  <si>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</si>
  <si>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</si>
  <si>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</si>
  <si>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</si>
  <si>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</si>
  <si>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</si>
  <si>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</si>
  <si>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7.</t>
  </si>
  <si>
    <t>8.</t>
  </si>
  <si>
    <t>Működési célú átvett pénzeszközök</t>
  </si>
  <si>
    <t>9.</t>
  </si>
  <si>
    <t>10.</t>
  </si>
  <si>
    <t>Finanszírozási bevételek</t>
  </si>
  <si>
    <t>11.</t>
  </si>
  <si>
    <t>Bevételek összesen: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</si>
  <si>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</si>
  <si>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</si>
  <si>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</si>
  <si>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</si>
  <si>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</si>
  <si>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</si>
  <si>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</si>
  <si>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</si>
  <si>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</si>
  <si>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</si>
  <si>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</si>
  <si>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</si>
  <si>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</si>
  <si>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</si>
  <si>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</si>
  <si>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21.</t>
  </si>
  <si>
    <t>Finanszírozási kiadások</t>
  </si>
  <si>
    <t>22.</t>
  </si>
  <si>
    <t>Kiadások összesen:</t>
  </si>
  <si>
    <t>23.</t>
  </si>
  <si>
    <t>Egyenleg</t>
  </si>
  <si>
    <t>Működési számadatok</t>
  </si>
  <si>
    <t>Felhalmozási hiány/pályázat</t>
  </si>
  <si>
    <t xml:space="preserve">   - Munkaadókat terhelő járulékok</t>
  </si>
  <si>
    <t xml:space="preserve">   - Finanszírozási bevétel</t>
  </si>
  <si>
    <t>Felújítási kiadások előirányzata felújításonként</t>
  </si>
  <si>
    <t xml:space="preserve">   - Felhalmozási célú átvett pénzeszközök államháztartáson belülről (óvoda,közfogl.)</t>
  </si>
  <si>
    <t xml:space="preserve">  Finanszírozási bevételek - Maradvány igénybe vétele</t>
  </si>
  <si>
    <t xml:space="preserve">   - Felhalmozási célú átvett pénzeszközök államháztartáson kívülről</t>
  </si>
  <si>
    <t xml:space="preserve">   - Pályázatból biztosított felhalmozási önerő és közhatalmi bevétel</t>
  </si>
  <si>
    <t>Felhalmozási célú pe. Átadás</t>
  </si>
  <si>
    <t>Felhalmozási célú átvett pénzeszközök ÁH-kívülről</t>
  </si>
  <si>
    <t>(adatok Ft-ban)</t>
  </si>
  <si>
    <t>Kivitelezés kezdési éve</t>
  </si>
  <si>
    <t>Önkormányzat</t>
  </si>
  <si>
    <t>Mindösszesen</t>
  </si>
  <si>
    <t>Polgármesteri Hivata</t>
  </si>
  <si>
    <t xml:space="preserve">   - Működési bevételek</t>
  </si>
  <si>
    <t xml:space="preserve">   - Állami normatív támogatás</t>
  </si>
  <si>
    <t>Intézmények összesen</t>
  </si>
  <si>
    <t xml:space="preserve">   - Pénzmaradvány</t>
  </si>
  <si>
    <t xml:space="preserve">   - Felhalmozási célú átvett pénzeszközök hazai társfinanszírozásos Európai Uniótól</t>
  </si>
  <si>
    <t xml:space="preserve">   - Állami megelőlegezés visszafizetése</t>
  </si>
  <si>
    <t xml:space="preserve">   - Működési célú pénzeszköz átadás</t>
  </si>
  <si>
    <t xml:space="preserve">   -Ellátottak juttatásai</t>
  </si>
  <si>
    <t>(Adatok Ft-ban)</t>
  </si>
  <si>
    <t>Állami visszafizetés</t>
  </si>
  <si>
    <t>Köztemető</t>
  </si>
  <si>
    <t>Közútak karb.</t>
  </si>
  <si>
    <t>Települ.üzem./ igazgatás</t>
  </si>
  <si>
    <t>Szociális étkeztetés</t>
  </si>
  <si>
    <t>Közművelődési és kulturális feladatok</t>
  </si>
  <si>
    <t>Család és nővédelmi feladat</t>
  </si>
  <si>
    <t>Ifjusági egészségügyi feladat</t>
  </si>
  <si>
    <t>Háziorosi alapellátási feladat</t>
  </si>
  <si>
    <t>Óvodai nevelés</t>
  </si>
  <si>
    <t>Polgármesteri hivatali feladat</t>
  </si>
  <si>
    <t>Gyermek étkeztetési feladat</t>
  </si>
  <si>
    <t>Szünidei étkeztetési feladat</t>
  </si>
  <si>
    <t>Közfoglalkoztatás bonyolítása</t>
  </si>
  <si>
    <t xml:space="preserve">   - Finanszírozási maradvány</t>
  </si>
  <si>
    <t>2017</t>
  </si>
  <si>
    <t>MEGNEVEZÉS</t>
  </si>
  <si>
    <t>Évek</t>
  </si>
  <si>
    <t>Összesen
(F=C+D+E)</t>
  </si>
  <si>
    <t>ÖSSZES KÖTELEZETTSÉG</t>
  </si>
  <si>
    <t>Szociális feladatok</t>
  </si>
  <si>
    <t>Pénzmaradvány</t>
  </si>
  <si>
    <t>Szociális támogatás</t>
  </si>
  <si>
    <t>Gyermekjóléti szolgálat</t>
  </si>
  <si>
    <t>Idősek Klubbja</t>
  </si>
  <si>
    <t>Hétszínvirág Óvoda és gyermekétkezés</t>
  </si>
  <si>
    <t>Idősek Klubja és szociális étkeztetés</t>
  </si>
  <si>
    <t>Nyírcsaholy Község Önkormányzata</t>
  </si>
  <si>
    <t>Nyírcsaholy Község Önkormányzata és intézményeinek</t>
  </si>
  <si>
    <t>Nyírcsaholy Község Önkormányzat</t>
  </si>
  <si>
    <t>Nyírcsaholy Község Önkormányzat adósságot keletkeztető ügyletekből és kezességvállalásokból fennálló kötelezettségei</t>
  </si>
  <si>
    <t>Óvoda felújítás</t>
  </si>
  <si>
    <t>Csapadék elv. Korsz.</t>
  </si>
  <si>
    <t>2019</t>
  </si>
  <si>
    <t>(adatok eFt-ban)</t>
  </si>
  <si>
    <t>Fejlesztési pénzmaradv.</t>
  </si>
  <si>
    <t xml:space="preserve">2021. évi költségvetésének </t>
  </si>
  <si>
    <t>2021. terv</t>
  </si>
  <si>
    <t>2021. évi költségvetése</t>
  </si>
  <si>
    <t>2021. évi</t>
  </si>
  <si>
    <t>2020. évi előirányzat</t>
  </si>
  <si>
    <t>Felhasználás 2020 dec. 31-ig.</t>
  </si>
  <si>
    <t>Maradvány 2020.12.31-én</t>
  </si>
  <si>
    <t>2021.évi terv</t>
  </si>
  <si>
    <t>Irányítószervi támogatás</t>
  </si>
  <si>
    <t xml:space="preserve">   - Központi, irányító szervi támogatás</t>
  </si>
  <si>
    <t>Művelődési Ház és Közösségi könyvtár</t>
  </si>
  <si>
    <t>Rendkívüli önkormányzati támogatás</t>
  </si>
  <si>
    <t>EFOP</t>
  </si>
  <si>
    <t>2020</t>
  </si>
  <si>
    <t>Temető felújítás</t>
  </si>
  <si>
    <t>-</t>
  </si>
  <si>
    <t>Helyi termelői piac</t>
  </si>
  <si>
    <t>Közösségi értékek, élmények</t>
  </si>
  <si>
    <t>MFP- Polgárm Hiv. Felújítása</t>
  </si>
  <si>
    <t>MFP- Orvosi eszköz</t>
  </si>
  <si>
    <t>MFP-Helyi termékek és szolgáltatások</t>
  </si>
  <si>
    <t>(1. számú melléklet az 1/2021(II.19) számú rendelethez)</t>
  </si>
  <si>
    <t>(4. számú melléklet az 1/2021(II.19) számú rendelethez)</t>
  </si>
  <si>
    <t>(3. számú melléklet az 1/2021(II.19) számú rendelethez)</t>
  </si>
  <si>
    <t>(2. számú melléklet az 1/2021(II./19) számú rendelethez)</t>
  </si>
  <si>
    <t>Meglévő épületek energetikai felújítás</t>
  </si>
  <si>
    <t>(7. számú melléklet az 1/2021(II.19) számú rendelethez)</t>
  </si>
  <si>
    <t>(8. számú melléklet az 1/2021(II.19) számú rendelethez)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</si>
</sst>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0\."/>
    <numFmt numFmtId="166" formatCode="_-* #,##0\ _F_t_-;\-* #,##0\ _F_t_-;_-* \-??\ _F_t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</cellStyleXfs>
  <cellXfs count="22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8" xfId="0" applyBorder="1"/>
    <xf numFmtId="0" fontId="0" fillId="0" borderId="6" xfId="0" applyBorder="1"/>
    <xf numFmtId="0" fontId="0" fillId="0" borderId="9" xfId="0" applyBorder="1" applyAlignment="1">
      <alignment horizontal="center" vertical="center"/>
    </xf>
    <xf numFmtId="0" fontId="1" fillId="0" borderId="16" xfId="0" applyFont="1" applyBorder="1"/>
    <xf numFmtId="0" fontId="1" fillId="0" borderId="18" xfId="0" applyFont="1" applyBorder="1"/>
    <xf numFmtId="0" fontId="9" fillId="0" borderId="0" xfId="0" applyFont="1" applyAlignment="1">
      <alignment horizontal="right"/>
    </xf>
    <xf numFmtId="3" fontId="13" fillId="0" borderId="2" xfId="0" applyNumberFormat="1" applyFont="1" applyBorder="1"/>
    <xf numFmtId="3" fontId="13" fillId="0" borderId="11" xfId="0" applyNumberFormat="1" applyFont="1" applyBorder="1"/>
    <xf numFmtId="3" fontId="13" fillId="0" borderId="6" xfId="0" applyNumberFormat="1" applyFont="1" applyBorder="1"/>
    <xf numFmtId="3" fontId="14" fillId="0" borderId="18" xfId="0" applyNumberFormat="1" applyFont="1" applyBorder="1"/>
    <xf numFmtId="0" fontId="1" fillId="0" borderId="26" xfId="0" applyFont="1" applyBorder="1"/>
    <xf numFmtId="3" fontId="14" fillId="0" borderId="27" xfId="0" applyNumberFormat="1" applyFont="1" applyBorder="1"/>
    <xf numFmtId="0" fontId="1" fillId="0" borderId="27" xfId="0" applyFont="1" applyBorder="1"/>
    <xf numFmtId="3" fontId="13" fillId="0" borderId="3" xfId="0" applyNumberFormat="1" applyFont="1" applyBorder="1"/>
    <xf numFmtId="3" fontId="13" fillId="0" borderId="17" xfId="0" applyNumberFormat="1" applyFont="1" applyBorder="1"/>
    <xf numFmtId="3" fontId="13" fillId="0" borderId="7" xfId="0" applyNumberFormat="1" applyFont="1" applyBorder="1"/>
    <xf numFmtId="3" fontId="14" fillId="0" borderId="28" xfId="0" applyNumberFormat="1" applyFont="1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0" xfId="0" applyBorder="1"/>
    <xf numFmtId="3" fontId="13" fillId="0" borderId="14" xfId="0" applyNumberFormat="1" applyFont="1" applyBorder="1"/>
    <xf numFmtId="0" fontId="0" fillId="0" borderId="14" xfId="0" applyBorder="1"/>
    <xf numFmtId="3" fontId="1" fillId="0" borderId="39" xfId="0" applyNumberFormat="1" applyFont="1" applyBorder="1"/>
    <xf numFmtId="3" fontId="0" fillId="0" borderId="5" xfId="0" applyNumberFormat="1" applyFont="1" applyBorder="1"/>
    <xf numFmtId="3" fontId="0" fillId="0" borderId="2" xfId="0" applyNumberFormat="1" applyFont="1" applyBorder="1"/>
    <xf numFmtId="3" fontId="0" fillId="0" borderId="11" xfId="0" applyNumberFormat="1" applyFont="1" applyBorder="1"/>
    <xf numFmtId="3" fontId="0" fillId="0" borderId="7" xfId="0" applyNumberFormat="1" applyFont="1" applyBorder="1"/>
    <xf numFmtId="3" fontId="14" fillId="0" borderId="39" xfId="0" applyNumberFormat="1" applyFont="1" applyBorder="1"/>
    <xf numFmtId="3" fontId="0" fillId="0" borderId="41" xfId="0" applyNumberFormat="1" applyFont="1" applyBorder="1"/>
    <xf numFmtId="3" fontId="0" fillId="0" borderId="38" xfId="0" applyNumberFormat="1" applyFont="1" applyBorder="1"/>
    <xf numFmtId="0" fontId="0" fillId="0" borderId="43" xfId="0" applyBorder="1" applyAlignment="1">
      <alignment horizontal="center" vertical="center" wrapText="1"/>
    </xf>
    <xf numFmtId="0" fontId="14" fillId="0" borderId="45" xfId="0" applyFont="1" applyBorder="1"/>
    <xf numFmtId="0" fontId="1" fillId="0" borderId="13" xfId="0" applyFont="1" applyBorder="1"/>
    <xf numFmtId="0" fontId="1" fillId="0" borderId="45" xfId="0" applyFont="1" applyBorder="1"/>
    <xf numFmtId="0" fontId="0" fillId="0" borderId="47" xfId="0" applyBorder="1"/>
    <xf numFmtId="0" fontId="0" fillId="0" borderId="48" xfId="0" applyBorder="1" applyAlignment="1">
      <alignment wrapText="1"/>
    </xf>
    <xf numFmtId="0" fontId="0" fillId="0" borderId="45" xfId="0" applyBorder="1"/>
    <xf numFmtId="3" fontId="13" fillId="0" borderId="49" xfId="0" applyNumberFormat="1" applyFont="1" applyBorder="1"/>
    <xf numFmtId="0" fontId="0" fillId="0" borderId="13" xfId="0" applyBorder="1"/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" fontId="1" fillId="0" borderId="14" xfId="0" applyNumberFormat="1" applyFont="1" applyBorder="1"/>
    <xf numFmtId="3" fontId="1" fillId="0" borderId="49" xfId="0" applyNumberFormat="1" applyFont="1" applyBorder="1"/>
    <xf numFmtId="3" fontId="14" fillId="0" borderId="14" xfId="0" applyNumberFormat="1" applyFont="1" applyBorder="1"/>
    <xf numFmtId="3" fontId="14" fillId="0" borderId="49" xfId="0" applyNumberFormat="1" applyFont="1" applyBorder="1"/>
    <xf numFmtId="0" fontId="0" fillId="0" borderId="55" xfId="0" applyBorder="1" applyAlignment="1">
      <alignment horizontal="center" vertical="center" wrapText="1"/>
    </xf>
    <xf numFmtId="0" fontId="5" fillId="0" borderId="0" xfId="3" applyFill="1" applyProtection="1">
      <protection locked="0"/>
    </xf>
    <xf numFmtId="0" fontId="5" fillId="0" borderId="0" xfId="3" applyFill="1" applyProtection="1"/>
    <xf numFmtId="0" fontId="7" fillId="0" borderId="30" xfId="3" applyFont="1" applyFill="1" applyBorder="1" applyAlignment="1" applyProtection="1">
      <alignment horizontal="center" vertical="center" wrapText="1"/>
    </xf>
    <xf numFmtId="0" fontId="7" fillId="0" borderId="56" xfId="3" applyFont="1" applyFill="1" applyBorder="1" applyAlignment="1" applyProtection="1">
      <alignment horizontal="center" vertical="center"/>
    </xf>
    <xf numFmtId="0" fontId="7" fillId="0" borderId="31" xfId="3" applyFont="1" applyFill="1" applyBorder="1" applyAlignment="1" applyProtection="1">
      <alignment horizontal="center" vertical="center"/>
    </xf>
    <xf numFmtId="0" fontId="8" fillId="0" borderId="19" xfId="3" applyFont="1" applyFill="1" applyBorder="1" applyAlignment="1" applyProtection="1">
      <alignment horizontal="left" vertical="center" indent="1"/>
    </xf>
    <xf numFmtId="0" fontId="5" fillId="0" borderId="0" xfId="3" applyFill="1" applyAlignment="1" applyProtection="1">
      <alignment vertical="center"/>
    </xf>
    <xf numFmtId="0" fontId="8" fillId="0" borderId="25" xfId="3" applyFont="1" applyFill="1" applyBorder="1" applyAlignment="1" applyProtection="1">
      <alignment horizontal="left" vertical="center" indent="1"/>
    </xf>
    <xf numFmtId="0" fontId="8" fillId="0" borderId="57" xfId="3" applyFont="1" applyFill="1" applyBorder="1" applyAlignment="1" applyProtection="1">
      <alignment horizontal="left" vertical="center" wrapText="1" indent="1"/>
    </xf>
    <xf numFmtId="164" fontId="8" fillId="0" borderId="57" xfId="3" applyNumberFormat="1" applyFont="1" applyFill="1" applyBorder="1" applyAlignment="1" applyProtection="1">
      <alignment vertical="center"/>
      <protection locked="0"/>
    </xf>
    <xf numFmtId="164" fontId="8" fillId="0" borderId="33" xfId="3" applyNumberFormat="1" applyFont="1" applyFill="1" applyBorder="1" applyAlignment="1" applyProtection="1">
      <alignment vertical="center"/>
    </xf>
    <xf numFmtId="0" fontId="8" fillId="0" borderId="24" xfId="3" applyFont="1" applyFill="1" applyBorder="1" applyAlignment="1" applyProtection="1">
      <alignment horizontal="left" vertical="center" indent="1"/>
    </xf>
    <xf numFmtId="0" fontId="8" fillId="0" borderId="12" xfId="3" applyFont="1" applyFill="1" applyBorder="1" applyAlignment="1" applyProtection="1">
      <alignment horizontal="left" vertical="center" wrapText="1" indent="1"/>
    </xf>
    <xf numFmtId="164" fontId="8" fillId="0" borderId="12" xfId="3" applyNumberFormat="1" applyFont="1" applyFill="1" applyBorder="1" applyAlignment="1" applyProtection="1">
      <alignment vertical="center"/>
      <protection locked="0"/>
    </xf>
    <xf numFmtId="164" fontId="8" fillId="0" borderId="15" xfId="3" applyNumberFormat="1" applyFont="1" applyFill="1" applyBorder="1" applyAlignment="1" applyProtection="1">
      <alignment vertical="center"/>
    </xf>
    <xf numFmtId="0" fontId="5" fillId="0" borderId="0" xfId="3" applyFill="1" applyAlignment="1" applyProtection="1">
      <alignment vertical="center"/>
      <protection locked="0"/>
    </xf>
    <xf numFmtId="0" fontId="8" fillId="0" borderId="22" xfId="3" applyFont="1" applyFill="1" applyBorder="1" applyAlignment="1" applyProtection="1">
      <alignment horizontal="left" vertical="center" wrapText="1" indent="1"/>
    </xf>
    <xf numFmtId="164" fontId="8" fillId="0" borderId="22" xfId="3" applyNumberFormat="1" applyFont="1" applyFill="1" applyBorder="1" applyAlignment="1" applyProtection="1">
      <alignment vertical="center"/>
      <protection locked="0"/>
    </xf>
    <xf numFmtId="164" fontId="8" fillId="0" borderId="37" xfId="3" applyNumberFormat="1" applyFont="1" applyFill="1" applyBorder="1" applyAlignment="1" applyProtection="1">
      <alignment vertical="center"/>
    </xf>
    <xf numFmtId="0" fontId="8" fillId="0" borderId="12" xfId="3" applyFont="1" applyFill="1" applyBorder="1" applyAlignment="1" applyProtection="1">
      <alignment horizontal="left" vertical="center" indent="1"/>
    </xf>
    <xf numFmtId="0" fontId="11" fillId="0" borderId="20" xfId="3" applyFont="1" applyFill="1" applyBorder="1" applyAlignment="1" applyProtection="1">
      <alignment horizontal="left" vertical="center" indent="1"/>
    </xf>
    <xf numFmtId="164" fontId="12" fillId="0" borderId="20" xfId="3" applyNumberFormat="1" applyFont="1" applyFill="1" applyBorder="1" applyAlignment="1" applyProtection="1">
      <alignment vertical="center"/>
    </xf>
    <xf numFmtId="164" fontId="12" fillId="0" borderId="21" xfId="3" applyNumberFormat="1" applyFont="1" applyFill="1" applyBorder="1" applyAlignment="1" applyProtection="1">
      <alignment vertical="center"/>
    </xf>
    <xf numFmtId="0" fontId="8" fillId="0" borderId="36" xfId="3" applyFont="1" applyFill="1" applyBorder="1" applyAlignment="1" applyProtection="1">
      <alignment horizontal="left" vertical="center" indent="1"/>
    </xf>
    <xf numFmtId="0" fontId="8" fillId="0" borderId="22" xfId="3" applyFont="1" applyFill="1" applyBorder="1" applyAlignment="1" applyProtection="1">
      <alignment horizontal="left" vertical="center" indent="1"/>
    </xf>
    <xf numFmtId="0" fontId="12" fillId="0" borderId="19" xfId="3" applyFont="1" applyFill="1" applyBorder="1" applyAlignment="1" applyProtection="1">
      <alignment horizontal="left" vertical="center" indent="1"/>
    </xf>
    <xf numFmtId="0" fontId="11" fillId="0" borderId="20" xfId="3" applyFont="1" applyFill="1" applyBorder="1" applyAlignment="1" applyProtection="1">
      <alignment horizontal="left" indent="1"/>
    </xf>
    <xf numFmtId="164" fontId="12" fillId="0" borderId="20" xfId="3" applyNumberFormat="1" applyFont="1" applyFill="1" applyBorder="1" applyProtection="1"/>
    <xf numFmtId="164" fontId="12" fillId="0" borderId="21" xfId="3" applyNumberFormat="1" applyFont="1" applyFill="1" applyBorder="1" applyProtection="1"/>
    <xf numFmtId="0" fontId="17" fillId="0" borderId="0" xfId="3" applyFont="1" applyFill="1" applyProtection="1"/>
    <xf numFmtId="0" fontId="15" fillId="0" borderId="0" xfId="3" applyFont="1" applyFill="1" applyProtection="1">
      <protection locked="0"/>
    </xf>
    <xf numFmtId="0" fontId="10" fillId="0" borderId="0" xfId="3" applyFont="1" applyFill="1" applyProtection="1">
      <protection locked="0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right"/>
    </xf>
    <xf numFmtId="3" fontId="2" fillId="0" borderId="0" xfId="0" applyNumberFormat="1" applyFont="1"/>
    <xf numFmtId="0" fontId="18" fillId="0" borderId="74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21" fillId="0" borderId="0" xfId="0" applyFont="1"/>
    <xf numFmtId="0" fontId="21" fillId="0" borderId="66" xfId="0" applyFont="1" applyBorder="1"/>
    <xf numFmtId="3" fontId="21" fillId="2" borderId="63" xfId="0" applyNumberFormat="1" applyFont="1" applyFill="1" applyBorder="1"/>
    <xf numFmtId="3" fontId="21" fillId="2" borderId="70" xfId="0" applyNumberFormat="1" applyFont="1" applyFill="1" applyBorder="1"/>
    <xf numFmtId="3" fontId="21" fillId="0" borderId="66" xfId="0" applyNumberFormat="1" applyFont="1" applyBorder="1"/>
    <xf numFmtId="3" fontId="21" fillId="2" borderId="67" xfId="0" applyNumberFormat="1" applyFont="1" applyFill="1" applyBorder="1"/>
    <xf numFmtId="3" fontId="21" fillId="2" borderId="71" xfId="0" applyNumberFormat="1" applyFont="1" applyFill="1" applyBorder="1"/>
    <xf numFmtId="0" fontId="20" fillId="0" borderId="58" xfId="0" applyFont="1" applyBorder="1"/>
    <xf numFmtId="3" fontId="20" fillId="2" borderId="68" xfId="0" applyNumberFormat="1" applyFont="1" applyFill="1" applyBorder="1"/>
    <xf numFmtId="3" fontId="20" fillId="2" borderId="69" xfId="0" applyNumberFormat="1" applyFont="1" applyFill="1" applyBorder="1"/>
    <xf numFmtId="3" fontId="21" fillId="2" borderId="0" xfId="0" applyNumberFormat="1" applyFont="1" applyFill="1"/>
    <xf numFmtId="0" fontId="0" fillId="0" borderId="54" xfId="0" applyBorder="1" applyAlignment="1">
      <alignment horizontal="center" vertical="center" wrapText="1"/>
    </xf>
    <xf numFmtId="49" fontId="0" fillId="0" borderId="46" xfId="0" applyNumberFormat="1" applyBorder="1"/>
    <xf numFmtId="3" fontId="14" fillId="0" borderId="29" xfId="0" applyNumberFormat="1" applyFont="1" applyBorder="1"/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14" fillId="0" borderId="62" xfId="0" applyFont="1" applyBorder="1"/>
    <xf numFmtId="0" fontId="1" fillId="0" borderId="62" xfId="0" applyFont="1" applyBorder="1"/>
    <xf numFmtId="0" fontId="0" fillId="0" borderId="62" xfId="0" applyBorder="1"/>
    <xf numFmtId="0" fontId="0" fillId="0" borderId="62" xfId="0" applyBorder="1" applyAlignment="1">
      <alignment wrapText="1"/>
    </xf>
    <xf numFmtId="3" fontId="18" fillId="0" borderId="63" xfId="0" applyNumberFormat="1" applyFont="1" applyBorder="1"/>
    <xf numFmtId="3" fontId="19" fillId="0" borderId="63" xfId="0" applyNumberFormat="1" applyFont="1" applyBorder="1"/>
    <xf numFmtId="0" fontId="2" fillId="0" borderId="76" xfId="0" applyFont="1" applyBorder="1" applyAlignment="1">
      <alignment wrapText="1"/>
    </xf>
    <xf numFmtId="0" fontId="0" fillId="0" borderId="77" xfId="0" applyBorder="1"/>
    <xf numFmtId="3" fontId="0" fillId="0" borderId="52" xfId="0" applyNumberFormat="1" applyFont="1" applyBorder="1"/>
    <xf numFmtId="3" fontId="0" fillId="0" borderId="50" xfId="0" applyNumberFormat="1" applyFont="1" applyBorder="1"/>
    <xf numFmtId="0" fontId="0" fillId="0" borderId="19" xfId="0" applyBorder="1"/>
    <xf numFmtId="3" fontId="0" fillId="0" borderId="78" xfId="0" applyNumberFormat="1" applyFont="1" applyBorder="1"/>
    <xf numFmtId="3" fontId="0" fillId="0" borderId="27" xfId="0" applyNumberFormat="1" applyFont="1" applyBorder="1"/>
    <xf numFmtId="3" fontId="0" fillId="0" borderId="28" xfId="0" applyNumberFormat="1" applyFont="1" applyBorder="1"/>
    <xf numFmtId="0" fontId="6" fillId="0" borderId="0" xfId="3" applyFont="1" applyFill="1" applyAlignment="1" applyProtection="1">
      <alignment horizontal="right"/>
      <protection locked="0"/>
    </xf>
    <xf numFmtId="0" fontId="18" fillId="0" borderId="0" xfId="0" applyFont="1" applyAlignment="1">
      <alignment horizontal="right"/>
    </xf>
    <xf numFmtId="164" fontId="10" fillId="0" borderId="0" xfId="0" applyNumberFormat="1" applyFont="1" applyFill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3" fontId="19" fillId="0" borderId="70" xfId="0" applyNumberFormat="1" applyFont="1" applyBorder="1"/>
    <xf numFmtId="3" fontId="18" fillId="0" borderId="70" xfId="0" applyNumberFormat="1" applyFont="1" applyBorder="1"/>
    <xf numFmtId="0" fontId="0" fillId="0" borderId="80" xfId="0" applyBorder="1"/>
    <xf numFmtId="3" fontId="18" fillId="0" borderId="67" xfId="0" applyNumberFormat="1" applyFont="1" applyBorder="1"/>
    <xf numFmtId="3" fontId="18" fillId="0" borderId="71" xfId="0" applyNumberFormat="1" applyFont="1" applyBorder="1"/>
    <xf numFmtId="0" fontId="0" fillId="0" borderId="81" xfId="0" applyBorder="1"/>
    <xf numFmtId="3" fontId="18" fillId="0" borderId="82" xfId="0" applyNumberFormat="1" applyFont="1" applyBorder="1"/>
    <xf numFmtId="0" fontId="21" fillId="0" borderId="83" xfId="0" applyFont="1" applyBorder="1"/>
    <xf numFmtId="3" fontId="20" fillId="2" borderId="72" xfId="0" applyNumberFormat="1" applyFont="1" applyFill="1" applyBorder="1"/>
    <xf numFmtId="0" fontId="18" fillId="0" borderId="85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3" fontId="21" fillId="2" borderId="87" xfId="0" applyNumberFormat="1" applyFont="1" applyFill="1" applyBorder="1"/>
    <xf numFmtId="3" fontId="21" fillId="2" borderId="64" xfId="0" applyNumberFormat="1" applyFont="1" applyFill="1" applyBorder="1"/>
    <xf numFmtId="3" fontId="21" fillId="2" borderId="88" xfId="0" applyNumberFormat="1" applyFont="1" applyFill="1" applyBorder="1"/>
    <xf numFmtId="3" fontId="20" fillId="2" borderId="89" xfId="0" applyNumberFormat="1" applyFont="1" applyFill="1" applyBorder="1"/>
    <xf numFmtId="3" fontId="20" fillId="2" borderId="35" xfId="0" applyNumberFormat="1" applyFont="1" applyFill="1" applyBorder="1"/>
    <xf numFmtId="0" fontId="2" fillId="0" borderId="0" xfId="0" applyFont="1" applyAlignment="1">
      <alignment horizontal="right"/>
    </xf>
    <xf numFmtId="3" fontId="13" fillId="0" borderId="90" xfId="0" applyNumberFormat="1" applyFont="1" applyBorder="1"/>
    <xf numFmtId="3" fontId="18" fillId="0" borderId="102" xfId="0" applyNumberFormat="1" applyFont="1" applyBorder="1"/>
    <xf numFmtId="0" fontId="0" fillId="0" borderId="103" xfId="0" applyBorder="1" applyAlignment="1">
      <alignment horizontal="center" vertical="center" wrapText="1"/>
    </xf>
    <xf numFmtId="3" fontId="19" fillId="0" borderId="65" xfId="0" applyNumberFormat="1" applyFont="1" applyBorder="1"/>
    <xf numFmtId="3" fontId="19" fillId="0" borderId="104" xfId="0" applyNumberFormat="1" applyFont="1" applyBorder="1"/>
    <xf numFmtId="3" fontId="18" fillId="0" borderId="104" xfId="0" applyNumberFormat="1" applyFont="1" applyBorder="1"/>
    <xf numFmtId="3" fontId="18" fillId="0" borderId="105" xfId="0" applyNumberFormat="1" applyFont="1" applyBorder="1"/>
    <xf numFmtId="3" fontId="18" fillId="0" borderId="106" xfId="0" applyNumberFormat="1" applyFont="1" applyBorder="1"/>
    <xf numFmtId="0" fontId="0" fillId="0" borderId="107" xfId="0" applyBorder="1" applyAlignment="1">
      <alignment horizontal="center" vertical="center" wrapText="1"/>
    </xf>
    <xf numFmtId="3" fontId="19" fillId="0" borderId="108" xfId="0" applyNumberFormat="1" applyFont="1" applyBorder="1"/>
    <xf numFmtId="3" fontId="18" fillId="0" borderId="108" xfId="0" applyNumberFormat="1" applyFont="1" applyBorder="1"/>
    <xf numFmtId="3" fontId="18" fillId="0" borderId="109" xfId="0" applyNumberFormat="1" applyFont="1" applyBorder="1"/>
    <xf numFmtId="3" fontId="18" fillId="0" borderId="110" xfId="0" applyNumberFormat="1" applyFont="1" applyBorder="1"/>
    <xf numFmtId="0" fontId="0" fillId="0" borderId="111" xfId="0" applyBorder="1" applyAlignment="1">
      <alignment horizontal="center" vertical="center"/>
    </xf>
    <xf numFmtId="3" fontId="19" fillId="0" borderId="112" xfId="0" applyNumberFormat="1" applyFont="1" applyBorder="1"/>
    <xf numFmtId="3" fontId="18" fillId="0" borderId="112" xfId="0" applyNumberFormat="1" applyFont="1" applyBorder="1"/>
    <xf numFmtId="3" fontId="18" fillId="0" borderId="113" xfId="0" applyNumberFormat="1" applyFont="1" applyBorder="1"/>
    <xf numFmtId="3" fontId="18" fillId="0" borderId="114" xfId="0" applyNumberFormat="1" applyFont="1" applyBorder="1"/>
    <xf numFmtId="0" fontId="18" fillId="0" borderId="0" xfId="0" applyFont="1"/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164" fontId="24" fillId="0" borderId="19" xfId="0" applyNumberFormat="1" applyFont="1" applyFill="1" applyBorder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5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49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  <protection locked="0"/>
    </xf>
    <xf numFmtId="0" fontId="25" fillId="0" borderId="0" xfId="2" applyFont="1" applyFill="1"/>
    <xf numFmtId="164" fontId="24" fillId="0" borderId="0" xfId="2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165" fontId="24" fillId="0" borderId="95" xfId="2" applyNumberFormat="1" applyFont="1" applyFill="1" applyBorder="1" applyAlignment="1">
      <alignment horizontal="center" vertical="center" wrapText="1"/>
    </xf>
    <xf numFmtId="0" fontId="18" fillId="0" borderId="96" xfId="2" applyFont="1" applyFill="1" applyBorder="1" applyAlignment="1">
      <alignment horizontal="center" vertical="center"/>
    </xf>
    <xf numFmtId="0" fontId="18" fillId="0" borderId="97" xfId="2" applyFont="1" applyFill="1" applyBorder="1" applyAlignment="1">
      <alignment horizontal="center" vertical="center"/>
    </xf>
    <xf numFmtId="0" fontId="18" fillId="0" borderId="98" xfId="2" applyFont="1" applyFill="1" applyBorder="1" applyAlignment="1">
      <alignment horizontal="center" vertical="center"/>
    </xf>
    <xf numFmtId="0" fontId="18" fillId="0" borderId="99" xfId="2" applyFont="1" applyFill="1" applyBorder="1" applyAlignment="1">
      <alignment horizontal="center" vertical="center"/>
    </xf>
    <xf numFmtId="0" fontId="18" fillId="0" borderId="100" xfId="2" applyFont="1" applyFill="1" applyBorder="1" applyProtection="1">
      <protection locked="0"/>
    </xf>
    <xf numFmtId="166" fontId="25" fillId="0" borderId="100" xfId="1" applyNumberFormat="1" applyFont="1" applyFill="1" applyBorder="1" applyAlignment="1" applyProtection="1">
      <protection locked="0"/>
    </xf>
    <xf numFmtId="166" fontId="25" fillId="0" borderId="101" xfId="1" applyNumberFormat="1" applyFont="1" applyFill="1" applyBorder="1" applyAlignment="1" applyProtection="1"/>
    <xf numFmtId="0" fontId="24" fillId="0" borderId="96" xfId="2" applyFont="1" applyFill="1" applyBorder="1" applyAlignment="1">
      <alignment horizontal="center" vertical="center"/>
    </xf>
    <xf numFmtId="0" fontId="24" fillId="0" borderId="97" xfId="2" applyFont="1" applyFill="1" applyBorder="1"/>
    <xf numFmtId="166" fontId="24" fillId="0" borderId="97" xfId="2" applyNumberFormat="1" applyFont="1" applyFill="1" applyBorder="1"/>
    <xf numFmtId="166" fontId="24" fillId="0" borderId="98" xfId="2" applyNumberFormat="1" applyFont="1" applyFill="1" applyBorder="1"/>
    <xf numFmtId="0" fontId="24" fillId="0" borderId="0" xfId="2" applyFont="1" applyFill="1"/>
    <xf numFmtId="0" fontId="0" fillId="0" borderId="52" xfId="0" applyBorder="1" applyAlignment="1">
      <alignment horizontal="center" vertical="center"/>
    </xf>
    <xf numFmtId="3" fontId="21" fillId="0" borderId="0" xfId="0" applyNumberFormat="1" applyFont="1"/>
    <xf numFmtId="164" fontId="24" fillId="0" borderId="56" xfId="0" applyNumberFormat="1" applyFont="1" applyFill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17" xfId="0" applyFont="1" applyBorder="1" applyAlignment="1">
      <alignment horizontal="center" vertical="center" wrapText="1"/>
    </xf>
    <xf numFmtId="3" fontId="21" fillId="2" borderId="104" xfId="0" applyNumberFormat="1" applyFont="1" applyFill="1" applyBorder="1"/>
    <xf numFmtId="3" fontId="21" fillId="2" borderId="105" xfId="0" applyNumberFormat="1" applyFont="1" applyFill="1" applyBorder="1"/>
    <xf numFmtId="3" fontId="20" fillId="2" borderId="34" xfId="0" applyNumberFormat="1" applyFont="1" applyFill="1" applyBorder="1"/>
    <xf numFmtId="0" fontId="0" fillId="0" borderId="116" xfId="0" applyBorder="1"/>
    <xf numFmtId="0" fontId="0" fillId="0" borderId="116" xfId="0" applyBorder="1" applyAlignment="1">
      <alignment horizontal="center"/>
    </xf>
    <xf numFmtId="3" fontId="21" fillId="2" borderId="116" xfId="0" applyNumberFormat="1" applyFont="1" applyFill="1" applyBorder="1"/>
    <xf numFmtId="3" fontId="2" fillId="0" borderId="116" xfId="0" applyNumberFormat="1" applyFont="1" applyBorder="1"/>
    <xf numFmtId="164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24" fillId="0" borderId="0" xfId="2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right"/>
    </xf>
    <xf numFmtId="0" fontId="24" fillId="0" borderId="91" xfId="2" applyFont="1" applyFill="1" applyBorder="1" applyAlignment="1">
      <alignment horizontal="center" vertical="center" wrapText="1"/>
    </xf>
    <xf numFmtId="0" fontId="24" fillId="0" borderId="92" xfId="2" applyFont="1" applyFill="1" applyBorder="1" applyAlignment="1">
      <alignment horizontal="center" vertical="center" wrapText="1"/>
    </xf>
    <xf numFmtId="0" fontId="24" fillId="0" borderId="93" xfId="2" applyFont="1" applyFill="1" applyBorder="1" applyAlignment="1">
      <alignment horizontal="center" vertical="center" wrapText="1"/>
    </xf>
    <xf numFmtId="0" fontId="24" fillId="0" borderId="94" xfId="2" applyFont="1" applyFill="1" applyBorder="1" applyAlignment="1">
      <alignment horizontal="center" vertical="center" wrapText="1"/>
    </xf>
    <xf numFmtId="0" fontId="10" fillId="0" borderId="0" xfId="3" applyFont="1" applyFill="1" applyAlignment="1" applyProtection="1">
      <alignment horizontal="center" wrapText="1"/>
    </xf>
    <xf numFmtId="0" fontId="10" fillId="0" borderId="0" xfId="3" applyFont="1" applyFill="1" applyAlignment="1" applyProtection="1">
      <alignment horizontal="center"/>
    </xf>
    <xf numFmtId="0" fontId="16" fillId="0" borderId="32" xfId="3" applyFont="1" applyFill="1" applyBorder="1" applyAlignment="1" applyProtection="1">
      <alignment horizontal="left" vertical="center" indent="1"/>
    </xf>
    <xf numFmtId="0" fontId="16" fillId="0" borderId="34" xfId="3" applyFont="1" applyFill="1" applyBorder="1" applyAlignment="1" applyProtection="1">
      <alignment horizontal="left" vertical="center" indent="1"/>
    </xf>
    <xf numFmtId="0" fontId="16" fillId="0" borderId="35" xfId="3" applyFont="1" applyFill="1" applyBorder="1" applyAlignment="1" applyProtection="1">
      <alignment horizontal="left" vertical="center" indent="1"/>
    </xf>
  </cellXfs>
  <cellStyles count="4">
    <cellStyle name="Ezres" xfId="1" builtinId="3"/>
    <cellStyle name="Normál" xfId="0" builtinId="0"/>
    <cellStyle name="Normál_KVRENMUNKA" xfId="2"/>
    <cellStyle name="Normál_SEGEDLETE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zoomScaleNormal="100" workbookViewId="0">
      <selection activeCell="D1" sqref="D1"/>
    </sheetView>
  </sheetViews>
  <sheetFormatPr defaultRowHeight="15" x14ac:dyDescent="0.25"/>
  <cols>
    <col min="1" max="1" width="60.42578125" customWidth="1"/>
    <col min="2" max="2" width="17.140625" customWidth="1"/>
    <col min="3" max="3" width="61.5703125" customWidth="1"/>
    <col min="4" max="4" width="17.140625" customWidth="1"/>
  </cols>
  <sheetData>
    <row r="1" spans="1:4" ht="15.75" x14ac:dyDescent="0.25">
      <c r="D1" s="121" t="s">
        <v>188</v>
      </c>
    </row>
    <row r="2" spans="1:4" ht="15.75" x14ac:dyDescent="0.25">
      <c r="D2" s="121"/>
    </row>
    <row r="3" spans="1:4" ht="18.75" x14ac:dyDescent="0.3">
      <c r="A3" s="198" t="s">
        <v>158</v>
      </c>
      <c r="B3" s="198"/>
      <c r="C3" s="198"/>
      <c r="D3" s="198"/>
    </row>
    <row r="4" spans="1:4" ht="18.75" x14ac:dyDescent="0.3">
      <c r="A4" s="198" t="s">
        <v>167</v>
      </c>
      <c r="B4" s="198"/>
      <c r="C4" s="198"/>
      <c r="D4" s="198"/>
    </row>
    <row r="5" spans="1:4" ht="18.75" x14ac:dyDescent="0.3">
      <c r="A5" s="198" t="s">
        <v>13</v>
      </c>
      <c r="B5" s="198"/>
      <c r="C5" s="198"/>
      <c r="D5" s="198"/>
    </row>
    <row r="6" spans="1:4" ht="18.75" x14ac:dyDescent="0.3">
      <c r="A6" s="3"/>
      <c r="B6" s="3"/>
      <c r="C6" s="3"/>
      <c r="D6" s="3"/>
    </row>
    <row r="7" spans="1:4" ht="15.75" thickBot="1" x14ac:dyDescent="0.3">
      <c r="D7" s="9" t="s">
        <v>117</v>
      </c>
    </row>
    <row r="8" spans="1:4" ht="26.25" customHeight="1" x14ac:dyDescent="0.25">
      <c r="A8" s="201" t="s">
        <v>1</v>
      </c>
      <c r="B8" s="202"/>
      <c r="C8" s="199" t="s">
        <v>2</v>
      </c>
      <c r="D8" s="200"/>
    </row>
    <row r="9" spans="1:4" ht="26.25" customHeight="1" x14ac:dyDescent="0.25">
      <c r="A9" s="46" t="s">
        <v>0</v>
      </c>
      <c r="B9" s="185" t="s">
        <v>168</v>
      </c>
      <c r="C9" s="6" t="s">
        <v>0</v>
      </c>
      <c r="D9" s="45" t="s">
        <v>168</v>
      </c>
    </row>
    <row r="10" spans="1:4" ht="26.25" customHeight="1" x14ac:dyDescent="0.3">
      <c r="A10" s="42" t="s">
        <v>3</v>
      </c>
      <c r="B10" s="26">
        <f>SUM(B11:B16)</f>
        <v>415607258</v>
      </c>
      <c r="C10" s="27" t="s">
        <v>7</v>
      </c>
      <c r="D10" s="43">
        <f>SUM(D11:D16)</f>
        <v>264311445</v>
      </c>
    </row>
    <row r="11" spans="1:4" ht="26.25" customHeight="1" x14ac:dyDescent="0.3">
      <c r="A11" s="4" t="s">
        <v>58</v>
      </c>
      <c r="B11" s="12">
        <v>239494372</v>
      </c>
      <c r="C11" s="5" t="s">
        <v>8</v>
      </c>
      <c r="D11" s="19">
        <v>114960757</v>
      </c>
    </row>
    <row r="12" spans="1:4" ht="26.25" customHeight="1" x14ac:dyDescent="0.3">
      <c r="A12" s="1" t="s">
        <v>29</v>
      </c>
      <c r="B12" s="10">
        <v>8700000</v>
      </c>
      <c r="C12" s="2" t="s">
        <v>108</v>
      </c>
      <c r="D12" s="17">
        <v>17390893</v>
      </c>
    </row>
    <row r="13" spans="1:4" ht="26.25" customHeight="1" x14ac:dyDescent="0.3">
      <c r="A13" s="1" t="s">
        <v>57</v>
      </c>
      <c r="B13" s="10">
        <v>12750000</v>
      </c>
      <c r="C13" s="2" t="s">
        <v>9</v>
      </c>
      <c r="D13" s="17">
        <v>78238019</v>
      </c>
    </row>
    <row r="14" spans="1:4" ht="26.25" customHeight="1" x14ac:dyDescent="0.3">
      <c r="A14" s="1" t="s">
        <v>27</v>
      </c>
      <c r="B14" s="10">
        <v>108500000</v>
      </c>
      <c r="C14" s="2" t="s">
        <v>34</v>
      </c>
      <c r="D14" s="17">
        <v>43342000</v>
      </c>
    </row>
    <row r="15" spans="1:4" ht="26.25" customHeight="1" x14ac:dyDescent="0.3">
      <c r="A15" s="21" t="s">
        <v>55</v>
      </c>
      <c r="B15" s="10">
        <v>46162886</v>
      </c>
      <c r="C15" s="2" t="s">
        <v>30</v>
      </c>
      <c r="D15" s="17">
        <v>800000</v>
      </c>
    </row>
    <row r="16" spans="1:4" ht="26.25" customHeight="1" x14ac:dyDescent="0.3">
      <c r="A16" s="21"/>
      <c r="B16" s="10"/>
      <c r="C16" s="2" t="s">
        <v>127</v>
      </c>
      <c r="D16" s="18">
        <v>9579776</v>
      </c>
    </row>
    <row r="17" spans="1:4" ht="26.25" customHeight="1" x14ac:dyDescent="0.3">
      <c r="A17" s="44" t="s">
        <v>4</v>
      </c>
      <c r="B17" s="26">
        <f>SUM(B18:B20)</f>
        <v>0</v>
      </c>
      <c r="C17" s="27" t="s">
        <v>10</v>
      </c>
      <c r="D17" s="43">
        <f>SUM(D18:D20)</f>
        <v>429894482</v>
      </c>
    </row>
    <row r="18" spans="1:4" ht="26.25" customHeight="1" x14ac:dyDescent="0.3">
      <c r="A18" s="102" t="s">
        <v>114</v>
      </c>
      <c r="B18" s="12">
        <f>'2. számú melléklet'!I16</f>
        <v>0</v>
      </c>
      <c r="C18" s="5" t="s">
        <v>31</v>
      </c>
      <c r="D18" s="19">
        <v>3172191</v>
      </c>
    </row>
    <row r="19" spans="1:4" ht="33" customHeight="1" x14ac:dyDescent="0.3">
      <c r="A19" s="21" t="s">
        <v>126</v>
      </c>
      <c r="B19" s="141"/>
      <c r="C19" s="2" t="s">
        <v>32</v>
      </c>
      <c r="D19" s="17">
        <v>268007550</v>
      </c>
    </row>
    <row r="20" spans="1:4" ht="26.25" customHeight="1" x14ac:dyDescent="0.3">
      <c r="A20" s="4" t="s">
        <v>113</v>
      </c>
      <c r="B20" s="11">
        <f>'2. számú melléklet'!I17</f>
        <v>0</v>
      </c>
      <c r="C20" s="2" t="s">
        <v>176</v>
      </c>
      <c r="D20" s="17">
        <v>158714741</v>
      </c>
    </row>
    <row r="21" spans="1:4" ht="26.25" customHeight="1" thickBot="1" x14ac:dyDescent="0.35">
      <c r="A21" s="7" t="s">
        <v>14</v>
      </c>
      <c r="B21" s="13"/>
      <c r="C21" s="8" t="s">
        <v>15</v>
      </c>
      <c r="D21" s="103">
        <f>SUM(D10,D17)</f>
        <v>694205927</v>
      </c>
    </row>
    <row r="22" spans="1:4" ht="26.25" customHeight="1" thickBot="1" x14ac:dyDescent="0.35">
      <c r="A22" s="1" t="s">
        <v>112</v>
      </c>
      <c r="B22" s="10">
        <v>278598669</v>
      </c>
      <c r="C22" s="2"/>
      <c r="D22" s="17"/>
    </row>
    <row r="23" spans="1:4" ht="26.25" customHeight="1" thickBot="1" x14ac:dyDescent="0.35">
      <c r="A23" s="14" t="s">
        <v>36</v>
      </c>
      <c r="B23" s="15">
        <f>SUM(B10,B17,B22)</f>
        <v>694205927</v>
      </c>
      <c r="C23" s="16" t="s">
        <v>37</v>
      </c>
      <c r="D23" s="20">
        <f>SUM(D10,D17)</f>
        <v>694205927</v>
      </c>
    </row>
  </sheetData>
  <mergeCells count="5">
    <mergeCell ref="A3:D3"/>
    <mergeCell ref="A5:D5"/>
    <mergeCell ref="A4:D4"/>
    <mergeCell ref="C8:D8"/>
    <mergeCell ref="A8:B8"/>
  </mergeCells>
  <pageMargins left="0.68" right="0.27559055118110237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topLeftCell="B1" zoomScaleNormal="86" workbookViewId="0">
      <selection activeCell="I1" sqref="I1"/>
    </sheetView>
  </sheetViews>
  <sheetFormatPr defaultRowHeight="15" x14ac:dyDescent="0.25"/>
  <cols>
    <col min="1" max="1" width="39" customWidth="1"/>
    <col min="2" max="8" width="18.28515625" customWidth="1"/>
    <col min="9" max="9" width="20.140625" customWidth="1"/>
  </cols>
  <sheetData>
    <row r="1" spans="1:9" ht="15.75" x14ac:dyDescent="0.25">
      <c r="I1" s="121" t="s">
        <v>191</v>
      </c>
    </row>
    <row r="2" spans="1:9" ht="18.75" x14ac:dyDescent="0.3">
      <c r="A2" s="198" t="s">
        <v>159</v>
      </c>
      <c r="B2" s="198"/>
      <c r="C2" s="198"/>
      <c r="D2" s="198"/>
      <c r="E2" s="198"/>
      <c r="F2" s="198"/>
      <c r="G2" s="198"/>
      <c r="H2" s="198"/>
      <c r="I2" s="198"/>
    </row>
    <row r="3" spans="1:9" ht="18.75" x14ac:dyDescent="0.3">
      <c r="A3" s="198" t="s">
        <v>169</v>
      </c>
      <c r="B3" s="198"/>
      <c r="C3" s="198"/>
      <c r="D3" s="198"/>
      <c r="E3" s="198"/>
      <c r="F3" s="198"/>
      <c r="G3" s="198"/>
      <c r="H3" s="198"/>
      <c r="I3" s="198"/>
    </row>
    <row r="4" spans="1:9" ht="15.75" thickBot="1" x14ac:dyDescent="0.3">
      <c r="I4" s="86" t="s">
        <v>130</v>
      </c>
    </row>
    <row r="5" spans="1:9" ht="45" x14ac:dyDescent="0.25">
      <c r="A5" s="104" t="s">
        <v>0</v>
      </c>
      <c r="B5" s="105" t="s">
        <v>121</v>
      </c>
      <c r="C5" s="123" t="s">
        <v>157</v>
      </c>
      <c r="D5" s="123" t="s">
        <v>177</v>
      </c>
      <c r="E5" s="123" t="s">
        <v>156</v>
      </c>
      <c r="F5" s="149" t="s">
        <v>124</v>
      </c>
      <c r="G5" s="143" t="s">
        <v>175</v>
      </c>
      <c r="H5" s="123" t="s">
        <v>119</v>
      </c>
      <c r="I5" s="154" t="s">
        <v>120</v>
      </c>
    </row>
    <row r="6" spans="1:9" ht="26.25" customHeight="1" x14ac:dyDescent="0.3">
      <c r="A6" s="106" t="s">
        <v>1</v>
      </c>
      <c r="B6" s="111">
        <f>SUM(B7+B15)</f>
        <v>52969120</v>
      </c>
      <c r="C6" s="111">
        <f>SUM(C7+C15)</f>
        <v>18000000</v>
      </c>
      <c r="D6" s="124">
        <f>SUM(D7,D15)</f>
        <v>889024</v>
      </c>
      <c r="E6" s="124">
        <f t="shared" ref="E6" si="0">SUM(E7+E15)</f>
        <v>121501430</v>
      </c>
      <c r="F6" s="150">
        <f>SUM(B6:E6)</f>
        <v>193359574</v>
      </c>
      <c r="G6" s="144">
        <v>-158714741</v>
      </c>
      <c r="H6" s="124">
        <f>SUM(H7)</f>
        <v>694205927</v>
      </c>
      <c r="I6" s="155">
        <f>SUM(I7+I15)</f>
        <v>728850760</v>
      </c>
    </row>
    <row r="7" spans="1:9" ht="26.25" customHeight="1" x14ac:dyDescent="0.25">
      <c r="A7" s="107" t="s">
        <v>3</v>
      </c>
      <c r="B7" s="111">
        <f>SUM(B8:B14:B15)</f>
        <v>52969120</v>
      </c>
      <c r="C7" s="111">
        <f>SUM(C8:C14)</f>
        <v>18000000</v>
      </c>
      <c r="D7" s="124">
        <f>SUM(D8:D14)</f>
        <v>889024</v>
      </c>
      <c r="E7" s="124">
        <f>SUM(E8:E13,E15)</f>
        <v>121501430</v>
      </c>
      <c r="F7" s="150">
        <f>SUM(F8:F13)</f>
        <v>193359574</v>
      </c>
      <c r="G7" s="144">
        <v>-158714741</v>
      </c>
      <c r="H7" s="124">
        <f>SUM(H8:H14)</f>
        <v>694205927</v>
      </c>
      <c r="I7" s="155">
        <f>SUM(I8:I14)</f>
        <v>728850760</v>
      </c>
    </row>
    <row r="8" spans="1:9" ht="26.25" customHeight="1" x14ac:dyDescent="0.25">
      <c r="A8" s="108" t="s">
        <v>123</v>
      </c>
      <c r="B8" s="111"/>
      <c r="C8" s="124"/>
      <c r="D8" s="124"/>
      <c r="E8" s="124"/>
      <c r="F8" s="150"/>
      <c r="G8" s="145"/>
      <c r="H8" s="125">
        <v>239494372</v>
      </c>
      <c r="I8" s="155">
        <f>SUM(F8:H8)</f>
        <v>239494372</v>
      </c>
    </row>
    <row r="9" spans="1:9" ht="26.25" customHeight="1" x14ac:dyDescent="0.25">
      <c r="A9" s="108" t="s">
        <v>109</v>
      </c>
      <c r="B9" s="110">
        <v>52849007</v>
      </c>
      <c r="C9" s="125">
        <v>13134696</v>
      </c>
      <c r="D9" s="125">
        <v>360000</v>
      </c>
      <c r="E9" s="125">
        <v>92371038</v>
      </c>
      <c r="F9" s="150">
        <f t="shared" ref="F9:F14" si="1">SUM(B9:E9)</f>
        <v>158714741</v>
      </c>
      <c r="G9" s="145">
        <v>-158714741</v>
      </c>
      <c r="H9" s="125"/>
      <c r="I9" s="155">
        <f t="shared" ref="I9:I14" si="2">SUM(F9:H9)</f>
        <v>0</v>
      </c>
    </row>
    <row r="10" spans="1:9" ht="26.25" customHeight="1" x14ac:dyDescent="0.25">
      <c r="A10" s="108" t="s">
        <v>57</v>
      </c>
      <c r="B10" s="110"/>
      <c r="C10" s="125"/>
      <c r="D10" s="125"/>
      <c r="E10" s="125"/>
      <c r="F10" s="150">
        <f t="shared" si="1"/>
        <v>0</v>
      </c>
      <c r="G10" s="145"/>
      <c r="H10" s="125">
        <v>12750000</v>
      </c>
      <c r="I10" s="155">
        <f t="shared" si="2"/>
        <v>12750000</v>
      </c>
    </row>
    <row r="11" spans="1:9" ht="26.25" customHeight="1" x14ac:dyDescent="0.25">
      <c r="A11" s="109" t="s">
        <v>122</v>
      </c>
      <c r="B11" s="110">
        <v>100000</v>
      </c>
      <c r="C11" s="125">
        <v>4332200</v>
      </c>
      <c r="D11" s="125"/>
      <c r="E11" s="125">
        <v>19574447</v>
      </c>
      <c r="F11" s="150">
        <f t="shared" si="1"/>
        <v>24006647</v>
      </c>
      <c r="G11" s="145"/>
      <c r="H11" s="125">
        <v>8700000</v>
      </c>
      <c r="I11" s="155">
        <f t="shared" si="2"/>
        <v>32706647</v>
      </c>
    </row>
    <row r="12" spans="1:9" ht="32.25" customHeight="1" x14ac:dyDescent="0.25">
      <c r="A12" s="109" t="s">
        <v>27</v>
      </c>
      <c r="B12" s="110"/>
      <c r="C12" s="125"/>
      <c r="D12" s="125"/>
      <c r="E12" s="125"/>
      <c r="F12" s="150">
        <f t="shared" si="1"/>
        <v>0</v>
      </c>
      <c r="G12" s="145"/>
      <c r="H12" s="125">
        <v>108500000</v>
      </c>
      <c r="I12" s="155">
        <f t="shared" si="2"/>
        <v>108500000</v>
      </c>
    </row>
    <row r="13" spans="1:9" ht="32.25" customHeight="1" x14ac:dyDescent="0.25">
      <c r="A13" s="109" t="s">
        <v>125</v>
      </c>
      <c r="B13" s="110">
        <v>20113</v>
      </c>
      <c r="C13" s="125">
        <v>533104</v>
      </c>
      <c r="D13" s="125">
        <v>529024</v>
      </c>
      <c r="E13" s="125">
        <v>9555945</v>
      </c>
      <c r="F13" s="150">
        <f t="shared" si="1"/>
        <v>10638186</v>
      </c>
      <c r="G13" s="145"/>
      <c r="H13" s="125">
        <v>278598669</v>
      </c>
      <c r="I13" s="155">
        <f t="shared" si="2"/>
        <v>289236855</v>
      </c>
    </row>
    <row r="14" spans="1:9" ht="31.5" customHeight="1" x14ac:dyDescent="0.25">
      <c r="A14" s="109" t="s">
        <v>55</v>
      </c>
      <c r="B14" s="110"/>
      <c r="C14" s="125"/>
      <c r="D14" s="125"/>
      <c r="E14" s="125"/>
      <c r="F14" s="150">
        <f t="shared" si="1"/>
        <v>0</v>
      </c>
      <c r="G14" s="145"/>
      <c r="H14" s="125">
        <v>46162886</v>
      </c>
      <c r="I14" s="155">
        <f t="shared" si="2"/>
        <v>46162886</v>
      </c>
    </row>
    <row r="15" spans="1:9" ht="26.25" customHeight="1" x14ac:dyDescent="0.25">
      <c r="A15" s="107" t="s">
        <v>4</v>
      </c>
      <c r="B15" s="111">
        <f>SUM(B16:B18)</f>
        <v>0</v>
      </c>
      <c r="C15" s="111">
        <f t="shared" ref="C15:I15" si="3">SUM(C16:C18)</f>
        <v>0</v>
      </c>
      <c r="D15" s="124"/>
      <c r="E15" s="124">
        <f t="shared" si="3"/>
        <v>0</v>
      </c>
      <c r="F15" s="150">
        <f t="shared" si="3"/>
        <v>0</v>
      </c>
      <c r="G15" s="144">
        <f t="shared" si="3"/>
        <v>0</v>
      </c>
      <c r="H15" s="124"/>
      <c r="I15" s="155">
        <f t="shared" si="3"/>
        <v>0</v>
      </c>
    </row>
    <row r="16" spans="1:9" ht="26.25" customHeight="1" x14ac:dyDescent="0.25">
      <c r="A16" s="108" t="s">
        <v>57</v>
      </c>
      <c r="B16" s="110"/>
      <c r="C16" s="125"/>
      <c r="D16" s="125"/>
      <c r="E16" s="125"/>
      <c r="F16" s="151">
        <f>SUM(B16:E16)</f>
        <v>0</v>
      </c>
      <c r="G16" s="146"/>
      <c r="H16" s="125"/>
      <c r="I16" s="156">
        <f>SUM(F16:H16)</f>
        <v>0</v>
      </c>
    </row>
    <row r="17" spans="1:9" ht="36" customHeight="1" x14ac:dyDescent="0.25">
      <c r="A17" s="109" t="s">
        <v>28</v>
      </c>
      <c r="B17" s="110"/>
      <c r="C17" s="125"/>
      <c r="D17" s="125"/>
      <c r="E17" s="125"/>
      <c r="F17" s="151">
        <f>SUM(B17:E17)</f>
        <v>0</v>
      </c>
      <c r="G17" s="146"/>
      <c r="H17" s="125"/>
      <c r="I17" s="156">
        <f>SUM(F17:H17)</f>
        <v>0</v>
      </c>
    </row>
    <row r="18" spans="1:9" ht="34.5" customHeight="1" x14ac:dyDescent="0.25">
      <c r="A18" s="109" t="s">
        <v>126</v>
      </c>
      <c r="B18" s="110"/>
      <c r="C18" s="125"/>
      <c r="D18" s="125"/>
      <c r="E18" s="125"/>
      <c r="F18" s="151">
        <f>SUM(B18:E18)</f>
        <v>0</v>
      </c>
      <c r="G18" s="146"/>
      <c r="H18" s="125"/>
      <c r="I18" s="156">
        <f>SUM(F18:H18)</f>
        <v>0</v>
      </c>
    </row>
    <row r="19" spans="1:9" ht="26.25" customHeight="1" x14ac:dyDescent="0.3">
      <c r="A19" s="106" t="s">
        <v>2</v>
      </c>
      <c r="B19" s="111">
        <f t="shared" ref="B19:I19" si="4">SUM(B20+B27)</f>
        <v>52969120</v>
      </c>
      <c r="C19" s="111">
        <f t="shared" si="4"/>
        <v>18000000</v>
      </c>
      <c r="D19" s="124">
        <f>SUM(D20,D27)</f>
        <v>889024</v>
      </c>
      <c r="E19" s="124">
        <f t="shared" si="4"/>
        <v>121501430</v>
      </c>
      <c r="F19" s="150">
        <f t="shared" si="4"/>
        <v>193359574</v>
      </c>
      <c r="G19" s="144">
        <f t="shared" si="4"/>
        <v>0</v>
      </c>
      <c r="H19" s="124">
        <f>SUM(H20,H27)</f>
        <v>535491186</v>
      </c>
      <c r="I19" s="155">
        <f t="shared" si="4"/>
        <v>728850760</v>
      </c>
    </row>
    <row r="20" spans="1:9" ht="26.25" customHeight="1" x14ac:dyDescent="0.25">
      <c r="A20" s="107" t="s">
        <v>7</v>
      </c>
      <c r="B20" s="111">
        <f>SUM(B21:B26)</f>
        <v>52969120</v>
      </c>
      <c r="C20" s="111">
        <f t="shared" ref="C20:I20" si="5">SUM(C21:C26)</f>
        <v>18000000</v>
      </c>
      <c r="D20" s="124">
        <f>SUM(D21:D23)</f>
        <v>889024</v>
      </c>
      <c r="E20" s="124">
        <f t="shared" si="5"/>
        <v>121501430</v>
      </c>
      <c r="F20" s="150">
        <f t="shared" si="5"/>
        <v>193359574</v>
      </c>
      <c r="G20" s="144">
        <f t="shared" si="5"/>
        <v>0</v>
      </c>
      <c r="H20" s="124">
        <f t="shared" si="5"/>
        <v>264311445</v>
      </c>
      <c r="I20" s="155">
        <f t="shared" si="5"/>
        <v>457671019</v>
      </c>
    </row>
    <row r="21" spans="1:9" ht="26.25" customHeight="1" x14ac:dyDescent="0.25">
      <c r="A21" s="108" t="s">
        <v>8</v>
      </c>
      <c r="B21" s="110">
        <v>40800000</v>
      </c>
      <c r="C21" s="125">
        <v>9400000</v>
      </c>
      <c r="D21" s="125">
        <v>345000</v>
      </c>
      <c r="E21" s="125">
        <v>57035000</v>
      </c>
      <c r="F21" s="151">
        <f>SUM(B21:E21)</f>
        <v>107580000</v>
      </c>
      <c r="G21" s="146"/>
      <c r="H21" s="125">
        <v>114960757</v>
      </c>
      <c r="I21" s="156">
        <f t="shared" ref="I21:I26" si="6">SUM(F21:H21)</f>
        <v>222540757</v>
      </c>
    </row>
    <row r="22" spans="1:9" ht="26.25" customHeight="1" x14ac:dyDescent="0.25">
      <c r="A22" s="108" t="s">
        <v>108</v>
      </c>
      <c r="B22" s="110">
        <v>6324000</v>
      </c>
      <c r="C22" s="125">
        <v>1500000</v>
      </c>
      <c r="D22" s="125">
        <v>15000</v>
      </c>
      <c r="E22" s="125">
        <v>8990000</v>
      </c>
      <c r="F22" s="151">
        <f>SUM(B22:E22)</f>
        <v>16829000</v>
      </c>
      <c r="G22" s="146"/>
      <c r="H22" s="125">
        <v>17390893</v>
      </c>
      <c r="I22" s="156">
        <f t="shared" si="6"/>
        <v>34219893</v>
      </c>
    </row>
    <row r="23" spans="1:9" ht="26.25" customHeight="1" x14ac:dyDescent="0.25">
      <c r="A23" s="108" t="s">
        <v>9</v>
      </c>
      <c r="B23" s="110">
        <v>5845120</v>
      </c>
      <c r="C23" s="125">
        <v>7100000</v>
      </c>
      <c r="D23" s="125">
        <v>529024</v>
      </c>
      <c r="E23" s="125">
        <v>55476430</v>
      </c>
      <c r="F23" s="151">
        <f>SUM(B23:E23)</f>
        <v>68950574</v>
      </c>
      <c r="G23" s="146"/>
      <c r="H23" s="125">
        <v>78238019</v>
      </c>
      <c r="I23" s="156">
        <f t="shared" si="6"/>
        <v>147188593</v>
      </c>
    </row>
    <row r="24" spans="1:9" ht="26.25" customHeight="1" x14ac:dyDescent="0.25">
      <c r="A24" s="108" t="s">
        <v>128</v>
      </c>
      <c r="B24" s="110"/>
      <c r="C24" s="125"/>
      <c r="D24" s="125"/>
      <c r="E24" s="125"/>
      <c r="F24" s="151"/>
      <c r="G24" s="146"/>
      <c r="H24" s="125">
        <v>800000</v>
      </c>
      <c r="I24" s="156">
        <f t="shared" si="6"/>
        <v>800000</v>
      </c>
    </row>
    <row r="25" spans="1:9" ht="33" customHeight="1" x14ac:dyDescent="0.25">
      <c r="A25" s="109" t="s">
        <v>129</v>
      </c>
      <c r="B25" s="110"/>
      <c r="C25" s="125"/>
      <c r="D25" s="125"/>
      <c r="E25" s="125"/>
      <c r="F25" s="151">
        <f>SUM(B25:E25)</f>
        <v>0</v>
      </c>
      <c r="G25" s="146"/>
      <c r="H25" s="125">
        <v>43342000</v>
      </c>
      <c r="I25" s="156">
        <f t="shared" si="6"/>
        <v>43342000</v>
      </c>
    </row>
    <row r="26" spans="1:9" ht="26.25" customHeight="1" x14ac:dyDescent="0.25">
      <c r="A26" s="108" t="s">
        <v>127</v>
      </c>
      <c r="B26" s="110"/>
      <c r="C26" s="125"/>
      <c r="D26" s="125"/>
      <c r="E26" s="125"/>
      <c r="F26" s="151">
        <f>SUM(B26:E26)</f>
        <v>0</v>
      </c>
      <c r="G26" s="146"/>
      <c r="H26" s="125">
        <v>9579776</v>
      </c>
      <c r="I26" s="156">
        <f t="shared" si="6"/>
        <v>9579776</v>
      </c>
    </row>
    <row r="27" spans="1:9" ht="26.25" customHeight="1" x14ac:dyDescent="0.25">
      <c r="A27" s="107" t="s">
        <v>10</v>
      </c>
      <c r="B27" s="111">
        <f t="shared" ref="B27:I27" si="7">SUM(B28:B29)</f>
        <v>0</v>
      </c>
      <c r="C27" s="111">
        <f t="shared" si="7"/>
        <v>0</v>
      </c>
      <c r="D27" s="124">
        <f>SUM(D28,D29)</f>
        <v>0</v>
      </c>
      <c r="E27" s="124">
        <f t="shared" si="7"/>
        <v>0</v>
      </c>
      <c r="F27" s="150">
        <f t="shared" si="7"/>
        <v>0</v>
      </c>
      <c r="G27" s="144">
        <f t="shared" si="7"/>
        <v>0</v>
      </c>
      <c r="H27" s="124">
        <f>SUM(H28:H29)</f>
        <v>271179741</v>
      </c>
      <c r="I27" s="155">
        <f t="shared" si="7"/>
        <v>271179741</v>
      </c>
    </row>
    <row r="28" spans="1:9" ht="26.25" customHeight="1" x14ac:dyDescent="0.25">
      <c r="A28" s="108" t="s">
        <v>31</v>
      </c>
      <c r="B28" s="110"/>
      <c r="C28" s="125"/>
      <c r="D28" s="125"/>
      <c r="E28" s="125"/>
      <c r="F28" s="151">
        <f>SUM(B28:E28)</f>
        <v>0</v>
      </c>
      <c r="G28" s="146"/>
      <c r="H28" s="125">
        <v>3172191</v>
      </c>
      <c r="I28" s="156">
        <f>SUM(F28:H28)</f>
        <v>3172191</v>
      </c>
    </row>
    <row r="29" spans="1:9" ht="26.25" customHeight="1" x14ac:dyDescent="0.25">
      <c r="A29" s="126" t="s">
        <v>32</v>
      </c>
      <c r="B29" s="127"/>
      <c r="C29" s="128"/>
      <c r="D29" s="128"/>
      <c r="E29" s="128"/>
      <c r="F29" s="152">
        <f>SUM(B29:E29)</f>
        <v>0</v>
      </c>
      <c r="G29" s="147"/>
      <c r="H29" s="128">
        <v>268007550</v>
      </c>
      <c r="I29" s="157">
        <f>SUM(F29:H29)</f>
        <v>268007550</v>
      </c>
    </row>
    <row r="30" spans="1:9" ht="27" customHeight="1" thickBot="1" x14ac:dyDescent="0.3">
      <c r="A30" s="129" t="s">
        <v>56</v>
      </c>
      <c r="B30" s="130">
        <f t="shared" ref="B30:I30" si="8">SUM(B6-B19)</f>
        <v>0</v>
      </c>
      <c r="C30" s="130">
        <f t="shared" si="8"/>
        <v>0</v>
      </c>
      <c r="D30" s="142">
        <f>SUM(D7-D19)</f>
        <v>0</v>
      </c>
      <c r="E30" s="142">
        <f t="shared" si="8"/>
        <v>0</v>
      </c>
      <c r="F30" s="153">
        <f t="shared" si="8"/>
        <v>0</v>
      </c>
      <c r="G30" s="148">
        <f t="shared" si="8"/>
        <v>-158714741</v>
      </c>
      <c r="H30" s="142">
        <f>SUM(H6-H19)</f>
        <v>158714741</v>
      </c>
      <c r="I30" s="158">
        <f t="shared" si="8"/>
        <v>0</v>
      </c>
    </row>
  </sheetData>
  <mergeCells count="2">
    <mergeCell ref="A2:I2"/>
    <mergeCell ref="A3:I3"/>
  </mergeCells>
  <pageMargins left="1.299212598425197" right="0.70866141732283472" top="0.55118110236220474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B1" zoomScale="70" zoomScaleNormal="70" zoomScalePageLayoutView="75" workbookViewId="0">
      <selection activeCell="L9" sqref="L9"/>
    </sheetView>
  </sheetViews>
  <sheetFormatPr defaultRowHeight="15" x14ac:dyDescent="0.25"/>
  <cols>
    <col min="1" max="1" width="40" customWidth="1"/>
    <col min="2" max="2" width="18.7109375" bestFit="1" customWidth="1"/>
    <col min="3" max="3" width="18.7109375" style="193" bestFit="1" customWidth="1"/>
    <col min="4" max="4" width="15.7109375" customWidth="1"/>
    <col min="5" max="5" width="21.140625" bestFit="1" customWidth="1"/>
    <col min="6" max="6" width="18.28515625" customWidth="1"/>
    <col min="7" max="7" width="17.42578125" customWidth="1"/>
    <col min="8" max="8" width="18.85546875" customWidth="1"/>
    <col min="9" max="9" width="15.140625" customWidth="1"/>
    <col min="10" max="10" width="17.140625" bestFit="1" customWidth="1"/>
    <col min="11" max="11" width="18.140625" bestFit="1" customWidth="1"/>
    <col min="12" max="12" width="15.42578125" customWidth="1"/>
    <col min="13" max="13" width="15.28515625" customWidth="1"/>
    <col min="14" max="14" width="18.7109375" customWidth="1"/>
    <col min="15" max="15" width="17.28515625" customWidth="1"/>
    <col min="16" max="16" width="20.85546875" customWidth="1"/>
  </cols>
  <sheetData>
    <row r="1" spans="1:16" ht="18.75" x14ac:dyDescent="0.3">
      <c r="O1" s="140" t="s">
        <v>190</v>
      </c>
    </row>
    <row r="2" spans="1:16" ht="25.5" customHeight="1" x14ac:dyDescent="0.3">
      <c r="A2" s="198" t="s">
        <v>158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28.5" customHeight="1" x14ac:dyDescent="0.3">
      <c r="A3" s="198" t="s">
        <v>170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6" x14ac:dyDescent="0.25">
      <c r="A4" s="84"/>
      <c r="B4" s="84"/>
      <c r="C4" s="194"/>
      <c r="D4" s="84"/>
    </row>
    <row r="5" spans="1:16" ht="15.75" thickBot="1" x14ac:dyDescent="0.3">
      <c r="A5" s="84"/>
      <c r="B5" s="84"/>
      <c r="C5" s="194"/>
      <c r="D5" s="84"/>
      <c r="O5" s="86" t="s">
        <v>117</v>
      </c>
    </row>
    <row r="6" spans="1:16" s="90" customFormat="1" ht="31.5" customHeight="1" thickBot="1" x14ac:dyDescent="0.4">
      <c r="A6" s="203" t="s">
        <v>25</v>
      </c>
      <c r="B6" s="205" t="s">
        <v>23</v>
      </c>
      <c r="C6" s="206"/>
      <c r="D6" s="206"/>
      <c r="E6" s="206"/>
      <c r="F6" s="206"/>
      <c r="G6" s="207"/>
      <c r="H6" s="208" t="s">
        <v>24</v>
      </c>
      <c r="I6" s="206"/>
      <c r="J6" s="206"/>
      <c r="K6" s="206"/>
      <c r="L6" s="206"/>
      <c r="M6" s="206"/>
      <c r="N6" s="206"/>
      <c r="O6" s="209"/>
    </row>
    <row r="7" spans="1:16" s="90" customFormat="1" ht="31.5" customHeight="1" x14ac:dyDescent="0.35">
      <c r="A7" s="204"/>
      <c r="B7" s="189" t="s">
        <v>18</v>
      </c>
      <c r="C7" s="133" t="s">
        <v>19</v>
      </c>
      <c r="D7" s="88" t="s">
        <v>76</v>
      </c>
      <c r="E7" s="88" t="s">
        <v>3</v>
      </c>
      <c r="F7" s="89" t="s">
        <v>152</v>
      </c>
      <c r="G7" s="89" t="s">
        <v>11</v>
      </c>
      <c r="H7" s="133" t="s">
        <v>5</v>
      </c>
      <c r="I7" s="88" t="s">
        <v>20</v>
      </c>
      <c r="J7" s="88" t="s">
        <v>6</v>
      </c>
      <c r="K7" s="88" t="s">
        <v>21</v>
      </c>
      <c r="L7" s="88" t="s">
        <v>153</v>
      </c>
      <c r="M7" s="88" t="s">
        <v>131</v>
      </c>
      <c r="N7" s="88" t="s">
        <v>22</v>
      </c>
      <c r="O7" s="134" t="s">
        <v>12</v>
      </c>
    </row>
    <row r="8" spans="1:16" s="90" customFormat="1" ht="31.5" customHeight="1" x14ac:dyDescent="0.35">
      <c r="A8" s="91" t="s">
        <v>16</v>
      </c>
      <c r="B8" s="190">
        <v>9003560</v>
      </c>
      <c r="C8" s="135"/>
      <c r="D8" s="92"/>
      <c r="E8" s="92"/>
      <c r="F8" s="93"/>
      <c r="G8" s="93">
        <f t="shared" ref="G8:G17" si="0">SUM(B8:F8)</f>
        <v>9003560</v>
      </c>
      <c r="H8" s="135"/>
      <c r="I8" s="92"/>
      <c r="J8" s="92">
        <v>9003560</v>
      </c>
      <c r="K8" s="92"/>
      <c r="L8" s="92"/>
      <c r="M8" s="92"/>
      <c r="N8" s="92"/>
      <c r="O8" s="136">
        <f t="shared" ref="O8:O27" si="1">SUM(H8:N8)</f>
        <v>9003560</v>
      </c>
      <c r="P8" s="186">
        <f t="shared" ref="P8:P28" si="2">SUM(G8-O8)</f>
        <v>0</v>
      </c>
    </row>
    <row r="9" spans="1:16" s="90" customFormat="1" ht="31.5" customHeight="1" x14ac:dyDescent="0.35">
      <c r="A9" s="91" t="s">
        <v>17</v>
      </c>
      <c r="B9" s="190">
        <v>6662316</v>
      </c>
      <c r="C9" s="135"/>
      <c r="D9" s="92"/>
      <c r="E9" s="92"/>
      <c r="F9" s="93"/>
      <c r="G9" s="93">
        <f t="shared" si="0"/>
        <v>6662316</v>
      </c>
      <c r="H9" s="135"/>
      <c r="I9" s="92"/>
      <c r="J9" s="92">
        <v>6662316</v>
      </c>
      <c r="K9" s="92"/>
      <c r="L9" s="92"/>
      <c r="M9" s="92"/>
      <c r="N9" s="92"/>
      <c r="O9" s="136">
        <f t="shared" si="1"/>
        <v>6662316</v>
      </c>
      <c r="P9" s="186">
        <f t="shared" si="2"/>
        <v>0</v>
      </c>
    </row>
    <row r="10" spans="1:16" s="90" customFormat="1" ht="31.5" customHeight="1" x14ac:dyDescent="0.35">
      <c r="A10" s="91" t="s">
        <v>132</v>
      </c>
      <c r="B10" s="190">
        <v>3257881</v>
      </c>
      <c r="C10" s="135"/>
      <c r="D10" s="92"/>
      <c r="E10" s="92"/>
      <c r="F10" s="93"/>
      <c r="G10" s="93">
        <f t="shared" si="0"/>
        <v>3257881</v>
      </c>
      <c r="H10" s="135">
        <v>2611200</v>
      </c>
      <c r="I10" s="92">
        <v>404736</v>
      </c>
      <c r="J10" s="92">
        <v>241945</v>
      </c>
      <c r="K10" s="92"/>
      <c r="L10" s="92"/>
      <c r="M10" s="92"/>
      <c r="N10" s="92"/>
      <c r="O10" s="136">
        <f t="shared" si="1"/>
        <v>3257881</v>
      </c>
      <c r="P10" s="186">
        <f t="shared" si="2"/>
        <v>0</v>
      </c>
    </row>
    <row r="11" spans="1:16" s="90" customFormat="1" ht="31.5" customHeight="1" x14ac:dyDescent="0.35">
      <c r="A11" s="91" t="s">
        <v>133</v>
      </c>
      <c r="B11" s="190">
        <v>3147305</v>
      </c>
      <c r="C11" s="135"/>
      <c r="D11" s="92"/>
      <c r="E11" s="92"/>
      <c r="F11" s="93"/>
      <c r="G11" s="93">
        <f t="shared" si="0"/>
        <v>3147305</v>
      </c>
      <c r="H11" s="135"/>
      <c r="I11" s="92"/>
      <c r="J11" s="92">
        <v>3147305</v>
      </c>
      <c r="K11" s="92"/>
      <c r="L11" s="92"/>
      <c r="M11" s="92"/>
      <c r="N11" s="92"/>
      <c r="O11" s="136">
        <f t="shared" si="1"/>
        <v>3147305</v>
      </c>
      <c r="P11" s="186">
        <f t="shared" si="2"/>
        <v>0</v>
      </c>
    </row>
    <row r="12" spans="1:16" s="90" customFormat="1" ht="31.5" customHeight="1" x14ac:dyDescent="0.35">
      <c r="A12" s="91" t="s">
        <v>134</v>
      </c>
      <c r="B12" s="190">
        <v>11732795</v>
      </c>
      <c r="C12" s="135"/>
      <c r="D12" s="92">
        <v>12750000</v>
      </c>
      <c r="E12" s="92">
        <v>8700000</v>
      </c>
      <c r="F12" s="93">
        <v>7418928</v>
      </c>
      <c r="G12" s="93">
        <f t="shared" si="0"/>
        <v>40601723</v>
      </c>
      <c r="H12" s="135">
        <v>33504800</v>
      </c>
      <c r="I12" s="92">
        <v>5192244</v>
      </c>
      <c r="J12" s="92">
        <v>31020587</v>
      </c>
      <c r="K12" s="92">
        <v>800000</v>
      </c>
      <c r="L12" s="92"/>
      <c r="M12" s="92">
        <v>9579776</v>
      </c>
      <c r="N12" s="92"/>
      <c r="O12" s="136">
        <f t="shared" si="1"/>
        <v>80097407</v>
      </c>
      <c r="P12" s="186">
        <f t="shared" si="2"/>
        <v>-39495684</v>
      </c>
    </row>
    <row r="13" spans="1:16" s="90" customFormat="1" ht="31.5" customHeight="1" x14ac:dyDescent="0.35">
      <c r="A13" s="91" t="s">
        <v>135</v>
      </c>
      <c r="B13" s="190">
        <v>2057160</v>
      </c>
      <c r="C13" s="135"/>
      <c r="D13" s="92"/>
      <c r="E13" s="92"/>
      <c r="F13" s="93"/>
      <c r="G13" s="93">
        <f t="shared" si="0"/>
        <v>2057160</v>
      </c>
      <c r="H13" s="135"/>
      <c r="I13" s="92"/>
      <c r="J13" s="92"/>
      <c r="K13" s="92"/>
      <c r="L13" s="92"/>
      <c r="M13" s="92"/>
      <c r="N13" s="92"/>
      <c r="O13" s="136">
        <f t="shared" si="1"/>
        <v>0</v>
      </c>
      <c r="P13" s="186">
        <f t="shared" si="2"/>
        <v>2057160</v>
      </c>
    </row>
    <row r="14" spans="1:16" s="90" customFormat="1" ht="31.5" customHeight="1" x14ac:dyDescent="0.35">
      <c r="A14" s="91" t="s">
        <v>155</v>
      </c>
      <c r="B14" s="190">
        <v>4340000</v>
      </c>
      <c r="C14" s="135"/>
      <c r="D14" s="92"/>
      <c r="E14" s="92">
        <v>4332200</v>
      </c>
      <c r="F14" s="93">
        <v>533104</v>
      </c>
      <c r="G14" s="93">
        <f t="shared" si="0"/>
        <v>9205304</v>
      </c>
      <c r="H14" s="135">
        <v>9400000</v>
      </c>
      <c r="I14" s="92">
        <v>1500000</v>
      </c>
      <c r="J14" s="92">
        <v>7100000</v>
      </c>
      <c r="K14" s="92"/>
      <c r="L14" s="92"/>
      <c r="M14" s="92"/>
      <c r="N14" s="92"/>
      <c r="O14" s="136">
        <f>SUM(H14:N14)</f>
        <v>18000000</v>
      </c>
      <c r="P14" s="186">
        <f t="shared" si="2"/>
        <v>-8794696</v>
      </c>
    </row>
    <row r="15" spans="1:16" s="90" customFormat="1" ht="31.5" customHeight="1" x14ac:dyDescent="0.35">
      <c r="A15" s="91" t="s">
        <v>151</v>
      </c>
      <c r="B15" s="190">
        <v>43342000</v>
      </c>
      <c r="C15" s="135"/>
      <c r="D15" s="92"/>
      <c r="E15" s="92"/>
      <c r="F15" s="93"/>
      <c r="G15" s="93">
        <f t="shared" si="0"/>
        <v>43342000</v>
      </c>
      <c r="H15" s="135"/>
      <c r="I15" s="92"/>
      <c r="J15" s="92"/>
      <c r="K15" s="92"/>
      <c r="L15" s="92">
        <v>43342000</v>
      </c>
      <c r="M15" s="92"/>
      <c r="N15" s="92"/>
      <c r="O15" s="136">
        <f t="shared" si="1"/>
        <v>43342000</v>
      </c>
      <c r="P15" s="186">
        <f t="shared" si="2"/>
        <v>0</v>
      </c>
    </row>
    <row r="16" spans="1:16" s="90" customFormat="1" ht="31.5" customHeight="1" x14ac:dyDescent="0.35">
      <c r="A16" s="91" t="s">
        <v>136</v>
      </c>
      <c r="B16" s="190">
        <v>5027890</v>
      </c>
      <c r="C16" s="135"/>
      <c r="D16" s="92"/>
      <c r="E16" s="92"/>
      <c r="F16" s="93">
        <v>529024</v>
      </c>
      <c r="G16" s="93">
        <f t="shared" si="0"/>
        <v>5556914</v>
      </c>
      <c r="H16" s="135">
        <v>4100000</v>
      </c>
      <c r="I16" s="92">
        <v>170000</v>
      </c>
      <c r="J16" s="92">
        <v>6920000</v>
      </c>
      <c r="K16" s="92"/>
      <c r="L16" s="92"/>
      <c r="M16" s="92"/>
      <c r="N16" s="92"/>
      <c r="O16" s="136">
        <f t="shared" si="1"/>
        <v>11190000</v>
      </c>
      <c r="P16" s="186">
        <f t="shared" si="2"/>
        <v>-5633086</v>
      </c>
    </row>
    <row r="17" spans="1:16" s="90" customFormat="1" ht="31.15" customHeight="1" x14ac:dyDescent="0.35">
      <c r="A17" s="91" t="s">
        <v>137</v>
      </c>
      <c r="B17" s="190"/>
      <c r="C17" s="135">
        <v>8500000</v>
      </c>
      <c r="D17" s="92"/>
      <c r="E17" s="92"/>
      <c r="F17" s="93"/>
      <c r="G17" s="93">
        <f t="shared" si="0"/>
        <v>8500000</v>
      </c>
      <c r="H17" s="135">
        <v>5825688</v>
      </c>
      <c r="I17" s="92">
        <v>902982</v>
      </c>
      <c r="J17" s="92">
        <v>1190188</v>
      </c>
      <c r="K17" s="92"/>
      <c r="L17" s="92"/>
      <c r="M17" s="92"/>
      <c r="N17" s="92"/>
      <c r="O17" s="136">
        <f t="shared" si="1"/>
        <v>7918858</v>
      </c>
      <c r="P17" s="186">
        <f t="shared" si="2"/>
        <v>581142</v>
      </c>
    </row>
    <row r="18" spans="1:16" s="90" customFormat="1" ht="31.5" customHeight="1" x14ac:dyDescent="0.35">
      <c r="A18" s="91" t="s">
        <v>138</v>
      </c>
      <c r="B18" s="190"/>
      <c r="C18" s="135"/>
      <c r="D18" s="92"/>
      <c r="E18" s="92"/>
      <c r="F18" s="93"/>
      <c r="G18" s="93"/>
      <c r="H18" s="135"/>
      <c r="I18" s="92"/>
      <c r="J18" s="92"/>
      <c r="K18" s="92"/>
      <c r="L18" s="92"/>
      <c r="M18" s="92"/>
      <c r="N18" s="92"/>
      <c r="O18" s="136">
        <f t="shared" si="1"/>
        <v>0</v>
      </c>
      <c r="P18" s="186">
        <f t="shared" si="2"/>
        <v>0</v>
      </c>
    </row>
    <row r="19" spans="1:16" s="90" customFormat="1" ht="31.5" customHeight="1" x14ac:dyDescent="0.35">
      <c r="A19" s="91" t="s">
        <v>154</v>
      </c>
      <c r="B19" s="190"/>
      <c r="C19" s="135"/>
      <c r="D19" s="92"/>
      <c r="E19" s="92"/>
      <c r="F19" s="93"/>
      <c r="G19" s="93">
        <f t="shared" ref="G19:G25" si="3">SUM(B19:F19)</f>
        <v>0</v>
      </c>
      <c r="H19" s="135"/>
      <c r="I19" s="92"/>
      <c r="J19" s="92"/>
      <c r="K19" s="92"/>
      <c r="L19" s="92"/>
      <c r="M19" s="92"/>
      <c r="N19" s="92"/>
      <c r="O19" s="136">
        <f t="shared" si="1"/>
        <v>0</v>
      </c>
      <c r="P19" s="186">
        <f t="shared" si="2"/>
        <v>0</v>
      </c>
    </row>
    <row r="20" spans="1:16" s="90" customFormat="1" ht="31.5" customHeight="1" x14ac:dyDescent="0.35">
      <c r="A20" s="91" t="s">
        <v>139</v>
      </c>
      <c r="B20" s="190"/>
      <c r="C20" s="135"/>
      <c r="D20" s="92"/>
      <c r="E20" s="92"/>
      <c r="F20" s="93"/>
      <c r="G20" s="93">
        <f t="shared" si="3"/>
        <v>0</v>
      </c>
      <c r="H20" s="135"/>
      <c r="I20" s="92"/>
      <c r="J20" s="92">
        <v>581142</v>
      </c>
      <c r="K20" s="92"/>
      <c r="L20" s="92"/>
      <c r="M20" s="92"/>
      <c r="N20" s="92"/>
      <c r="O20" s="136">
        <f t="shared" si="1"/>
        <v>581142</v>
      </c>
      <c r="P20" s="186">
        <f t="shared" si="2"/>
        <v>-581142</v>
      </c>
    </row>
    <row r="21" spans="1:16" s="90" customFormat="1" ht="31.15" customHeight="1" x14ac:dyDescent="0.35">
      <c r="A21" s="94" t="s">
        <v>141</v>
      </c>
      <c r="B21" s="190">
        <v>52849007</v>
      </c>
      <c r="C21" s="135"/>
      <c r="D21" s="92"/>
      <c r="E21" s="92">
        <v>100000</v>
      </c>
      <c r="F21" s="93">
        <v>20113</v>
      </c>
      <c r="G21" s="93">
        <f t="shared" si="3"/>
        <v>52969120</v>
      </c>
      <c r="H21" s="135">
        <v>40800000</v>
      </c>
      <c r="I21" s="92">
        <v>6324000</v>
      </c>
      <c r="J21" s="92">
        <v>5845120</v>
      </c>
      <c r="K21" s="92"/>
      <c r="L21" s="92"/>
      <c r="M21" s="92"/>
      <c r="N21" s="92"/>
      <c r="O21" s="136">
        <f>SUM(H21:N21)</f>
        <v>52969120</v>
      </c>
      <c r="P21" s="186">
        <f t="shared" si="2"/>
        <v>0</v>
      </c>
    </row>
    <row r="22" spans="1:16" s="90" customFormat="1" ht="36" customHeight="1" x14ac:dyDescent="0.35">
      <c r="A22" s="91" t="s">
        <v>140</v>
      </c>
      <c r="B22" s="190">
        <v>57851170</v>
      </c>
      <c r="C22" s="135"/>
      <c r="D22" s="92"/>
      <c r="E22" s="92"/>
      <c r="F22" s="93">
        <v>9555945</v>
      </c>
      <c r="G22" s="93">
        <f t="shared" si="3"/>
        <v>67407115</v>
      </c>
      <c r="H22" s="135">
        <v>41400000</v>
      </c>
      <c r="I22" s="92">
        <v>6400000</v>
      </c>
      <c r="J22" s="92">
        <v>9950947</v>
      </c>
      <c r="K22" s="92"/>
      <c r="L22" s="92"/>
      <c r="M22" s="92"/>
      <c r="N22" s="92"/>
      <c r="O22" s="136">
        <f t="shared" si="1"/>
        <v>57750947</v>
      </c>
      <c r="P22" s="186">
        <f t="shared" si="2"/>
        <v>9656168</v>
      </c>
    </row>
    <row r="23" spans="1:16" s="90" customFormat="1" ht="31.5" customHeight="1" x14ac:dyDescent="0.35">
      <c r="A23" s="91" t="s">
        <v>142</v>
      </c>
      <c r="B23" s="190">
        <v>34519868</v>
      </c>
      <c r="C23" s="135"/>
      <c r="D23" s="92"/>
      <c r="E23" s="92">
        <v>19574447</v>
      </c>
      <c r="F23" s="93"/>
      <c r="G23" s="93">
        <f t="shared" si="3"/>
        <v>54094315</v>
      </c>
      <c r="H23" s="135">
        <v>15635000</v>
      </c>
      <c r="I23" s="92">
        <v>2590000</v>
      </c>
      <c r="J23" s="92">
        <v>45525483</v>
      </c>
      <c r="K23" s="92"/>
      <c r="L23" s="92"/>
      <c r="M23" s="92"/>
      <c r="N23" s="92"/>
      <c r="O23" s="136">
        <f t="shared" si="1"/>
        <v>63750483</v>
      </c>
      <c r="P23" s="186">
        <f t="shared" si="2"/>
        <v>-9656168</v>
      </c>
    </row>
    <row r="24" spans="1:16" s="90" customFormat="1" ht="31.5" customHeight="1" x14ac:dyDescent="0.35">
      <c r="A24" s="131" t="s">
        <v>143</v>
      </c>
      <c r="B24" s="191">
        <v>5703420</v>
      </c>
      <c r="C24" s="137"/>
      <c r="D24" s="95"/>
      <c r="E24" s="95"/>
      <c r="F24" s="96"/>
      <c r="G24" s="93">
        <f t="shared" si="3"/>
        <v>5703420</v>
      </c>
      <c r="H24" s="137"/>
      <c r="I24" s="95"/>
      <c r="J24" s="95"/>
      <c r="K24" s="95"/>
      <c r="L24" s="95"/>
      <c r="M24" s="95"/>
      <c r="N24" s="95"/>
      <c r="O24" s="136">
        <f t="shared" si="1"/>
        <v>0</v>
      </c>
      <c r="P24" s="186">
        <f t="shared" si="2"/>
        <v>5703420</v>
      </c>
    </row>
    <row r="25" spans="1:16" s="90" customFormat="1" ht="31.5" customHeight="1" x14ac:dyDescent="0.35">
      <c r="A25" s="131" t="s">
        <v>144</v>
      </c>
      <c r="B25" s="191"/>
      <c r="C25" s="137">
        <v>100000000</v>
      </c>
      <c r="D25" s="95"/>
      <c r="E25" s="95"/>
      <c r="F25" s="96"/>
      <c r="G25" s="93">
        <f t="shared" si="3"/>
        <v>100000000</v>
      </c>
      <c r="H25" s="137">
        <v>69264069</v>
      </c>
      <c r="I25" s="95">
        <v>10735931</v>
      </c>
      <c r="J25" s="95">
        <v>20000000</v>
      </c>
      <c r="K25" s="95"/>
      <c r="L25" s="95"/>
      <c r="M25" s="95"/>
      <c r="N25" s="95"/>
      <c r="O25" s="136">
        <f>SUM(H25:N25)</f>
        <v>100000000</v>
      </c>
      <c r="P25" s="186">
        <f t="shared" si="2"/>
        <v>0</v>
      </c>
    </row>
    <row r="26" spans="1:16" s="90" customFormat="1" ht="31.5" customHeight="1" x14ac:dyDescent="0.35">
      <c r="A26" s="131" t="s">
        <v>178</v>
      </c>
      <c r="B26" s="191"/>
      <c r="C26" s="137"/>
      <c r="D26" s="95"/>
      <c r="E26" s="95"/>
      <c r="F26" s="96"/>
      <c r="G26" s="93">
        <v>46162886</v>
      </c>
      <c r="H26" s="137"/>
      <c r="I26" s="95"/>
      <c r="J26" s="95"/>
      <c r="K26" s="95"/>
      <c r="L26" s="95"/>
      <c r="M26" s="95"/>
      <c r="N26" s="95"/>
      <c r="O26" s="136">
        <f t="shared" si="1"/>
        <v>0</v>
      </c>
      <c r="P26" s="186">
        <f t="shared" si="2"/>
        <v>46162886</v>
      </c>
    </row>
    <row r="27" spans="1:16" s="90" customFormat="1" ht="33" customHeight="1" thickBot="1" x14ac:dyDescent="0.4">
      <c r="A27" s="112" t="s">
        <v>166</v>
      </c>
      <c r="B27" s="191"/>
      <c r="C27" s="137"/>
      <c r="D27" s="95"/>
      <c r="E27" s="95"/>
      <c r="F27" s="96">
        <v>271179741</v>
      </c>
      <c r="G27" s="93">
        <f>SUM(B27:F27)</f>
        <v>271179741</v>
      </c>
      <c r="H27" s="137"/>
      <c r="I27" s="95"/>
      <c r="J27" s="95"/>
      <c r="K27" s="95"/>
      <c r="L27" s="95"/>
      <c r="M27" s="95"/>
      <c r="N27" s="95">
        <v>271179741</v>
      </c>
      <c r="O27" s="136">
        <f t="shared" si="1"/>
        <v>271179741</v>
      </c>
      <c r="P27" s="186">
        <f t="shared" si="2"/>
        <v>0</v>
      </c>
    </row>
    <row r="28" spans="1:16" s="90" customFormat="1" ht="31.5" customHeight="1" thickBot="1" x14ac:dyDescent="0.4">
      <c r="A28" s="97" t="s">
        <v>106</v>
      </c>
      <c r="B28" s="192">
        <f>SUM(B8:B27)</f>
        <v>239494372</v>
      </c>
      <c r="C28" s="138">
        <f t="shared" ref="C28:O28" si="4">SUM(C8:C27)</f>
        <v>108500000</v>
      </c>
      <c r="D28" s="99">
        <f t="shared" si="4"/>
        <v>12750000</v>
      </c>
      <c r="E28" s="99">
        <f t="shared" si="4"/>
        <v>32706647</v>
      </c>
      <c r="F28" s="99">
        <f t="shared" si="4"/>
        <v>289236855</v>
      </c>
      <c r="G28" s="132">
        <f t="shared" si="4"/>
        <v>728850760</v>
      </c>
      <c r="H28" s="138">
        <f t="shared" si="4"/>
        <v>222540757</v>
      </c>
      <c r="I28" s="98">
        <f t="shared" si="4"/>
        <v>34219893</v>
      </c>
      <c r="J28" s="98">
        <f>SUM(J8:J27)</f>
        <v>147188593</v>
      </c>
      <c r="K28" s="98">
        <f t="shared" si="4"/>
        <v>800000</v>
      </c>
      <c r="L28" s="98">
        <f t="shared" si="4"/>
        <v>43342000</v>
      </c>
      <c r="M28" s="98">
        <f t="shared" si="4"/>
        <v>9579776</v>
      </c>
      <c r="N28" s="98">
        <f t="shared" si="4"/>
        <v>271179741</v>
      </c>
      <c r="O28" s="139">
        <f t="shared" si="4"/>
        <v>728850760</v>
      </c>
      <c r="P28" s="186">
        <f t="shared" si="2"/>
        <v>0</v>
      </c>
    </row>
    <row r="29" spans="1:16" s="90" customFormat="1" ht="31.5" customHeight="1" x14ac:dyDescent="0.35">
      <c r="B29" s="100"/>
      <c r="C29" s="195"/>
      <c r="D29" s="100"/>
      <c r="E29" s="100"/>
      <c r="F29" s="100"/>
      <c r="G29" s="100"/>
    </row>
    <row r="30" spans="1:16" ht="18.75" x14ac:dyDescent="0.3">
      <c r="A30" s="87"/>
      <c r="B30" s="87"/>
      <c r="C30" s="196"/>
      <c r="D30" s="87"/>
      <c r="E30" s="87"/>
      <c r="F30" s="87"/>
      <c r="G30" s="87"/>
    </row>
    <row r="31" spans="1:16" ht="18.75" x14ac:dyDescent="0.3">
      <c r="A31" s="87"/>
      <c r="B31" s="87"/>
      <c r="C31" s="19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6" ht="18.75" x14ac:dyDescent="0.3">
      <c r="A32" s="87"/>
      <c r="B32" s="87"/>
      <c r="C32" s="19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</sheetData>
  <mergeCells count="5">
    <mergeCell ref="A2:O2"/>
    <mergeCell ref="A3:O3"/>
    <mergeCell ref="A6:A7"/>
    <mergeCell ref="B6:G6"/>
    <mergeCell ref="H6:O6"/>
  </mergeCells>
  <pageMargins left="0.35433070866141736" right="0.15748031496062992" top="0.9055118110236221" bottom="0.3937007874015748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C8" sqref="C8"/>
    </sheetView>
  </sheetViews>
  <sheetFormatPr defaultRowHeight="15" x14ac:dyDescent="0.25"/>
  <cols>
    <col min="1" max="1" width="39" customWidth="1"/>
    <col min="2" max="2" width="18.28515625" customWidth="1"/>
    <col min="3" max="3" width="20.140625" customWidth="1"/>
    <col min="4" max="4" width="18.42578125" customWidth="1"/>
  </cols>
  <sheetData>
    <row r="1" spans="1:4" ht="15.75" x14ac:dyDescent="0.25">
      <c r="D1" s="121" t="s">
        <v>189</v>
      </c>
    </row>
    <row r="2" spans="1:4" ht="15.75" x14ac:dyDescent="0.25">
      <c r="D2" s="121"/>
    </row>
    <row r="3" spans="1:4" ht="15.75" x14ac:dyDescent="0.25">
      <c r="D3" s="121"/>
    </row>
    <row r="4" spans="1:4" ht="18.75" x14ac:dyDescent="0.3">
      <c r="A4" s="198" t="s">
        <v>158</v>
      </c>
      <c r="B4" s="198"/>
      <c r="C4" s="198"/>
      <c r="D4" s="198"/>
    </row>
    <row r="5" spans="1:4" ht="18.75" x14ac:dyDescent="0.3">
      <c r="A5" s="198" t="s">
        <v>169</v>
      </c>
      <c r="B5" s="198"/>
      <c r="C5" s="198"/>
      <c r="D5" s="198"/>
    </row>
    <row r="7" spans="1:4" ht="15.75" thickBot="1" x14ac:dyDescent="0.3">
      <c r="D7" s="86" t="s">
        <v>117</v>
      </c>
    </row>
    <row r="8" spans="1:4" ht="30" x14ac:dyDescent="0.25">
      <c r="A8" s="85" t="s">
        <v>0</v>
      </c>
      <c r="B8" s="36" t="s">
        <v>52</v>
      </c>
      <c r="C8" s="101" t="s">
        <v>53</v>
      </c>
      <c r="D8" s="51" t="s">
        <v>54</v>
      </c>
    </row>
    <row r="9" spans="1:4" ht="26.25" customHeight="1" x14ac:dyDescent="0.3">
      <c r="A9" s="37" t="s">
        <v>1</v>
      </c>
      <c r="B9" s="33">
        <f>SUM(B10+B17)</f>
        <v>694205927</v>
      </c>
      <c r="C9" s="49">
        <f>SUM(C10+C17)</f>
        <v>0</v>
      </c>
      <c r="D9" s="50">
        <f>SUM(D10+D17)</f>
        <v>694205927</v>
      </c>
    </row>
    <row r="10" spans="1:4" ht="26.25" customHeight="1" x14ac:dyDescent="0.25">
      <c r="A10" s="39" t="s">
        <v>3</v>
      </c>
      <c r="B10" s="28">
        <f>SUM(B11:B16)</f>
        <v>694205927</v>
      </c>
      <c r="C10" s="47">
        <f>SUM(C11:C16)</f>
        <v>0</v>
      </c>
      <c r="D10" s="48">
        <f>SUM(D11:D16)</f>
        <v>694205927</v>
      </c>
    </row>
    <row r="11" spans="1:4" ht="26.25" customHeight="1" x14ac:dyDescent="0.25">
      <c r="A11" s="25" t="s">
        <v>58</v>
      </c>
      <c r="B11" s="34">
        <v>239494372</v>
      </c>
      <c r="C11" s="35"/>
      <c r="D11" s="32">
        <v>239494372</v>
      </c>
    </row>
    <row r="12" spans="1:4" ht="26.25" customHeight="1" x14ac:dyDescent="0.25">
      <c r="A12" s="22" t="s">
        <v>29</v>
      </c>
      <c r="B12" s="34">
        <v>8700000</v>
      </c>
      <c r="C12" s="29"/>
      <c r="D12" s="32">
        <v>8700000</v>
      </c>
    </row>
    <row r="13" spans="1:4" ht="26.25" customHeight="1" x14ac:dyDescent="0.25">
      <c r="A13" s="22" t="s">
        <v>57</v>
      </c>
      <c r="B13" s="34">
        <v>12750000</v>
      </c>
      <c r="C13" s="29"/>
      <c r="D13" s="32">
        <v>12750000</v>
      </c>
    </row>
    <row r="14" spans="1:4" ht="32.25" customHeight="1" x14ac:dyDescent="0.25">
      <c r="A14" s="23" t="s">
        <v>27</v>
      </c>
      <c r="B14" s="34">
        <v>108500000</v>
      </c>
      <c r="C14" s="29"/>
      <c r="D14" s="32">
        <v>108500000</v>
      </c>
    </row>
    <row r="15" spans="1:4" ht="32.25" customHeight="1" x14ac:dyDescent="0.25">
      <c r="A15" s="24" t="s">
        <v>55</v>
      </c>
      <c r="B15" s="34">
        <v>46162886</v>
      </c>
      <c r="C15" s="29"/>
      <c r="D15" s="32">
        <v>46162886</v>
      </c>
    </row>
    <row r="16" spans="1:4" ht="31.5" customHeight="1" x14ac:dyDescent="0.25">
      <c r="A16" s="24" t="s">
        <v>145</v>
      </c>
      <c r="B16" s="34">
        <v>278598669</v>
      </c>
      <c r="C16" s="29"/>
      <c r="D16" s="32">
        <v>278598669</v>
      </c>
    </row>
    <row r="17" spans="1:4" ht="26.25" customHeight="1" x14ac:dyDescent="0.25">
      <c r="A17" s="39" t="s">
        <v>4</v>
      </c>
      <c r="B17" s="28">
        <f>SUM(B18:B21)</f>
        <v>0</v>
      </c>
      <c r="C17" s="47">
        <f>SUM(C18:C21)</f>
        <v>0</v>
      </c>
      <c r="D17" s="48">
        <f>SUM(D18:D21)</f>
        <v>0</v>
      </c>
    </row>
    <row r="18" spans="1:4" ht="26.25" customHeight="1" x14ac:dyDescent="0.25">
      <c r="A18" s="22" t="s">
        <v>57</v>
      </c>
      <c r="B18" s="34">
        <f>SUM(D18-C18)</f>
        <v>0</v>
      </c>
      <c r="C18" s="30"/>
      <c r="D18" s="32">
        <f>'1. számú melléklet'!B18</f>
        <v>0</v>
      </c>
    </row>
    <row r="19" spans="1:4" ht="36" customHeight="1" x14ac:dyDescent="0.25">
      <c r="A19" s="23" t="s">
        <v>111</v>
      </c>
      <c r="B19" s="34">
        <f>SUM(D19-C19)</f>
        <v>0</v>
      </c>
      <c r="C19" s="29"/>
      <c r="D19" s="32">
        <f>'1. számú melléklet'!B20</f>
        <v>0</v>
      </c>
    </row>
    <row r="20" spans="1:4" ht="34.5" customHeight="1" x14ac:dyDescent="0.25">
      <c r="A20" s="23" t="s">
        <v>35</v>
      </c>
      <c r="B20" s="34"/>
      <c r="C20" s="29"/>
      <c r="D20" s="32"/>
    </row>
    <row r="21" spans="1:4" ht="26.25" customHeight="1" x14ac:dyDescent="0.25">
      <c r="A21" s="113" t="s">
        <v>107</v>
      </c>
      <c r="B21" s="34">
        <f>SUM(D21-C21)</f>
        <v>0</v>
      </c>
      <c r="C21" s="114"/>
      <c r="D21" s="115"/>
    </row>
    <row r="22" spans="1:4" ht="26.25" customHeight="1" x14ac:dyDescent="0.3">
      <c r="A22" s="37" t="s">
        <v>2</v>
      </c>
      <c r="B22" s="33">
        <f>SUM(B23+B30)</f>
        <v>694205927</v>
      </c>
      <c r="C22" s="49">
        <f>SUM(C23+C30)</f>
        <v>0</v>
      </c>
      <c r="D22" s="50">
        <f>SUM(D23+D30)</f>
        <v>694205927</v>
      </c>
    </row>
    <row r="23" spans="1:4" ht="26.25" customHeight="1" x14ac:dyDescent="0.25">
      <c r="A23" s="38" t="s">
        <v>7</v>
      </c>
      <c r="B23" s="28">
        <f>SUM(B24:B29)</f>
        <v>264311445</v>
      </c>
      <c r="C23" s="47">
        <f>SUM(C24:C29)</f>
        <v>0</v>
      </c>
      <c r="D23" s="48">
        <f>SUM(D24:D29)</f>
        <v>264311445</v>
      </c>
    </row>
    <row r="24" spans="1:4" ht="26.25" customHeight="1" x14ac:dyDescent="0.25">
      <c r="A24" s="4" t="s">
        <v>8</v>
      </c>
      <c r="B24" s="34">
        <v>114960757</v>
      </c>
      <c r="C24" s="35"/>
      <c r="D24" s="32">
        <v>114960757</v>
      </c>
    </row>
    <row r="25" spans="1:4" ht="26.25" customHeight="1" x14ac:dyDescent="0.25">
      <c r="A25" s="1" t="s">
        <v>108</v>
      </c>
      <c r="B25" s="34">
        <v>17390893</v>
      </c>
      <c r="C25" s="29"/>
      <c r="D25" s="32">
        <v>17390893</v>
      </c>
    </row>
    <row r="26" spans="1:4" ht="26.25" customHeight="1" x14ac:dyDescent="0.25">
      <c r="A26" s="1" t="s">
        <v>9</v>
      </c>
      <c r="B26" s="34">
        <v>78238019</v>
      </c>
      <c r="C26" s="29"/>
      <c r="D26" s="32">
        <v>78238019</v>
      </c>
    </row>
    <row r="27" spans="1:4" ht="32.25" customHeight="1" x14ac:dyDescent="0.25">
      <c r="A27" s="21" t="s">
        <v>34</v>
      </c>
      <c r="B27" s="34">
        <v>43342000</v>
      </c>
      <c r="C27" s="29"/>
      <c r="D27" s="32">
        <v>43342000</v>
      </c>
    </row>
    <row r="28" spans="1:4" ht="33" customHeight="1" x14ac:dyDescent="0.25">
      <c r="A28" s="21" t="s">
        <v>30</v>
      </c>
      <c r="B28" s="34">
        <v>800000</v>
      </c>
      <c r="C28" s="29"/>
      <c r="D28" s="32">
        <v>800000</v>
      </c>
    </row>
    <row r="29" spans="1:4" ht="26.25" customHeight="1" x14ac:dyDescent="0.25">
      <c r="A29" s="1" t="s">
        <v>127</v>
      </c>
      <c r="B29" s="34">
        <v>9579776</v>
      </c>
      <c r="C29" s="29"/>
      <c r="D29" s="32">
        <v>9579776</v>
      </c>
    </row>
    <row r="30" spans="1:4" ht="26.25" customHeight="1" x14ac:dyDescent="0.25">
      <c r="A30" s="38" t="s">
        <v>10</v>
      </c>
      <c r="B30" s="28">
        <f>SUM(B31:B33)</f>
        <v>429894482</v>
      </c>
      <c r="C30" s="47">
        <f>SUM(C31:C33)</f>
        <v>0</v>
      </c>
      <c r="D30" s="48">
        <f>SUM(D31:D33)</f>
        <v>429894482</v>
      </c>
    </row>
    <row r="31" spans="1:4" ht="26.25" customHeight="1" x14ac:dyDescent="0.25">
      <c r="A31" s="4" t="s">
        <v>31</v>
      </c>
      <c r="B31" s="34">
        <v>3172191</v>
      </c>
      <c r="C31" s="35"/>
      <c r="D31" s="32">
        <v>3172191</v>
      </c>
    </row>
    <row r="32" spans="1:4" ht="26.25" customHeight="1" x14ac:dyDescent="0.25">
      <c r="A32" s="40" t="s">
        <v>32</v>
      </c>
      <c r="B32" s="34">
        <v>268007550</v>
      </c>
      <c r="C32" s="30"/>
      <c r="D32" s="32">
        <v>268007550</v>
      </c>
    </row>
    <row r="33" spans="1:4" ht="35.25" customHeight="1" thickBot="1" x14ac:dyDescent="0.3">
      <c r="A33" s="41" t="s">
        <v>33</v>
      </c>
      <c r="B33" s="34">
        <v>158714741</v>
      </c>
      <c r="C33" s="31"/>
      <c r="D33" s="32">
        <v>158714741</v>
      </c>
    </row>
    <row r="34" spans="1:4" ht="27" customHeight="1" thickBot="1" x14ac:dyDescent="0.3">
      <c r="A34" s="116" t="s">
        <v>56</v>
      </c>
      <c r="B34" s="117">
        <f>SUM(B9-B22)</f>
        <v>0</v>
      </c>
      <c r="C34" s="118">
        <f>SUM(C9-C22)</f>
        <v>0</v>
      </c>
      <c r="D34" s="119">
        <f>SUM(D9-D22)</f>
        <v>0</v>
      </c>
    </row>
  </sheetData>
  <mergeCells count="2">
    <mergeCell ref="A4:D4"/>
    <mergeCell ref="A5:D5"/>
  </mergeCells>
  <pageMargins left="0.98425196850393704" right="0.70866141732283472" top="0.82677165354330717" bottom="0.47244094488188981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view="pageLayout" zoomScaleNormal="100" workbookViewId="0">
      <selection activeCell="F9" sqref="F9"/>
    </sheetView>
  </sheetViews>
  <sheetFormatPr defaultColWidth="9.140625" defaultRowHeight="15.75" x14ac:dyDescent="0.25"/>
  <cols>
    <col min="1" max="1" width="21.7109375" style="159" customWidth="1"/>
    <col min="2" max="2" width="12.42578125" style="159" bestFit="1" customWidth="1"/>
    <col min="3" max="3" width="12" style="159" customWidth="1"/>
    <col min="4" max="4" width="12.42578125" style="159" bestFit="1" customWidth="1"/>
    <col min="5" max="5" width="16.28515625" style="159" customWidth="1"/>
    <col min="6" max="6" width="17.140625" style="159" customWidth="1"/>
    <col min="7" max="7" width="15.85546875" style="159" customWidth="1"/>
    <col min="8" max="16384" width="9.140625" style="159"/>
  </cols>
  <sheetData>
    <row r="4" spans="1:7" x14ac:dyDescent="0.25">
      <c r="A4" s="211" t="s">
        <v>160</v>
      </c>
      <c r="B4" s="211"/>
      <c r="C4" s="211"/>
      <c r="D4" s="211"/>
    </row>
    <row r="5" spans="1:7" x14ac:dyDescent="0.25">
      <c r="A5" s="210" t="s">
        <v>110</v>
      </c>
      <c r="B5" s="210"/>
      <c r="C5" s="210"/>
      <c r="D5" s="210"/>
    </row>
    <row r="6" spans="1:7" x14ac:dyDescent="0.25">
      <c r="A6" s="122"/>
      <c r="B6" s="122"/>
      <c r="C6" s="122"/>
      <c r="D6" s="122"/>
    </row>
    <row r="7" spans="1:7" ht="16.5" thickBot="1" x14ac:dyDescent="0.3">
      <c r="A7" s="160"/>
      <c r="B7" s="161"/>
      <c r="C7" s="161"/>
      <c r="D7" s="161"/>
    </row>
    <row r="8" spans="1:7" ht="48" thickBot="1" x14ac:dyDescent="0.3">
      <c r="A8" s="162" t="s">
        <v>48</v>
      </c>
      <c r="B8" s="163" t="s">
        <v>49</v>
      </c>
      <c r="C8" s="163" t="s">
        <v>118</v>
      </c>
      <c r="D8" s="163" t="s">
        <v>171</v>
      </c>
      <c r="E8" s="187" t="s">
        <v>172</v>
      </c>
      <c r="F8" s="187" t="s">
        <v>173</v>
      </c>
      <c r="G8" s="187" t="s">
        <v>174</v>
      </c>
    </row>
    <row r="9" spans="1:7" ht="30.75" customHeight="1" x14ac:dyDescent="0.25">
      <c r="A9" s="164" t="s">
        <v>192</v>
      </c>
      <c r="B9" s="165">
        <v>44356749</v>
      </c>
      <c r="C9" s="166" t="s">
        <v>146</v>
      </c>
      <c r="D9" s="165">
        <v>41558304</v>
      </c>
      <c r="E9" s="165">
        <v>13701738</v>
      </c>
      <c r="F9" s="165">
        <v>27856566</v>
      </c>
      <c r="G9" s="165">
        <v>27856566</v>
      </c>
    </row>
    <row r="10" spans="1:7" ht="30.75" customHeight="1" x14ac:dyDescent="0.25">
      <c r="A10" s="164" t="s">
        <v>162</v>
      </c>
      <c r="B10" s="165">
        <v>148183880</v>
      </c>
      <c r="C10" s="166" t="s">
        <v>146</v>
      </c>
      <c r="D10" s="165">
        <v>141659884</v>
      </c>
      <c r="E10" s="197" t="s">
        <v>182</v>
      </c>
      <c r="F10" s="165">
        <v>141659884</v>
      </c>
      <c r="G10" s="165">
        <v>141659884</v>
      </c>
    </row>
    <row r="11" spans="1:7" ht="30.75" customHeight="1" x14ac:dyDescent="0.25">
      <c r="A11" s="164" t="s">
        <v>163</v>
      </c>
      <c r="B11" s="165">
        <v>131970170</v>
      </c>
      <c r="C11" s="166" t="s">
        <v>146</v>
      </c>
      <c r="D11" s="165">
        <v>126704205</v>
      </c>
      <c r="E11" s="165">
        <v>94079863</v>
      </c>
      <c r="F11" s="165">
        <v>32624342</v>
      </c>
      <c r="G11" s="165">
        <v>32624342</v>
      </c>
    </row>
    <row r="12" spans="1:7" ht="30.75" customHeight="1" x14ac:dyDescent="0.25">
      <c r="A12" s="164" t="s">
        <v>183</v>
      </c>
      <c r="B12" s="165">
        <v>60879000</v>
      </c>
      <c r="C12" s="166" t="s">
        <v>146</v>
      </c>
      <c r="D12" s="165">
        <v>57135392</v>
      </c>
      <c r="E12" s="165">
        <v>53963201</v>
      </c>
      <c r="F12" s="165">
        <v>3172191</v>
      </c>
      <c r="G12" s="165">
        <v>3172191</v>
      </c>
    </row>
    <row r="13" spans="1:7" ht="30.75" customHeight="1" x14ac:dyDescent="0.25">
      <c r="A13" s="164" t="s">
        <v>184</v>
      </c>
      <c r="B13" s="165">
        <v>15738400</v>
      </c>
      <c r="C13" s="166" t="s">
        <v>180</v>
      </c>
      <c r="D13" s="165">
        <v>15738400</v>
      </c>
      <c r="E13" s="165">
        <v>2805645</v>
      </c>
      <c r="F13" s="165">
        <v>12932755</v>
      </c>
      <c r="G13" s="165">
        <v>12932755</v>
      </c>
    </row>
    <row r="14" spans="1:7" ht="30.75" customHeight="1" x14ac:dyDescent="0.25">
      <c r="A14" s="188" t="s">
        <v>179</v>
      </c>
      <c r="B14" s="165">
        <v>22354753</v>
      </c>
      <c r="C14" s="166" t="s">
        <v>180</v>
      </c>
      <c r="D14" s="165">
        <v>22354753</v>
      </c>
      <c r="E14" s="165">
        <v>7190061</v>
      </c>
      <c r="F14" s="165">
        <v>15164692</v>
      </c>
      <c r="G14" s="165">
        <v>15164692</v>
      </c>
    </row>
    <row r="15" spans="1:7" ht="30.75" customHeight="1" x14ac:dyDescent="0.25">
      <c r="A15" s="164" t="s">
        <v>181</v>
      </c>
      <c r="B15" s="165">
        <v>5191100</v>
      </c>
      <c r="C15" s="166" t="s">
        <v>164</v>
      </c>
      <c r="D15" s="165">
        <v>5191100</v>
      </c>
      <c r="E15" s="165">
        <v>5191100</v>
      </c>
      <c r="F15" s="197" t="s">
        <v>182</v>
      </c>
      <c r="G15" s="197" t="s">
        <v>182</v>
      </c>
    </row>
    <row r="16" spans="1:7" ht="30.75" customHeight="1" x14ac:dyDescent="0.25">
      <c r="A16" s="164" t="s">
        <v>185</v>
      </c>
      <c r="B16" s="165">
        <v>30463728</v>
      </c>
      <c r="C16" s="166" t="s">
        <v>164</v>
      </c>
      <c r="D16" s="165">
        <v>30463728</v>
      </c>
      <c r="E16" s="165">
        <v>536020</v>
      </c>
      <c r="F16" s="165">
        <v>29927708</v>
      </c>
      <c r="G16" s="165">
        <v>29927708</v>
      </c>
    </row>
    <row r="17" spans="1:7" ht="30.75" customHeight="1" x14ac:dyDescent="0.25">
      <c r="A17" s="164" t="s">
        <v>186</v>
      </c>
      <c r="B17" s="165">
        <v>2989307</v>
      </c>
      <c r="C17" s="166" t="s">
        <v>164</v>
      </c>
      <c r="D17" s="165">
        <v>2989307</v>
      </c>
      <c r="E17" s="165">
        <v>2989307</v>
      </c>
      <c r="F17" s="197" t="s">
        <v>182</v>
      </c>
      <c r="G17" s="197" t="s">
        <v>182</v>
      </c>
    </row>
    <row r="18" spans="1:7" ht="30.75" customHeight="1" x14ac:dyDescent="0.25">
      <c r="A18" s="164" t="s">
        <v>187</v>
      </c>
      <c r="B18" s="165">
        <v>19367162</v>
      </c>
      <c r="C18" s="166" t="s">
        <v>146</v>
      </c>
      <c r="D18" s="165">
        <v>19367162</v>
      </c>
      <c r="E18" s="165">
        <v>11525559</v>
      </c>
      <c r="F18" s="197">
        <v>7841603</v>
      </c>
      <c r="G18" s="197">
        <v>7841603</v>
      </c>
    </row>
    <row r="19" spans="1:7" ht="30.75" customHeight="1" x14ac:dyDescent="0.25">
      <c r="A19" s="167" t="s">
        <v>26</v>
      </c>
      <c r="B19" s="168"/>
      <c r="C19" s="168"/>
      <c r="D19" s="168">
        <f>SUM(D9:D18)</f>
        <v>463162235</v>
      </c>
      <c r="E19" s="168">
        <f>SUM(E9:E18)</f>
        <v>191982494</v>
      </c>
      <c r="F19" s="168">
        <f>SUM(F9:F18)</f>
        <v>271179741</v>
      </c>
      <c r="G19" s="168">
        <f>SUM(G9:G18)</f>
        <v>271179741</v>
      </c>
    </row>
  </sheetData>
  <mergeCells count="2">
    <mergeCell ref="A5:D5"/>
    <mergeCell ref="A4:D4"/>
  </mergeCells>
  <pageMargins left="0.7" right="0.7" top="0.75" bottom="0.75" header="0.3" footer="0.3"/>
  <pageSetup paperSize="9" orientation="landscape" r:id="rId1"/>
  <headerFooter>
    <oddHeader>&amp;R(5-6. számú melléklet az 1/2021(II.19) számú rendelethez)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activeCell="F15" sqref="F15"/>
    </sheetView>
  </sheetViews>
  <sheetFormatPr defaultRowHeight="15.75" x14ac:dyDescent="0.25"/>
  <cols>
    <col min="1" max="1" width="4.28515625" style="169" bestFit="1" customWidth="1"/>
    <col min="2" max="2" width="28.42578125" style="169" customWidth="1"/>
    <col min="3" max="3" width="11.140625" style="169" customWidth="1"/>
    <col min="4" max="4" width="9.42578125" style="169" customWidth="1"/>
    <col min="5" max="5" width="10.28515625" style="169" customWidth="1"/>
    <col min="6" max="6" width="11.5703125" style="169" customWidth="1"/>
    <col min="7" max="256" width="9.140625" style="169"/>
    <col min="257" max="257" width="4.85546875" style="169" customWidth="1"/>
    <col min="258" max="258" width="30.5703125" style="169" customWidth="1"/>
    <col min="259" max="262" width="12" style="169" customWidth="1"/>
    <col min="263" max="512" width="9.140625" style="169"/>
    <col min="513" max="513" width="4.85546875" style="169" customWidth="1"/>
    <col min="514" max="514" width="30.5703125" style="169" customWidth="1"/>
    <col min="515" max="518" width="12" style="169" customWidth="1"/>
    <col min="519" max="768" width="9.140625" style="169"/>
    <col min="769" max="769" width="4.85546875" style="169" customWidth="1"/>
    <col min="770" max="770" width="30.5703125" style="169" customWidth="1"/>
    <col min="771" max="774" width="12" style="169" customWidth="1"/>
    <col min="775" max="1024" width="9.140625" style="169"/>
    <col min="1025" max="1025" width="4.85546875" style="169" customWidth="1"/>
    <col min="1026" max="1026" width="30.5703125" style="169" customWidth="1"/>
    <col min="1027" max="1030" width="12" style="169" customWidth="1"/>
    <col min="1031" max="1280" width="9.140625" style="169"/>
    <col min="1281" max="1281" width="4.85546875" style="169" customWidth="1"/>
    <col min="1282" max="1282" width="30.5703125" style="169" customWidth="1"/>
    <col min="1283" max="1286" width="12" style="169" customWidth="1"/>
    <col min="1287" max="1536" width="9.140625" style="169"/>
    <col min="1537" max="1537" width="4.85546875" style="169" customWidth="1"/>
    <col min="1538" max="1538" width="30.5703125" style="169" customWidth="1"/>
    <col min="1539" max="1542" width="12" style="169" customWidth="1"/>
    <col min="1543" max="1792" width="9.140625" style="169"/>
    <col min="1793" max="1793" width="4.85546875" style="169" customWidth="1"/>
    <col min="1794" max="1794" width="30.5703125" style="169" customWidth="1"/>
    <col min="1795" max="1798" width="12" style="169" customWidth="1"/>
    <col min="1799" max="2048" width="9.140625" style="169"/>
    <col min="2049" max="2049" width="4.85546875" style="169" customWidth="1"/>
    <col min="2050" max="2050" width="30.5703125" style="169" customWidth="1"/>
    <col min="2051" max="2054" width="12" style="169" customWidth="1"/>
    <col min="2055" max="2304" width="9.140625" style="169"/>
    <col min="2305" max="2305" width="4.85546875" style="169" customWidth="1"/>
    <col min="2306" max="2306" width="30.5703125" style="169" customWidth="1"/>
    <col min="2307" max="2310" width="12" style="169" customWidth="1"/>
    <col min="2311" max="2560" width="9.140625" style="169"/>
    <col min="2561" max="2561" width="4.85546875" style="169" customWidth="1"/>
    <col min="2562" max="2562" width="30.5703125" style="169" customWidth="1"/>
    <col min="2563" max="2566" width="12" style="169" customWidth="1"/>
    <col min="2567" max="2816" width="9.140625" style="169"/>
    <col min="2817" max="2817" width="4.85546875" style="169" customWidth="1"/>
    <col min="2818" max="2818" width="30.5703125" style="169" customWidth="1"/>
    <col min="2819" max="2822" width="12" style="169" customWidth="1"/>
    <col min="2823" max="3072" width="9.140625" style="169"/>
    <col min="3073" max="3073" width="4.85546875" style="169" customWidth="1"/>
    <col min="3074" max="3074" width="30.5703125" style="169" customWidth="1"/>
    <col min="3075" max="3078" width="12" style="169" customWidth="1"/>
    <col min="3079" max="3328" width="9.140625" style="169"/>
    <col min="3329" max="3329" width="4.85546875" style="169" customWidth="1"/>
    <col min="3330" max="3330" width="30.5703125" style="169" customWidth="1"/>
    <col min="3331" max="3334" width="12" style="169" customWidth="1"/>
    <col min="3335" max="3584" width="9.140625" style="169"/>
    <col min="3585" max="3585" width="4.85546875" style="169" customWidth="1"/>
    <col min="3586" max="3586" width="30.5703125" style="169" customWidth="1"/>
    <col min="3587" max="3590" width="12" style="169" customWidth="1"/>
    <col min="3591" max="3840" width="9.140625" style="169"/>
    <col min="3841" max="3841" width="4.85546875" style="169" customWidth="1"/>
    <col min="3842" max="3842" width="30.5703125" style="169" customWidth="1"/>
    <col min="3843" max="3846" width="12" style="169" customWidth="1"/>
    <col min="3847" max="4096" width="9.140625" style="169"/>
    <col min="4097" max="4097" width="4.85546875" style="169" customWidth="1"/>
    <col min="4098" max="4098" width="30.5703125" style="169" customWidth="1"/>
    <col min="4099" max="4102" width="12" style="169" customWidth="1"/>
    <col min="4103" max="4352" width="9.140625" style="169"/>
    <col min="4353" max="4353" width="4.85546875" style="169" customWidth="1"/>
    <col min="4354" max="4354" width="30.5703125" style="169" customWidth="1"/>
    <col min="4355" max="4358" width="12" style="169" customWidth="1"/>
    <col min="4359" max="4608" width="9.140625" style="169"/>
    <col min="4609" max="4609" width="4.85546875" style="169" customWidth="1"/>
    <col min="4610" max="4610" width="30.5703125" style="169" customWidth="1"/>
    <col min="4611" max="4614" width="12" style="169" customWidth="1"/>
    <col min="4615" max="4864" width="9.140625" style="169"/>
    <col min="4865" max="4865" width="4.85546875" style="169" customWidth="1"/>
    <col min="4866" max="4866" width="30.5703125" style="169" customWidth="1"/>
    <col min="4867" max="4870" width="12" style="169" customWidth="1"/>
    <col min="4871" max="5120" width="9.140625" style="169"/>
    <col min="5121" max="5121" width="4.85546875" style="169" customWidth="1"/>
    <col min="5122" max="5122" width="30.5703125" style="169" customWidth="1"/>
    <col min="5123" max="5126" width="12" style="169" customWidth="1"/>
    <col min="5127" max="5376" width="9.140625" style="169"/>
    <col min="5377" max="5377" width="4.85546875" style="169" customWidth="1"/>
    <col min="5378" max="5378" width="30.5703125" style="169" customWidth="1"/>
    <col min="5379" max="5382" width="12" style="169" customWidth="1"/>
    <col min="5383" max="5632" width="9.140625" style="169"/>
    <col min="5633" max="5633" width="4.85546875" style="169" customWidth="1"/>
    <col min="5634" max="5634" width="30.5703125" style="169" customWidth="1"/>
    <col min="5635" max="5638" width="12" style="169" customWidth="1"/>
    <col min="5639" max="5888" width="9.140625" style="169"/>
    <col min="5889" max="5889" width="4.85546875" style="169" customWidth="1"/>
    <col min="5890" max="5890" width="30.5703125" style="169" customWidth="1"/>
    <col min="5891" max="5894" width="12" style="169" customWidth="1"/>
    <col min="5895" max="6144" width="9.140625" style="169"/>
    <col min="6145" max="6145" width="4.85546875" style="169" customWidth="1"/>
    <col min="6146" max="6146" width="30.5703125" style="169" customWidth="1"/>
    <col min="6147" max="6150" width="12" style="169" customWidth="1"/>
    <col min="6151" max="6400" width="9.140625" style="169"/>
    <col min="6401" max="6401" width="4.85546875" style="169" customWidth="1"/>
    <col min="6402" max="6402" width="30.5703125" style="169" customWidth="1"/>
    <col min="6403" max="6406" width="12" style="169" customWidth="1"/>
    <col min="6407" max="6656" width="9.140625" style="169"/>
    <col min="6657" max="6657" width="4.85546875" style="169" customWidth="1"/>
    <col min="6658" max="6658" width="30.5703125" style="169" customWidth="1"/>
    <col min="6659" max="6662" width="12" style="169" customWidth="1"/>
    <col min="6663" max="6912" width="9.140625" style="169"/>
    <col min="6913" max="6913" width="4.85546875" style="169" customWidth="1"/>
    <col min="6914" max="6914" width="30.5703125" style="169" customWidth="1"/>
    <col min="6915" max="6918" width="12" style="169" customWidth="1"/>
    <col min="6919" max="7168" width="9.140625" style="169"/>
    <col min="7169" max="7169" width="4.85546875" style="169" customWidth="1"/>
    <col min="7170" max="7170" width="30.5703125" style="169" customWidth="1"/>
    <col min="7171" max="7174" width="12" style="169" customWidth="1"/>
    <col min="7175" max="7424" width="9.140625" style="169"/>
    <col min="7425" max="7425" width="4.85546875" style="169" customWidth="1"/>
    <col min="7426" max="7426" width="30.5703125" style="169" customWidth="1"/>
    <col min="7427" max="7430" width="12" style="169" customWidth="1"/>
    <col min="7431" max="7680" width="9.140625" style="169"/>
    <col min="7681" max="7681" width="4.85546875" style="169" customWidth="1"/>
    <col min="7682" max="7682" width="30.5703125" style="169" customWidth="1"/>
    <col min="7683" max="7686" width="12" style="169" customWidth="1"/>
    <col min="7687" max="7936" width="9.140625" style="169"/>
    <col min="7937" max="7937" width="4.85546875" style="169" customWidth="1"/>
    <col min="7938" max="7938" width="30.5703125" style="169" customWidth="1"/>
    <col min="7939" max="7942" width="12" style="169" customWidth="1"/>
    <col min="7943" max="8192" width="9.140625" style="169"/>
    <col min="8193" max="8193" width="4.85546875" style="169" customWidth="1"/>
    <col min="8194" max="8194" width="30.5703125" style="169" customWidth="1"/>
    <col min="8195" max="8198" width="12" style="169" customWidth="1"/>
    <col min="8199" max="8448" width="9.140625" style="169"/>
    <col min="8449" max="8449" width="4.85546875" style="169" customWidth="1"/>
    <col min="8450" max="8450" width="30.5703125" style="169" customWidth="1"/>
    <col min="8451" max="8454" width="12" style="169" customWidth="1"/>
    <col min="8455" max="8704" width="9.140625" style="169"/>
    <col min="8705" max="8705" width="4.85546875" style="169" customWidth="1"/>
    <col min="8706" max="8706" width="30.5703125" style="169" customWidth="1"/>
    <col min="8707" max="8710" width="12" style="169" customWidth="1"/>
    <col min="8711" max="8960" width="9.140625" style="169"/>
    <col min="8961" max="8961" width="4.85546875" style="169" customWidth="1"/>
    <col min="8962" max="8962" width="30.5703125" style="169" customWidth="1"/>
    <col min="8963" max="8966" width="12" style="169" customWidth="1"/>
    <col min="8967" max="9216" width="9.140625" style="169"/>
    <col min="9217" max="9217" width="4.85546875" style="169" customWidth="1"/>
    <col min="9218" max="9218" width="30.5703125" style="169" customWidth="1"/>
    <col min="9219" max="9222" width="12" style="169" customWidth="1"/>
    <col min="9223" max="9472" width="9.140625" style="169"/>
    <col min="9473" max="9473" width="4.85546875" style="169" customWidth="1"/>
    <col min="9474" max="9474" width="30.5703125" style="169" customWidth="1"/>
    <col min="9475" max="9478" width="12" style="169" customWidth="1"/>
    <col min="9479" max="9728" width="9.140625" style="169"/>
    <col min="9729" max="9729" width="4.85546875" style="169" customWidth="1"/>
    <col min="9730" max="9730" width="30.5703125" style="169" customWidth="1"/>
    <col min="9731" max="9734" width="12" style="169" customWidth="1"/>
    <col min="9735" max="9984" width="9.140625" style="169"/>
    <col min="9985" max="9985" width="4.85546875" style="169" customWidth="1"/>
    <col min="9986" max="9986" width="30.5703125" style="169" customWidth="1"/>
    <col min="9987" max="9990" width="12" style="169" customWidth="1"/>
    <col min="9991" max="10240" width="9.140625" style="169"/>
    <col min="10241" max="10241" width="4.85546875" style="169" customWidth="1"/>
    <col min="10242" max="10242" width="30.5703125" style="169" customWidth="1"/>
    <col min="10243" max="10246" width="12" style="169" customWidth="1"/>
    <col min="10247" max="10496" width="9.140625" style="169"/>
    <col min="10497" max="10497" width="4.85546875" style="169" customWidth="1"/>
    <col min="10498" max="10498" width="30.5703125" style="169" customWidth="1"/>
    <col min="10499" max="10502" width="12" style="169" customWidth="1"/>
    <col min="10503" max="10752" width="9.140625" style="169"/>
    <col min="10753" max="10753" width="4.85546875" style="169" customWidth="1"/>
    <col min="10754" max="10754" width="30.5703125" style="169" customWidth="1"/>
    <col min="10755" max="10758" width="12" style="169" customWidth="1"/>
    <col min="10759" max="11008" width="9.140625" style="169"/>
    <col min="11009" max="11009" width="4.85546875" style="169" customWidth="1"/>
    <col min="11010" max="11010" width="30.5703125" style="169" customWidth="1"/>
    <col min="11011" max="11014" width="12" style="169" customWidth="1"/>
    <col min="11015" max="11264" width="9.140625" style="169"/>
    <col min="11265" max="11265" width="4.85546875" style="169" customWidth="1"/>
    <col min="11266" max="11266" width="30.5703125" style="169" customWidth="1"/>
    <col min="11267" max="11270" width="12" style="169" customWidth="1"/>
    <col min="11271" max="11520" width="9.140625" style="169"/>
    <col min="11521" max="11521" width="4.85546875" style="169" customWidth="1"/>
    <col min="11522" max="11522" width="30.5703125" style="169" customWidth="1"/>
    <col min="11523" max="11526" width="12" style="169" customWidth="1"/>
    <col min="11527" max="11776" width="9.140625" style="169"/>
    <col min="11777" max="11777" width="4.85546875" style="169" customWidth="1"/>
    <col min="11778" max="11778" width="30.5703125" style="169" customWidth="1"/>
    <col min="11779" max="11782" width="12" style="169" customWidth="1"/>
    <col min="11783" max="12032" width="9.140625" style="169"/>
    <col min="12033" max="12033" width="4.85546875" style="169" customWidth="1"/>
    <col min="12034" max="12034" width="30.5703125" style="169" customWidth="1"/>
    <col min="12035" max="12038" width="12" style="169" customWidth="1"/>
    <col min="12039" max="12288" width="9.140625" style="169"/>
    <col min="12289" max="12289" width="4.85546875" style="169" customWidth="1"/>
    <col min="12290" max="12290" width="30.5703125" style="169" customWidth="1"/>
    <col min="12291" max="12294" width="12" style="169" customWidth="1"/>
    <col min="12295" max="12544" width="9.140625" style="169"/>
    <col min="12545" max="12545" width="4.85546875" style="169" customWidth="1"/>
    <col min="12546" max="12546" width="30.5703125" style="169" customWidth="1"/>
    <col min="12547" max="12550" width="12" style="169" customWidth="1"/>
    <col min="12551" max="12800" width="9.140625" style="169"/>
    <col min="12801" max="12801" width="4.85546875" style="169" customWidth="1"/>
    <col min="12802" max="12802" width="30.5703125" style="169" customWidth="1"/>
    <col min="12803" max="12806" width="12" style="169" customWidth="1"/>
    <col min="12807" max="13056" width="9.140625" style="169"/>
    <col min="13057" max="13057" width="4.85546875" style="169" customWidth="1"/>
    <col min="13058" max="13058" width="30.5703125" style="169" customWidth="1"/>
    <col min="13059" max="13062" width="12" style="169" customWidth="1"/>
    <col min="13063" max="13312" width="9.140625" style="169"/>
    <col min="13313" max="13313" width="4.85546875" style="169" customWidth="1"/>
    <col min="13314" max="13314" width="30.5703125" style="169" customWidth="1"/>
    <col min="13315" max="13318" width="12" style="169" customWidth="1"/>
    <col min="13319" max="13568" width="9.140625" style="169"/>
    <col min="13569" max="13569" width="4.85546875" style="169" customWidth="1"/>
    <col min="13570" max="13570" width="30.5703125" style="169" customWidth="1"/>
    <col min="13571" max="13574" width="12" style="169" customWidth="1"/>
    <col min="13575" max="13824" width="9.140625" style="169"/>
    <col min="13825" max="13825" width="4.85546875" style="169" customWidth="1"/>
    <col min="13826" max="13826" width="30.5703125" style="169" customWidth="1"/>
    <col min="13827" max="13830" width="12" style="169" customWidth="1"/>
    <col min="13831" max="14080" width="9.140625" style="169"/>
    <col min="14081" max="14081" width="4.85546875" style="169" customWidth="1"/>
    <col min="14082" max="14082" width="30.5703125" style="169" customWidth="1"/>
    <col min="14083" max="14086" width="12" style="169" customWidth="1"/>
    <col min="14087" max="14336" width="9.140625" style="169"/>
    <col min="14337" max="14337" width="4.85546875" style="169" customWidth="1"/>
    <col min="14338" max="14338" width="30.5703125" style="169" customWidth="1"/>
    <col min="14339" max="14342" width="12" style="169" customWidth="1"/>
    <col min="14343" max="14592" width="9.140625" style="169"/>
    <col min="14593" max="14593" width="4.85546875" style="169" customWidth="1"/>
    <col min="14594" max="14594" width="30.5703125" style="169" customWidth="1"/>
    <col min="14595" max="14598" width="12" style="169" customWidth="1"/>
    <col min="14599" max="14848" width="9.140625" style="169"/>
    <col min="14849" max="14849" width="4.85546875" style="169" customWidth="1"/>
    <col min="14850" max="14850" width="30.5703125" style="169" customWidth="1"/>
    <col min="14851" max="14854" width="12" style="169" customWidth="1"/>
    <col min="14855" max="15104" width="9.140625" style="169"/>
    <col min="15105" max="15105" width="4.85546875" style="169" customWidth="1"/>
    <col min="15106" max="15106" width="30.5703125" style="169" customWidth="1"/>
    <col min="15107" max="15110" width="12" style="169" customWidth="1"/>
    <col min="15111" max="15360" width="9.140625" style="169"/>
    <col min="15361" max="15361" width="4.85546875" style="169" customWidth="1"/>
    <col min="15362" max="15362" width="30.5703125" style="169" customWidth="1"/>
    <col min="15363" max="15366" width="12" style="169" customWidth="1"/>
    <col min="15367" max="15616" width="9.140625" style="169"/>
    <col min="15617" max="15617" width="4.85546875" style="169" customWidth="1"/>
    <col min="15618" max="15618" width="30.5703125" style="169" customWidth="1"/>
    <col min="15619" max="15622" width="12" style="169" customWidth="1"/>
    <col min="15623" max="15872" width="9.140625" style="169"/>
    <col min="15873" max="15873" width="4.85546875" style="169" customWidth="1"/>
    <col min="15874" max="15874" width="30.5703125" style="169" customWidth="1"/>
    <col min="15875" max="15878" width="12" style="169" customWidth="1"/>
    <col min="15879" max="16128" width="9.140625" style="169"/>
    <col min="16129" max="16129" width="4.85546875" style="169" customWidth="1"/>
    <col min="16130" max="16130" width="30.5703125" style="169" customWidth="1"/>
    <col min="16131" max="16134" width="12" style="169" customWidth="1"/>
    <col min="16135" max="16384" width="9.140625" style="169"/>
  </cols>
  <sheetData>
    <row r="1" spans="1:7" x14ac:dyDescent="0.25">
      <c r="F1" s="121" t="s">
        <v>193</v>
      </c>
    </row>
    <row r="5" spans="1:7" ht="33" customHeight="1" x14ac:dyDescent="0.25">
      <c r="A5" s="212" t="s">
        <v>161</v>
      </c>
      <c r="B5" s="212"/>
      <c r="C5" s="212"/>
      <c r="D5" s="212"/>
      <c r="E5" s="212"/>
      <c r="F5" s="212"/>
    </row>
    <row r="6" spans="1:7" ht="15.95" customHeight="1" thickBot="1" x14ac:dyDescent="0.3">
      <c r="A6" s="170"/>
      <c r="B6" s="170"/>
      <c r="C6" s="213"/>
      <c r="D6" s="213"/>
      <c r="E6" s="213" t="s">
        <v>117</v>
      </c>
      <c r="F6" s="213"/>
      <c r="G6" s="171"/>
    </row>
    <row r="7" spans="1:7" ht="63" customHeight="1" thickBot="1" x14ac:dyDescent="0.3">
      <c r="A7" s="214" t="s">
        <v>38</v>
      </c>
      <c r="B7" s="215" t="s">
        <v>147</v>
      </c>
      <c r="C7" s="216" t="s">
        <v>148</v>
      </c>
      <c r="D7" s="216"/>
      <c r="E7" s="216"/>
      <c r="F7" s="217" t="s">
        <v>149</v>
      </c>
    </row>
    <row r="8" spans="1:7" ht="16.5" thickBot="1" x14ac:dyDescent="0.3">
      <c r="A8" s="214"/>
      <c r="B8" s="215"/>
      <c r="C8" s="172">
        <v>2021</v>
      </c>
      <c r="D8" s="172">
        <f>+C8+1</f>
        <v>2022</v>
      </c>
      <c r="E8" s="172">
        <f>+D8+1</f>
        <v>2023</v>
      </c>
      <c r="F8" s="217"/>
    </row>
    <row r="9" spans="1:7" ht="16.5" thickBot="1" x14ac:dyDescent="0.3">
      <c r="A9" s="173"/>
      <c r="B9" s="174" t="s">
        <v>39</v>
      </c>
      <c r="C9" s="174" t="s">
        <v>40</v>
      </c>
      <c r="D9" s="174" t="s">
        <v>41</v>
      </c>
      <c r="E9" s="174" t="s">
        <v>50</v>
      </c>
      <c r="F9" s="175" t="s">
        <v>51</v>
      </c>
    </row>
    <row r="10" spans="1:7" ht="21" customHeight="1" thickBot="1" x14ac:dyDescent="0.3">
      <c r="A10" s="176" t="s">
        <v>42</v>
      </c>
      <c r="B10" s="177"/>
      <c r="C10" s="178">
        <v>0</v>
      </c>
      <c r="D10" s="178">
        <v>0</v>
      </c>
      <c r="E10" s="178">
        <v>0</v>
      </c>
      <c r="F10" s="179">
        <f>SUM(C10:E10)</f>
        <v>0</v>
      </c>
    </row>
    <row r="11" spans="1:7" s="184" customFormat="1" ht="21" customHeight="1" thickBot="1" x14ac:dyDescent="0.3">
      <c r="A11" s="180" t="s">
        <v>47</v>
      </c>
      <c r="B11" s="181" t="s">
        <v>150</v>
      </c>
      <c r="C11" s="182">
        <f>SUM(C10:C10)</f>
        <v>0</v>
      </c>
      <c r="D11" s="182">
        <f>SUM(D10:D10)</f>
        <v>0</v>
      </c>
      <c r="E11" s="182">
        <f>SUM(E10:E10)</f>
        <v>0</v>
      </c>
      <c r="F11" s="183">
        <f>SUM(F10:F10)</f>
        <v>0</v>
      </c>
    </row>
  </sheetData>
  <mergeCells count="7">
    <mergeCell ref="A5:F5"/>
    <mergeCell ref="C6:D6"/>
    <mergeCell ref="E6:F6"/>
    <mergeCell ref="A7:A8"/>
    <mergeCell ref="B7:B8"/>
    <mergeCell ref="C7:E7"/>
    <mergeCell ref="F7:F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view="pageLayout" topLeftCell="B1" zoomScaleNormal="100" workbookViewId="0">
      <selection activeCell="Q8" sqref="Q8"/>
    </sheetView>
  </sheetViews>
  <sheetFormatPr defaultColWidth="9.140625" defaultRowHeight="15.75" x14ac:dyDescent="0.25"/>
  <cols>
    <col min="1" max="1" width="4.28515625" style="53" customWidth="1"/>
    <col min="2" max="2" width="25.140625" style="52" customWidth="1"/>
    <col min="3" max="5" width="9.140625" style="52"/>
    <col min="6" max="6" width="9.5703125" style="52" bestFit="1" customWidth="1"/>
    <col min="7" max="8" width="9.140625" style="52"/>
    <col min="9" max="9" width="9.5703125" style="52" bestFit="1" customWidth="1"/>
    <col min="10" max="10" width="9.140625" style="52"/>
    <col min="11" max="11" width="10.140625" style="52" bestFit="1" customWidth="1"/>
    <col min="12" max="12" width="9.42578125" style="52" customWidth="1"/>
    <col min="13" max="13" width="10.140625" style="52" bestFit="1" customWidth="1"/>
    <col min="14" max="14" width="9.140625" style="52"/>
    <col min="15" max="15" width="9.85546875" style="53" customWidth="1"/>
    <col min="16" max="16" width="9.140625" style="52"/>
    <col min="17" max="17" width="10.140625" style="52" bestFit="1" customWidth="1"/>
    <col min="18" max="16384" width="9.140625" style="52"/>
  </cols>
  <sheetData>
    <row r="1" spans="1:15" x14ac:dyDescent="0.25">
      <c r="O1" s="121" t="s">
        <v>194</v>
      </c>
    </row>
    <row r="2" spans="1:15" ht="15.75" customHeight="1" x14ac:dyDescent="0.25">
      <c r="A2" s="218" t="s">
        <v>59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ht="16.5" thickBot="1" x14ac:dyDescent="0.3">
      <c r="O3" s="120" t="s">
        <v>165</v>
      </c>
    </row>
    <row r="4" spans="1:15" s="53" customFormat="1" ht="40.5" customHeight="1" thickBot="1" x14ac:dyDescent="0.3">
      <c r="A4" s="54" t="s">
        <v>38</v>
      </c>
      <c r="B4" s="55" t="s">
        <v>0</v>
      </c>
      <c r="C4" s="55" t="s">
        <v>60</v>
      </c>
      <c r="D4" s="55" t="s">
        <v>61</v>
      </c>
      <c r="E4" s="55" t="s">
        <v>62</v>
      </c>
      <c r="F4" s="55" t="s">
        <v>63</v>
      </c>
      <c r="G4" s="55" t="s">
        <v>64</v>
      </c>
      <c r="H4" s="55" t="s">
        <v>65</v>
      </c>
      <c r="I4" s="55" t="s">
        <v>66</v>
      </c>
      <c r="J4" s="55" t="s">
        <v>67</v>
      </c>
      <c r="K4" s="55" t="s">
        <v>68</v>
      </c>
      <c r="L4" s="55" t="s">
        <v>69</v>
      </c>
      <c r="M4" s="55" t="s">
        <v>70</v>
      </c>
      <c r="N4" s="55" t="s">
        <v>71</v>
      </c>
      <c r="O4" s="56" t="s">
        <v>72</v>
      </c>
    </row>
    <row r="5" spans="1:15" s="58" customFormat="1" ht="16.5" thickBot="1" x14ac:dyDescent="0.3">
      <c r="A5" s="57" t="s">
        <v>42</v>
      </c>
      <c r="B5" s="220" t="s">
        <v>1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</row>
    <row r="6" spans="1:15" s="58" customFormat="1" ht="24.75" customHeight="1" x14ac:dyDescent="0.25">
      <c r="A6" s="59" t="s">
        <v>43</v>
      </c>
      <c r="B6" s="60" t="s">
        <v>73</v>
      </c>
      <c r="C6" s="61">
        <v>19958</v>
      </c>
      <c r="D6" s="61">
        <v>19958</v>
      </c>
      <c r="E6" s="61">
        <v>19958</v>
      </c>
      <c r="F6" s="61">
        <v>19958</v>
      </c>
      <c r="G6" s="61">
        <v>19958</v>
      </c>
      <c r="H6" s="61">
        <v>19958</v>
      </c>
      <c r="I6" s="61">
        <v>19958</v>
      </c>
      <c r="J6" s="61">
        <v>19958</v>
      </c>
      <c r="K6" s="61">
        <v>19958</v>
      </c>
      <c r="L6" s="61">
        <v>19958</v>
      </c>
      <c r="M6" s="61">
        <v>19958</v>
      </c>
      <c r="N6" s="61">
        <v>66119</v>
      </c>
      <c r="O6" s="62">
        <f t="shared" ref="O6:O26" si="0">SUM(C6:N6)</f>
        <v>285657</v>
      </c>
    </row>
    <row r="7" spans="1:15" s="67" customFormat="1" ht="24.75" customHeight="1" x14ac:dyDescent="0.25">
      <c r="A7" s="63" t="s">
        <v>44</v>
      </c>
      <c r="B7" s="64" t="s">
        <v>74</v>
      </c>
      <c r="C7" s="65">
        <v>9042</v>
      </c>
      <c r="D7" s="65">
        <v>9042</v>
      </c>
      <c r="E7" s="65">
        <v>9042</v>
      </c>
      <c r="F7" s="65">
        <v>9042</v>
      </c>
      <c r="G7" s="65">
        <v>9042</v>
      </c>
      <c r="H7" s="65">
        <v>9042</v>
      </c>
      <c r="I7" s="65">
        <v>9042</v>
      </c>
      <c r="J7" s="65">
        <v>9042</v>
      </c>
      <c r="K7" s="65">
        <v>9042</v>
      </c>
      <c r="L7" s="65">
        <v>9042</v>
      </c>
      <c r="M7" s="65">
        <v>9042</v>
      </c>
      <c r="N7" s="65">
        <v>9038</v>
      </c>
      <c r="O7" s="66">
        <f t="shared" si="0"/>
        <v>108500</v>
      </c>
    </row>
    <row r="8" spans="1:15" s="67" customFormat="1" ht="24.75" customHeight="1" x14ac:dyDescent="0.25">
      <c r="A8" s="63" t="s">
        <v>45</v>
      </c>
      <c r="B8" s="68" t="s">
        <v>75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>
        <f t="shared" si="0"/>
        <v>0</v>
      </c>
    </row>
    <row r="9" spans="1:15" s="67" customFormat="1" x14ac:dyDescent="0.25">
      <c r="A9" s="63" t="s">
        <v>46</v>
      </c>
      <c r="B9" s="71" t="s">
        <v>76</v>
      </c>
      <c r="C9" s="65"/>
      <c r="D9" s="65"/>
      <c r="E9" s="65">
        <v>6375</v>
      </c>
      <c r="F9" s="65"/>
      <c r="G9" s="65"/>
      <c r="H9" s="65"/>
      <c r="I9" s="65"/>
      <c r="J9" s="65"/>
      <c r="K9" s="65">
        <v>6375</v>
      </c>
      <c r="L9" s="65"/>
      <c r="M9" s="65"/>
      <c r="N9" s="65"/>
      <c r="O9" s="66">
        <f t="shared" si="0"/>
        <v>12750</v>
      </c>
    </row>
    <row r="10" spans="1:15" s="67" customFormat="1" x14ac:dyDescent="0.25">
      <c r="A10" s="63" t="s">
        <v>47</v>
      </c>
      <c r="B10" s="71" t="s">
        <v>3</v>
      </c>
      <c r="C10" s="65">
        <v>725</v>
      </c>
      <c r="D10" s="65">
        <v>725</v>
      </c>
      <c r="E10" s="65">
        <v>725</v>
      </c>
      <c r="F10" s="65">
        <v>725</v>
      </c>
      <c r="G10" s="65">
        <v>725</v>
      </c>
      <c r="H10" s="65">
        <v>725</v>
      </c>
      <c r="I10" s="65">
        <v>725</v>
      </c>
      <c r="J10" s="65">
        <v>725</v>
      </c>
      <c r="K10" s="65">
        <v>725</v>
      </c>
      <c r="L10" s="65">
        <v>725</v>
      </c>
      <c r="M10" s="65">
        <v>725</v>
      </c>
      <c r="N10" s="65">
        <v>725</v>
      </c>
      <c r="O10" s="66">
        <f t="shared" si="0"/>
        <v>8700</v>
      </c>
    </row>
    <row r="11" spans="1:15" s="67" customFormat="1" x14ac:dyDescent="0.25">
      <c r="A11" s="63" t="s">
        <v>77</v>
      </c>
      <c r="B11" s="71" t="s">
        <v>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>
        <f t="shared" si="0"/>
        <v>0</v>
      </c>
    </row>
    <row r="12" spans="1:15" s="67" customFormat="1" x14ac:dyDescent="0.25">
      <c r="A12" s="63" t="s">
        <v>78</v>
      </c>
      <c r="B12" s="71" t="s">
        <v>79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>
        <f>SUM(C12:N12)</f>
        <v>0</v>
      </c>
    </row>
    <row r="13" spans="1:15" s="67" customFormat="1" ht="23.25" customHeight="1" x14ac:dyDescent="0.25">
      <c r="A13" s="63" t="s">
        <v>80</v>
      </c>
      <c r="B13" s="64" t="s">
        <v>116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>
        <f t="shared" si="0"/>
        <v>0</v>
      </c>
    </row>
    <row r="14" spans="1:15" s="67" customFormat="1" ht="16.5" thickBot="1" x14ac:dyDescent="0.3">
      <c r="A14" s="63" t="s">
        <v>81</v>
      </c>
      <c r="B14" s="71" t="s">
        <v>82</v>
      </c>
      <c r="C14" s="65"/>
      <c r="D14" s="65"/>
      <c r="E14" s="65"/>
      <c r="F14" s="65"/>
      <c r="G14" s="65">
        <v>34825</v>
      </c>
      <c r="H14" s="65">
        <v>34825</v>
      </c>
      <c r="I14" s="65">
        <v>34825</v>
      </c>
      <c r="J14" s="65">
        <v>34825</v>
      </c>
      <c r="K14" s="65">
        <v>34825</v>
      </c>
      <c r="L14" s="65">
        <v>34825</v>
      </c>
      <c r="M14" s="65">
        <v>34825</v>
      </c>
      <c r="N14" s="65">
        <v>34824</v>
      </c>
      <c r="O14" s="66">
        <f t="shared" si="0"/>
        <v>278599</v>
      </c>
    </row>
    <row r="15" spans="1:15" s="58" customFormat="1" ht="16.5" thickBot="1" x14ac:dyDescent="0.3">
      <c r="A15" s="57" t="s">
        <v>83</v>
      </c>
      <c r="B15" s="72" t="s">
        <v>84</v>
      </c>
      <c r="C15" s="73">
        <f t="shared" ref="C15:N15" si="1">SUM(C6:C14)</f>
        <v>29725</v>
      </c>
      <c r="D15" s="73">
        <f t="shared" si="1"/>
        <v>29725</v>
      </c>
      <c r="E15" s="73">
        <f t="shared" si="1"/>
        <v>36100</v>
      </c>
      <c r="F15" s="73">
        <f t="shared" si="1"/>
        <v>29725</v>
      </c>
      <c r="G15" s="73">
        <f t="shared" si="1"/>
        <v>64550</v>
      </c>
      <c r="H15" s="73">
        <f t="shared" si="1"/>
        <v>64550</v>
      </c>
      <c r="I15" s="73">
        <f t="shared" si="1"/>
        <v>64550</v>
      </c>
      <c r="J15" s="73">
        <f t="shared" si="1"/>
        <v>64550</v>
      </c>
      <c r="K15" s="73">
        <f t="shared" si="1"/>
        <v>70925</v>
      </c>
      <c r="L15" s="73">
        <f t="shared" si="1"/>
        <v>64550</v>
      </c>
      <c r="M15" s="73">
        <f t="shared" si="1"/>
        <v>64550</v>
      </c>
      <c r="N15" s="73">
        <f t="shared" si="1"/>
        <v>110706</v>
      </c>
      <c r="O15" s="74">
        <f>SUM(C15:N15)</f>
        <v>694206</v>
      </c>
    </row>
    <row r="16" spans="1:15" s="58" customFormat="1" ht="16.5" thickBot="1" x14ac:dyDescent="0.3">
      <c r="A16" s="57" t="s">
        <v>85</v>
      </c>
      <c r="B16" s="220" t="s">
        <v>2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</row>
    <row r="17" spans="1:15" s="67" customFormat="1" x14ac:dyDescent="0.25">
      <c r="A17" s="75" t="s">
        <v>86</v>
      </c>
      <c r="B17" s="76" t="s">
        <v>5</v>
      </c>
      <c r="C17" s="69">
        <v>9580</v>
      </c>
      <c r="D17" s="69">
        <v>9580</v>
      </c>
      <c r="E17" s="69">
        <v>9580</v>
      </c>
      <c r="F17" s="69">
        <v>9580</v>
      </c>
      <c r="G17" s="69">
        <v>9580</v>
      </c>
      <c r="H17" s="69">
        <v>9580</v>
      </c>
      <c r="I17" s="69">
        <v>9580</v>
      </c>
      <c r="J17" s="69">
        <v>9580</v>
      </c>
      <c r="K17" s="69">
        <v>9580</v>
      </c>
      <c r="L17" s="69">
        <v>9580</v>
      </c>
      <c r="M17" s="69">
        <v>9580</v>
      </c>
      <c r="N17" s="69">
        <v>9581</v>
      </c>
      <c r="O17" s="70">
        <f t="shared" si="0"/>
        <v>114961</v>
      </c>
    </row>
    <row r="18" spans="1:15" s="67" customFormat="1" ht="24.75" customHeight="1" x14ac:dyDescent="0.25">
      <c r="A18" s="63" t="s">
        <v>87</v>
      </c>
      <c r="B18" s="64" t="s">
        <v>88</v>
      </c>
      <c r="C18" s="65">
        <v>1449</v>
      </c>
      <c r="D18" s="65">
        <v>1449</v>
      </c>
      <c r="E18" s="65">
        <v>1449</v>
      </c>
      <c r="F18" s="65">
        <v>1449</v>
      </c>
      <c r="G18" s="65">
        <v>1449</v>
      </c>
      <c r="H18" s="65">
        <v>1449</v>
      </c>
      <c r="I18" s="65">
        <v>1449</v>
      </c>
      <c r="J18" s="65">
        <v>1449</v>
      </c>
      <c r="K18" s="65">
        <v>1449</v>
      </c>
      <c r="L18" s="65">
        <v>1449</v>
      </c>
      <c r="M18" s="65">
        <v>1450</v>
      </c>
      <c r="N18" s="65">
        <v>1451</v>
      </c>
      <c r="O18" s="66">
        <f t="shared" si="0"/>
        <v>17391</v>
      </c>
    </row>
    <row r="19" spans="1:15" s="67" customFormat="1" x14ac:dyDescent="0.25">
      <c r="A19" s="63" t="s">
        <v>89</v>
      </c>
      <c r="B19" s="71" t="s">
        <v>90</v>
      </c>
      <c r="C19" s="65">
        <v>6520</v>
      </c>
      <c r="D19" s="65">
        <v>6520</v>
      </c>
      <c r="E19" s="65">
        <v>6520</v>
      </c>
      <c r="F19" s="65">
        <v>6520</v>
      </c>
      <c r="G19" s="65">
        <v>6520</v>
      </c>
      <c r="H19" s="65">
        <v>6520</v>
      </c>
      <c r="I19" s="65">
        <v>6520</v>
      </c>
      <c r="J19" s="65">
        <v>6520</v>
      </c>
      <c r="K19" s="65">
        <v>6520</v>
      </c>
      <c r="L19" s="65">
        <v>6520</v>
      </c>
      <c r="M19" s="65">
        <v>6520</v>
      </c>
      <c r="N19" s="65">
        <v>6518</v>
      </c>
      <c r="O19" s="66">
        <f t="shared" si="0"/>
        <v>78238</v>
      </c>
    </row>
    <row r="20" spans="1:15" s="67" customFormat="1" x14ac:dyDescent="0.25">
      <c r="A20" s="63" t="s">
        <v>91</v>
      </c>
      <c r="B20" s="71" t="s">
        <v>92</v>
      </c>
      <c r="C20" s="65">
        <v>3612</v>
      </c>
      <c r="D20" s="65">
        <v>3612</v>
      </c>
      <c r="E20" s="65">
        <v>3612</v>
      </c>
      <c r="F20" s="65">
        <v>3612</v>
      </c>
      <c r="G20" s="65">
        <v>3612</v>
      </c>
      <c r="H20" s="65">
        <v>3612</v>
      </c>
      <c r="I20" s="65">
        <v>3612</v>
      </c>
      <c r="J20" s="65">
        <v>3612</v>
      </c>
      <c r="K20" s="65">
        <v>3612</v>
      </c>
      <c r="L20" s="65">
        <v>3612</v>
      </c>
      <c r="M20" s="65">
        <v>3610</v>
      </c>
      <c r="N20" s="65">
        <v>3612</v>
      </c>
      <c r="O20" s="66">
        <f t="shared" si="0"/>
        <v>43342</v>
      </c>
    </row>
    <row r="21" spans="1:15" s="67" customFormat="1" x14ac:dyDescent="0.25">
      <c r="A21" s="63" t="s">
        <v>93</v>
      </c>
      <c r="B21" s="71" t="s">
        <v>94</v>
      </c>
      <c r="C21" s="65">
        <v>66</v>
      </c>
      <c r="D21" s="65">
        <v>66</v>
      </c>
      <c r="E21" s="65">
        <v>66</v>
      </c>
      <c r="F21" s="65">
        <v>66</v>
      </c>
      <c r="G21" s="65">
        <v>66</v>
      </c>
      <c r="H21" s="65">
        <v>66</v>
      </c>
      <c r="I21" s="65">
        <v>66</v>
      </c>
      <c r="J21" s="65">
        <v>66</v>
      </c>
      <c r="K21" s="65">
        <v>66</v>
      </c>
      <c r="L21" s="65">
        <v>66</v>
      </c>
      <c r="M21" s="65">
        <v>66</v>
      </c>
      <c r="N21" s="65">
        <v>74</v>
      </c>
      <c r="O21" s="66">
        <f t="shared" si="0"/>
        <v>800</v>
      </c>
    </row>
    <row r="22" spans="1:15" s="67" customFormat="1" x14ac:dyDescent="0.25">
      <c r="A22" s="63" t="s">
        <v>95</v>
      </c>
      <c r="B22" s="71" t="s">
        <v>96</v>
      </c>
      <c r="C22" s="65"/>
      <c r="D22" s="65"/>
      <c r="E22" s="65"/>
      <c r="F22" s="65"/>
      <c r="G22" s="65"/>
      <c r="H22" s="65"/>
      <c r="I22" s="65">
        <v>3172</v>
      </c>
      <c r="J22" s="65"/>
      <c r="K22" s="65"/>
      <c r="L22" s="65"/>
      <c r="M22" s="65"/>
      <c r="N22" s="65"/>
      <c r="O22" s="66">
        <f t="shared" si="0"/>
        <v>3172</v>
      </c>
    </row>
    <row r="23" spans="1:15" s="67" customFormat="1" x14ac:dyDescent="0.25">
      <c r="A23" s="63" t="s">
        <v>97</v>
      </c>
      <c r="B23" s="64" t="s">
        <v>98</v>
      </c>
      <c r="C23" s="65">
        <v>7696</v>
      </c>
      <c r="D23" s="65">
        <v>7700</v>
      </c>
      <c r="E23" s="65">
        <v>14075</v>
      </c>
      <c r="F23" s="65">
        <v>7700</v>
      </c>
      <c r="G23" s="65">
        <v>42525</v>
      </c>
      <c r="H23" s="65">
        <v>42525</v>
      </c>
      <c r="I23" s="65">
        <v>39353</v>
      </c>
      <c r="J23" s="65">
        <v>42525</v>
      </c>
      <c r="K23" s="65">
        <v>48900</v>
      </c>
      <c r="L23" s="65">
        <v>42525</v>
      </c>
      <c r="M23" s="65">
        <v>42526</v>
      </c>
      <c r="N23" s="65">
        <v>88672</v>
      </c>
      <c r="O23" s="66">
        <f t="shared" si="0"/>
        <v>426722</v>
      </c>
    </row>
    <row r="24" spans="1:15" s="67" customFormat="1" x14ac:dyDescent="0.25">
      <c r="A24" s="63" t="s">
        <v>99</v>
      </c>
      <c r="B24" s="71" t="s">
        <v>115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>
        <f t="shared" si="0"/>
        <v>0</v>
      </c>
    </row>
    <row r="25" spans="1:15" s="67" customFormat="1" ht="16.5" thickBot="1" x14ac:dyDescent="0.3">
      <c r="A25" s="63" t="s">
        <v>100</v>
      </c>
      <c r="B25" s="71" t="s">
        <v>101</v>
      </c>
      <c r="C25" s="65">
        <v>802</v>
      </c>
      <c r="D25" s="65">
        <v>798</v>
      </c>
      <c r="E25" s="65">
        <v>798</v>
      </c>
      <c r="F25" s="65">
        <v>798</v>
      </c>
      <c r="G25" s="65">
        <v>798</v>
      </c>
      <c r="H25" s="65">
        <v>798</v>
      </c>
      <c r="I25" s="65">
        <v>798</v>
      </c>
      <c r="J25" s="65">
        <v>798</v>
      </c>
      <c r="K25" s="65">
        <v>798</v>
      </c>
      <c r="L25" s="65">
        <v>798</v>
      </c>
      <c r="M25" s="65">
        <v>798</v>
      </c>
      <c r="N25" s="65">
        <v>798</v>
      </c>
      <c r="O25" s="66">
        <f t="shared" si="0"/>
        <v>9580</v>
      </c>
    </row>
    <row r="26" spans="1:15" s="58" customFormat="1" ht="16.5" thickBot="1" x14ac:dyDescent="0.3">
      <c r="A26" s="77" t="s">
        <v>102</v>
      </c>
      <c r="B26" s="72" t="s">
        <v>103</v>
      </c>
      <c r="C26" s="73">
        <f t="shared" ref="C26:N26" si="2">SUM(C17:C25)</f>
        <v>29725</v>
      </c>
      <c r="D26" s="73">
        <f t="shared" si="2"/>
        <v>29725</v>
      </c>
      <c r="E26" s="73">
        <f t="shared" si="2"/>
        <v>36100</v>
      </c>
      <c r="F26" s="73">
        <f t="shared" si="2"/>
        <v>29725</v>
      </c>
      <c r="G26" s="73">
        <f t="shared" si="2"/>
        <v>64550</v>
      </c>
      <c r="H26" s="73">
        <f t="shared" si="2"/>
        <v>64550</v>
      </c>
      <c r="I26" s="73">
        <f t="shared" si="2"/>
        <v>64550</v>
      </c>
      <c r="J26" s="73">
        <f t="shared" si="2"/>
        <v>64550</v>
      </c>
      <c r="K26" s="73">
        <f t="shared" si="2"/>
        <v>70925</v>
      </c>
      <c r="L26" s="73">
        <f t="shared" si="2"/>
        <v>64550</v>
      </c>
      <c r="M26" s="73">
        <f t="shared" si="2"/>
        <v>64550</v>
      </c>
      <c r="N26" s="73">
        <f t="shared" si="2"/>
        <v>110706</v>
      </c>
      <c r="O26" s="74">
        <f t="shared" si="0"/>
        <v>694206</v>
      </c>
    </row>
    <row r="27" spans="1:15" ht="16.5" thickBot="1" x14ac:dyDescent="0.3">
      <c r="A27" s="77" t="s">
        <v>104</v>
      </c>
      <c r="B27" s="78" t="s">
        <v>105</v>
      </c>
      <c r="C27" s="79">
        <f t="shared" ref="C27:O27" si="3">C15-C26</f>
        <v>0</v>
      </c>
      <c r="D27" s="79">
        <f t="shared" si="3"/>
        <v>0</v>
      </c>
      <c r="E27" s="79">
        <f t="shared" si="3"/>
        <v>0</v>
      </c>
      <c r="F27" s="79">
        <f t="shared" si="3"/>
        <v>0</v>
      </c>
      <c r="G27" s="79">
        <f t="shared" si="3"/>
        <v>0</v>
      </c>
      <c r="H27" s="79">
        <f t="shared" si="3"/>
        <v>0</v>
      </c>
      <c r="I27" s="79">
        <f t="shared" si="3"/>
        <v>0</v>
      </c>
      <c r="J27" s="79">
        <f t="shared" si="3"/>
        <v>0</v>
      </c>
      <c r="K27" s="79">
        <f t="shared" si="3"/>
        <v>0</v>
      </c>
      <c r="L27" s="79">
        <f t="shared" si="3"/>
        <v>0</v>
      </c>
      <c r="M27" s="79">
        <f t="shared" si="3"/>
        <v>0</v>
      </c>
      <c r="N27" s="79">
        <f t="shared" si="3"/>
        <v>0</v>
      </c>
      <c r="O27" s="80">
        <f t="shared" si="3"/>
        <v>0</v>
      </c>
    </row>
    <row r="28" spans="1:15" x14ac:dyDescent="0.25">
      <c r="A28" s="81"/>
    </row>
    <row r="29" spans="1:15" x14ac:dyDescent="0.25">
      <c r="B29" s="82"/>
      <c r="C29" s="83"/>
      <c r="D29" s="83"/>
      <c r="O29" s="52"/>
    </row>
    <row r="30" spans="1:15" x14ac:dyDescent="0.25">
      <c r="O30" s="52"/>
    </row>
    <row r="31" spans="1:15" x14ac:dyDescent="0.25">
      <c r="O31" s="52"/>
    </row>
    <row r="32" spans="1:15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</sheetData>
  <mergeCells count="3">
    <mergeCell ref="A2:O2"/>
    <mergeCell ref="B5:O5"/>
    <mergeCell ref="B16:O16"/>
  </mergeCells>
  <pageMargins left="0.7" right="0.70866141732283472" top="1.01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számú melléklet</vt:lpstr>
      <vt:lpstr>2. számú melléklet</vt:lpstr>
      <vt:lpstr>3. számú melléklet</vt:lpstr>
      <vt:lpstr>4. számú melléklet</vt:lpstr>
      <vt:lpstr>5-6. számú melléklet</vt:lpstr>
      <vt:lpstr>7. számú melléklet</vt:lpstr>
      <vt:lpstr>8. számú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Nyírcsaholy_jegyző</cp:lastModifiedBy>
  <cp:lastPrinted>2021-02-24T12:47:05Z</cp:lastPrinted>
  <dcterms:created xsi:type="dcterms:W3CDTF">2015-02-08T22:18:37Z</dcterms:created>
  <dcterms:modified xsi:type="dcterms:W3CDTF">2021-04-22T08:21:54Z</dcterms:modified>
</cp:coreProperties>
</file>