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05" yWindow="-75" windowWidth="15090" windowHeight="9240" tabRatio="727" activeTab="1"/>
  </bookViews>
  <sheets>
    <sheet name="1.sz.mell." sheetId="1" r:id="rId1"/>
    <sheet name="9. sz. mell" sheetId="3" r:id="rId2"/>
  </sheets>
  <definedNames>
    <definedName name="_xlnm.Print_Area" localSheetId="0">'1.sz.mell.'!$A$2:$F$151</definedName>
  </definedNames>
  <calcPr calcId="124519"/>
</workbook>
</file>

<file path=xl/calcChain.xml><?xml version="1.0" encoding="utf-8"?>
<calcChain xmlns="http://schemas.openxmlformats.org/spreadsheetml/2006/main">
  <c r="L41" i="3"/>
  <c r="F41"/>
  <c r="F39" i="1"/>
  <c r="J8" i="3"/>
  <c r="J64"/>
  <c r="J88"/>
  <c r="H134"/>
  <c r="H149"/>
  <c r="R36"/>
  <c r="F36"/>
  <c r="E12"/>
  <c r="I50"/>
  <c r="I48"/>
  <c r="E9"/>
  <c r="E127"/>
  <c r="O100"/>
  <c r="O101"/>
  <c r="R100"/>
  <c r="R101"/>
  <c r="C10" i="1"/>
  <c r="C8" i="3"/>
  <c r="I43"/>
  <c r="H8"/>
  <c r="G8"/>
  <c r="I12"/>
  <c r="F12"/>
  <c r="F10" i="1"/>
  <c r="D12" i="3"/>
  <c r="D10" i="1"/>
  <c r="E44" i="3"/>
  <c r="C93" i="1"/>
  <c r="C94"/>
  <c r="C95"/>
  <c r="C109"/>
  <c r="M81" i="3"/>
  <c r="I78"/>
  <c r="I77"/>
  <c r="O115"/>
  <c r="L80"/>
  <c r="C126"/>
  <c r="C122" i="1"/>
  <c r="I152" i="3"/>
  <c r="I10"/>
  <c r="I11"/>
  <c r="F11"/>
  <c r="F9" i="1"/>
  <c r="E113" i="3"/>
  <c r="E109" i="1"/>
  <c r="L39" i="3"/>
  <c r="I127"/>
  <c r="I126"/>
  <c r="G23"/>
  <c r="I17"/>
  <c r="H31"/>
  <c r="E31"/>
  <c r="L28"/>
  <c r="O43"/>
  <c r="C112"/>
  <c r="C108" i="1"/>
  <c r="C139" i="3"/>
  <c r="C135" i="1"/>
  <c r="D127" i="3"/>
  <c r="C96"/>
  <c r="D142"/>
  <c r="D140"/>
  <c r="D141"/>
  <c r="D21"/>
  <c r="R39"/>
  <c r="O21"/>
  <c r="O79"/>
  <c r="O80"/>
  <c r="I142"/>
  <c r="F142"/>
  <c r="I143"/>
  <c r="G126"/>
  <c r="R79"/>
  <c r="R80"/>
  <c r="L79"/>
  <c r="R115"/>
  <c r="L75"/>
  <c r="O113"/>
  <c r="C7" i="1"/>
  <c r="C8"/>
  <c r="C9"/>
  <c r="C11"/>
  <c r="C13"/>
  <c r="C12"/>
  <c r="I57" i="3"/>
  <c r="R21"/>
  <c r="R113"/>
  <c r="R112"/>
  <c r="C96" i="1"/>
  <c r="C97"/>
  <c r="C98"/>
  <c r="C99"/>
  <c r="C100"/>
  <c r="C101"/>
  <c r="C102"/>
  <c r="C103"/>
  <c r="C104"/>
  <c r="C105"/>
  <c r="C106"/>
  <c r="C107"/>
  <c r="D113" i="3"/>
  <c r="D109" i="1"/>
  <c r="D115" i="3"/>
  <c r="D111" i="1"/>
  <c r="D117" i="3"/>
  <c r="D113" i="1"/>
  <c r="C110"/>
  <c r="C111"/>
  <c r="C112"/>
  <c r="C113"/>
  <c r="C114"/>
  <c r="C115"/>
  <c r="C116"/>
  <c r="C117"/>
  <c r="C118"/>
  <c r="C119"/>
  <c r="C120"/>
  <c r="C121"/>
  <c r="C123"/>
  <c r="C124"/>
  <c r="D97" i="3"/>
  <c r="D93" i="1"/>
  <c r="D98" i="3"/>
  <c r="D94" i="1"/>
  <c r="D99" i="3"/>
  <c r="D100"/>
  <c r="D101"/>
  <c r="D97" i="1"/>
  <c r="C127"/>
  <c r="C128"/>
  <c r="C129"/>
  <c r="C131"/>
  <c r="C132"/>
  <c r="C133"/>
  <c r="C134"/>
  <c r="C136"/>
  <c r="C137"/>
  <c r="C138"/>
  <c r="C139"/>
  <c r="C141"/>
  <c r="C142"/>
  <c r="C143"/>
  <c r="C144"/>
  <c r="E97" i="3"/>
  <c r="E93" i="1"/>
  <c r="E98" i="3"/>
  <c r="E94" i="1"/>
  <c r="E99" i="3"/>
  <c r="E95" i="1"/>
  <c r="E100" i="3"/>
  <c r="E101"/>
  <c r="E97" i="1"/>
  <c r="L97" i="3"/>
  <c r="I97"/>
  <c r="R97"/>
  <c r="O97"/>
  <c r="L98"/>
  <c r="R98"/>
  <c r="O98"/>
  <c r="I98"/>
  <c r="I99"/>
  <c r="O99"/>
  <c r="R99"/>
  <c r="L99"/>
  <c r="I100"/>
  <c r="F100"/>
  <c r="F96" i="1"/>
  <c r="I101" i="3"/>
  <c r="C16"/>
  <c r="C14" i="1"/>
  <c r="C15"/>
  <c r="C16"/>
  <c r="C17"/>
  <c r="C18"/>
  <c r="C19"/>
  <c r="C20"/>
  <c r="C23" i="3"/>
  <c r="C21" i="1"/>
  <c r="C22"/>
  <c r="C23"/>
  <c r="C24"/>
  <c r="C25"/>
  <c r="C26"/>
  <c r="C27"/>
  <c r="C30" i="3"/>
  <c r="C28" i="1"/>
  <c r="C29"/>
  <c r="C30"/>
  <c r="C31"/>
  <c r="C32"/>
  <c r="C33"/>
  <c r="C34"/>
  <c r="C37" i="3"/>
  <c r="C36" i="1"/>
  <c r="C37"/>
  <c r="C38"/>
  <c r="C39"/>
  <c r="C40"/>
  <c r="C41"/>
  <c r="C42"/>
  <c r="C43"/>
  <c r="C44"/>
  <c r="C45"/>
  <c r="C47"/>
  <c r="C48"/>
  <c r="C49"/>
  <c r="C50"/>
  <c r="C51"/>
  <c r="C54" i="3"/>
  <c r="C52" i="1"/>
  <c r="C53"/>
  <c r="C54"/>
  <c r="C55"/>
  <c r="C56"/>
  <c r="C58"/>
  <c r="C59"/>
  <c r="C60"/>
  <c r="C61"/>
  <c r="C64"/>
  <c r="C65"/>
  <c r="C66"/>
  <c r="C68"/>
  <c r="C69"/>
  <c r="C70"/>
  <c r="C71"/>
  <c r="C73"/>
  <c r="C77" i="3"/>
  <c r="C75" i="1"/>
  <c r="C76"/>
  <c r="C77"/>
  <c r="C78"/>
  <c r="C80"/>
  <c r="C81"/>
  <c r="C82"/>
  <c r="C83"/>
  <c r="C84"/>
  <c r="I153" i="3"/>
  <c r="I141"/>
  <c r="F141"/>
  <c r="F137" i="1"/>
  <c r="I25" i="3"/>
  <c r="F25"/>
  <c r="F23" i="1"/>
  <c r="I26" i="3"/>
  <c r="I27"/>
  <c r="F27"/>
  <c r="I28"/>
  <c r="F28"/>
  <c r="F26" i="1"/>
  <c r="I29" i="3"/>
  <c r="I24"/>
  <c r="F24"/>
  <c r="I75"/>
  <c r="I74"/>
  <c r="I39"/>
  <c r="I40"/>
  <c r="F40"/>
  <c r="I41"/>
  <c r="I42"/>
  <c r="I44"/>
  <c r="F44"/>
  <c r="F42" i="1"/>
  <c r="I45" i="3"/>
  <c r="F45"/>
  <c r="F43" i="1"/>
  <c r="I46" i="3"/>
  <c r="I47"/>
  <c r="F47"/>
  <c r="F45" i="1"/>
  <c r="I38" i="3"/>
  <c r="I32"/>
  <c r="I33"/>
  <c r="F33"/>
  <c r="F31" i="1"/>
  <c r="I34" i="3"/>
  <c r="I35"/>
  <c r="I36"/>
  <c r="G31"/>
  <c r="D31"/>
  <c r="I21"/>
  <c r="I16"/>
  <c r="I13"/>
  <c r="F13"/>
  <c r="F11" i="1"/>
  <c r="I14" i="3"/>
  <c r="I15"/>
  <c r="F15"/>
  <c r="F13" i="1"/>
  <c r="I9" i="3"/>
  <c r="L21"/>
  <c r="L78"/>
  <c r="L77"/>
  <c r="O78"/>
  <c r="O75"/>
  <c r="O74"/>
  <c r="O39"/>
  <c r="O37"/>
  <c r="O42"/>
  <c r="R75"/>
  <c r="R74"/>
  <c r="R78"/>
  <c r="R41"/>
  <c r="I140"/>
  <c r="I114"/>
  <c r="I115"/>
  <c r="F115"/>
  <c r="I116"/>
  <c r="I117"/>
  <c r="F117"/>
  <c r="F113" i="1"/>
  <c r="I118" i="3"/>
  <c r="F118"/>
  <c r="F114" i="1"/>
  <c r="I119" i="3"/>
  <c r="F119"/>
  <c r="I120"/>
  <c r="I121"/>
  <c r="F121"/>
  <c r="F117" i="1"/>
  <c r="I122" i="3"/>
  <c r="I123"/>
  <c r="F123"/>
  <c r="F119" i="1"/>
  <c r="I124" i="3"/>
  <c r="F124"/>
  <c r="F120" i="1"/>
  <c r="I125" i="3"/>
  <c r="F125"/>
  <c r="F121" i="1"/>
  <c r="I113" i="3"/>
  <c r="F113"/>
  <c r="F109" i="1"/>
  <c r="I102" i="3"/>
  <c r="F102"/>
  <c r="F98" i="1"/>
  <c r="I103" i="3"/>
  <c r="I104"/>
  <c r="F100" i="1"/>
  <c r="I105" i="3"/>
  <c r="I106"/>
  <c r="F106"/>
  <c r="F102" i="1"/>
  <c r="I107" i="3"/>
  <c r="I108"/>
  <c r="F108"/>
  <c r="F104" i="1"/>
  <c r="I109" i="3"/>
  <c r="I110"/>
  <c r="F110"/>
  <c r="F106" i="1"/>
  <c r="I111" i="3"/>
  <c r="L113"/>
  <c r="E115"/>
  <c r="E111" i="1"/>
  <c r="E117" i="3"/>
  <c r="F127"/>
  <c r="G96"/>
  <c r="G112"/>
  <c r="H96"/>
  <c r="H112"/>
  <c r="J96"/>
  <c r="J112"/>
  <c r="K96"/>
  <c r="K112"/>
  <c r="M96"/>
  <c r="M129"/>
  <c r="M112"/>
  <c r="N96"/>
  <c r="N112"/>
  <c r="P96"/>
  <c r="Q112"/>
  <c r="Q96"/>
  <c r="D78"/>
  <c r="E78"/>
  <c r="E76" i="1"/>
  <c r="D9" i="3"/>
  <c r="D10"/>
  <c r="D8" i="1"/>
  <c r="E10" i="3"/>
  <c r="E8" i="1"/>
  <c r="E11" i="3"/>
  <c r="E9" i="1"/>
  <c r="D13" i="3"/>
  <c r="D11" i="1"/>
  <c r="E13" i="3"/>
  <c r="E11" i="1"/>
  <c r="D14" i="3"/>
  <c r="D12" i="1"/>
  <c r="E14" i="3"/>
  <c r="E12" i="1"/>
  <c r="F14" i="3"/>
  <c r="F12" i="1"/>
  <c r="D15" i="3"/>
  <c r="D13" i="1"/>
  <c r="E15" i="3"/>
  <c r="E13" i="1"/>
  <c r="D17" i="3"/>
  <c r="E21"/>
  <c r="E17"/>
  <c r="E18"/>
  <c r="F17"/>
  <c r="F15" i="1"/>
  <c r="E140" i="3"/>
  <c r="E136" i="1"/>
  <c r="E142" i="3"/>
  <c r="E133"/>
  <c r="F143"/>
  <c r="F139" i="1"/>
  <c r="D138"/>
  <c r="D137"/>
  <c r="D136"/>
  <c r="E129"/>
  <c r="D123"/>
  <c r="E124" i="3"/>
  <c r="E120" i="1"/>
  <c r="F122" i="3"/>
  <c r="F118" i="1"/>
  <c r="E121" i="3"/>
  <c r="E117" i="1"/>
  <c r="F120" i="3"/>
  <c r="F116" i="1"/>
  <c r="F115"/>
  <c r="E118" i="3"/>
  <c r="E114" i="1"/>
  <c r="E113"/>
  <c r="F116" i="3"/>
  <c r="F112" i="1"/>
  <c r="D114" i="3"/>
  <c r="D110" i="1"/>
  <c r="E114" i="3"/>
  <c r="E110" i="1"/>
  <c r="F114" i="3"/>
  <c r="F110" i="1"/>
  <c r="D111" i="3"/>
  <c r="D107" i="1"/>
  <c r="E111" i="3"/>
  <c r="E107" i="1"/>
  <c r="F111" i="3"/>
  <c r="F107" i="1"/>
  <c r="F109" i="3"/>
  <c r="F105" i="1"/>
  <c r="F107" i="3"/>
  <c r="F103" i="1"/>
  <c r="D106" i="3"/>
  <c r="D102" i="1"/>
  <c r="E106" i="3"/>
  <c r="E102" i="1"/>
  <c r="D105" i="3"/>
  <c r="D101" i="1"/>
  <c r="E105" i="3"/>
  <c r="E101" i="1"/>
  <c r="F105" i="3"/>
  <c r="F101" i="1"/>
  <c r="D104" i="3"/>
  <c r="D100" i="1"/>
  <c r="E104" i="3"/>
  <c r="E100" i="1"/>
  <c r="D103" i="3"/>
  <c r="D99" i="1"/>
  <c r="E103" i="3"/>
  <c r="E99" i="1"/>
  <c r="F103" i="3"/>
  <c r="F99" i="1"/>
  <c r="D102" i="3"/>
  <c r="D98" i="1"/>
  <c r="E102" i="3"/>
  <c r="E98" i="1"/>
  <c r="E96"/>
  <c r="D95"/>
  <c r="E41" i="3"/>
  <c r="E39" i="1"/>
  <c r="E39" i="3"/>
  <c r="E42"/>
  <c r="E43"/>
  <c r="E41" i="1"/>
  <c r="E40" i="3"/>
  <c r="E38" i="1"/>
  <c r="E46" i="3"/>
  <c r="E24"/>
  <c r="E22" i="1"/>
  <c r="E28" i="3"/>
  <c r="E26" i="1"/>
  <c r="E34" i="3"/>
  <c r="E32" i="1"/>
  <c r="E57" i="3"/>
  <c r="E55" i="1"/>
  <c r="E75" i="3"/>
  <c r="E73" i="1"/>
  <c r="E80" i="3"/>
  <c r="E78" i="1"/>
  <c r="E79" i="3"/>
  <c r="F38"/>
  <c r="F36" i="1"/>
  <c r="F46" i="3"/>
  <c r="F44" i="1"/>
  <c r="F34" i="3"/>
  <c r="F32" i="1"/>
  <c r="F35" i="3"/>
  <c r="F33" i="1"/>
  <c r="F26" i="3"/>
  <c r="F24" i="1"/>
  <c r="F57" i="3"/>
  <c r="F55" i="1"/>
  <c r="F79" i="3"/>
  <c r="F77" i="1"/>
  <c r="E84"/>
  <c r="F84"/>
  <c r="E77"/>
  <c r="E58" i="3"/>
  <c r="E56" i="1"/>
  <c r="E44"/>
  <c r="E40"/>
  <c r="E37"/>
  <c r="E33" i="3"/>
  <c r="E31" i="1"/>
  <c r="E32" i="3"/>
  <c r="E30" i="1"/>
  <c r="F32" i="3"/>
  <c r="F30" i="1"/>
  <c r="F29" i="3"/>
  <c r="F27" i="1"/>
  <c r="F25"/>
  <c r="E16"/>
  <c r="D15"/>
  <c r="D24" i="3"/>
  <c r="D28"/>
  <c r="D26" i="1"/>
  <c r="D25" i="3"/>
  <c r="D34"/>
  <c r="D32" i="1"/>
  <c r="D36" i="3"/>
  <c r="D34" i="1"/>
  <c r="D35" i="3"/>
  <c r="D33" i="1"/>
  <c r="D32" i="3"/>
  <c r="D30" i="1"/>
  <c r="D33" i="3"/>
  <c r="D31" i="1"/>
  <c r="D41" i="3"/>
  <c r="D39" i="1"/>
  <c r="D42" i="3"/>
  <c r="D43"/>
  <c r="D41" i="1"/>
  <c r="D39" i="3"/>
  <c r="D37" i="1"/>
  <c r="D38" i="3"/>
  <c r="D36" i="1"/>
  <c r="D45" i="3"/>
  <c r="D40"/>
  <c r="D44"/>
  <c r="D42" i="1"/>
  <c r="D43"/>
  <c r="D57" i="3"/>
  <c r="D55" i="1"/>
  <c r="D62" i="3"/>
  <c r="D60" i="1"/>
  <c r="D71" i="3"/>
  <c r="D69" i="1"/>
  <c r="D75" i="3"/>
  <c r="D80"/>
  <c r="D78" i="1"/>
  <c r="D84"/>
  <c r="E153" i="3"/>
  <c r="D153"/>
  <c r="C153"/>
  <c r="E152"/>
  <c r="D152"/>
  <c r="C152"/>
  <c r="R126"/>
  <c r="R130"/>
  <c r="R149"/>
  <c r="R134"/>
  <c r="R139"/>
  <c r="R144"/>
  <c r="Q126"/>
  <c r="Q129"/>
  <c r="Q130"/>
  <c r="Q149"/>
  <c r="Q134"/>
  <c r="Q139"/>
  <c r="Q144"/>
  <c r="P112"/>
  <c r="P129"/>
  <c r="P126"/>
  <c r="P130"/>
  <c r="P134"/>
  <c r="P139"/>
  <c r="P144"/>
  <c r="P149"/>
  <c r="O126"/>
  <c r="O130"/>
  <c r="O149"/>
  <c r="O134"/>
  <c r="O139"/>
  <c r="O144"/>
  <c r="N126"/>
  <c r="N130"/>
  <c r="N134"/>
  <c r="N139"/>
  <c r="N144"/>
  <c r="N149"/>
  <c r="M126"/>
  <c r="M130"/>
  <c r="M149"/>
  <c r="M134"/>
  <c r="M139"/>
  <c r="M144"/>
  <c r="L126"/>
  <c r="L130"/>
  <c r="L134"/>
  <c r="L139"/>
  <c r="L144"/>
  <c r="L149"/>
  <c r="K126"/>
  <c r="K129"/>
  <c r="K130"/>
  <c r="K149"/>
  <c r="K134"/>
  <c r="K139"/>
  <c r="K144"/>
  <c r="J126"/>
  <c r="J130"/>
  <c r="J134"/>
  <c r="J139"/>
  <c r="J149"/>
  <c r="J144"/>
  <c r="I130"/>
  <c r="I134"/>
  <c r="I144"/>
  <c r="H139"/>
  <c r="H130"/>
  <c r="H144"/>
  <c r="G139"/>
  <c r="G130"/>
  <c r="G134"/>
  <c r="G144"/>
  <c r="F128"/>
  <c r="F126"/>
  <c r="F122" i="1"/>
  <c r="F124"/>
  <c r="F131" i="3"/>
  <c r="F127" i="1"/>
  <c r="F132" i="3"/>
  <c r="F133"/>
  <c r="F129" i="1"/>
  <c r="F135" i="3"/>
  <c r="F136"/>
  <c r="F132" i="1"/>
  <c r="F137" i="3"/>
  <c r="F133" i="1"/>
  <c r="F138" i="3"/>
  <c r="F134" i="1"/>
  <c r="F145" i="3"/>
  <c r="F146"/>
  <c r="F142" i="1"/>
  <c r="F147" i="3"/>
  <c r="F143" i="1"/>
  <c r="F148" i="3"/>
  <c r="F144" i="1"/>
  <c r="E128" i="3"/>
  <c r="E131"/>
  <c r="E127" i="1"/>
  <c r="E132" i="3"/>
  <c r="E128" i="1"/>
  <c r="E135" i="3"/>
  <c r="E131" i="1"/>
  <c r="E136" i="3"/>
  <c r="E132" i="1"/>
  <c r="E137" i="3"/>
  <c r="E133" i="1"/>
  <c r="E134"/>
  <c r="E141" i="3"/>
  <c r="E143"/>
  <c r="E139" i="1"/>
  <c r="E145" i="3"/>
  <c r="E141" i="1"/>
  <c r="E146" i="3"/>
  <c r="E142" i="1"/>
  <c r="E147" i="3"/>
  <c r="E148"/>
  <c r="D128"/>
  <c r="D126"/>
  <c r="D122" i="1"/>
  <c r="D131" i="3"/>
  <c r="D127" i="1"/>
  <c r="D132" i="3"/>
  <c r="D128" i="1"/>
  <c r="D133" i="3"/>
  <c r="D129" i="1"/>
  <c r="D135" i="3"/>
  <c r="D131" i="1"/>
  <c r="D136" i="3"/>
  <c r="D134"/>
  <c r="D137"/>
  <c r="D133" i="1"/>
  <c r="D138" i="3"/>
  <c r="D134" i="1"/>
  <c r="D143" i="3"/>
  <c r="D139" i="1"/>
  <c r="D145" i="3"/>
  <c r="D141" i="1"/>
  <c r="D146" i="3"/>
  <c r="D142" i="1"/>
  <c r="D147" i="3"/>
  <c r="D143" i="1"/>
  <c r="D148" i="3"/>
  <c r="D144" i="1"/>
  <c r="E125" i="3"/>
  <c r="E121" i="1"/>
  <c r="D125" i="3"/>
  <c r="D121" i="1"/>
  <c r="D124" i="3"/>
  <c r="D120" i="1"/>
  <c r="E123" i="3"/>
  <c r="E119" i="1"/>
  <c r="D123" i="3"/>
  <c r="D119" i="1"/>
  <c r="E122" i="3"/>
  <c r="E118" i="1"/>
  <c r="D122" i="3"/>
  <c r="D118" i="1"/>
  <c r="D121" i="3"/>
  <c r="D117" i="1"/>
  <c r="E120" i="3"/>
  <c r="E116" i="1"/>
  <c r="D120" i="3"/>
  <c r="D116" i="1"/>
  <c r="E119" i="3"/>
  <c r="E115" i="1"/>
  <c r="D119" i="3"/>
  <c r="D115" i="1"/>
  <c r="D118" i="3"/>
  <c r="D114" i="1"/>
  <c r="E116" i="3"/>
  <c r="E112" i="1"/>
  <c r="D116" i="3"/>
  <c r="D112" i="1"/>
  <c r="E110" i="3"/>
  <c r="E106" i="1"/>
  <c r="D110" i="3"/>
  <c r="D106" i="1"/>
  <c r="E109" i="3"/>
  <c r="E105" i="1"/>
  <c r="D109" i="3"/>
  <c r="D105" i="1"/>
  <c r="E108" i="3"/>
  <c r="E104" i="1"/>
  <c r="D108" i="3"/>
  <c r="D104" i="1"/>
  <c r="E107" i="3"/>
  <c r="E103" i="1"/>
  <c r="D107" i="3"/>
  <c r="D103" i="1"/>
  <c r="R8" i="3"/>
  <c r="R23"/>
  <c r="R37"/>
  <c r="R48"/>
  <c r="R54"/>
  <c r="R59"/>
  <c r="R65"/>
  <c r="R69"/>
  <c r="R81"/>
  <c r="Q8"/>
  <c r="Q16"/>
  <c r="Q23"/>
  <c r="Q30"/>
  <c r="Q37"/>
  <c r="Q48"/>
  <c r="Q54"/>
  <c r="Q59"/>
  <c r="Q65"/>
  <c r="Q69"/>
  <c r="Q74"/>
  <c r="Q77"/>
  <c r="Q81"/>
  <c r="P8"/>
  <c r="P16"/>
  <c r="P64"/>
  <c r="P23"/>
  <c r="P30"/>
  <c r="P37"/>
  <c r="P48"/>
  <c r="P54"/>
  <c r="P59"/>
  <c r="P77"/>
  <c r="P74"/>
  <c r="P65"/>
  <c r="P69"/>
  <c r="P81"/>
  <c r="O8"/>
  <c r="O23"/>
  <c r="O30"/>
  <c r="O48"/>
  <c r="O54"/>
  <c r="O59"/>
  <c r="O65"/>
  <c r="O69"/>
  <c r="O81"/>
  <c r="N8"/>
  <c r="N16"/>
  <c r="N23"/>
  <c r="N30"/>
  <c r="N37"/>
  <c r="N48"/>
  <c r="N54"/>
  <c r="N59"/>
  <c r="N74"/>
  <c r="N77"/>
  <c r="N65"/>
  <c r="N69"/>
  <c r="N81"/>
  <c r="M8"/>
  <c r="M16"/>
  <c r="M23"/>
  <c r="M30"/>
  <c r="M37"/>
  <c r="M48"/>
  <c r="M54"/>
  <c r="M59"/>
  <c r="M77"/>
  <c r="M74"/>
  <c r="M65"/>
  <c r="M87"/>
  <c r="M69"/>
  <c r="L8"/>
  <c r="L16"/>
  <c r="L23"/>
  <c r="L30"/>
  <c r="L48"/>
  <c r="L54"/>
  <c r="L59"/>
  <c r="L74"/>
  <c r="L65"/>
  <c r="L69"/>
  <c r="L81"/>
  <c r="K8"/>
  <c r="K16"/>
  <c r="K23"/>
  <c r="K30"/>
  <c r="K37"/>
  <c r="K48"/>
  <c r="K54"/>
  <c r="K59"/>
  <c r="K74"/>
  <c r="K77"/>
  <c r="K87"/>
  <c r="K65"/>
  <c r="K69"/>
  <c r="K81"/>
  <c r="J16"/>
  <c r="J23"/>
  <c r="J30"/>
  <c r="J37"/>
  <c r="J48"/>
  <c r="J54"/>
  <c r="J59"/>
  <c r="J77"/>
  <c r="J74"/>
  <c r="J65"/>
  <c r="J87"/>
  <c r="J69"/>
  <c r="J81"/>
  <c r="I54"/>
  <c r="I59"/>
  <c r="I65"/>
  <c r="I87"/>
  <c r="I69"/>
  <c r="I81"/>
  <c r="H16"/>
  <c r="H23"/>
  <c r="H37"/>
  <c r="H48"/>
  <c r="H54"/>
  <c r="H59"/>
  <c r="H74"/>
  <c r="H77"/>
  <c r="H65"/>
  <c r="H69"/>
  <c r="H81"/>
  <c r="G16"/>
  <c r="G37"/>
  <c r="G48"/>
  <c r="G54"/>
  <c r="G59"/>
  <c r="G65"/>
  <c r="G69"/>
  <c r="G74"/>
  <c r="G77"/>
  <c r="G81"/>
  <c r="G87"/>
  <c r="F18"/>
  <c r="F19"/>
  <c r="F17" i="1"/>
  <c r="F20" i="3"/>
  <c r="F18" i="1"/>
  <c r="F49" i="3"/>
  <c r="F47" i="1"/>
  <c r="F50" i="3"/>
  <c r="F48" i="1"/>
  <c r="F51" i="3"/>
  <c r="F49" i="1"/>
  <c r="F52" i="3"/>
  <c r="F50" i="1"/>
  <c r="F53" i="3"/>
  <c r="F51" i="1"/>
  <c r="F55" i="3"/>
  <c r="F53" i="1"/>
  <c r="F56" i="3"/>
  <c r="F60"/>
  <c r="F58" i="1"/>
  <c r="F61" i="3"/>
  <c r="F59" i="1"/>
  <c r="F62" i="3"/>
  <c r="F60" i="1"/>
  <c r="F66" i="3"/>
  <c r="F67"/>
  <c r="F65" i="1"/>
  <c r="F68" i="3"/>
  <c r="F66" i="1"/>
  <c r="F70" i="3"/>
  <c r="F71"/>
  <c r="F69" i="1"/>
  <c r="F72" i="3"/>
  <c r="F70" i="1"/>
  <c r="F73" i="3"/>
  <c r="F71" i="1"/>
  <c r="F76" i="3"/>
  <c r="F74" i="1"/>
  <c r="F82" i="3"/>
  <c r="F80" i="1"/>
  <c r="F83" i="3"/>
  <c r="F81" i="1"/>
  <c r="F84" i="3"/>
  <c r="F85"/>
  <c r="F81"/>
  <c r="F79" i="1"/>
  <c r="E19" i="3"/>
  <c r="E20"/>
  <c r="E18" i="1"/>
  <c r="E25" i="3"/>
  <c r="E23" i="1"/>
  <c r="E26" i="3"/>
  <c r="E24" i="1"/>
  <c r="E27" i="3"/>
  <c r="E25" i="1"/>
  <c r="E35" i="3"/>
  <c r="E33" i="1"/>
  <c r="E36" i="3"/>
  <c r="E34" i="1"/>
  <c r="E38" i="3"/>
  <c r="E42" i="1"/>
  <c r="E45" i="3"/>
  <c r="E43" i="1"/>
  <c r="E47" i="3"/>
  <c r="E45" i="1"/>
  <c r="E49" i="3"/>
  <c r="E47" i="1"/>
  <c r="E50" i="3"/>
  <c r="E48" i="1"/>
  <c r="E51" i="3"/>
  <c r="E52"/>
  <c r="E53"/>
  <c r="E55"/>
  <c r="E56"/>
  <c r="E60"/>
  <c r="E58" i="1"/>
  <c r="E61" i="3"/>
  <c r="E59" i="1"/>
  <c r="E62" i="3"/>
  <c r="E60" i="1"/>
  <c r="E66" i="3"/>
  <c r="E64" i="1"/>
  <c r="E67" i="3"/>
  <c r="E65" i="1"/>
  <c r="E68" i="3"/>
  <c r="E66" i="1"/>
  <c r="E70" i="3"/>
  <c r="E71"/>
  <c r="E69" i="1"/>
  <c r="E72" i="3"/>
  <c r="E70" i="1"/>
  <c r="E73" i="3"/>
  <c r="E71" i="1"/>
  <c r="E76" i="3"/>
  <c r="E74" i="1"/>
  <c r="E82" i="3"/>
  <c r="E80" i="1"/>
  <c r="E83" i="3"/>
  <c r="E81" i="1"/>
  <c r="E84" i="3"/>
  <c r="E82" i="1"/>
  <c r="E85" i="3"/>
  <c r="E83" i="1"/>
  <c r="E81" i="3"/>
  <c r="E79" i="1"/>
  <c r="D18" i="3"/>
  <c r="D16" i="1"/>
  <c r="D19" i="3"/>
  <c r="D17" i="1"/>
  <c r="D20" i="3"/>
  <c r="D18" i="1"/>
  <c r="D26" i="3"/>
  <c r="D24" i="1"/>
  <c r="D27" i="3"/>
  <c r="D25" i="1"/>
  <c r="D46" i="3"/>
  <c r="D44" i="1"/>
  <c r="D47" i="3"/>
  <c r="D45" i="1"/>
  <c r="D49" i="3"/>
  <c r="D47" i="1"/>
  <c r="D50" i="3"/>
  <c r="D48" i="1"/>
  <c r="D51" i="3"/>
  <c r="D49" i="1"/>
  <c r="D52" i="3"/>
  <c r="D50" i="1"/>
  <c r="D53" i="3"/>
  <c r="D51" i="1"/>
  <c r="D55" i="3"/>
  <c r="D56"/>
  <c r="D54" i="1"/>
  <c r="D60" i="3"/>
  <c r="D61"/>
  <c r="D59" i="1"/>
  <c r="C59" i="3"/>
  <c r="C57" i="1"/>
  <c r="D66" i="3"/>
  <c r="D64" i="1"/>
  <c r="D67" i="3"/>
  <c r="D65" i="1"/>
  <c r="D68" i="3"/>
  <c r="D66" i="1"/>
  <c r="D70" i="3"/>
  <c r="D68" i="1"/>
  <c r="D72" i="3"/>
  <c r="D73"/>
  <c r="D71" i="1"/>
  <c r="D76" i="3"/>
  <c r="D74"/>
  <c r="D72" i="1"/>
  <c r="D79" i="3"/>
  <c r="D77" i="1"/>
  <c r="D82" i="3"/>
  <c r="D81"/>
  <c r="D79" i="1"/>
  <c r="D83" i="3"/>
  <c r="D81" i="1"/>
  <c r="D84" i="3"/>
  <c r="D82" i="1"/>
  <c r="D85" i="3"/>
  <c r="D83" i="1"/>
  <c r="C48" i="3"/>
  <c r="C46" i="1"/>
  <c r="F63" i="3"/>
  <c r="F61" i="1"/>
  <c r="E63" i="3"/>
  <c r="E61" i="1"/>
  <c r="D63" i="3"/>
  <c r="D61" i="1"/>
  <c r="F58" i="3"/>
  <c r="F56" i="1"/>
  <c r="D58" i="3"/>
  <c r="D56" i="1"/>
  <c r="E29" i="3"/>
  <c r="E27" i="1"/>
  <c r="D29" i="3"/>
  <c r="D27" i="1"/>
  <c r="F22" i="3"/>
  <c r="F20" i="1"/>
  <c r="E22" i="3"/>
  <c r="E20" i="1"/>
  <c r="D22" i="3"/>
  <c r="D20" i="1"/>
  <c r="C81" i="3"/>
  <c r="C79" i="1"/>
  <c r="C69" i="3"/>
  <c r="C67" i="1"/>
  <c r="C65" i="3"/>
  <c r="C63" i="1"/>
  <c r="D130" i="3"/>
  <c r="C130"/>
  <c r="C126" i="1"/>
  <c r="D40"/>
  <c r="F16"/>
  <c r="E49"/>
  <c r="E53"/>
  <c r="F82"/>
  <c r="D112" i="3"/>
  <c r="D108" i="1"/>
  <c r="E65" i="3"/>
  <c r="E63" i="1"/>
  <c r="D144" i="3"/>
  <c r="C144"/>
  <c r="C140" i="1"/>
  <c r="F128"/>
  <c r="E137"/>
  <c r="E130" i="3"/>
  <c r="D139"/>
  <c r="D135" i="1"/>
  <c r="H30" i="3"/>
  <c r="I96"/>
  <c r="E19" i="1"/>
  <c r="I23" i="3"/>
  <c r="F78"/>
  <c r="F76" i="1"/>
  <c r="D70"/>
  <c r="E50"/>
  <c r="F83"/>
  <c r="D124"/>
  <c r="E143"/>
  <c r="F130" i="3"/>
  <c r="F126" i="1"/>
  <c r="D22"/>
  <c r="C92"/>
  <c r="C35"/>
  <c r="R16" i="3"/>
  <c r="F39"/>
  <c r="F37" i="1"/>
  <c r="E29"/>
  <c r="E124"/>
  <c r="C64" i="3"/>
  <c r="C62" i="1"/>
  <c r="C150" s="1"/>
  <c r="F43" i="3"/>
  <c r="F41" i="1"/>
  <c r="D19"/>
  <c r="E112" i="3"/>
  <c r="E108" i="1"/>
  <c r="I31" i="3"/>
  <c r="I30"/>
  <c r="G30"/>
  <c r="G64"/>
  <c r="G88"/>
  <c r="F31"/>
  <c r="D7" i="1"/>
  <c r="E126" i="3"/>
  <c r="E122" i="1"/>
  <c r="E123"/>
  <c r="H126" i="3"/>
  <c r="H129"/>
  <c r="E7" i="1"/>
  <c r="E6" s="1"/>
  <c r="F9" i="3"/>
  <c r="E54" i="1"/>
  <c r="E54" i="3"/>
  <c r="E52" i="1"/>
  <c r="E36"/>
  <c r="E37" i="3"/>
  <c r="E35" i="1"/>
  <c r="F64"/>
  <c r="F65" i="3"/>
  <c r="F54" i="1"/>
  <c r="F54" i="3"/>
  <c r="F52" i="1"/>
  <c r="N64" i="3"/>
  <c r="F141" i="1"/>
  <c r="F144" i="3"/>
  <c r="F140" i="1"/>
  <c r="F131"/>
  <c r="F134" i="3"/>
  <c r="F130" i="1"/>
  <c r="G149" i="3"/>
  <c r="E15" i="1"/>
  <c r="D16" i="3"/>
  <c r="E8"/>
  <c r="D76" i="1"/>
  <c r="L112" i="3"/>
  <c r="F10"/>
  <c r="F8" i="1"/>
  <c r="F123"/>
  <c r="F29"/>
  <c r="F75" i="3"/>
  <c r="F73" i="1"/>
  <c r="C129" i="3"/>
  <c r="D65"/>
  <c r="D63" i="1"/>
  <c r="E59" i="3"/>
  <c r="E57" i="1"/>
  <c r="C76" i="3"/>
  <c r="C74" i="1"/>
  <c r="D69" i="3"/>
  <c r="D67" i="1"/>
  <c r="D58"/>
  <c r="D59" i="3"/>
  <c r="D57" i="1"/>
  <c r="D53"/>
  <c r="D54" i="3"/>
  <c r="D52" i="1"/>
  <c r="E68"/>
  <c r="E69" i="3"/>
  <c r="E67" i="1"/>
  <c r="F68"/>
  <c r="F69" i="3"/>
  <c r="F67" i="1"/>
  <c r="K64" i="3"/>
  <c r="M64"/>
  <c r="M88"/>
  <c r="E144"/>
  <c r="E140" i="1"/>
  <c r="E144"/>
  <c r="D38"/>
  <c r="F140" i="3"/>
  <c r="L96"/>
  <c r="L129"/>
  <c r="L150"/>
  <c r="D96" i="1"/>
  <c r="D96" i="3"/>
  <c r="O112"/>
  <c r="O77"/>
  <c r="F21"/>
  <c r="F19" i="1"/>
  <c r="O16" i="3"/>
  <c r="E30"/>
  <c r="E28" i="1"/>
  <c r="D23" i="3"/>
  <c r="D23" i="1"/>
  <c r="C6"/>
  <c r="I37" i="3"/>
  <c r="C125" i="1"/>
  <c r="F136"/>
  <c r="D14"/>
  <c r="F63"/>
  <c r="D73"/>
  <c r="F99" i="3"/>
  <c r="F95" i="1"/>
  <c r="O96" i="3"/>
  <c r="O129"/>
  <c r="F101"/>
  <c r="F97" i="1"/>
  <c r="D149" i="3"/>
  <c r="C134"/>
  <c r="C130" i="1"/>
  <c r="D130"/>
  <c r="F38"/>
  <c r="D74"/>
  <c r="E126"/>
  <c r="F48" i="3"/>
  <c r="F46" i="1"/>
  <c r="D126"/>
  <c r="D80"/>
  <c r="E17"/>
  <c r="D37" i="3"/>
  <c r="D35" i="1"/>
  <c r="F59" i="3"/>
  <c r="F57" i="1"/>
  <c r="D48" i="3"/>
  <c r="D46" i="1"/>
  <c r="D132"/>
  <c r="D145"/>
  <c r="E23" i="3"/>
  <c r="E21" i="1"/>
  <c r="I112" i="3"/>
  <c r="R96"/>
  <c r="F97"/>
  <c r="F93" i="1"/>
  <c r="I139" i="3"/>
  <c r="I149"/>
  <c r="E138" i="1"/>
  <c r="I8" i="3"/>
  <c r="R77"/>
  <c r="L37"/>
  <c r="L64"/>
  <c r="E74"/>
  <c r="E72" i="1"/>
  <c r="L87" i="3"/>
  <c r="E48"/>
  <c r="E46" i="1"/>
  <c r="H87" i="3"/>
  <c r="D11"/>
  <c r="D9" i="1"/>
  <c r="D6" s="1"/>
  <c r="E134" i="3"/>
  <c r="E130" i="1"/>
  <c r="E96" i="3"/>
  <c r="E92" i="1"/>
  <c r="N87" i="3"/>
  <c r="O87"/>
  <c r="F42"/>
  <c r="O64"/>
  <c r="F74"/>
  <c r="F72" i="1"/>
  <c r="F34"/>
  <c r="F30" i="3"/>
  <c r="F28" i="1"/>
  <c r="R30" i="3"/>
  <c r="R64"/>
  <c r="Q64"/>
  <c r="F111" i="1"/>
  <c r="F112" i="3"/>
  <c r="F108" i="1"/>
  <c r="D30" i="3"/>
  <c r="D28" i="1"/>
  <c r="D29"/>
  <c r="F22"/>
  <c r="F23" i="3"/>
  <c r="F21" i="1"/>
  <c r="K150" i="3"/>
  <c r="Q150"/>
  <c r="F40" i="1"/>
  <c r="F37" i="3"/>
  <c r="F35" i="1"/>
  <c r="M150" i="3"/>
  <c r="C149"/>
  <c r="R87"/>
  <c r="E139"/>
  <c r="E16"/>
  <c r="E14" i="1"/>
  <c r="D129" i="3"/>
  <c r="D140" i="1"/>
  <c r="K88" i="3"/>
  <c r="N88"/>
  <c r="P87"/>
  <c r="P88"/>
  <c r="O150"/>
  <c r="E51" i="1"/>
  <c r="Q87" i="3"/>
  <c r="Q88"/>
  <c r="N129"/>
  <c r="N150"/>
  <c r="C74"/>
  <c r="P150"/>
  <c r="J129"/>
  <c r="J150"/>
  <c r="R129"/>
  <c r="R150"/>
  <c r="H150"/>
  <c r="F139"/>
  <c r="F138" i="1"/>
  <c r="F98" i="3"/>
  <c r="F94" i="1"/>
  <c r="D92"/>
  <c r="G129" i="3"/>
  <c r="G150"/>
  <c r="I129"/>
  <c r="I150"/>
  <c r="D150"/>
  <c r="D146" i="1"/>
  <c r="D125"/>
  <c r="F8" i="3"/>
  <c r="F7" i="1"/>
  <c r="F6"/>
  <c r="F16" i="3"/>
  <c r="F14" i="1"/>
  <c r="H64" i="3"/>
  <c r="H88"/>
  <c r="D21" i="1"/>
  <c r="I64" i="3"/>
  <c r="I88"/>
  <c r="D77"/>
  <c r="D75" i="1"/>
  <c r="F80" i="3"/>
  <c r="F78" i="1"/>
  <c r="E77" i="3"/>
  <c r="L88"/>
  <c r="D8"/>
  <c r="D64"/>
  <c r="D62" i="1"/>
  <c r="D150" s="1"/>
  <c r="F96" i="3"/>
  <c r="E129"/>
  <c r="E125" i="1"/>
  <c r="O88" i="3"/>
  <c r="F77"/>
  <c r="F75" i="1"/>
  <c r="R88" i="3"/>
  <c r="C145" i="1"/>
  <c r="C150" i="3"/>
  <c r="C146" i="1"/>
  <c r="C87" i="3"/>
  <c r="C72" i="1"/>
  <c r="E149" i="3"/>
  <c r="E145" i="1"/>
  <c r="E135"/>
  <c r="E64" i="3"/>
  <c r="E62" i="1"/>
  <c r="F149" i="3"/>
  <c r="F145" i="1"/>
  <c r="F135"/>
  <c r="F92"/>
  <c r="F129" i="3"/>
  <c r="F64"/>
  <c r="F62" i="1"/>
  <c r="F150" s="1"/>
  <c r="D87" i="3"/>
  <c r="D85" i="1"/>
  <c r="D151" s="1"/>
  <c r="E87" i="3"/>
  <c r="E75" i="1"/>
  <c r="F87" i="3"/>
  <c r="F88"/>
  <c r="F86" i="1"/>
  <c r="E150"/>
  <c r="E150" i="3"/>
  <c r="E146" i="1"/>
  <c r="C85"/>
  <c r="C151" s="1"/>
  <c r="C88" i="3"/>
  <c r="C86" i="1"/>
  <c r="F125"/>
  <c r="F150" i="3"/>
  <c r="F146" i="1"/>
  <c r="D88" i="3"/>
  <c r="D86" i="1"/>
  <c r="E88" i="3"/>
  <c r="E86" i="1"/>
  <c r="E85"/>
  <c r="E151" s="1"/>
  <c r="F85"/>
  <c r="F151"/>
</calcChain>
</file>

<file path=xl/sharedStrings.xml><?xml version="1.0" encoding="utf-8"?>
<sst xmlns="http://schemas.openxmlformats.org/spreadsheetml/2006/main" count="630" uniqueCount="276">
  <si>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</si>
  <si>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</si>
  <si>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</si>
  <si>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</si>
  <si>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</si>
  <si>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</si>
  <si>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</si>
  <si>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</si>
  <si>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</si>
  <si>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</si>
  <si>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</si>
  <si>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</si>
  <si>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</si>
  <si>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</si>
  <si>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</si>
  <si>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Ezer forintban !</t>
  </si>
  <si>
    <t>Előirányzat-csoport, kiemelt előirányzat megnevezése</t>
  </si>
  <si>
    <t>Bevételek</t>
  </si>
  <si>
    <t>Általános tartalék</t>
  </si>
  <si>
    <t>Céltartalék</t>
  </si>
  <si>
    <t>Megnevezés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</si>
  <si>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</si>
  <si>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</si>
  <si>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</si>
  <si>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</si>
  <si>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</si>
  <si>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</si>
  <si>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</si>
  <si>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</si>
  <si>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</si>
  <si>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</si>
  <si>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</si>
  <si>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</si>
  <si>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</si>
  <si>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</si>
  <si>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</si>
  <si>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</si>
  <si>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</si>
  <si>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</si>
  <si>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</si>
  <si>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</si>
  <si>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</si>
  <si>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</si>
  <si>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</si>
  <si>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</si>
  <si>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</si>
  <si>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</si>
  <si>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</si>
  <si>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</si>
  <si>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</si>
  <si>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</si>
  <si>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</si>
  <si>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</si>
  <si>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</si>
  <si>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</si>
  <si>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</si>
  <si>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</si>
  <si>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</si>
  <si>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</si>
  <si>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</si>
  <si>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</si>
  <si>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</si>
  <si>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</si>
  <si>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</si>
  <si>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</si>
  <si>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</si>
  <si>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</si>
  <si>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</si>
  <si>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</si>
  <si>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</si>
  <si>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</si>
  <si>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</si>
  <si>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</si>
  <si>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</si>
  <si>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</si>
  <si>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</si>
  <si>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</si>
  <si>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</si>
  <si>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</si>
  <si>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</si>
  <si>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</si>
  <si>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>Beruházások</t>
  </si>
  <si>
    <t>Ezer forintban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</si>
  <si>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</si>
  <si>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</si>
  <si>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</si>
  <si>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</si>
  <si>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</si>
  <si>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</si>
  <si>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</si>
  <si>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</si>
  <si>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</si>
  <si>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</si>
  <si>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</si>
  <si>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</si>
  <si>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</si>
  <si>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</si>
  <si>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</si>
  <si>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</si>
  <si>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</si>
  <si>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</si>
  <si>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</si>
  <si>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</si>
  <si>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</si>
  <si>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</si>
  <si>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</si>
  <si>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</si>
  <si>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</si>
  <si>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</si>
  <si>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</si>
  <si>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</si>
  <si>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</si>
  <si>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</si>
  <si>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</si>
  <si>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</si>
  <si>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</si>
  <si>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</si>
  <si>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</si>
  <si>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</si>
  <si>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</si>
  <si>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</si>
  <si>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</si>
  <si>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</si>
  <si>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</si>
  <si>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</si>
  <si>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</si>
  <si>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</si>
  <si>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</si>
  <si>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</si>
  <si>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</si>
  <si>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</si>
  <si>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</si>
  <si>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</si>
  <si>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</si>
  <si>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</si>
  <si>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</si>
  <si>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</si>
  <si>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</si>
  <si>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</si>
  <si>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</si>
  <si>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</si>
  <si>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</si>
  <si>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</si>
  <si>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</si>
  <si>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</si>
  <si>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</si>
  <si>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</si>
  <si>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</si>
  <si>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</si>
  <si>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</si>
  <si>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</si>
  <si>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</si>
  <si>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</si>
  <si>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</si>
  <si>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</si>
  <si>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</si>
  <si>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</si>
  <si>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</si>
  <si>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</si>
  <si>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</si>
  <si>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</si>
  <si>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</si>
  <si>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</si>
  <si>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</si>
  <si>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</si>
  <si>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</si>
  <si>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</si>
  <si>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</si>
  <si>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</si>
  <si>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</si>
  <si>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</si>
  <si>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</si>
  <si>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</si>
  <si>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</si>
  <si>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</si>
  <si>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</si>
  <si>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</si>
  <si>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</si>
  <si>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</si>
  <si>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</si>
  <si>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</si>
  <si>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</si>
  <si>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</si>
  <si>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</si>
  <si>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</si>
  <si>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</si>
  <si>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</si>
  <si>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</si>
  <si>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</si>
  <si>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</si>
  <si>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</si>
  <si>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</si>
  <si>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</si>
  <si>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</si>
  <si>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</si>
  <si>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</si>
  <si>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</si>
  <si>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</si>
  <si>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</si>
  <si>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</si>
  <si>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</si>
  <si>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</si>
  <si>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</si>
  <si>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</si>
  <si>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</si>
  <si>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</si>
  <si>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</si>
  <si>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</si>
  <si>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</si>
  <si>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</si>
  <si>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</si>
  <si>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</si>
  <si>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</si>
  <si>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</si>
  <si>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</si>
  <si>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</si>
  <si>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</si>
  <si>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</si>
  <si>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</si>
  <si>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</si>
  <si>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</si>
  <si>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</si>
  <si>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</si>
  <si>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</si>
  <si>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</si>
  <si>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</si>
  <si>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</si>
  <si>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</si>
  <si>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</si>
  <si>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</si>
  <si>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</si>
  <si>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</si>
  <si>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</si>
  <si>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</si>
  <si>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</si>
  <si>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</si>
  <si>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</si>
  <si>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</si>
  <si>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</si>
  <si>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</si>
  <si>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</si>
  <si>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</si>
  <si>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Belföldi értékpapírok kiadásai (6.1. + … + 6.4.)</t>
  </si>
  <si>
    <t xml:space="preserve"> 10.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</si>
  <si>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</si>
  <si>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</si>
  <si>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</si>
  <si>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</si>
  <si>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</si>
  <si>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</si>
  <si>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</si>
  <si>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</si>
  <si>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összesen </t>
  </si>
  <si>
    <t>Tarpa Nagyközség Önkormányzata</t>
  </si>
  <si>
    <t>Tarpai Közös Önkormányzati Hivatal</t>
  </si>
  <si>
    <t>II. Rákóczi Ferenc Művelődési Ház és Könyvtár</t>
  </si>
  <si>
    <t xml:space="preserve">Kiadások </t>
  </si>
  <si>
    <r>
      <t xml:space="preserve">   Működési költségvetés kiadásai </t>
    </r>
    <r>
      <rPr>
        <sz val="8"/>
        <rFont val="Times New Roman CE"/>
        <charset val="238"/>
      </rPr>
      <t>(2.1.+2.3.+2.5.)</t>
    </r>
  </si>
  <si>
    <t xml:space="preserve">   Felhalmozási költségvetés kiadásai (2.1.+2.3.+2.5.)</t>
  </si>
  <si>
    <t>1.számú. Táblázat</t>
  </si>
  <si>
    <t>Tarpai Kiskuruc Óvoda, Bölcsőde és Konyha</t>
  </si>
  <si>
    <t>intézményfinanszírozás</t>
  </si>
  <si>
    <t>Intézményfinanszírozás</t>
  </si>
  <si>
    <t>A 2020 évi módosított előirányzat</t>
  </si>
  <si>
    <t>A 2020 évi módosítás</t>
  </si>
  <si>
    <t xml:space="preserve">2020 évi Eredeti előirányzat </t>
  </si>
  <si>
    <t>2020. évi eredeti előirányzat</t>
  </si>
  <si>
    <t>Települési önkormányzatok gyermekétkeztetési feladatainak támogatása																										B1132</t>
  </si>
  <si>
    <t>1.3.1</t>
  </si>
  <si>
    <t>1.3.2</t>
  </si>
  <si>
    <t xml:space="preserve">      </t>
  </si>
  <si>
    <t>1.számú. melléklet a ……/2020. (….) önkormányzati rendelethez</t>
  </si>
  <si>
    <t>2/2.számú. melléklet a ……/2020. (….) önkormányzati rendelethez</t>
  </si>
  <si>
    <t>2/1.számú melléklet a ……/2020. (….) önkormányzati rendelethez</t>
  </si>
  <si>
    <t xml:space="preserve">  </t>
  </si>
  <si>
    <t xml:space="preserve">                                </t>
  </si>
</sst>
</file>

<file path=xl/styles.xml><?xml version="1.0" encoding="utf-8"?>
<styleSheet xmlns="http://schemas.openxmlformats.org/spreadsheetml/2006/main">
  <numFmts count="1">
    <numFmt numFmtId="172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i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87">
    <xf numFmtId="0" fontId="0" fillId="0" borderId="0" xfId="0"/>
    <xf numFmtId="17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16" fillId="0" borderId="1" xfId="3" applyNumberFormat="1" applyFont="1" applyFill="1" applyBorder="1" applyAlignment="1" applyProtection="1">
      <alignment horizontal="left" vertical="center" wrapText="1" indent="1"/>
    </xf>
    <xf numFmtId="49" fontId="16" fillId="0" borderId="2" xfId="3" applyNumberFormat="1" applyFont="1" applyFill="1" applyBorder="1" applyAlignment="1" applyProtection="1">
      <alignment horizontal="left" vertical="center" wrapText="1" indent="1"/>
    </xf>
    <xf numFmtId="49" fontId="16" fillId="0" borderId="3" xfId="3" applyNumberFormat="1" applyFont="1" applyFill="1" applyBorder="1" applyAlignment="1" applyProtection="1">
      <alignment horizontal="left" vertical="center" wrapText="1" indent="1"/>
    </xf>
    <xf numFmtId="49" fontId="16" fillId="0" borderId="4" xfId="3" applyNumberFormat="1" applyFont="1" applyFill="1" applyBorder="1" applyAlignment="1" applyProtection="1">
      <alignment horizontal="left" vertical="center" wrapText="1" indent="1"/>
    </xf>
    <xf numFmtId="49" fontId="16" fillId="0" borderId="5" xfId="3" applyNumberFormat="1" applyFont="1" applyFill="1" applyBorder="1" applyAlignment="1" applyProtection="1">
      <alignment horizontal="left" vertical="center" wrapText="1" indent="1"/>
    </xf>
    <xf numFmtId="49" fontId="16" fillId="0" borderId="6" xfId="3" applyNumberFormat="1" applyFont="1" applyFill="1" applyBorder="1" applyAlignment="1" applyProtection="1">
      <alignment horizontal="left" vertical="center" wrapText="1" indent="1"/>
    </xf>
    <xf numFmtId="0" fontId="16" fillId="0" borderId="0" xfId="3" applyFont="1" applyFill="1" applyBorder="1" applyAlignment="1" applyProtection="1">
      <alignment horizontal="left" vertical="center" wrapText="1" indent="1"/>
    </xf>
    <xf numFmtId="0" fontId="15" fillId="0" borderId="7" xfId="3" applyFont="1" applyFill="1" applyBorder="1" applyAlignment="1" applyProtection="1">
      <alignment horizontal="left" vertical="center" wrapText="1" indent="1"/>
    </xf>
    <xf numFmtId="0" fontId="15" fillId="0" borderId="8" xfId="3" applyFont="1" applyFill="1" applyBorder="1" applyAlignment="1" applyProtection="1">
      <alignment horizontal="left" vertical="center" wrapText="1" indent="1"/>
    </xf>
    <xf numFmtId="0" fontId="7" fillId="0" borderId="7" xfId="3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horizontal="center" vertical="center" wrapText="1"/>
    </xf>
    <xf numFmtId="0" fontId="15" fillId="0" borderId="7" xfId="3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 indent="1"/>
    </xf>
    <xf numFmtId="172" fontId="15" fillId="0" borderId="10" xfId="3" applyNumberFormat="1" applyFont="1" applyFill="1" applyBorder="1" applyAlignment="1" applyProtection="1">
      <alignment horizontal="right" vertical="center" wrapText="1" indent="1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right" vertical="center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0" xfId="3" applyFill="1" applyProtection="1"/>
    <xf numFmtId="0" fontId="16" fillId="0" borderId="0" xfId="3" applyFont="1" applyFill="1" applyProtection="1"/>
    <xf numFmtId="0" fontId="13" fillId="0" borderId="0" xfId="3" applyFont="1" applyFill="1" applyProtection="1"/>
    <xf numFmtId="0" fontId="20" fillId="0" borderId="7" xfId="0" applyFont="1" applyBorder="1" applyAlignment="1" applyProtection="1">
      <alignment wrapText="1"/>
    </xf>
    <xf numFmtId="0" fontId="19" fillId="0" borderId="3" xfId="0" applyFont="1" applyBorder="1" applyAlignment="1" applyProtection="1">
      <alignment wrapText="1"/>
    </xf>
    <xf numFmtId="0" fontId="19" fillId="0" borderId="2" xfId="0" applyFont="1" applyBorder="1" applyAlignment="1" applyProtection="1">
      <alignment wrapText="1"/>
    </xf>
    <xf numFmtId="0" fontId="19" fillId="0" borderId="4" xfId="0" applyFont="1" applyBorder="1" applyAlignment="1" applyProtection="1">
      <alignment wrapText="1"/>
    </xf>
    <xf numFmtId="0" fontId="20" fillId="0" borderId="15" xfId="0" applyFont="1" applyBorder="1" applyAlignment="1" applyProtection="1">
      <alignment wrapText="1"/>
    </xf>
    <xf numFmtId="0" fontId="10" fillId="0" borderId="0" xfId="3" applyFill="1" applyAlignment="1" applyProtection="1"/>
    <xf numFmtId="0" fontId="17" fillId="0" borderId="0" xfId="3" applyFont="1" applyFill="1" applyProtection="1"/>
    <xf numFmtId="49" fontId="16" fillId="0" borderId="3" xfId="3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horizontal="center" vertical="center" wrapText="1"/>
    </xf>
    <xf numFmtId="49" fontId="16" fillId="0" borderId="4" xfId="3" applyNumberFormat="1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</xf>
    <xf numFmtId="0" fontId="20" fillId="0" borderId="15" xfId="0" applyFont="1" applyBorder="1" applyAlignment="1" applyProtection="1">
      <alignment horizontal="center" wrapText="1"/>
    </xf>
    <xf numFmtId="172" fontId="15" fillId="0" borderId="17" xfId="3" applyNumberFormat="1" applyFont="1" applyFill="1" applyBorder="1" applyAlignment="1" applyProtection="1">
      <alignment horizontal="right" vertical="center" wrapText="1" indent="1"/>
    </xf>
    <xf numFmtId="0" fontId="7" fillId="0" borderId="17" xfId="3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15" fillId="0" borderId="1" xfId="3" applyFont="1" applyFill="1" applyBorder="1" applyAlignment="1" applyProtection="1">
      <alignment horizontal="center" vertical="center" wrapText="1"/>
    </xf>
    <xf numFmtId="0" fontId="15" fillId="0" borderId="18" xfId="3" applyFont="1" applyFill="1" applyBorder="1" applyAlignment="1" applyProtection="1">
      <alignment horizontal="center" vertical="center" wrapText="1"/>
    </xf>
    <xf numFmtId="0" fontId="15" fillId="0" borderId="19" xfId="3" applyFont="1" applyFill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left" vertical="center" wrapText="1" indent="1"/>
    </xf>
    <xf numFmtId="172" fontId="15" fillId="0" borderId="14" xfId="3" applyNumberFormat="1" applyFont="1" applyFill="1" applyBorder="1" applyAlignment="1" applyProtection="1">
      <alignment horizontal="right" vertical="center" wrapText="1" indent="1"/>
    </xf>
    <xf numFmtId="0" fontId="20" fillId="0" borderId="2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15" fillId="0" borderId="15" xfId="3" applyFont="1" applyFill="1" applyBorder="1" applyAlignment="1" applyProtection="1">
      <alignment horizontal="center" vertical="center" wrapText="1"/>
    </xf>
    <xf numFmtId="0" fontId="15" fillId="0" borderId="20" xfId="3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vertical="center" wrapText="1"/>
    </xf>
    <xf numFmtId="0" fontId="19" fillId="0" borderId="22" xfId="0" applyFont="1" applyBorder="1" applyAlignment="1" applyProtection="1">
      <alignment horizontal="left" wrapText="1" indent="1"/>
    </xf>
    <xf numFmtId="0" fontId="19" fillId="0" borderId="23" xfId="0" applyFont="1" applyBorder="1" applyAlignment="1" applyProtection="1">
      <alignment horizontal="left" wrapText="1" indent="1"/>
    </xf>
    <xf numFmtId="0" fontId="19" fillId="0" borderId="24" xfId="0" applyFont="1" applyBorder="1" applyAlignment="1" applyProtection="1">
      <alignment horizontal="left" wrapText="1" indent="1"/>
    </xf>
    <xf numFmtId="0" fontId="15" fillId="0" borderId="17" xfId="3" applyFont="1" applyFill="1" applyBorder="1" applyAlignment="1" applyProtection="1">
      <alignment horizontal="left" vertical="center" wrapText="1" indent="1"/>
    </xf>
    <xf numFmtId="0" fontId="19" fillId="0" borderId="24" xfId="0" applyFont="1" applyBorder="1" applyAlignment="1" applyProtection="1">
      <alignment wrapText="1"/>
    </xf>
    <xf numFmtId="0" fontId="20" fillId="0" borderId="17" xfId="0" applyFont="1" applyBorder="1" applyAlignment="1" applyProtection="1">
      <alignment wrapText="1"/>
    </xf>
    <xf numFmtId="0" fontId="15" fillId="0" borderId="17" xfId="3" applyFont="1" applyFill="1" applyBorder="1" applyAlignment="1" applyProtection="1">
      <alignment vertical="center" wrapText="1"/>
    </xf>
    <xf numFmtId="0" fontId="21" fillId="0" borderId="17" xfId="3" applyFont="1" applyFill="1" applyBorder="1" applyAlignment="1" applyProtection="1">
      <alignment horizontal="left" vertical="center" wrapText="1" indent="1"/>
    </xf>
    <xf numFmtId="0" fontId="18" fillId="0" borderId="20" xfId="0" applyFont="1" applyBorder="1" applyAlignment="1" applyProtection="1">
      <alignment horizontal="left" vertical="center" wrapText="1" indent="1"/>
    </xf>
    <xf numFmtId="3" fontId="13" fillId="0" borderId="25" xfId="3" applyNumberFormat="1" applyFont="1" applyFill="1" applyBorder="1" applyAlignment="1" applyProtection="1"/>
    <xf numFmtId="3" fontId="13" fillId="0" borderId="26" xfId="3" applyNumberFormat="1" applyFont="1" applyFill="1" applyBorder="1" applyAlignment="1" applyProtection="1"/>
    <xf numFmtId="3" fontId="13" fillId="0" borderId="27" xfId="3" applyNumberFormat="1" applyFont="1" applyFill="1" applyBorder="1" applyAlignment="1" applyProtection="1"/>
    <xf numFmtId="0" fontId="16" fillId="0" borderId="28" xfId="3" applyFont="1" applyFill="1" applyBorder="1" applyAlignment="1" applyProtection="1">
      <alignment horizontal="left" vertical="center" wrapText="1" indent="1"/>
    </xf>
    <xf numFmtId="0" fontId="16" fillId="0" borderId="23" xfId="3" applyFont="1" applyFill="1" applyBorder="1" applyAlignment="1" applyProtection="1">
      <alignment horizontal="left" vertical="center" wrapText="1" indent="1"/>
    </xf>
    <xf numFmtId="0" fontId="16" fillId="0" borderId="29" xfId="3" applyFont="1" applyFill="1" applyBorder="1" applyAlignment="1" applyProtection="1">
      <alignment horizontal="left" vertical="center" wrapText="1" indent="1"/>
    </xf>
    <xf numFmtId="0" fontId="16" fillId="0" borderId="23" xfId="3" applyFont="1" applyFill="1" applyBorder="1" applyAlignment="1" applyProtection="1">
      <alignment horizontal="left" indent="6"/>
    </xf>
    <xf numFmtId="0" fontId="16" fillId="0" borderId="23" xfId="3" applyFont="1" applyFill="1" applyBorder="1" applyAlignment="1" applyProtection="1">
      <alignment horizontal="left" vertical="center" wrapText="1" indent="6"/>
    </xf>
    <xf numFmtId="0" fontId="16" fillId="0" borderId="24" xfId="3" applyFont="1" applyFill="1" applyBorder="1" applyAlignment="1" applyProtection="1">
      <alignment horizontal="left" vertical="center" wrapText="1" indent="6"/>
    </xf>
    <xf numFmtId="0" fontId="16" fillId="0" borderId="30" xfId="3" applyFont="1" applyFill="1" applyBorder="1" applyAlignment="1" applyProtection="1">
      <alignment horizontal="left" vertical="center" wrapText="1" indent="6"/>
    </xf>
    <xf numFmtId="0" fontId="16" fillId="0" borderId="24" xfId="3" applyFont="1" applyFill="1" applyBorder="1" applyAlignment="1" applyProtection="1">
      <alignment horizontal="left" vertical="center" wrapText="1" indent="1"/>
    </xf>
    <xf numFmtId="0" fontId="19" fillId="0" borderId="24" xfId="0" applyFont="1" applyBorder="1" applyAlignment="1" applyProtection="1">
      <alignment horizontal="left" vertical="center" wrapText="1" indent="1"/>
    </xf>
    <xf numFmtId="0" fontId="19" fillId="0" borderId="23" xfId="0" applyFont="1" applyBorder="1" applyAlignment="1" applyProtection="1">
      <alignment horizontal="left" vertical="center" wrapText="1" indent="1"/>
    </xf>
    <xf numFmtId="0" fontId="16" fillId="0" borderId="22" xfId="3" applyFont="1" applyFill="1" applyBorder="1" applyAlignment="1" applyProtection="1">
      <alignment horizontal="left" vertical="center" wrapText="1" indent="6"/>
    </xf>
    <xf numFmtId="0" fontId="16" fillId="0" borderId="22" xfId="3" applyFont="1" applyFill="1" applyBorder="1" applyAlignment="1" applyProtection="1">
      <alignment horizontal="left" vertical="center" wrapText="1" indent="1"/>
    </xf>
    <xf numFmtId="0" fontId="16" fillId="0" borderId="19" xfId="3" applyFont="1" applyFill="1" applyBorder="1" applyAlignment="1" applyProtection="1">
      <alignment horizontal="left" vertical="center" wrapText="1" indent="1"/>
    </xf>
    <xf numFmtId="0" fontId="23" fillId="0" borderId="31" xfId="3" applyFont="1" applyFill="1" applyBorder="1" applyAlignment="1" applyProtection="1">
      <alignment horizontal="center" wrapText="1"/>
    </xf>
    <xf numFmtId="3" fontId="21" fillId="0" borderId="9" xfId="3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 wrapText="1"/>
    </xf>
    <xf numFmtId="0" fontId="23" fillId="0" borderId="32" xfId="3" applyFont="1" applyFill="1" applyBorder="1" applyAlignment="1" applyProtection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/>
    </xf>
    <xf numFmtId="172" fontId="4" fillId="0" borderId="9" xfId="3" applyNumberFormat="1" applyFont="1" applyFill="1" applyBorder="1" applyAlignment="1" applyProtection="1">
      <alignment vertical="center" wrapText="1"/>
    </xf>
    <xf numFmtId="0" fontId="21" fillId="0" borderId="34" xfId="3" applyFont="1" applyFill="1" applyBorder="1" applyAlignment="1" applyProtection="1">
      <alignment horizontal="center"/>
    </xf>
    <xf numFmtId="3" fontId="21" fillId="0" borderId="14" xfId="3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wrapText="1"/>
    </xf>
    <xf numFmtId="172" fontId="4" fillId="0" borderId="0" xfId="3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right" vertical="center" wrapText="1"/>
    </xf>
    <xf numFmtId="172" fontId="15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3" fontId="15" fillId="0" borderId="17" xfId="3" applyNumberFormat="1" applyFont="1" applyFill="1" applyBorder="1" applyAlignment="1" applyProtection="1">
      <alignment horizontal="right" vertical="center" wrapText="1" indent="1"/>
    </xf>
    <xf numFmtId="3" fontId="27" fillId="0" borderId="25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5" fillId="0" borderId="17" xfId="3" applyNumberFormat="1" applyFont="1" applyFill="1" applyBorder="1" applyAlignment="1" applyProtection="1">
      <alignment horizontal="right" vertical="center" wrapText="1"/>
    </xf>
    <xf numFmtId="3" fontId="21" fillId="0" borderId="17" xfId="3" applyNumberFormat="1" applyFont="1" applyFill="1" applyBorder="1" applyAlignment="1" applyProtection="1">
      <alignment horizontal="right" vertical="center" wrapText="1"/>
    </xf>
    <xf numFmtId="3" fontId="15" fillId="0" borderId="17" xfId="3" applyNumberFormat="1" applyFont="1" applyFill="1" applyBorder="1" applyAlignment="1" applyProtection="1">
      <alignment horizontal="right" vertical="center" wrapText="1"/>
      <protection locked="0"/>
    </xf>
    <xf numFmtId="172" fontId="16" fillId="0" borderId="35" xfId="3" applyNumberFormat="1" applyFont="1" applyFill="1" applyBorder="1" applyAlignment="1" applyProtection="1">
      <alignment vertical="center" wrapText="1"/>
      <protection locked="0"/>
    </xf>
    <xf numFmtId="172" fontId="16" fillId="0" borderId="12" xfId="3" applyNumberFormat="1" applyFont="1" applyFill="1" applyBorder="1" applyAlignment="1" applyProtection="1">
      <alignment vertical="center" wrapText="1"/>
      <protection locked="0"/>
    </xf>
    <xf numFmtId="0" fontId="15" fillId="0" borderId="17" xfId="3" applyFont="1" applyFill="1" applyBorder="1" applyAlignment="1" applyProtection="1">
      <alignment horizontal="left" vertical="center" wrapText="1"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15" fillId="0" borderId="14" xfId="3" applyNumberFormat="1" applyFont="1" applyFill="1" applyBorder="1" applyAlignment="1" applyProtection="1">
      <alignment horizontal="right" vertical="center" wrapText="1" indent="1"/>
    </xf>
    <xf numFmtId="3" fontId="15" fillId="0" borderId="10" xfId="3" applyNumberFormat="1" applyFont="1" applyFill="1" applyBorder="1" applyAlignment="1" applyProtection="1">
      <alignment horizontal="right" vertical="center" wrapText="1" indent="1"/>
    </xf>
    <xf numFmtId="3" fontId="27" fillId="0" borderId="2" xfId="0" applyNumberFormat="1" applyFont="1" applyFill="1" applyBorder="1" applyAlignment="1">
      <alignment horizontal="right" vertical="center" wrapText="1"/>
    </xf>
    <xf numFmtId="3" fontId="27" fillId="0" borderId="37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3" fontId="15" fillId="0" borderId="14" xfId="3" applyNumberFormat="1" applyFont="1" applyFill="1" applyBorder="1" applyAlignment="1" applyProtection="1">
      <alignment horizontal="right" vertical="center" wrapText="1"/>
    </xf>
    <xf numFmtId="3" fontId="15" fillId="0" borderId="10" xfId="3" applyNumberFormat="1" applyFont="1" applyFill="1" applyBorder="1" applyAlignment="1" applyProtection="1">
      <alignment horizontal="right" vertical="center" wrapText="1"/>
    </xf>
    <xf numFmtId="3" fontId="21" fillId="0" borderId="14" xfId="3" applyNumberFormat="1" applyFont="1" applyFill="1" applyBorder="1" applyAlignment="1" applyProtection="1">
      <alignment horizontal="right" vertical="center" wrapText="1"/>
    </xf>
    <xf numFmtId="3" fontId="21" fillId="0" borderId="10" xfId="3" applyNumberFormat="1" applyFont="1" applyFill="1" applyBorder="1" applyAlignment="1" applyProtection="1">
      <alignment horizontal="right" vertical="center" wrapText="1"/>
    </xf>
    <xf numFmtId="3" fontId="15" fillId="0" borderId="14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10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2" xfId="0" applyNumberFormat="1" applyFont="1" applyFill="1" applyBorder="1" applyAlignment="1">
      <alignment horizontal="right" vertical="center" wrapText="1"/>
    </xf>
    <xf numFmtId="0" fontId="19" fillId="0" borderId="22" xfId="0" applyFont="1" applyBorder="1" applyAlignment="1" applyProtection="1">
      <alignment horizontal="left" wrapText="1"/>
    </xf>
    <xf numFmtId="0" fontId="19" fillId="0" borderId="23" xfId="0" applyFont="1" applyBorder="1" applyAlignment="1" applyProtection="1">
      <alignment horizontal="left" wrapText="1"/>
    </xf>
    <xf numFmtId="0" fontId="19" fillId="0" borderId="24" xfId="0" applyFont="1" applyBorder="1" applyAlignment="1" applyProtection="1">
      <alignment horizontal="left" wrapText="1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left" wrapText="1"/>
    </xf>
    <xf numFmtId="0" fontId="20" fillId="0" borderId="20" xfId="0" applyFont="1" applyBorder="1" applyAlignment="1" applyProtection="1">
      <alignment horizontal="left" wrapText="1"/>
    </xf>
    <xf numFmtId="172" fontId="7" fillId="0" borderId="38" xfId="0" applyNumberFormat="1" applyFont="1" applyFill="1" applyBorder="1" applyAlignment="1" applyProtection="1">
      <alignment horizontal="right" vertical="center" wrapText="1" indent="1"/>
    </xf>
    <xf numFmtId="3" fontId="16" fillId="0" borderId="39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3" applyNumberFormat="1" applyFont="1" applyFill="1" applyBorder="1" applyAlignment="1" applyProtection="1">
      <alignment horizontal="right" vertical="center" wrapText="1"/>
    </xf>
    <xf numFmtId="3" fontId="21" fillId="0" borderId="36" xfId="3" applyNumberFormat="1" applyFont="1" applyFill="1" applyBorder="1" applyAlignment="1" applyProtection="1">
      <alignment horizontal="right" vertical="center" wrapText="1"/>
    </xf>
    <xf numFmtId="3" fontId="16" fillId="0" borderId="39" xfId="3" applyNumberFormat="1" applyFont="1" applyFill="1" applyBorder="1" applyAlignment="1" applyProtection="1">
      <alignment horizontal="right" vertical="center" wrapText="1"/>
    </xf>
    <xf numFmtId="3" fontId="22" fillId="0" borderId="39" xfId="3" applyNumberFormat="1" applyFont="1" applyFill="1" applyBorder="1" applyAlignment="1" applyProtection="1">
      <alignment horizontal="right" vertical="center" wrapText="1"/>
      <protection locked="0"/>
    </xf>
    <xf numFmtId="3" fontId="22" fillId="0" borderId="40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25" xfId="0" applyNumberFormat="1" applyFont="1" applyFill="1" applyBorder="1" applyAlignment="1">
      <alignment horizontal="righ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21" fillId="0" borderId="8" xfId="3" applyFont="1" applyFill="1" applyBorder="1" applyAlignment="1" applyProtection="1">
      <alignment horizontal="center"/>
    </xf>
    <xf numFmtId="0" fontId="21" fillId="0" borderId="21" xfId="3" applyFont="1" applyFill="1" applyBorder="1" applyAlignment="1" applyProtection="1">
      <alignment horizontal="center"/>
    </xf>
    <xf numFmtId="0" fontId="16" fillId="0" borderId="31" xfId="3" applyFont="1" applyFill="1" applyBorder="1" applyProtection="1"/>
    <xf numFmtId="3" fontId="13" fillId="0" borderId="37" xfId="3" applyNumberFormat="1" applyFont="1" applyFill="1" applyBorder="1" applyAlignment="1" applyProtection="1"/>
    <xf numFmtId="3" fontId="13" fillId="0" borderId="41" xfId="3" applyNumberFormat="1" applyFont="1" applyFill="1" applyBorder="1" applyAlignment="1" applyProtection="1"/>
    <xf numFmtId="3" fontId="13" fillId="0" borderId="42" xfId="3" applyNumberFormat="1" applyFont="1" applyFill="1" applyBorder="1" applyAlignment="1" applyProtection="1"/>
    <xf numFmtId="3" fontId="4" fillId="0" borderId="43" xfId="3" applyNumberFormat="1" applyFont="1" applyFill="1" applyBorder="1" applyAlignment="1" applyProtection="1">
      <alignment vertical="center" wrapText="1"/>
    </xf>
    <xf numFmtId="3" fontId="1" fillId="0" borderId="44" xfId="3" applyNumberFormat="1" applyFont="1" applyFill="1" applyBorder="1" applyAlignment="1" applyProtection="1">
      <alignment vertical="center" wrapText="1"/>
    </xf>
    <xf numFmtId="3" fontId="1" fillId="0" borderId="34" xfId="3" applyNumberFormat="1" applyFont="1" applyFill="1" applyBorder="1" applyAlignment="1" applyProtection="1">
      <alignment vertical="center" wrapText="1"/>
    </xf>
    <xf numFmtId="3" fontId="1" fillId="0" borderId="25" xfId="3" applyNumberFormat="1" applyFont="1" applyFill="1" applyBorder="1" applyAlignment="1" applyProtection="1">
      <alignment vertical="center" wrapText="1"/>
    </xf>
    <xf numFmtId="3" fontId="1" fillId="0" borderId="37" xfId="3" applyNumberFormat="1" applyFont="1" applyFill="1" applyBorder="1" applyAlignment="1" applyProtection="1">
      <alignment vertical="center" wrapText="1"/>
    </xf>
    <xf numFmtId="3" fontId="1" fillId="0" borderId="26" xfId="3" applyNumberFormat="1" applyFont="1" applyFill="1" applyBorder="1" applyAlignment="1" applyProtection="1">
      <alignment vertical="center" wrapText="1"/>
    </xf>
    <xf numFmtId="3" fontId="1" fillId="0" borderId="42" xfId="3" applyNumberFormat="1" applyFont="1" applyFill="1" applyBorder="1" applyAlignment="1" applyProtection="1">
      <alignment vertical="center" wrapText="1"/>
    </xf>
    <xf numFmtId="3" fontId="1" fillId="0" borderId="27" xfId="3" applyNumberFormat="1" applyFont="1" applyFill="1" applyBorder="1" applyAlignment="1" applyProtection="1">
      <alignment vertical="center" wrapText="1"/>
    </xf>
    <xf numFmtId="3" fontId="1" fillId="0" borderId="41" xfId="3" applyNumberFormat="1" applyFont="1" applyFill="1" applyBorder="1" applyAlignment="1" applyProtection="1">
      <alignment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horizontal="left" vertical="center" wrapText="1"/>
    </xf>
    <xf numFmtId="172" fontId="15" fillId="0" borderId="46" xfId="0" applyNumberFormat="1" applyFont="1" applyFill="1" applyBorder="1" applyAlignment="1" applyProtection="1">
      <alignment horizontal="right" vertical="center" wrapText="1"/>
    </xf>
    <xf numFmtId="172" fontId="15" fillId="0" borderId="33" xfId="0" applyNumberFormat="1" applyFont="1" applyFill="1" applyBorder="1" applyAlignment="1" applyProtection="1">
      <alignment horizontal="right" vertical="center" wrapText="1"/>
    </xf>
    <xf numFmtId="172" fontId="15" fillId="0" borderId="36" xfId="0" applyNumberFormat="1" applyFont="1" applyFill="1" applyBorder="1" applyAlignment="1" applyProtection="1">
      <alignment horizontal="right" vertical="center" wrapText="1"/>
    </xf>
    <xf numFmtId="3" fontId="13" fillId="0" borderId="18" xfId="3" applyNumberFormat="1" applyFont="1" applyFill="1" applyBorder="1" applyAlignment="1" applyProtection="1"/>
    <xf numFmtId="3" fontId="4" fillId="0" borderId="36" xfId="3" applyNumberFormat="1" applyFont="1" applyFill="1" applyBorder="1" applyAlignment="1" applyProtection="1"/>
    <xf numFmtId="3" fontId="4" fillId="0" borderId="47" xfId="3" applyNumberFormat="1" applyFont="1" applyFill="1" applyBorder="1" applyAlignment="1" applyProtection="1"/>
    <xf numFmtId="3" fontId="4" fillId="0" borderId="9" xfId="3" applyNumberFormat="1" applyFont="1" applyFill="1" applyBorder="1" applyAlignment="1" applyProtection="1"/>
    <xf numFmtId="3" fontId="4" fillId="0" borderId="10" xfId="3" applyNumberFormat="1" applyFont="1" applyFill="1" applyBorder="1" applyAlignment="1" applyProtection="1"/>
    <xf numFmtId="0" fontId="4" fillId="0" borderId="0" xfId="3" applyFont="1" applyFill="1" applyProtection="1"/>
    <xf numFmtId="0" fontId="21" fillId="0" borderId="7" xfId="3" applyFont="1" applyFill="1" applyBorder="1" applyAlignment="1" applyProtection="1">
      <alignment horizontal="left" vertical="center" wrapText="1" indent="1"/>
    </xf>
    <xf numFmtId="3" fontId="24" fillId="0" borderId="36" xfId="3" applyNumberFormat="1" applyFont="1" applyFill="1" applyBorder="1" applyAlignment="1" applyProtection="1"/>
    <xf numFmtId="3" fontId="24" fillId="0" borderId="47" xfId="3" applyNumberFormat="1" applyFont="1" applyFill="1" applyBorder="1" applyAlignment="1" applyProtection="1"/>
    <xf numFmtId="3" fontId="24" fillId="0" borderId="9" xfId="3" applyNumberFormat="1" applyFont="1" applyFill="1" applyBorder="1" applyAlignment="1" applyProtection="1"/>
    <xf numFmtId="3" fontId="24" fillId="0" borderId="10" xfId="3" applyNumberFormat="1" applyFont="1" applyFill="1" applyBorder="1" applyAlignment="1" applyProtection="1"/>
    <xf numFmtId="0" fontId="24" fillId="0" borderId="0" xfId="3" applyFont="1" applyFill="1" applyProtection="1"/>
    <xf numFmtId="3" fontId="4" fillId="0" borderId="18" xfId="3" applyNumberFormat="1" applyFont="1" applyFill="1" applyBorder="1" applyAlignment="1" applyProtection="1"/>
    <xf numFmtId="3" fontId="4" fillId="0" borderId="48" xfId="3" applyNumberFormat="1" applyFont="1" applyFill="1" applyBorder="1" applyAlignment="1" applyProtection="1"/>
    <xf numFmtId="3" fontId="4" fillId="0" borderId="49" xfId="3" applyNumberFormat="1" applyFont="1" applyFill="1" applyBorder="1" applyAlignment="1" applyProtection="1"/>
    <xf numFmtId="3" fontId="4" fillId="0" borderId="50" xfId="3" applyNumberFormat="1" applyFont="1" applyFill="1" applyBorder="1" applyAlignment="1" applyProtection="1"/>
    <xf numFmtId="3" fontId="24" fillId="0" borderId="49" xfId="3" applyNumberFormat="1" applyFont="1" applyFill="1" applyBorder="1" applyAlignment="1" applyProtection="1">
      <alignment vertical="center" wrapText="1"/>
    </xf>
    <xf numFmtId="3" fontId="24" fillId="0" borderId="50" xfId="3" applyNumberFormat="1" applyFont="1" applyFill="1" applyBorder="1" applyAlignment="1" applyProtection="1">
      <alignment vertical="center" wrapText="1"/>
    </xf>
    <xf numFmtId="3" fontId="24" fillId="0" borderId="9" xfId="3" applyNumberFormat="1" applyFont="1" applyFill="1" applyBorder="1" applyAlignment="1" applyProtection="1">
      <alignment vertical="center" wrapText="1"/>
    </xf>
    <xf numFmtId="3" fontId="24" fillId="0" borderId="10" xfId="3" applyNumberFormat="1" applyFont="1" applyFill="1" applyBorder="1" applyAlignment="1" applyProtection="1">
      <alignment vertical="center" wrapText="1"/>
    </xf>
    <xf numFmtId="0" fontId="21" fillId="0" borderId="17" xfId="3" applyFont="1" applyFill="1" applyBorder="1" applyAlignment="1" applyProtection="1">
      <alignment vertical="center" wrapText="1"/>
    </xf>
    <xf numFmtId="3" fontId="4" fillId="0" borderId="51" xfId="3" applyNumberFormat="1" applyFont="1" applyFill="1" applyBorder="1" applyAlignment="1" applyProtection="1">
      <alignment vertical="center" wrapText="1"/>
    </xf>
    <xf numFmtId="3" fontId="1" fillId="0" borderId="52" xfId="3" applyNumberFormat="1" applyFont="1" applyFill="1" applyBorder="1" applyAlignment="1" applyProtection="1">
      <alignment vertical="center" wrapText="1"/>
    </xf>
    <xf numFmtId="3" fontId="1" fillId="0" borderId="53" xfId="3" applyNumberFormat="1" applyFont="1" applyFill="1" applyBorder="1" applyAlignment="1" applyProtection="1">
      <alignment vertical="center" wrapText="1"/>
    </xf>
    <xf numFmtId="3" fontId="1" fillId="0" borderId="54" xfId="3" applyNumberFormat="1" applyFont="1" applyFill="1" applyBorder="1" applyAlignment="1" applyProtection="1">
      <alignment vertical="center" wrapText="1"/>
    </xf>
    <xf numFmtId="3" fontId="24" fillId="0" borderId="47" xfId="3" applyNumberFormat="1" applyFont="1" applyFill="1" applyBorder="1" applyAlignment="1" applyProtection="1">
      <alignment vertical="center" wrapText="1"/>
    </xf>
    <xf numFmtId="3" fontId="1" fillId="0" borderId="55" xfId="3" applyNumberFormat="1" applyFont="1" applyFill="1" applyBorder="1" applyAlignment="1" applyProtection="1">
      <alignment vertical="center" wrapText="1"/>
    </xf>
    <xf numFmtId="3" fontId="24" fillId="0" borderId="48" xfId="3" applyNumberFormat="1" applyFont="1" applyFill="1" applyBorder="1" applyAlignment="1" applyProtection="1">
      <alignment vertical="center" wrapText="1"/>
    </xf>
    <xf numFmtId="3" fontId="21" fillId="0" borderId="43" xfId="3" applyNumberFormat="1" applyFont="1" applyFill="1" applyBorder="1" applyAlignment="1" applyProtection="1">
      <alignment horizontal="center" vertical="center" wrapText="1"/>
    </xf>
    <xf numFmtId="3" fontId="24" fillId="0" borderId="36" xfId="3" applyNumberFormat="1" applyFont="1" applyFill="1" applyBorder="1" applyAlignment="1" applyProtection="1">
      <alignment vertical="center" wrapText="1"/>
    </xf>
    <xf numFmtId="3" fontId="16" fillId="0" borderId="5" xfId="3" applyNumberFormat="1" applyFont="1" applyFill="1" applyBorder="1" applyAlignment="1" applyProtection="1">
      <alignment horizontal="center" vertical="center" wrapText="1"/>
    </xf>
    <xf numFmtId="3" fontId="16" fillId="0" borderId="22" xfId="3" applyNumberFormat="1" applyFont="1" applyFill="1" applyBorder="1" applyAlignment="1" applyProtection="1">
      <alignment horizontal="left" vertical="center" wrapText="1"/>
    </xf>
    <xf numFmtId="3" fontId="15" fillId="0" borderId="56" xfId="0" applyNumberFormat="1" applyFont="1" applyFill="1" applyBorder="1" applyAlignment="1">
      <alignment horizontal="right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41" xfId="0" applyNumberFormat="1" applyFont="1" applyFill="1" applyBorder="1" applyAlignment="1">
      <alignment horizontal="right" vertical="center" wrapText="1"/>
    </xf>
    <xf numFmtId="3" fontId="22" fillId="0" borderId="56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41" xfId="0" applyNumberFormat="1" applyFont="1" applyFill="1" applyBorder="1" applyAlignment="1">
      <alignment horizontal="right" vertical="center" wrapText="1"/>
    </xf>
    <xf numFmtId="3" fontId="22" fillId="0" borderId="44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 wrapText="1"/>
    </xf>
    <xf numFmtId="3" fontId="16" fillId="0" borderId="2" xfId="3" applyNumberFormat="1" applyFont="1" applyFill="1" applyBorder="1" applyAlignment="1" applyProtection="1">
      <alignment horizontal="center" vertical="center" wrapText="1"/>
    </xf>
    <xf numFmtId="3" fontId="16" fillId="0" borderId="23" xfId="3" applyNumberFormat="1" applyFont="1" applyFill="1" applyBorder="1" applyAlignment="1" applyProtection="1">
      <alignment horizontal="left" vertical="center" wrapText="1"/>
    </xf>
    <xf numFmtId="3" fontId="15" fillId="0" borderId="35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Fill="1" applyBorder="1" applyAlignment="1">
      <alignment horizontal="right" vertical="center" wrapText="1"/>
    </xf>
    <xf numFmtId="3" fontId="22" fillId="0" borderId="35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3" fontId="22" fillId="0" borderId="25" xfId="0" applyNumberFormat="1" applyFont="1" applyFill="1" applyBorder="1" applyAlignment="1">
      <alignment horizontal="right" vertical="center" wrapText="1"/>
    </xf>
    <xf numFmtId="3" fontId="16" fillId="0" borderId="29" xfId="3" applyNumberFormat="1" applyFont="1" applyFill="1" applyBorder="1" applyAlignment="1" applyProtection="1">
      <alignment horizontal="left" vertical="center" wrapText="1"/>
    </xf>
    <xf numFmtId="3" fontId="22" fillId="0" borderId="37" xfId="0" applyNumberFormat="1" applyFont="1" applyFill="1" applyBorder="1" applyAlignment="1">
      <alignment horizontal="right" vertical="center" wrapText="1"/>
    </xf>
    <xf numFmtId="3" fontId="16" fillId="0" borderId="0" xfId="3" applyNumberFormat="1" applyFont="1" applyFill="1" applyBorder="1" applyAlignment="1" applyProtection="1">
      <alignment horizontal="left" vertical="center" wrapText="1"/>
    </xf>
    <xf numFmtId="3" fontId="16" fillId="0" borderId="23" xfId="3" applyNumberFormat="1" applyFont="1" applyFill="1" applyBorder="1" applyAlignment="1" applyProtection="1">
      <alignment horizontal="left"/>
    </xf>
    <xf numFmtId="3" fontId="16" fillId="0" borderId="1" xfId="3" applyNumberFormat="1" applyFont="1" applyFill="1" applyBorder="1" applyAlignment="1" applyProtection="1">
      <alignment horizontal="center" vertical="center" wrapText="1"/>
    </xf>
    <xf numFmtId="3" fontId="16" fillId="0" borderId="24" xfId="3" applyNumberFormat="1" applyFont="1" applyFill="1" applyBorder="1" applyAlignment="1" applyProtection="1">
      <alignment horizontal="left" vertical="center" wrapText="1"/>
    </xf>
    <xf numFmtId="3" fontId="16" fillId="0" borderId="6" xfId="3" applyNumberFormat="1" applyFont="1" applyFill="1" applyBorder="1" applyAlignment="1" applyProtection="1">
      <alignment horizontal="center" vertical="center" wrapText="1"/>
    </xf>
    <xf numFmtId="3" fontId="16" fillId="0" borderId="30" xfId="3" applyNumberFormat="1" applyFont="1" applyFill="1" applyBorder="1" applyAlignment="1" applyProtection="1">
      <alignment horizontal="left" vertical="center" wrapText="1"/>
    </xf>
    <xf numFmtId="3" fontId="16" fillId="0" borderId="57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7" xfId="3" applyNumberFormat="1" applyFont="1" applyFill="1" applyBorder="1" applyAlignment="1" applyProtection="1">
      <alignment horizontal="center" vertical="center" wrapText="1"/>
    </xf>
    <xf numFmtId="3" fontId="15" fillId="0" borderId="17" xfId="3" applyNumberFormat="1" applyFont="1" applyFill="1" applyBorder="1" applyAlignment="1" applyProtection="1">
      <alignment horizontal="left" vertical="center" wrapText="1"/>
    </xf>
    <xf numFmtId="3" fontId="21" fillId="0" borderId="36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3" xfId="3" applyNumberFormat="1" applyFont="1" applyFill="1" applyBorder="1" applyAlignment="1" applyProtection="1">
      <alignment horizontal="center" vertical="center" wrapText="1"/>
    </xf>
    <xf numFmtId="3" fontId="19" fillId="0" borderId="24" xfId="0" applyNumberFormat="1" applyFont="1" applyBorder="1" applyAlignment="1" applyProtection="1">
      <alignment horizontal="left" vertical="center" wrapText="1"/>
    </xf>
    <xf numFmtId="3" fontId="19" fillId="0" borderId="23" xfId="0" applyNumberFormat="1" applyFont="1" applyBorder="1" applyAlignment="1" applyProtection="1">
      <alignment horizontal="left" vertical="center" wrapText="1"/>
    </xf>
    <xf numFmtId="3" fontId="21" fillId="0" borderId="17" xfId="3" applyNumberFormat="1" applyFont="1" applyFill="1" applyBorder="1" applyAlignment="1" applyProtection="1">
      <alignment horizontal="left" vertical="center" wrapText="1"/>
    </xf>
    <xf numFmtId="3" fontId="16" fillId="0" borderId="4" xfId="3" applyNumberFormat="1" applyFont="1" applyFill="1" applyBorder="1" applyAlignment="1" applyProtection="1">
      <alignment horizontal="center" vertical="center" wrapText="1"/>
    </xf>
    <xf numFmtId="3" fontId="27" fillId="0" borderId="35" xfId="0" applyNumberFormat="1" applyFont="1" applyFill="1" applyBorder="1" applyAlignment="1">
      <alignment horizontal="right"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vertical="center" wrapText="1"/>
    </xf>
    <xf numFmtId="3" fontId="16" fillId="0" borderId="19" xfId="3" applyNumberFormat="1" applyFont="1" applyFill="1" applyBorder="1" applyAlignment="1" applyProtection="1">
      <alignment horizontal="left" vertical="center" wrapText="1"/>
    </xf>
    <xf numFmtId="3" fontId="20" fillId="0" borderId="14" xfId="0" applyNumberFormat="1" applyFont="1" applyBorder="1" applyAlignment="1" applyProtection="1">
      <alignment horizontal="right" vertical="center" wrapText="1"/>
    </xf>
    <xf numFmtId="3" fontId="20" fillId="0" borderId="17" xfId="0" applyNumberFormat="1" applyFont="1" applyBorder="1" applyAlignment="1" applyProtection="1">
      <alignment horizontal="right" vertical="center" wrapText="1"/>
    </xf>
    <xf numFmtId="3" fontId="20" fillId="0" borderId="10" xfId="0" applyNumberFormat="1" applyFont="1" applyBorder="1" applyAlignment="1" applyProtection="1">
      <alignment horizontal="right" vertical="center" wrapText="1"/>
    </xf>
    <xf numFmtId="3" fontId="20" fillId="0" borderId="14" xfId="0" quotePrefix="1" applyNumberFormat="1" applyFont="1" applyBorder="1" applyAlignment="1" applyProtection="1">
      <alignment horizontal="right" vertical="center" wrapText="1"/>
    </xf>
    <xf numFmtId="3" fontId="20" fillId="0" borderId="17" xfId="0" quotePrefix="1" applyNumberFormat="1" applyFont="1" applyBorder="1" applyAlignment="1" applyProtection="1">
      <alignment horizontal="right" vertical="center" wrapText="1"/>
    </xf>
    <xf numFmtId="3" fontId="20" fillId="0" borderId="10" xfId="0" quotePrefix="1" applyNumberFormat="1" applyFont="1" applyBorder="1" applyAlignment="1" applyProtection="1">
      <alignment horizontal="right" vertical="center" wrapText="1"/>
    </xf>
    <xf numFmtId="3" fontId="20" fillId="0" borderId="15" xfId="0" applyNumberFormat="1" applyFont="1" applyBorder="1" applyAlignment="1" applyProtection="1">
      <alignment horizontal="center" vertical="center" wrapText="1"/>
    </xf>
    <xf numFmtId="3" fontId="20" fillId="0" borderId="2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Fill="1" applyAlignment="1" applyProtection="1">
      <alignment horizontal="left" vertical="center" wrapText="1"/>
    </xf>
    <xf numFmtId="3" fontId="22" fillId="0" borderId="0" xfId="0" applyNumberFormat="1" applyFont="1" applyFill="1" applyAlignment="1" applyProtection="1">
      <alignment horizontal="right" vertical="center" wrapText="1"/>
    </xf>
    <xf numFmtId="3" fontId="22" fillId="0" borderId="57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left" vertical="center"/>
    </xf>
    <xf numFmtId="3" fontId="4" fillId="0" borderId="46" xfId="0" applyNumberFormat="1" applyFont="1" applyFill="1" applyBorder="1" applyAlignment="1" applyProtection="1">
      <alignment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37" xfId="0" applyNumberForma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 wrapText="1"/>
    </xf>
    <xf numFmtId="3" fontId="0" fillId="0" borderId="30" xfId="0" applyNumberFormat="1" applyFill="1" applyBorder="1" applyAlignment="1">
      <alignment vertical="center" wrapText="1"/>
    </xf>
    <xf numFmtId="3" fontId="0" fillId="0" borderId="58" xfId="0" applyNumberFormat="1" applyFill="1" applyBorder="1" applyAlignment="1">
      <alignment vertical="center" wrapText="1"/>
    </xf>
    <xf numFmtId="3" fontId="14" fillId="0" borderId="0" xfId="0" applyNumberFormat="1" applyFont="1" applyFill="1" applyAlignment="1" applyProtection="1">
      <alignment horizontal="left" vertical="center" wrapText="1"/>
    </xf>
    <xf numFmtId="3" fontId="14" fillId="0" borderId="0" xfId="0" applyNumberFormat="1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72" fontId="25" fillId="0" borderId="0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72" fontId="6" fillId="0" borderId="0" xfId="3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2" fontId="25" fillId="0" borderId="0" xfId="3" applyNumberFormat="1" applyFont="1" applyFill="1" applyBorder="1" applyAlignment="1" applyProtection="1">
      <alignment horizontal="left" vertical="center"/>
    </xf>
    <xf numFmtId="0" fontId="17" fillId="0" borderId="0" xfId="3" applyFont="1" applyFill="1" applyAlignment="1" applyProtection="1">
      <alignment horizontal="center"/>
    </xf>
    <xf numFmtId="172" fontId="25" fillId="0" borderId="0" xfId="3" applyNumberFormat="1" applyFont="1" applyFill="1" applyBorder="1" applyAlignment="1" applyProtection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26" fillId="0" borderId="59" xfId="0" applyFont="1" applyBorder="1" applyAlignment="1" applyProtection="1">
      <alignment horizontal="right" vertical="top"/>
      <protection locked="0"/>
    </xf>
    <xf numFmtId="0" fontId="0" fillId="0" borderId="59" xfId="0" applyBorder="1" applyAlignment="1"/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F151"/>
  <sheetViews>
    <sheetView view="pageLayout" topLeftCell="A69" zoomScaleNormal="120" zoomScaleSheetLayoutView="100" workbookViewId="0">
      <selection sqref="A1:F1"/>
    </sheetView>
  </sheetViews>
  <sheetFormatPr defaultRowHeight="15.75"/>
  <cols>
    <col min="1" max="1" width="9.5" style="29" customWidth="1"/>
    <col min="2" max="2" width="63.83203125" style="29" customWidth="1"/>
    <col min="3" max="3" width="16.83203125" style="30" customWidth="1"/>
    <col min="4" max="4" width="15" style="36" customWidth="1"/>
    <col min="5" max="6" width="14.5" style="36" customWidth="1"/>
    <col min="7" max="16384" width="9.33203125" style="36"/>
  </cols>
  <sheetData>
    <row r="1" spans="1:6">
      <c r="A1" s="269" t="s">
        <v>271</v>
      </c>
      <c r="B1" s="270"/>
      <c r="C1" s="270"/>
      <c r="D1" s="270"/>
      <c r="E1" s="270"/>
      <c r="F1" s="270"/>
    </row>
    <row r="2" spans="1:6" ht="15.95" customHeight="1">
      <c r="A2" s="271" t="s">
        <v>0</v>
      </c>
      <c r="B2" s="271"/>
      <c r="C2" s="271"/>
      <c r="D2" s="272"/>
      <c r="E2" s="272"/>
      <c r="F2" s="272"/>
    </row>
    <row r="3" spans="1:6" ht="15.95" customHeight="1" thickBot="1">
      <c r="A3" s="273" t="s">
        <v>259</v>
      </c>
      <c r="B3" s="273"/>
      <c r="C3" s="56" t="s">
        <v>82</v>
      </c>
    </row>
    <row r="4" spans="1:6" ht="51" customHeight="1" thickBot="1">
      <c r="A4" s="12" t="s">
        <v>21</v>
      </c>
      <c r="B4" s="13" t="s">
        <v>1</v>
      </c>
      <c r="C4" s="55" t="s">
        <v>266</v>
      </c>
      <c r="D4" s="97" t="s">
        <v>263</v>
      </c>
      <c r="E4" s="92" t="s">
        <v>264</v>
      </c>
      <c r="F4" s="97" t="s">
        <v>263</v>
      </c>
    </row>
    <row r="5" spans="1:6" s="37" customFormat="1" ht="12" customHeight="1" thickBot="1">
      <c r="A5" s="57">
        <v>1</v>
      </c>
      <c r="B5" s="58">
        <v>2</v>
      </c>
      <c r="C5" s="59">
        <v>3</v>
      </c>
      <c r="D5" s="152">
        <v>4</v>
      </c>
      <c r="E5" s="153">
        <v>5</v>
      </c>
      <c r="F5" s="154"/>
    </row>
    <row r="6" spans="1:6" s="38" customFormat="1" ht="12" customHeight="1" thickBot="1">
      <c r="A6" s="10" t="s">
        <v>2</v>
      </c>
      <c r="B6" s="70" t="s">
        <v>85</v>
      </c>
      <c r="C6" s="102">
        <f>+C7+C8+C9+C10+C11+C12+C13</f>
        <v>355499555</v>
      </c>
      <c r="D6" s="102">
        <f>+D7+D8+D9+D10+D11+D12+D13</f>
        <v>359090900</v>
      </c>
      <c r="E6" s="102">
        <f>+E7+E8+E9+E10+E11+E12+E13</f>
        <v>-8683024</v>
      </c>
      <c r="F6" s="102">
        <f>+F7+F8+F9+F10+F11+F12+F13</f>
        <v>350407876</v>
      </c>
    </row>
    <row r="7" spans="1:6" s="38" customFormat="1" ht="12" customHeight="1">
      <c r="A7" s="5" t="s">
        <v>33</v>
      </c>
      <c r="B7" s="67" t="s">
        <v>86</v>
      </c>
      <c r="C7" s="78">
        <f>SUM('9. sz. mell'!C9)</f>
        <v>151285878</v>
      </c>
      <c r="D7" s="78">
        <f>SUM('9. sz. mell'!D9)</f>
        <v>146713063</v>
      </c>
      <c r="E7" s="78">
        <f>SUM('9. sz. mell'!E9)</f>
        <v>0</v>
      </c>
      <c r="F7" s="156">
        <f>SUM('9. sz. mell'!F9)</f>
        <v>146713063</v>
      </c>
    </row>
    <row r="8" spans="1:6" s="38" customFormat="1" ht="12" customHeight="1">
      <c r="A8" s="4" t="s">
        <v>34</v>
      </c>
      <c r="B8" s="68" t="s">
        <v>87</v>
      </c>
      <c r="C8" s="78">
        <f>SUM('9. sz. mell'!C10)</f>
        <v>50507050</v>
      </c>
      <c r="D8" s="76">
        <f>SUM('9. sz. mell'!D10)</f>
        <v>54890600</v>
      </c>
      <c r="E8" s="76">
        <f>SUM('9. sz. mell'!E10)</f>
        <v>0</v>
      </c>
      <c r="F8" s="155">
        <f>SUM('9. sz. mell'!F10)</f>
        <v>54890600</v>
      </c>
    </row>
    <row r="9" spans="1:6" s="38" customFormat="1" ht="12" customHeight="1">
      <c r="A9" s="4" t="s">
        <v>268</v>
      </c>
      <c r="B9" s="68" t="s">
        <v>88</v>
      </c>
      <c r="C9" s="78">
        <f>SUM('9. sz. mell'!C11)</f>
        <v>62267000</v>
      </c>
      <c r="D9" s="76">
        <f>SUM('9. sz. mell'!D11)</f>
        <v>63429500</v>
      </c>
      <c r="E9" s="76">
        <f>SUM('9. sz. mell'!E11)</f>
        <v>0</v>
      </c>
      <c r="F9" s="155">
        <f>SUM('9. sz. mell'!F11)</f>
        <v>63429500</v>
      </c>
    </row>
    <row r="10" spans="1:6" s="38" customFormat="1" ht="12" customHeight="1">
      <c r="A10" s="4" t="s">
        <v>269</v>
      </c>
      <c r="B10" s="137" t="s">
        <v>267</v>
      </c>
      <c r="C10" s="78">
        <f>SUM('9. sz. mell'!C12)</f>
        <v>51520191</v>
      </c>
      <c r="D10" s="76">
        <f>SUM('9. sz. mell'!D12)</f>
        <v>52951071</v>
      </c>
      <c r="E10" s="76"/>
      <c r="F10" s="155">
        <f>SUM('9. sz. mell'!F12)</f>
        <v>52951071</v>
      </c>
    </row>
    <row r="11" spans="1:6" s="38" customFormat="1" ht="12" customHeight="1">
      <c r="A11" s="4" t="s">
        <v>36</v>
      </c>
      <c r="B11" s="68" t="s">
        <v>89</v>
      </c>
      <c r="C11" s="78">
        <f>SUM('9. sz. mell'!C13)</f>
        <v>3454011</v>
      </c>
      <c r="D11" s="76">
        <f>SUM('9. sz. mell'!D13)</f>
        <v>4641241</v>
      </c>
      <c r="E11" s="76">
        <f>SUM('9. sz. mell'!E13)</f>
        <v>0</v>
      </c>
      <c r="F11" s="155">
        <f>SUM('9. sz. mell'!F13)</f>
        <v>4641241</v>
      </c>
    </row>
    <row r="12" spans="1:6" s="38" customFormat="1" ht="12" customHeight="1">
      <c r="A12" s="4" t="s">
        <v>53</v>
      </c>
      <c r="B12" s="68" t="s">
        <v>90</v>
      </c>
      <c r="C12" s="78">
        <f>SUM('9. sz. mell'!C14)</f>
        <v>0</v>
      </c>
      <c r="D12" s="76">
        <f>SUM('9. sz. mell'!D14)</f>
        <v>0</v>
      </c>
      <c r="E12" s="76">
        <f>SUM('9. sz. mell'!E14)</f>
        <v>0</v>
      </c>
      <c r="F12" s="155">
        <f>SUM('9. sz. mell'!F14)</f>
        <v>0</v>
      </c>
    </row>
    <row r="13" spans="1:6" s="38" customFormat="1" ht="12" customHeight="1" thickBot="1">
      <c r="A13" s="6" t="s">
        <v>37</v>
      </c>
      <c r="B13" s="69" t="s">
        <v>91</v>
      </c>
      <c r="C13" s="173">
        <f>SUM('9. sz. mell'!C15)</f>
        <v>36465425</v>
      </c>
      <c r="D13" s="77">
        <f>SUM('9. sz. mell'!D15)</f>
        <v>36465425</v>
      </c>
      <c r="E13" s="77">
        <f>SUM('9. sz. mell'!E15)</f>
        <v>-8683024</v>
      </c>
      <c r="F13" s="157">
        <f>SUM('9. sz. mell'!F15)</f>
        <v>27782401</v>
      </c>
    </row>
    <row r="14" spans="1:6" s="178" customFormat="1" ht="12" customHeight="1" thickBot="1">
      <c r="A14" s="10" t="s">
        <v>3</v>
      </c>
      <c r="B14" s="60" t="s">
        <v>92</v>
      </c>
      <c r="C14" s="174">
        <f>SUM('9. sz. mell'!C16)</f>
        <v>186442710</v>
      </c>
      <c r="D14" s="175">
        <f>SUM('9. sz. mell'!D16)</f>
        <v>189574489</v>
      </c>
      <c r="E14" s="176">
        <f>SUM('9. sz. mell'!E16)</f>
        <v>25760712</v>
      </c>
      <c r="F14" s="177">
        <f>SUM('9. sz. mell'!F16)</f>
        <v>215335201</v>
      </c>
    </row>
    <row r="15" spans="1:6" s="38" customFormat="1" ht="12" customHeight="1">
      <c r="A15" s="5" t="s">
        <v>39</v>
      </c>
      <c r="B15" s="67" t="s">
        <v>93</v>
      </c>
      <c r="C15" s="78">
        <f>SUM('9. sz. mell'!C17)</f>
        <v>0</v>
      </c>
      <c r="D15" s="78">
        <f>SUM('9. sz. mell'!D17)</f>
        <v>0</v>
      </c>
      <c r="E15" s="78">
        <f>SUM('9. sz. mell'!E17)</f>
        <v>0</v>
      </c>
      <c r="F15" s="156">
        <f>SUM('9. sz. mell'!F17)</f>
        <v>0</v>
      </c>
    </row>
    <row r="16" spans="1:6" s="38" customFormat="1" ht="12" customHeight="1">
      <c r="A16" s="4" t="s">
        <v>40</v>
      </c>
      <c r="B16" s="68" t="s">
        <v>94</v>
      </c>
      <c r="C16" s="78">
        <f>SUM('9. sz. mell'!C18)</f>
        <v>0</v>
      </c>
      <c r="D16" s="76">
        <f>SUM('9. sz. mell'!D18)</f>
        <v>0</v>
      </c>
      <c r="E16" s="76">
        <f>SUM('9. sz. mell'!E18)</f>
        <v>0</v>
      </c>
      <c r="F16" s="155">
        <f>SUM('9. sz. mell'!F18)</f>
        <v>0</v>
      </c>
    </row>
    <row r="17" spans="1:6" s="38" customFormat="1" ht="12" customHeight="1">
      <c r="A17" s="4" t="s">
        <v>41</v>
      </c>
      <c r="B17" s="68" t="s">
        <v>245</v>
      </c>
      <c r="C17" s="78">
        <f>SUM('9. sz. mell'!C19)</f>
        <v>0</v>
      </c>
      <c r="D17" s="76">
        <f>SUM('9. sz. mell'!D19)</f>
        <v>0</v>
      </c>
      <c r="E17" s="76">
        <f>SUM('9. sz. mell'!E19)</f>
        <v>0</v>
      </c>
      <c r="F17" s="155">
        <f>SUM('9. sz. mell'!F19)</f>
        <v>0</v>
      </c>
    </row>
    <row r="18" spans="1:6" s="38" customFormat="1" ht="12" customHeight="1">
      <c r="A18" s="4" t="s">
        <v>42</v>
      </c>
      <c r="B18" s="68" t="s">
        <v>246</v>
      </c>
      <c r="C18" s="78">
        <f>SUM('9. sz. mell'!C20)</f>
        <v>0</v>
      </c>
      <c r="D18" s="76">
        <f>SUM('9. sz. mell'!D20)</f>
        <v>0</v>
      </c>
      <c r="E18" s="76">
        <f>SUM('9. sz. mell'!E20)</f>
        <v>0</v>
      </c>
      <c r="F18" s="155">
        <f>SUM('9. sz. mell'!F20)</f>
        <v>0</v>
      </c>
    </row>
    <row r="19" spans="1:6" s="38" customFormat="1" ht="12" customHeight="1">
      <c r="A19" s="4" t="s">
        <v>43</v>
      </c>
      <c r="B19" s="68" t="s">
        <v>95</v>
      </c>
      <c r="C19" s="78">
        <f>SUM('9. sz. mell'!C21)</f>
        <v>186442710</v>
      </c>
      <c r="D19" s="76">
        <f>SUM('9. sz. mell'!D21)</f>
        <v>189574489</v>
      </c>
      <c r="E19" s="76">
        <f>SUM('9. sz. mell'!E21)</f>
        <v>25760712</v>
      </c>
      <c r="F19" s="155">
        <f>SUM('9. sz. mell'!F21)</f>
        <v>215335201</v>
      </c>
    </row>
    <row r="20" spans="1:6" s="38" customFormat="1" ht="12" customHeight="1" thickBot="1">
      <c r="A20" s="6" t="s">
        <v>49</v>
      </c>
      <c r="B20" s="69" t="s">
        <v>96</v>
      </c>
      <c r="C20" s="173">
        <f>SUM('9. sz. mell'!C22)</f>
        <v>0</v>
      </c>
      <c r="D20" s="77">
        <f>SUM('9. sz. mell'!D22)</f>
        <v>0</v>
      </c>
      <c r="E20" s="77">
        <f>SUM('9. sz. mell'!E22)</f>
        <v>0</v>
      </c>
      <c r="F20" s="157">
        <f>SUM('9. sz. mell'!F22)</f>
        <v>0</v>
      </c>
    </row>
    <row r="21" spans="1:6" s="184" customFormat="1" ht="21" customHeight="1" thickBot="1">
      <c r="A21" s="179" t="s">
        <v>4</v>
      </c>
      <c r="B21" s="74" t="s">
        <v>97</v>
      </c>
      <c r="C21" s="180">
        <f>SUM('9. sz. mell'!C23)</f>
        <v>182837005</v>
      </c>
      <c r="D21" s="181">
        <f>SUM('9. sz. mell'!D23)</f>
        <v>518841172</v>
      </c>
      <c r="E21" s="182">
        <f>SUM('9. sz. mell'!E23)</f>
        <v>-336004167</v>
      </c>
      <c r="F21" s="183">
        <f>SUM('9. sz. mell'!F23)</f>
        <v>182837005</v>
      </c>
    </row>
    <row r="22" spans="1:6" s="38" customFormat="1" ht="12" customHeight="1">
      <c r="A22" s="5" t="s">
        <v>22</v>
      </c>
      <c r="B22" s="67" t="s">
        <v>98</v>
      </c>
      <c r="C22" s="78">
        <f>SUM('9. sz. mell'!C24)</f>
        <v>0</v>
      </c>
      <c r="D22" s="78">
        <f>SUM('9. sz. mell'!D24)</f>
        <v>0</v>
      </c>
      <c r="E22" s="78">
        <f>SUM('9. sz. mell'!E24)</f>
        <v>0</v>
      </c>
      <c r="F22" s="156">
        <f>SUM('9. sz. mell'!F24)</f>
        <v>0</v>
      </c>
    </row>
    <row r="23" spans="1:6" s="38" customFormat="1" ht="12" customHeight="1">
      <c r="A23" s="4" t="s">
        <v>23</v>
      </c>
      <c r="B23" s="68" t="s">
        <v>99</v>
      </c>
      <c r="C23" s="78">
        <f>SUM('9. sz. mell'!C25)</f>
        <v>0</v>
      </c>
      <c r="D23" s="76">
        <f>SUM('9. sz. mell'!D25)</f>
        <v>0</v>
      </c>
      <c r="E23" s="76">
        <f>SUM('9. sz. mell'!E25)</f>
        <v>0</v>
      </c>
      <c r="F23" s="155">
        <f>SUM('9. sz. mell'!F25)</f>
        <v>0</v>
      </c>
    </row>
    <row r="24" spans="1:6" s="38" customFormat="1" ht="12" customHeight="1">
      <c r="A24" s="4" t="s">
        <v>24</v>
      </c>
      <c r="B24" s="68" t="s">
        <v>247</v>
      </c>
      <c r="C24" s="78">
        <f>SUM('9. sz. mell'!C26)</f>
        <v>0</v>
      </c>
      <c r="D24" s="76">
        <f>SUM('9. sz. mell'!D26)</f>
        <v>0</v>
      </c>
      <c r="E24" s="76">
        <f>SUM('9. sz. mell'!E26)</f>
        <v>0</v>
      </c>
      <c r="F24" s="155">
        <f>SUM('9. sz. mell'!F26)</f>
        <v>0</v>
      </c>
    </row>
    <row r="25" spans="1:6" s="38" customFormat="1" ht="12" customHeight="1">
      <c r="A25" s="4" t="s">
        <v>25</v>
      </c>
      <c r="B25" s="68" t="s">
        <v>248</v>
      </c>
      <c r="C25" s="78">
        <f>SUM('9. sz. mell'!C27)</f>
        <v>0</v>
      </c>
      <c r="D25" s="76">
        <f>SUM('9. sz. mell'!D27)</f>
        <v>0</v>
      </c>
      <c r="E25" s="76">
        <f>SUM('9. sz. mell'!E27)</f>
        <v>0</v>
      </c>
      <c r="F25" s="155">
        <f>SUM('9. sz. mell'!F27)</f>
        <v>0</v>
      </c>
    </row>
    <row r="26" spans="1:6" s="38" customFormat="1" ht="12" customHeight="1">
      <c r="A26" s="4" t="s">
        <v>58</v>
      </c>
      <c r="B26" s="68" t="s">
        <v>100</v>
      </c>
      <c r="C26" s="78">
        <f>SUM('9. sz. mell'!C28)</f>
        <v>182837005</v>
      </c>
      <c r="D26" s="76">
        <f>SUM('9. sz. mell'!D28)</f>
        <v>518841172</v>
      </c>
      <c r="E26" s="76">
        <f>SUM('9. sz. mell'!E28)</f>
        <v>-336004167</v>
      </c>
      <c r="F26" s="155">
        <f>SUM('9. sz. mell'!F28)</f>
        <v>182837005</v>
      </c>
    </row>
    <row r="27" spans="1:6" s="38" customFormat="1" ht="12" customHeight="1" thickBot="1">
      <c r="A27" s="6" t="s">
        <v>59</v>
      </c>
      <c r="B27" s="69" t="s">
        <v>101</v>
      </c>
      <c r="C27" s="173">
        <f>SUM('9. sz. mell'!C29)</f>
        <v>0</v>
      </c>
      <c r="D27" s="77">
        <f>SUM('9. sz. mell'!D29)</f>
        <v>0</v>
      </c>
      <c r="E27" s="77">
        <f>SUM('9. sz. mell'!E29)</f>
        <v>0</v>
      </c>
      <c r="F27" s="157">
        <f>SUM('9. sz. mell'!F29)</f>
        <v>0</v>
      </c>
    </row>
    <row r="28" spans="1:6" s="184" customFormat="1" ht="12" customHeight="1" thickBot="1">
      <c r="A28" s="179" t="s">
        <v>60</v>
      </c>
      <c r="B28" s="74" t="s">
        <v>102</v>
      </c>
      <c r="C28" s="180">
        <f>SUM('9. sz. mell'!C30)</f>
        <v>35736474</v>
      </c>
      <c r="D28" s="181">
        <f>SUM('9. sz. mell'!D30)</f>
        <v>30122221</v>
      </c>
      <c r="E28" s="182">
        <f>SUM('9. sz. mell'!E30)</f>
        <v>1000</v>
      </c>
      <c r="F28" s="183">
        <f>SUM('9. sz. mell'!F30)</f>
        <v>30123221</v>
      </c>
    </row>
    <row r="29" spans="1:6" s="38" customFormat="1" ht="12" customHeight="1">
      <c r="A29" s="5" t="s">
        <v>103</v>
      </c>
      <c r="B29" s="67" t="s">
        <v>109</v>
      </c>
      <c r="C29" s="78">
        <f>SUM('9. sz. mell'!C31)</f>
        <v>29225074</v>
      </c>
      <c r="D29" s="78">
        <f>SUM('9. sz. mell'!D31)</f>
        <v>29225074</v>
      </c>
      <c r="E29" s="78">
        <f>SUM('9. sz. mell'!E31)</f>
        <v>0</v>
      </c>
      <c r="F29" s="156">
        <f>SUM('9. sz. mell'!F31)</f>
        <v>29225074</v>
      </c>
    </row>
    <row r="30" spans="1:6" s="38" customFormat="1" ht="12" customHeight="1">
      <c r="A30" s="4" t="s">
        <v>104</v>
      </c>
      <c r="B30" s="68" t="s">
        <v>110</v>
      </c>
      <c r="C30" s="78">
        <f>SUM('9. sz. mell'!C32)</f>
        <v>6319999</v>
      </c>
      <c r="D30" s="76">
        <f>SUM('9. sz. mell'!D32)</f>
        <v>6319999</v>
      </c>
      <c r="E30" s="76">
        <f>SUM('9. sz. mell'!E32)</f>
        <v>0</v>
      </c>
      <c r="F30" s="155">
        <f>SUM('9. sz. mell'!F32)</f>
        <v>6319999</v>
      </c>
    </row>
    <row r="31" spans="1:6" s="38" customFormat="1" ht="12" customHeight="1">
      <c r="A31" s="4" t="s">
        <v>105</v>
      </c>
      <c r="B31" s="68" t="s">
        <v>111</v>
      </c>
      <c r="C31" s="78">
        <f>SUM('9. sz. mell'!C33)</f>
        <v>22905075</v>
      </c>
      <c r="D31" s="76">
        <f>SUM('9. sz. mell'!D33)</f>
        <v>22905075</v>
      </c>
      <c r="E31" s="76">
        <f>SUM('9. sz. mell'!E33)</f>
        <v>0</v>
      </c>
      <c r="F31" s="155">
        <f>SUM('9. sz. mell'!F33)</f>
        <v>22905075</v>
      </c>
    </row>
    <row r="32" spans="1:6" s="38" customFormat="1" ht="12" customHeight="1">
      <c r="A32" s="4" t="s">
        <v>106</v>
      </c>
      <c r="B32" s="68" t="s">
        <v>112</v>
      </c>
      <c r="C32" s="78">
        <f>SUM('9. sz. mell'!C34)</f>
        <v>5614253</v>
      </c>
      <c r="D32" s="76">
        <f>SUM('9. sz. mell'!D34)</f>
        <v>0</v>
      </c>
      <c r="E32" s="76">
        <f>SUM('9. sz. mell'!E34)</f>
        <v>0</v>
      </c>
      <c r="F32" s="155">
        <f>SUM('9. sz. mell'!F34)</f>
        <v>0</v>
      </c>
    </row>
    <row r="33" spans="1:6" s="38" customFormat="1" ht="12" customHeight="1">
      <c r="A33" s="4" t="s">
        <v>107</v>
      </c>
      <c r="B33" s="68" t="s">
        <v>113</v>
      </c>
      <c r="C33" s="78">
        <f>SUM('9. sz. mell'!C35)</f>
        <v>0</v>
      </c>
      <c r="D33" s="76">
        <f>SUM('9. sz. mell'!D35)</f>
        <v>0</v>
      </c>
      <c r="E33" s="76">
        <f>SUM('9. sz. mell'!E35)</f>
        <v>0</v>
      </c>
      <c r="F33" s="155">
        <f>SUM('9. sz. mell'!F35)</f>
        <v>0</v>
      </c>
    </row>
    <row r="34" spans="1:6" s="38" customFormat="1" ht="12" customHeight="1" thickBot="1">
      <c r="A34" s="6" t="s">
        <v>108</v>
      </c>
      <c r="B34" s="69" t="s">
        <v>114</v>
      </c>
      <c r="C34" s="173">
        <f>SUM('9. sz. mell'!C36)</f>
        <v>897147</v>
      </c>
      <c r="D34" s="77">
        <f>SUM('9. sz. mell'!D36)</f>
        <v>897147</v>
      </c>
      <c r="E34" s="77">
        <f>SUM('9. sz. mell'!E36)</f>
        <v>1000</v>
      </c>
      <c r="F34" s="157">
        <f>SUM('9. sz. mell'!F36)</f>
        <v>898147</v>
      </c>
    </row>
    <row r="35" spans="1:6" s="184" customFormat="1" ht="12" customHeight="1" thickBot="1">
      <c r="A35" s="179" t="s">
        <v>6</v>
      </c>
      <c r="B35" s="74" t="s">
        <v>115</v>
      </c>
      <c r="C35" s="180">
        <f>SUM('9. sz. mell'!C37)</f>
        <v>49524100</v>
      </c>
      <c r="D35" s="181">
        <f>SUM('9. sz. mell'!D37)</f>
        <v>49524100</v>
      </c>
      <c r="E35" s="182">
        <f>SUM('9. sz. mell'!E37)</f>
        <v>20266692</v>
      </c>
      <c r="F35" s="183">
        <f>SUM('9. sz. mell'!F37)</f>
        <v>69790792</v>
      </c>
    </row>
    <row r="36" spans="1:6" s="38" customFormat="1" ht="12" customHeight="1">
      <c r="A36" s="5" t="s">
        <v>26</v>
      </c>
      <c r="B36" s="67" t="s">
        <v>118</v>
      </c>
      <c r="C36" s="78">
        <f>SUM('9. sz. mell'!C38)</f>
        <v>0</v>
      </c>
      <c r="D36" s="78">
        <f>SUM('9. sz. mell'!D38)</f>
        <v>0</v>
      </c>
      <c r="E36" s="78">
        <f>SUM('9. sz. mell'!E38)</f>
        <v>0</v>
      </c>
      <c r="F36" s="156">
        <f>SUM('9. sz. mell'!F38)</f>
        <v>0</v>
      </c>
    </row>
    <row r="37" spans="1:6" s="38" customFormat="1" ht="12" customHeight="1">
      <c r="A37" s="4" t="s">
        <v>27</v>
      </c>
      <c r="B37" s="68" t="s">
        <v>119</v>
      </c>
      <c r="C37" s="78">
        <f>SUM('9. sz. mell'!C39)</f>
        <v>15384000</v>
      </c>
      <c r="D37" s="76">
        <f>SUM('9. sz. mell'!D39)</f>
        <v>15384000</v>
      </c>
      <c r="E37" s="76">
        <f>SUM('9. sz. mell'!E39)</f>
        <v>24625993</v>
      </c>
      <c r="F37" s="155">
        <f>SUM('9. sz. mell'!F39)</f>
        <v>40009993</v>
      </c>
    </row>
    <row r="38" spans="1:6" s="38" customFormat="1" ht="12" customHeight="1">
      <c r="A38" s="4" t="s">
        <v>28</v>
      </c>
      <c r="B38" s="68" t="s">
        <v>120</v>
      </c>
      <c r="C38" s="78">
        <f>SUM('9. sz. mell'!C40)</f>
        <v>8549000</v>
      </c>
      <c r="D38" s="76">
        <f>SUM('9. sz. mell'!D40)</f>
        <v>8549000</v>
      </c>
      <c r="E38" s="76">
        <f>SUM('9. sz. mell'!E40)</f>
        <v>0</v>
      </c>
      <c r="F38" s="155">
        <f>SUM('9. sz. mell'!F40)</f>
        <v>8549000</v>
      </c>
    </row>
    <row r="39" spans="1:6" s="38" customFormat="1" ht="12" customHeight="1">
      <c r="A39" s="4" t="s">
        <v>61</v>
      </c>
      <c r="B39" s="68" t="s">
        <v>121</v>
      </c>
      <c r="C39" s="78">
        <f>SUM('9. sz. mell'!C41)</f>
        <v>0</v>
      </c>
      <c r="D39" s="76">
        <f>SUM('9. sz. mell'!D41)</f>
        <v>0</v>
      </c>
      <c r="E39" s="76">
        <f>SUM('9. sz. mell'!E41)</f>
        <v>35897</v>
      </c>
      <c r="F39" s="155">
        <f>SUM('9. sz. mell'!F41)</f>
        <v>35897</v>
      </c>
    </row>
    <row r="40" spans="1:6" s="38" customFormat="1" ht="12" customHeight="1">
      <c r="A40" s="4" t="s">
        <v>62</v>
      </c>
      <c r="B40" s="68" t="s">
        <v>122</v>
      </c>
      <c r="C40" s="78">
        <f>SUM('9. sz. mell'!C42)</f>
        <v>16722000</v>
      </c>
      <c r="D40" s="76">
        <f>SUM('9. sz. mell'!D42)</f>
        <v>16722000</v>
      </c>
      <c r="E40" s="76">
        <f>SUM('9. sz. mell'!E42)</f>
        <v>-4395198</v>
      </c>
      <c r="F40" s="155">
        <f>SUM('9. sz. mell'!F42)</f>
        <v>12326802</v>
      </c>
    </row>
    <row r="41" spans="1:6" s="38" customFormat="1" ht="12" customHeight="1">
      <c r="A41" s="4" t="s">
        <v>63</v>
      </c>
      <c r="B41" s="68" t="s">
        <v>123</v>
      </c>
      <c r="C41" s="78">
        <f>SUM('9. sz. mell'!C43)</f>
        <v>8869100</v>
      </c>
      <c r="D41" s="76">
        <f>SUM('9. sz. mell'!D43)</f>
        <v>8869100</v>
      </c>
      <c r="E41" s="76">
        <f>SUM('9. sz. mell'!E43)</f>
        <v>0</v>
      </c>
      <c r="F41" s="155">
        <f>SUM('9. sz. mell'!F43)</f>
        <v>8869100</v>
      </c>
    </row>
    <row r="42" spans="1:6" s="38" customFormat="1" ht="12" customHeight="1">
      <c r="A42" s="4" t="s">
        <v>64</v>
      </c>
      <c r="B42" s="68" t="s">
        <v>124</v>
      </c>
      <c r="C42" s="78">
        <f>SUM('9. sz. mell'!C44)</f>
        <v>0</v>
      </c>
      <c r="D42" s="76">
        <f>SUM('9. sz. mell'!D44)</f>
        <v>0</v>
      </c>
      <c r="E42" s="76">
        <f>SUM('9. sz. mell'!E44)</f>
        <v>0</v>
      </c>
      <c r="F42" s="155">
        <f>SUM('9. sz. mell'!F44)</f>
        <v>0</v>
      </c>
    </row>
    <row r="43" spans="1:6" s="38" customFormat="1" ht="12" customHeight="1">
      <c r="A43" s="4" t="s">
        <v>65</v>
      </c>
      <c r="B43" s="68" t="s">
        <v>125</v>
      </c>
      <c r="C43" s="78">
        <f>SUM('9. sz. mell'!C45)</f>
        <v>0</v>
      </c>
      <c r="D43" s="76">
        <f>SUM('9. sz. mell'!D45)</f>
        <v>0</v>
      </c>
      <c r="E43" s="76">
        <f>SUM('9. sz. mell'!E45)</f>
        <v>0</v>
      </c>
      <c r="F43" s="155">
        <f>SUM('9. sz. mell'!F45)</f>
        <v>0</v>
      </c>
    </row>
    <row r="44" spans="1:6" s="38" customFormat="1" ht="12" customHeight="1">
      <c r="A44" s="4" t="s">
        <v>116</v>
      </c>
      <c r="B44" s="68" t="s">
        <v>126</v>
      </c>
      <c r="C44" s="78">
        <f>SUM('9. sz. mell'!C46)</f>
        <v>0</v>
      </c>
      <c r="D44" s="76">
        <f>SUM('9. sz. mell'!D46)</f>
        <v>0</v>
      </c>
      <c r="E44" s="76">
        <f>SUM('9. sz. mell'!E46)</f>
        <v>0</v>
      </c>
      <c r="F44" s="155">
        <f>SUM('9. sz. mell'!F46)</f>
        <v>0</v>
      </c>
    </row>
    <row r="45" spans="1:6" s="38" customFormat="1" ht="12" customHeight="1" thickBot="1">
      <c r="A45" s="6" t="s">
        <v>117</v>
      </c>
      <c r="B45" s="69" t="s">
        <v>127</v>
      </c>
      <c r="C45" s="173">
        <f>SUM('9. sz. mell'!C47)</f>
        <v>0</v>
      </c>
      <c r="D45" s="77">
        <f>SUM('9. sz. mell'!D47)</f>
        <v>0</v>
      </c>
      <c r="E45" s="77">
        <f>SUM('9. sz. mell'!E47)</f>
        <v>0</v>
      </c>
      <c r="F45" s="157">
        <f>SUM('9. sz. mell'!F47)</f>
        <v>0</v>
      </c>
    </row>
    <row r="46" spans="1:6" s="184" customFormat="1" ht="12" customHeight="1" thickBot="1">
      <c r="A46" s="179" t="s">
        <v>7</v>
      </c>
      <c r="B46" s="74" t="s">
        <v>128</v>
      </c>
      <c r="C46" s="180">
        <f>SUM('9. sz. mell'!C48)</f>
        <v>0</v>
      </c>
      <c r="D46" s="181">
        <f>SUM('9. sz. mell'!D48)</f>
        <v>26400000</v>
      </c>
      <c r="E46" s="182">
        <f>SUM('9. sz. mell'!E48)</f>
        <v>-26400000</v>
      </c>
      <c r="F46" s="183">
        <f>SUM('9. sz. mell'!F48)</f>
        <v>0</v>
      </c>
    </row>
    <row r="47" spans="1:6" s="38" customFormat="1" ht="12" customHeight="1">
      <c r="A47" s="5" t="s">
        <v>29</v>
      </c>
      <c r="B47" s="67" t="s">
        <v>132</v>
      </c>
      <c r="C47" s="78">
        <f>SUM('9. sz. mell'!C49)</f>
        <v>0</v>
      </c>
      <c r="D47" s="78">
        <f>SUM('9. sz. mell'!D49)</f>
        <v>0</v>
      </c>
      <c r="E47" s="78">
        <f>SUM('9. sz. mell'!E49)</f>
        <v>0</v>
      </c>
      <c r="F47" s="156">
        <f>SUM('9. sz. mell'!F49)</f>
        <v>0</v>
      </c>
    </row>
    <row r="48" spans="1:6" s="38" customFormat="1" ht="12" customHeight="1">
      <c r="A48" s="4" t="s">
        <v>30</v>
      </c>
      <c r="B48" s="68" t="s">
        <v>133</v>
      </c>
      <c r="C48" s="78">
        <f>SUM('9. sz. mell'!C50)</f>
        <v>0</v>
      </c>
      <c r="D48" s="76">
        <f>SUM('9. sz. mell'!D50)</f>
        <v>26400000</v>
      </c>
      <c r="E48" s="76">
        <f>SUM('9. sz. mell'!E50)</f>
        <v>-26400000</v>
      </c>
      <c r="F48" s="155">
        <f>SUM('9. sz. mell'!F50)</f>
        <v>0</v>
      </c>
    </row>
    <row r="49" spans="1:6" s="38" customFormat="1" ht="12" customHeight="1">
      <c r="A49" s="4" t="s">
        <v>129</v>
      </c>
      <c r="B49" s="68" t="s">
        <v>134</v>
      </c>
      <c r="C49" s="78">
        <f>SUM('9. sz. mell'!C51)</f>
        <v>0</v>
      </c>
      <c r="D49" s="76">
        <f>SUM('9. sz. mell'!D51)</f>
        <v>0</v>
      </c>
      <c r="E49" s="76">
        <f>SUM('9. sz. mell'!E51)</f>
        <v>0</v>
      </c>
      <c r="F49" s="155">
        <f>SUM('9. sz. mell'!F51)</f>
        <v>0</v>
      </c>
    </row>
    <row r="50" spans="1:6" s="38" customFormat="1" ht="12" customHeight="1">
      <c r="A50" s="4" t="s">
        <v>130</v>
      </c>
      <c r="B50" s="68" t="s">
        <v>135</v>
      </c>
      <c r="C50" s="78">
        <f>SUM('9. sz. mell'!C52)</f>
        <v>0</v>
      </c>
      <c r="D50" s="76">
        <f>SUM('9. sz. mell'!D52)</f>
        <v>0</v>
      </c>
      <c r="E50" s="76">
        <f>SUM('9. sz. mell'!E52)</f>
        <v>0</v>
      </c>
      <c r="F50" s="155">
        <f>SUM('9. sz. mell'!F52)</f>
        <v>0</v>
      </c>
    </row>
    <row r="51" spans="1:6" s="38" customFormat="1" ht="12" customHeight="1" thickBot="1">
      <c r="A51" s="6" t="s">
        <v>131</v>
      </c>
      <c r="B51" s="69" t="s">
        <v>136</v>
      </c>
      <c r="C51" s="173">
        <f>SUM('9. sz. mell'!C53)</f>
        <v>0</v>
      </c>
      <c r="D51" s="77">
        <f>SUM('9. sz. mell'!D53)</f>
        <v>0</v>
      </c>
      <c r="E51" s="77">
        <f>SUM('9. sz. mell'!E53)</f>
        <v>0</v>
      </c>
      <c r="F51" s="157">
        <f>SUM('9. sz. mell'!F53)</f>
        <v>0</v>
      </c>
    </row>
    <row r="52" spans="1:6" s="184" customFormat="1" ht="12" customHeight="1" thickBot="1">
      <c r="A52" s="179" t="s">
        <v>66</v>
      </c>
      <c r="B52" s="74" t="s">
        <v>137</v>
      </c>
      <c r="C52" s="180">
        <f>SUM('9. sz. mell'!C54)</f>
        <v>36000</v>
      </c>
      <c r="D52" s="181">
        <f>SUM('9. sz. mell'!D54)</f>
        <v>36000</v>
      </c>
      <c r="E52" s="182">
        <f>SUM('9. sz. mell'!E54)</f>
        <v>0</v>
      </c>
      <c r="F52" s="183">
        <f>SUM('9. sz. mell'!F54)</f>
        <v>36000</v>
      </c>
    </row>
    <row r="53" spans="1:6" s="38" customFormat="1" ht="12" customHeight="1">
      <c r="A53" s="5" t="s">
        <v>31</v>
      </c>
      <c r="B53" s="67" t="s">
        <v>138</v>
      </c>
      <c r="C53" s="78">
        <f>SUM('9. sz. mell'!C55)</f>
        <v>0</v>
      </c>
      <c r="D53" s="78">
        <f>SUM('9. sz. mell'!D55)</f>
        <v>0</v>
      </c>
      <c r="E53" s="78">
        <f>SUM('9. sz. mell'!E55)</f>
        <v>0</v>
      </c>
      <c r="F53" s="156">
        <f>SUM('9. sz. mell'!F55)</f>
        <v>0</v>
      </c>
    </row>
    <row r="54" spans="1:6" s="38" customFormat="1" ht="12" customHeight="1">
      <c r="A54" s="4" t="s">
        <v>32</v>
      </c>
      <c r="B54" s="68" t="s">
        <v>249</v>
      </c>
      <c r="C54" s="78">
        <f>SUM('9. sz. mell'!C56)</f>
        <v>0</v>
      </c>
      <c r="D54" s="76">
        <f>SUM('9. sz. mell'!D56)</f>
        <v>0</v>
      </c>
      <c r="E54" s="76">
        <f>SUM('9. sz. mell'!E56)</f>
        <v>0</v>
      </c>
      <c r="F54" s="155">
        <f>SUM('9. sz. mell'!F56)</f>
        <v>0</v>
      </c>
    </row>
    <row r="55" spans="1:6" s="38" customFormat="1" ht="12" customHeight="1">
      <c r="A55" s="4" t="s">
        <v>141</v>
      </c>
      <c r="B55" s="68" t="s">
        <v>139</v>
      </c>
      <c r="C55" s="78">
        <f>SUM('9. sz. mell'!C57)</f>
        <v>36000</v>
      </c>
      <c r="D55" s="76">
        <f>SUM('9. sz. mell'!D57)</f>
        <v>36000</v>
      </c>
      <c r="E55" s="76">
        <f>SUM('9. sz. mell'!E57)</f>
        <v>0</v>
      </c>
      <c r="F55" s="155">
        <f>SUM('9. sz. mell'!F57)</f>
        <v>36000</v>
      </c>
    </row>
    <row r="56" spans="1:6" s="38" customFormat="1" ht="12" customHeight="1" thickBot="1">
      <c r="A56" s="6" t="s">
        <v>142</v>
      </c>
      <c r="B56" s="69" t="s">
        <v>140</v>
      </c>
      <c r="C56" s="173">
        <f>SUM('9. sz. mell'!C58)</f>
        <v>0</v>
      </c>
      <c r="D56" s="77">
        <f>SUM('9. sz. mell'!D58)</f>
        <v>0</v>
      </c>
      <c r="E56" s="77">
        <f>SUM('9. sz. mell'!E58)</f>
        <v>0</v>
      </c>
      <c r="F56" s="157">
        <f>SUM('9. sz. mell'!F58)</f>
        <v>0</v>
      </c>
    </row>
    <row r="57" spans="1:6" s="178" customFormat="1" ht="12" customHeight="1" thickBot="1">
      <c r="A57" s="10" t="s">
        <v>9</v>
      </c>
      <c r="B57" s="60" t="s">
        <v>143</v>
      </c>
      <c r="C57" s="174">
        <f>SUM('9. sz. mell'!C59)</f>
        <v>0</v>
      </c>
      <c r="D57" s="175">
        <f>SUM('9. sz. mell'!D59)</f>
        <v>0</v>
      </c>
      <c r="E57" s="176">
        <f>SUM('9. sz. mell'!E59)</f>
        <v>0</v>
      </c>
      <c r="F57" s="177">
        <f>SUM('9. sz. mell'!F59)</f>
        <v>0</v>
      </c>
    </row>
    <row r="58" spans="1:6" s="38" customFormat="1" ht="12" customHeight="1">
      <c r="A58" s="5" t="s">
        <v>67</v>
      </c>
      <c r="B58" s="67" t="s">
        <v>145</v>
      </c>
      <c r="C58" s="78">
        <f>SUM('9. sz. mell'!C60)</f>
        <v>0</v>
      </c>
      <c r="D58" s="78">
        <f>SUM('9. sz. mell'!D60)</f>
        <v>0</v>
      </c>
      <c r="E58" s="78">
        <f>SUM('9. sz. mell'!E60)</f>
        <v>0</v>
      </c>
      <c r="F58" s="156">
        <f>SUM('9. sz. mell'!F60)</f>
        <v>0</v>
      </c>
    </row>
    <row r="59" spans="1:6" s="38" customFormat="1" ht="12" customHeight="1">
      <c r="A59" s="4" t="s">
        <v>68</v>
      </c>
      <c r="B59" s="68" t="s">
        <v>250</v>
      </c>
      <c r="C59" s="78">
        <f>SUM('9. sz. mell'!C61)</f>
        <v>0</v>
      </c>
      <c r="D59" s="76">
        <f>SUM('9. sz. mell'!D61)</f>
        <v>0</v>
      </c>
      <c r="E59" s="76">
        <f>SUM('9. sz. mell'!E61)</f>
        <v>0</v>
      </c>
      <c r="F59" s="155">
        <f>SUM('9. sz. mell'!F61)</f>
        <v>0</v>
      </c>
    </row>
    <row r="60" spans="1:6" s="38" customFormat="1" ht="12" customHeight="1">
      <c r="A60" s="4" t="s">
        <v>83</v>
      </c>
      <c r="B60" s="68" t="s">
        <v>146</v>
      </c>
      <c r="C60" s="78">
        <f>SUM('9. sz. mell'!C62)</f>
        <v>0</v>
      </c>
      <c r="D60" s="76">
        <f>SUM('9. sz. mell'!D62)</f>
        <v>0</v>
      </c>
      <c r="E60" s="76">
        <f>SUM('9. sz. mell'!E62)</f>
        <v>0</v>
      </c>
      <c r="F60" s="155">
        <f>SUM('9. sz. mell'!F62)</f>
        <v>0</v>
      </c>
    </row>
    <row r="61" spans="1:6" s="38" customFormat="1" ht="12" customHeight="1" thickBot="1">
      <c r="A61" s="6" t="s">
        <v>144</v>
      </c>
      <c r="B61" s="69" t="s">
        <v>147</v>
      </c>
      <c r="C61" s="173">
        <f>SUM('9. sz. mell'!C63)</f>
        <v>0</v>
      </c>
      <c r="D61" s="77">
        <f>SUM('9. sz. mell'!D63)</f>
        <v>0</v>
      </c>
      <c r="E61" s="77">
        <f>SUM('9. sz. mell'!E63)</f>
        <v>0</v>
      </c>
      <c r="F61" s="157">
        <f>SUM('9. sz. mell'!F63)</f>
        <v>0</v>
      </c>
    </row>
    <row r="62" spans="1:6" s="184" customFormat="1" ht="12" customHeight="1" thickBot="1">
      <c r="A62" s="179" t="s">
        <v>10</v>
      </c>
      <c r="B62" s="74" t="s">
        <v>148</v>
      </c>
      <c r="C62" s="180">
        <f>SUM('9. sz. mell'!C64)</f>
        <v>810075844</v>
      </c>
      <c r="D62" s="181">
        <f>SUM('9. sz. mell'!D64)</f>
        <v>1173588882</v>
      </c>
      <c r="E62" s="182">
        <f>SUM('9. sz. mell'!E64)</f>
        <v>-325058787</v>
      </c>
      <c r="F62" s="183">
        <f>SUM('9. sz. mell'!F64)</f>
        <v>848530095</v>
      </c>
    </row>
    <row r="63" spans="1:6" s="178" customFormat="1" ht="12" customHeight="1" thickBot="1">
      <c r="A63" s="39" t="s">
        <v>149</v>
      </c>
      <c r="B63" s="60" t="s">
        <v>150</v>
      </c>
      <c r="C63" s="174">
        <f>SUM('9. sz. mell'!C65)</f>
        <v>0</v>
      </c>
      <c r="D63" s="175">
        <f>SUM('9. sz. mell'!D65)</f>
        <v>0</v>
      </c>
      <c r="E63" s="176">
        <f>SUM('9. sz. mell'!E65)</f>
        <v>0</v>
      </c>
      <c r="F63" s="177">
        <f>SUM('9. sz. mell'!F65)</f>
        <v>0</v>
      </c>
    </row>
    <row r="64" spans="1:6" s="38" customFormat="1" ht="12" customHeight="1">
      <c r="A64" s="5" t="s">
        <v>182</v>
      </c>
      <c r="B64" s="67" t="s">
        <v>151</v>
      </c>
      <c r="C64" s="78">
        <f>SUM('9. sz. mell'!C66)</f>
        <v>0</v>
      </c>
      <c r="D64" s="78">
        <f>SUM('9. sz. mell'!D66)</f>
        <v>0</v>
      </c>
      <c r="E64" s="78">
        <f>SUM('9. sz. mell'!E66)</f>
        <v>0</v>
      </c>
      <c r="F64" s="156">
        <f>SUM('9. sz. mell'!F66)</f>
        <v>0</v>
      </c>
    </row>
    <row r="65" spans="1:6" s="38" customFormat="1" ht="12" customHeight="1">
      <c r="A65" s="4" t="s">
        <v>191</v>
      </c>
      <c r="B65" s="68" t="s">
        <v>152</v>
      </c>
      <c r="C65" s="78">
        <f>SUM('9. sz. mell'!C67)</f>
        <v>0</v>
      </c>
      <c r="D65" s="76">
        <f>SUM('9. sz. mell'!D67)</f>
        <v>0</v>
      </c>
      <c r="E65" s="76">
        <f>SUM('9. sz. mell'!E67)</f>
        <v>0</v>
      </c>
      <c r="F65" s="155">
        <f>SUM('9. sz. mell'!F67)</f>
        <v>0</v>
      </c>
    </row>
    <row r="66" spans="1:6" s="38" customFormat="1" ht="12" customHeight="1" thickBot="1">
      <c r="A66" s="6" t="s">
        <v>192</v>
      </c>
      <c r="B66" s="71" t="s">
        <v>153</v>
      </c>
      <c r="C66" s="173">
        <f>SUM('9. sz. mell'!C68)</f>
        <v>0</v>
      </c>
      <c r="D66" s="77">
        <f>SUM('9. sz. mell'!D68)</f>
        <v>0</v>
      </c>
      <c r="E66" s="77">
        <f>SUM('9. sz. mell'!E68)</f>
        <v>0</v>
      </c>
      <c r="F66" s="157">
        <f>SUM('9. sz. mell'!F68)</f>
        <v>0</v>
      </c>
    </row>
    <row r="67" spans="1:6" s="178" customFormat="1" ht="12" customHeight="1" thickBot="1">
      <c r="A67" s="39" t="s">
        <v>154</v>
      </c>
      <c r="B67" s="60" t="s">
        <v>155</v>
      </c>
      <c r="C67" s="174">
        <f>SUM('9. sz. mell'!C69)</f>
        <v>0</v>
      </c>
      <c r="D67" s="175">
        <f>SUM('9. sz. mell'!D69)</f>
        <v>0</v>
      </c>
      <c r="E67" s="176">
        <f>SUM('9. sz. mell'!E69)</f>
        <v>0</v>
      </c>
      <c r="F67" s="177">
        <f>SUM('9. sz. mell'!F69)</f>
        <v>0</v>
      </c>
    </row>
    <row r="68" spans="1:6" s="38" customFormat="1" ht="12" customHeight="1">
      <c r="A68" s="5" t="s">
        <v>54</v>
      </c>
      <c r="B68" s="67" t="s">
        <v>156</v>
      </c>
      <c r="C68" s="78">
        <f>SUM('9. sz. mell'!C70)</f>
        <v>0</v>
      </c>
      <c r="D68" s="78">
        <f>SUM('9. sz. mell'!D70)</f>
        <v>0</v>
      </c>
      <c r="E68" s="78">
        <f>SUM('9. sz. mell'!E70)</f>
        <v>0</v>
      </c>
      <c r="F68" s="156">
        <f>SUM('9. sz. mell'!F70)</f>
        <v>0</v>
      </c>
    </row>
    <row r="69" spans="1:6" s="38" customFormat="1" ht="12" customHeight="1">
      <c r="A69" s="4" t="s">
        <v>55</v>
      </c>
      <c r="B69" s="68" t="s">
        <v>157</v>
      </c>
      <c r="C69" s="78">
        <f>SUM('9. sz. mell'!C71)</f>
        <v>0</v>
      </c>
      <c r="D69" s="76">
        <f>SUM('9. sz. mell'!D71)</f>
        <v>0</v>
      </c>
      <c r="E69" s="76">
        <f>SUM('9. sz. mell'!E71)</f>
        <v>0</v>
      </c>
      <c r="F69" s="155">
        <f>SUM('9. sz. mell'!F71)</f>
        <v>0</v>
      </c>
    </row>
    <row r="70" spans="1:6" s="38" customFormat="1" ht="12" customHeight="1">
      <c r="A70" s="4" t="s">
        <v>183</v>
      </c>
      <c r="B70" s="68" t="s">
        <v>158</v>
      </c>
      <c r="C70" s="78">
        <f>SUM('9. sz. mell'!C72)</f>
        <v>0</v>
      </c>
      <c r="D70" s="76">
        <f>SUM('9. sz. mell'!D72)</f>
        <v>0</v>
      </c>
      <c r="E70" s="76">
        <f>SUM('9. sz. mell'!E72)</f>
        <v>0</v>
      </c>
      <c r="F70" s="155">
        <f>SUM('9. sz. mell'!F72)</f>
        <v>0</v>
      </c>
    </row>
    <row r="71" spans="1:6" s="38" customFormat="1" ht="12" customHeight="1" thickBot="1">
      <c r="A71" s="6" t="s">
        <v>184</v>
      </c>
      <c r="B71" s="69" t="s">
        <v>159</v>
      </c>
      <c r="C71" s="173">
        <f>SUM('9. sz. mell'!C73)</f>
        <v>0</v>
      </c>
      <c r="D71" s="77">
        <f>SUM('9. sz. mell'!D73)</f>
        <v>0</v>
      </c>
      <c r="E71" s="77">
        <f>SUM('9. sz. mell'!E73)</f>
        <v>0</v>
      </c>
      <c r="F71" s="157">
        <f>SUM('9. sz. mell'!F73)</f>
        <v>0</v>
      </c>
    </row>
    <row r="72" spans="1:6" s="178" customFormat="1" ht="12" customHeight="1" thickBot="1">
      <c r="A72" s="39" t="s">
        <v>160</v>
      </c>
      <c r="B72" s="60" t="s">
        <v>161</v>
      </c>
      <c r="C72" s="174">
        <f>SUM('9. sz. mell'!C74)</f>
        <v>547135259</v>
      </c>
      <c r="D72" s="175">
        <f>SUM('9. sz. mell'!D74)</f>
        <v>602999652</v>
      </c>
      <c r="E72" s="176">
        <f>SUM('9. sz. mell'!E74)</f>
        <v>15160414</v>
      </c>
      <c r="F72" s="177">
        <f>SUM('9. sz. mell'!F74)</f>
        <v>618160066</v>
      </c>
    </row>
    <row r="73" spans="1:6" s="38" customFormat="1" ht="12" customHeight="1">
      <c r="A73" s="5" t="s">
        <v>185</v>
      </c>
      <c r="B73" s="67" t="s">
        <v>162</v>
      </c>
      <c r="C73" s="78">
        <f>SUM('9. sz. mell'!C75)</f>
        <v>547135259</v>
      </c>
      <c r="D73" s="78">
        <f>SUM('9. sz. mell'!D75)</f>
        <v>602999652</v>
      </c>
      <c r="E73" s="78">
        <f>SUM('9. sz. mell'!E75)</f>
        <v>15160414</v>
      </c>
      <c r="F73" s="156">
        <f>SUM('9. sz. mell'!F75)</f>
        <v>618160066</v>
      </c>
    </row>
    <row r="74" spans="1:6" s="38" customFormat="1" ht="12" customHeight="1" thickBot="1">
      <c r="A74" s="6" t="s">
        <v>186</v>
      </c>
      <c r="B74" s="69" t="s">
        <v>163</v>
      </c>
      <c r="C74" s="173">
        <f>SUM('9. sz. mell'!C76)</f>
        <v>0</v>
      </c>
      <c r="D74" s="77">
        <f>SUM('9. sz. mell'!D76)</f>
        <v>0</v>
      </c>
      <c r="E74" s="77">
        <f>SUM('9. sz. mell'!E76)</f>
        <v>0</v>
      </c>
      <c r="F74" s="157">
        <f>SUM('9. sz. mell'!F76)</f>
        <v>0</v>
      </c>
    </row>
    <row r="75" spans="1:6" s="178" customFormat="1" ht="12" customHeight="1" thickBot="1">
      <c r="A75" s="39" t="s">
        <v>164</v>
      </c>
      <c r="B75" s="60" t="s">
        <v>165</v>
      </c>
      <c r="C75" s="174">
        <f>SUM('9. sz. mell'!C77)</f>
        <v>238365190</v>
      </c>
      <c r="D75" s="175">
        <f>SUM('9. sz. mell'!D77)</f>
        <v>271497526</v>
      </c>
      <c r="E75" s="176">
        <f>SUM('9. sz. mell'!E77)</f>
        <v>-5289499</v>
      </c>
      <c r="F75" s="177">
        <f>SUM('9. sz. mell'!F77)</f>
        <v>266208027</v>
      </c>
    </row>
    <row r="76" spans="1:6" s="38" customFormat="1" ht="12" customHeight="1">
      <c r="A76" s="5" t="s">
        <v>187</v>
      </c>
      <c r="B76" s="67" t="s">
        <v>166</v>
      </c>
      <c r="C76" s="78">
        <f>SUM('9. sz. mell'!C78)</f>
        <v>12761365</v>
      </c>
      <c r="D76" s="78">
        <f>SUM('9. sz. mell'!D78)</f>
        <v>12761365</v>
      </c>
      <c r="E76" s="78">
        <f>SUM('9. sz. mell'!E78)</f>
        <v>0</v>
      </c>
      <c r="F76" s="156">
        <f>SUM('9. sz. mell'!F78)</f>
        <v>12761365</v>
      </c>
    </row>
    <row r="77" spans="1:6" s="38" customFormat="1" ht="12" customHeight="1">
      <c r="A77" s="4" t="s">
        <v>188</v>
      </c>
      <c r="B77" s="68" t="s">
        <v>167</v>
      </c>
      <c r="C77" s="78">
        <f>SUM('9. sz. mell'!C79)</f>
        <v>0</v>
      </c>
      <c r="D77" s="76">
        <f>SUM('9. sz. mell'!D79)</f>
        <v>0</v>
      </c>
      <c r="E77" s="76">
        <f>SUM('9. sz. mell'!E79)</f>
        <v>0</v>
      </c>
      <c r="F77" s="155">
        <f>SUM('9. sz. mell'!F79)</f>
        <v>0</v>
      </c>
    </row>
    <row r="78" spans="1:6" s="38" customFormat="1" ht="12" customHeight="1" thickBot="1">
      <c r="A78" s="6" t="s">
        <v>189</v>
      </c>
      <c r="B78" s="69" t="s">
        <v>261</v>
      </c>
      <c r="C78" s="173">
        <f>SUM('9. sz. mell'!C80)</f>
        <v>225603825</v>
      </c>
      <c r="D78" s="77">
        <f>SUM('9. sz. mell'!D80)</f>
        <v>258736161</v>
      </c>
      <c r="E78" s="77">
        <f>SUM('9. sz. mell'!E80)</f>
        <v>-5289499</v>
      </c>
      <c r="F78" s="157">
        <f>SUM('9. sz. mell'!F80)</f>
        <v>253446662</v>
      </c>
    </row>
    <row r="79" spans="1:6" s="178" customFormat="1" ht="12" customHeight="1" thickBot="1">
      <c r="A79" s="39" t="s">
        <v>168</v>
      </c>
      <c r="B79" s="60" t="s">
        <v>190</v>
      </c>
      <c r="C79" s="174">
        <f>SUM('9. sz. mell'!C81)</f>
        <v>0</v>
      </c>
      <c r="D79" s="175">
        <f>SUM('9. sz. mell'!D81)</f>
        <v>0</v>
      </c>
      <c r="E79" s="176">
        <f>SUM('9. sz. mell'!E81)</f>
        <v>0</v>
      </c>
      <c r="F79" s="177">
        <f>SUM('9. sz. mell'!F81)</f>
        <v>0</v>
      </c>
    </row>
    <row r="80" spans="1:6" s="38" customFormat="1" ht="12" customHeight="1">
      <c r="A80" s="40" t="s">
        <v>169</v>
      </c>
      <c r="B80" s="67" t="s">
        <v>170</v>
      </c>
      <c r="C80" s="78">
        <f>SUM('9. sz. mell'!C82)</f>
        <v>0</v>
      </c>
      <c r="D80" s="78">
        <f>SUM('9. sz. mell'!D82)</f>
        <v>0</v>
      </c>
      <c r="E80" s="78">
        <f>SUM('9. sz. mell'!E82)</f>
        <v>0</v>
      </c>
      <c r="F80" s="156">
        <f>SUM('9. sz. mell'!F82)</f>
        <v>0</v>
      </c>
    </row>
    <row r="81" spans="1:6" s="38" customFormat="1" ht="12" customHeight="1">
      <c r="A81" s="41" t="s">
        <v>171</v>
      </c>
      <c r="B81" s="68" t="s">
        <v>172</v>
      </c>
      <c r="C81" s="78">
        <f>SUM('9. sz. mell'!C83)</f>
        <v>0</v>
      </c>
      <c r="D81" s="76">
        <f>SUM('9. sz. mell'!D83)</f>
        <v>0</v>
      </c>
      <c r="E81" s="76">
        <f>SUM('9. sz. mell'!E83)</f>
        <v>0</v>
      </c>
      <c r="F81" s="155">
        <f>SUM('9. sz. mell'!F83)</f>
        <v>0</v>
      </c>
    </row>
    <row r="82" spans="1:6" s="38" customFormat="1" ht="12" customHeight="1">
      <c r="A82" s="41" t="s">
        <v>173</v>
      </c>
      <c r="B82" s="68" t="s">
        <v>174</v>
      </c>
      <c r="C82" s="78">
        <f>SUM('9. sz. mell'!C84)</f>
        <v>0</v>
      </c>
      <c r="D82" s="76">
        <f>SUM('9. sz. mell'!D84)</f>
        <v>0</v>
      </c>
      <c r="E82" s="76">
        <f>SUM('9. sz. mell'!E84)</f>
        <v>0</v>
      </c>
      <c r="F82" s="155">
        <f>SUM('9. sz. mell'!F84)</f>
        <v>0</v>
      </c>
    </row>
    <row r="83" spans="1:6" s="38" customFormat="1" ht="12" customHeight="1" thickBot="1">
      <c r="A83" s="42" t="s">
        <v>175</v>
      </c>
      <c r="B83" s="69" t="s">
        <v>176</v>
      </c>
      <c r="C83" s="173">
        <f>SUM('9. sz. mell'!C85)</f>
        <v>0</v>
      </c>
      <c r="D83" s="77">
        <f>SUM('9. sz. mell'!D85)</f>
        <v>0</v>
      </c>
      <c r="E83" s="77">
        <f>SUM('9. sz. mell'!E85)</f>
        <v>0</v>
      </c>
      <c r="F83" s="157">
        <f>SUM('9. sz. mell'!F85)</f>
        <v>0</v>
      </c>
    </row>
    <row r="84" spans="1:6" s="178" customFormat="1" ht="13.5" customHeight="1" thickBot="1">
      <c r="A84" s="39" t="s">
        <v>177</v>
      </c>
      <c r="B84" s="60" t="s">
        <v>178</v>
      </c>
      <c r="C84" s="174">
        <f>SUM('9. sz. mell'!C86)</f>
        <v>0</v>
      </c>
      <c r="D84" s="175">
        <f>SUM('9. sz. mell'!D86)</f>
        <v>0</v>
      </c>
      <c r="E84" s="176">
        <f>SUM('9. sz. mell'!E86)</f>
        <v>0</v>
      </c>
      <c r="F84" s="177">
        <f>SUM('9. sz. mell'!F86)</f>
        <v>0</v>
      </c>
    </row>
    <row r="85" spans="1:6" s="178" customFormat="1" ht="15.75" customHeight="1" thickBot="1">
      <c r="A85" s="39" t="s">
        <v>179</v>
      </c>
      <c r="B85" s="72" t="s">
        <v>180</v>
      </c>
      <c r="C85" s="185">
        <f>SUM('9. sz. mell'!C87)</f>
        <v>785500449</v>
      </c>
      <c r="D85" s="176">
        <f>SUM('9. sz. mell'!D87)</f>
        <v>874497178</v>
      </c>
      <c r="E85" s="176">
        <f>SUM('9. sz. mell'!E87)</f>
        <v>9870915</v>
      </c>
      <c r="F85" s="177">
        <f>SUM('9. sz. mell'!F87)</f>
        <v>884368093</v>
      </c>
    </row>
    <row r="86" spans="1:6" s="178" customFormat="1" ht="16.5" customHeight="1" thickBot="1">
      <c r="A86" s="43" t="s">
        <v>193</v>
      </c>
      <c r="B86" s="62" t="s">
        <v>181</v>
      </c>
      <c r="C86" s="174">
        <f>SUM('9. sz. mell'!C88)</f>
        <v>1595576293</v>
      </c>
      <c r="D86" s="186">
        <f>SUM('9. sz. mell'!D88)</f>
        <v>2048086060</v>
      </c>
      <c r="E86" s="187">
        <f>SUM('9. sz. mell'!E88)</f>
        <v>-315187872</v>
      </c>
      <c r="F86" s="188">
        <f>SUM('9. sz. mell'!F88)</f>
        <v>1732898188</v>
      </c>
    </row>
    <row r="87" spans="1:6" s="38" customFormat="1" ht="16.5" customHeight="1">
      <c r="A87" s="105"/>
      <c r="B87" s="105"/>
      <c r="C87" s="106"/>
      <c r="D87" s="106"/>
      <c r="E87" s="106"/>
      <c r="F87" s="106"/>
    </row>
    <row r="88" spans="1:6" ht="16.5" customHeight="1">
      <c r="A88" s="271" t="s">
        <v>12</v>
      </c>
      <c r="B88" s="271"/>
      <c r="C88" s="271"/>
      <c r="D88" s="272"/>
      <c r="E88" s="272"/>
      <c r="F88" s="272"/>
    </row>
    <row r="89" spans="1:6" s="44" customFormat="1" ht="16.5" customHeight="1" thickBot="1">
      <c r="A89" s="275" t="s">
        <v>56</v>
      </c>
      <c r="B89" s="275"/>
      <c r="C89" s="63"/>
      <c r="E89" s="63" t="s">
        <v>82</v>
      </c>
    </row>
    <row r="90" spans="1:6" ht="51" customHeight="1" thickBot="1">
      <c r="A90" s="12" t="s">
        <v>21</v>
      </c>
      <c r="B90" s="13" t="s">
        <v>13</v>
      </c>
      <c r="C90" s="55" t="s">
        <v>266</v>
      </c>
      <c r="D90" s="97" t="s">
        <v>263</v>
      </c>
      <c r="E90" s="92" t="s">
        <v>264</v>
      </c>
      <c r="F90" s="97" t="s">
        <v>263</v>
      </c>
    </row>
    <row r="91" spans="1:6" s="37" customFormat="1" ht="12" customHeight="1" thickBot="1">
      <c r="A91" s="64">
        <v>1</v>
      </c>
      <c r="B91" s="65">
        <v>2</v>
      </c>
      <c r="C91" s="201">
        <v>3</v>
      </c>
      <c r="D91" s="104">
        <v>4</v>
      </c>
      <c r="E91" s="93">
        <v>5</v>
      </c>
      <c r="F91" s="103">
        <v>6</v>
      </c>
    </row>
    <row r="92" spans="1:6" ht="12" customHeight="1" thickBot="1">
      <c r="A92" s="11" t="s">
        <v>2</v>
      </c>
      <c r="B92" s="66" t="s">
        <v>196</v>
      </c>
      <c r="C92" s="202">
        <f>SUM('9. sz. mell'!C96)</f>
        <v>653332219</v>
      </c>
      <c r="D92" s="194">
        <f>SUM('9. sz. mell'!D96)</f>
        <v>740609932</v>
      </c>
      <c r="E92" s="158">
        <f>SUM('9. sz. mell'!E96)</f>
        <v>22648703</v>
      </c>
      <c r="F92" s="158">
        <f>SUM('9. sz. mell'!F96)</f>
        <v>763258635</v>
      </c>
    </row>
    <row r="93" spans="1:6" ht="12" customHeight="1">
      <c r="A93" s="7" t="s">
        <v>33</v>
      </c>
      <c r="B93" s="79" t="s">
        <v>14</v>
      </c>
      <c r="C93" s="165">
        <f>SUM('9. sz. mell'!C97)</f>
        <v>345586116</v>
      </c>
      <c r="D93" s="195">
        <f>SUM('9. sz. mell'!D97)</f>
        <v>357358282</v>
      </c>
      <c r="E93" s="159">
        <f>SUM('9. sz. mell'!E97)</f>
        <v>14491432</v>
      </c>
      <c r="F93" s="160">
        <f>SUM('9. sz. mell'!F97)</f>
        <v>371849714</v>
      </c>
    </row>
    <row r="94" spans="1:6" ht="12" customHeight="1">
      <c r="A94" s="4" t="s">
        <v>34</v>
      </c>
      <c r="B94" s="80" t="s">
        <v>69</v>
      </c>
      <c r="C94" s="161">
        <f>SUM('9. sz. mell'!C98)</f>
        <v>52274942</v>
      </c>
      <c r="D94" s="196">
        <f>SUM('9. sz. mell'!D98)</f>
        <v>53723583</v>
      </c>
      <c r="E94" s="161">
        <f>SUM('9. sz. mell'!E98)</f>
        <v>-448707</v>
      </c>
      <c r="F94" s="162">
        <f>SUM('9. sz. mell'!F98)</f>
        <v>53274876</v>
      </c>
    </row>
    <row r="95" spans="1:6" ht="12" customHeight="1">
      <c r="A95" s="4" t="s">
        <v>35</v>
      </c>
      <c r="B95" s="80" t="s">
        <v>52</v>
      </c>
      <c r="C95" s="161">
        <f>SUM('9. sz. mell'!C99)</f>
        <v>201943161</v>
      </c>
      <c r="D95" s="196">
        <f>SUM('9. sz. mell'!D99)</f>
        <v>270700067</v>
      </c>
      <c r="E95" s="161">
        <f>SUM('9. sz. mell'!E99)</f>
        <v>10038309</v>
      </c>
      <c r="F95" s="162">
        <f>SUM('9. sz. mell'!F99)</f>
        <v>280738376</v>
      </c>
    </row>
    <row r="96" spans="1:6" ht="12" customHeight="1">
      <c r="A96" s="4" t="s">
        <v>36</v>
      </c>
      <c r="B96" s="81" t="s">
        <v>70</v>
      </c>
      <c r="C96" s="161">
        <f>SUM('9. sz. mell'!C100)</f>
        <v>39528000</v>
      </c>
      <c r="D96" s="196">
        <f>SUM('9. sz. mell'!D100)</f>
        <v>39528000</v>
      </c>
      <c r="E96" s="161">
        <f>SUM('9. sz. mell'!E100)</f>
        <v>0</v>
      </c>
      <c r="F96" s="162">
        <f>SUM('9. sz. mell'!F100)</f>
        <v>39528000</v>
      </c>
    </row>
    <row r="97" spans="1:6" ht="12" customHeight="1">
      <c r="A97" s="4" t="s">
        <v>44</v>
      </c>
      <c r="B97" s="9" t="s">
        <v>71</v>
      </c>
      <c r="C97" s="161">
        <f>SUM('9. sz. mell'!C101)</f>
        <v>14000000</v>
      </c>
      <c r="D97" s="196">
        <f>SUM('9. sz. mell'!D101)</f>
        <v>19300000</v>
      </c>
      <c r="E97" s="161">
        <f>SUM('9. sz. mell'!E101)</f>
        <v>-1432331</v>
      </c>
      <c r="F97" s="162">
        <f>SUM('9. sz. mell'!F101)</f>
        <v>17867669</v>
      </c>
    </row>
    <row r="98" spans="1:6" ht="12" customHeight="1">
      <c r="A98" s="4" t="s">
        <v>37</v>
      </c>
      <c r="B98" s="80" t="s">
        <v>197</v>
      </c>
      <c r="C98" s="161">
        <f>SUM('9. sz. mell'!C102)</f>
        <v>0</v>
      </c>
      <c r="D98" s="196">
        <f>SUM('9. sz. mell'!D102)</f>
        <v>0</v>
      </c>
      <c r="E98" s="161">
        <f>SUM('9. sz. mell'!E102)</f>
        <v>0</v>
      </c>
      <c r="F98" s="162">
        <f>SUM('9. sz. mell'!F102)</f>
        <v>0</v>
      </c>
    </row>
    <row r="99" spans="1:6" ht="12" customHeight="1">
      <c r="A99" s="4" t="s">
        <v>38</v>
      </c>
      <c r="B99" s="82" t="s">
        <v>198</v>
      </c>
      <c r="C99" s="161">
        <f>SUM('9. sz. mell'!C103)</f>
        <v>0</v>
      </c>
      <c r="D99" s="196">
        <f>SUM('9. sz. mell'!D103)</f>
        <v>0</v>
      </c>
      <c r="E99" s="161">
        <f>SUM('9. sz. mell'!E103)</f>
        <v>0</v>
      </c>
      <c r="F99" s="162">
        <f>SUM('9. sz. mell'!F103)</f>
        <v>0</v>
      </c>
    </row>
    <row r="100" spans="1:6" ht="12" customHeight="1">
      <c r="A100" s="4" t="s">
        <v>45</v>
      </c>
      <c r="B100" s="83" t="s">
        <v>199</v>
      </c>
      <c r="C100" s="161">
        <f>SUM('9. sz. mell'!C104)</f>
        <v>0</v>
      </c>
      <c r="D100" s="196">
        <f>SUM('9. sz. mell'!D104)</f>
        <v>0</v>
      </c>
      <c r="E100" s="161">
        <f>SUM('9. sz. mell'!E104)</f>
        <v>0</v>
      </c>
      <c r="F100" s="162">
        <f>SUM('9. sz. mell'!F104)</f>
        <v>0</v>
      </c>
    </row>
    <row r="101" spans="1:6" ht="12" customHeight="1">
      <c r="A101" s="4" t="s">
        <v>46</v>
      </c>
      <c r="B101" s="83" t="s">
        <v>200</v>
      </c>
      <c r="C101" s="161">
        <f>SUM('9. sz. mell'!C105)</f>
        <v>0</v>
      </c>
      <c r="D101" s="196">
        <f>SUM('9. sz. mell'!D105)</f>
        <v>0</v>
      </c>
      <c r="E101" s="161" t="e">
        <f>SUM('9. sz. mell'!E105)</f>
        <v>#VALUE!</v>
      </c>
      <c r="F101" s="162">
        <f>SUM('9. sz. mell'!F105)</f>
        <v>0</v>
      </c>
    </row>
    <row r="102" spans="1:6" ht="12" customHeight="1">
      <c r="A102" s="4" t="s">
        <v>47</v>
      </c>
      <c r="B102" s="82" t="s">
        <v>201</v>
      </c>
      <c r="C102" s="161">
        <f>SUM('9. sz. mell'!C106)</f>
        <v>0</v>
      </c>
      <c r="D102" s="196">
        <f>SUM('9. sz. mell'!D106)</f>
        <v>0</v>
      </c>
      <c r="E102" s="161">
        <f>SUM('9. sz. mell'!E106)</f>
        <v>0</v>
      </c>
      <c r="F102" s="162">
        <f>SUM('9. sz. mell'!F106)</f>
        <v>0</v>
      </c>
    </row>
    <row r="103" spans="1:6" ht="12" customHeight="1">
      <c r="A103" s="4" t="s">
        <v>48</v>
      </c>
      <c r="B103" s="82" t="s">
        <v>202</v>
      </c>
      <c r="C103" s="161">
        <f>SUM('9. sz. mell'!C107)</f>
        <v>0</v>
      </c>
      <c r="D103" s="196">
        <f>SUM('9. sz. mell'!D107)</f>
        <v>0</v>
      </c>
      <c r="E103" s="161">
        <f>SUM('9. sz. mell'!E107)</f>
        <v>0</v>
      </c>
      <c r="F103" s="162">
        <f>SUM('9. sz. mell'!F107)</f>
        <v>0</v>
      </c>
    </row>
    <row r="104" spans="1:6" ht="12" customHeight="1">
      <c r="A104" s="4" t="s">
        <v>50</v>
      </c>
      <c r="B104" s="83" t="s">
        <v>203</v>
      </c>
      <c r="C104" s="161">
        <f>SUM('9. sz. mell'!C108)</f>
        <v>0</v>
      </c>
      <c r="D104" s="196">
        <f>SUM('9. sz. mell'!D108)</f>
        <v>0</v>
      </c>
      <c r="E104" s="161">
        <f>SUM('9. sz. mell'!E108)</f>
        <v>0</v>
      </c>
      <c r="F104" s="162">
        <f>SUM('9. sz. mell'!F108)</f>
        <v>0</v>
      </c>
    </row>
    <row r="105" spans="1:6" ht="12" customHeight="1">
      <c r="A105" s="3" t="s">
        <v>72</v>
      </c>
      <c r="B105" s="84" t="s">
        <v>204</v>
      </c>
      <c r="C105" s="161">
        <f>SUM('9. sz. mell'!C109)</f>
        <v>0</v>
      </c>
      <c r="D105" s="196">
        <f>SUM('9. sz. mell'!D109)</f>
        <v>0</v>
      </c>
      <c r="E105" s="161">
        <f>SUM('9. sz. mell'!E109)</f>
        <v>0</v>
      </c>
      <c r="F105" s="162">
        <f>SUM('9. sz. mell'!F109)</f>
        <v>0</v>
      </c>
    </row>
    <row r="106" spans="1:6" ht="12" customHeight="1">
      <c r="A106" s="4" t="s">
        <v>194</v>
      </c>
      <c r="B106" s="84" t="s">
        <v>205</v>
      </c>
      <c r="C106" s="161">
        <f>SUM('9. sz. mell'!C110)</f>
        <v>0</v>
      </c>
      <c r="D106" s="196">
        <f>SUM('9. sz. mell'!D110)</f>
        <v>0</v>
      </c>
      <c r="E106" s="161">
        <f>SUM('9. sz. mell'!E110)</f>
        <v>0</v>
      </c>
      <c r="F106" s="162">
        <f>SUM('9. sz. mell'!F110)</f>
        <v>0</v>
      </c>
    </row>
    <row r="107" spans="1:6" ht="12" customHeight="1" thickBot="1">
      <c r="A107" s="8" t="s">
        <v>195</v>
      </c>
      <c r="B107" s="85" t="s">
        <v>206</v>
      </c>
      <c r="C107" s="163">
        <f>SUM('9. sz. mell'!C111)</f>
        <v>0</v>
      </c>
      <c r="D107" s="197">
        <f>SUM('9. sz. mell'!D111)</f>
        <v>0</v>
      </c>
      <c r="E107" s="163">
        <f>SUM('9. sz. mell'!E111)</f>
        <v>0</v>
      </c>
      <c r="F107" s="164">
        <f>SUM('9. sz. mell'!F111)</f>
        <v>0</v>
      </c>
    </row>
    <row r="108" spans="1:6" s="45" customFormat="1" ht="12" customHeight="1" thickBot="1">
      <c r="A108" s="179" t="s">
        <v>3</v>
      </c>
      <c r="B108" s="193" t="s">
        <v>258</v>
      </c>
      <c r="C108" s="202">
        <f>SUM('9. sz. mell'!C112)</f>
        <v>688878884</v>
      </c>
      <c r="D108" s="198">
        <f>SUM('9. sz. mell'!D112)</f>
        <v>1024883051</v>
      </c>
      <c r="E108" s="191">
        <f>SUM('9. sz. mell'!E112)</f>
        <v>-331359846</v>
      </c>
      <c r="F108" s="192">
        <f>SUM('9. sz. mell'!F112)</f>
        <v>693523205</v>
      </c>
    </row>
    <row r="109" spans="1:6" ht="12" customHeight="1">
      <c r="A109" s="5" t="s">
        <v>39</v>
      </c>
      <c r="B109" s="80" t="s">
        <v>81</v>
      </c>
      <c r="C109" s="165">
        <f>SUM('9. sz. mell'!C113)</f>
        <v>688878884</v>
      </c>
      <c r="D109" s="199">
        <f>SUM('9. sz. mell'!D113)</f>
        <v>1024883051</v>
      </c>
      <c r="E109" s="165">
        <f>SUM('9. sz. mell'!E113)</f>
        <v>-339372753</v>
      </c>
      <c r="F109" s="166">
        <f>SUM('9. sz. mell'!F113)</f>
        <v>685510298</v>
      </c>
    </row>
    <row r="110" spans="1:6" ht="12" customHeight="1">
      <c r="A110" s="5" t="s">
        <v>40</v>
      </c>
      <c r="B110" s="86" t="s">
        <v>211</v>
      </c>
      <c r="C110" s="161">
        <f>SUM('9. sz. mell'!C114)</f>
        <v>0</v>
      </c>
      <c r="D110" s="196">
        <f>SUM('9. sz. mell'!D114)</f>
        <v>0</v>
      </c>
      <c r="E110" s="161">
        <f>SUM('9. sz. mell'!E114)</f>
        <v>0</v>
      </c>
      <c r="F110" s="162">
        <f>SUM('9. sz. mell'!F114)</f>
        <v>0</v>
      </c>
    </row>
    <row r="111" spans="1:6" ht="12" customHeight="1">
      <c r="A111" s="5" t="s">
        <v>41</v>
      </c>
      <c r="B111" s="86" t="s">
        <v>73</v>
      </c>
      <c r="C111" s="161">
        <f>SUM('9. sz. mell'!C115)</f>
        <v>0</v>
      </c>
      <c r="D111" s="196">
        <f>SUM('9. sz. mell'!D115)</f>
        <v>0</v>
      </c>
      <c r="E111" s="161">
        <f>SUM('9. sz. mell'!E115)</f>
        <v>8012907</v>
      </c>
      <c r="F111" s="162">
        <f>SUM('9. sz. mell'!F115)</f>
        <v>8012907</v>
      </c>
    </row>
    <row r="112" spans="1:6" ht="12" customHeight="1">
      <c r="A112" s="5" t="s">
        <v>42</v>
      </c>
      <c r="B112" s="86" t="s">
        <v>212</v>
      </c>
      <c r="C112" s="161">
        <f>SUM('9. sz. mell'!C116)</f>
        <v>0</v>
      </c>
      <c r="D112" s="196">
        <f>SUM('9. sz. mell'!D116)</f>
        <v>0</v>
      </c>
      <c r="E112" s="161">
        <f>SUM('9. sz. mell'!E116)</f>
        <v>0</v>
      </c>
      <c r="F112" s="162">
        <f>SUM('9. sz. mell'!F116)</f>
        <v>0</v>
      </c>
    </row>
    <row r="113" spans="1:6" ht="12" customHeight="1">
      <c r="A113" s="5" t="s">
        <v>43</v>
      </c>
      <c r="B113" s="87" t="s">
        <v>84</v>
      </c>
      <c r="C113" s="161">
        <f>SUM('9. sz. mell'!C117)</f>
        <v>0</v>
      </c>
      <c r="D113" s="196">
        <f>SUM('9. sz. mell'!D117)</f>
        <v>0</v>
      </c>
      <c r="E113" s="161">
        <f>SUM('9. sz. mell'!E117)</f>
        <v>0</v>
      </c>
      <c r="F113" s="162">
        <f>SUM('9. sz. mell'!F117)</f>
        <v>0</v>
      </c>
    </row>
    <row r="114" spans="1:6" ht="12" customHeight="1">
      <c r="A114" s="5" t="s">
        <v>49</v>
      </c>
      <c r="B114" s="88" t="s">
        <v>251</v>
      </c>
      <c r="C114" s="161">
        <f>SUM('9. sz. mell'!C118)</f>
        <v>0</v>
      </c>
      <c r="D114" s="196">
        <f>SUM('9. sz. mell'!D118)</f>
        <v>0</v>
      </c>
      <c r="E114" s="161">
        <f>SUM('9. sz. mell'!E118)</f>
        <v>0</v>
      </c>
      <c r="F114" s="162">
        <f>SUM('9. sz. mell'!F118)</f>
        <v>0</v>
      </c>
    </row>
    <row r="115" spans="1:6" ht="12" customHeight="1">
      <c r="A115" s="5" t="s">
        <v>51</v>
      </c>
      <c r="B115" s="89" t="s">
        <v>217</v>
      </c>
      <c r="C115" s="161">
        <f>SUM('9. sz. mell'!C119)</f>
        <v>0</v>
      </c>
      <c r="D115" s="196">
        <f>SUM('9. sz. mell'!D119)</f>
        <v>0</v>
      </c>
      <c r="E115" s="161">
        <f>SUM('9. sz. mell'!E119)</f>
        <v>0</v>
      </c>
      <c r="F115" s="162">
        <f>SUM('9. sz. mell'!F119)</f>
        <v>0</v>
      </c>
    </row>
    <row r="116" spans="1:6" ht="22.5">
      <c r="A116" s="5" t="s">
        <v>74</v>
      </c>
      <c r="B116" s="83" t="s">
        <v>200</v>
      </c>
      <c r="C116" s="161">
        <f>SUM('9. sz. mell'!C120)</f>
        <v>0</v>
      </c>
      <c r="D116" s="196">
        <f>SUM('9. sz. mell'!D120)</f>
        <v>0</v>
      </c>
      <c r="E116" s="161">
        <f>SUM('9. sz. mell'!E120)</f>
        <v>0</v>
      </c>
      <c r="F116" s="162">
        <f>SUM('9. sz. mell'!F120)</f>
        <v>0</v>
      </c>
    </row>
    <row r="117" spans="1:6" ht="12" customHeight="1">
      <c r="A117" s="5" t="s">
        <v>75</v>
      </c>
      <c r="B117" s="83" t="s">
        <v>216</v>
      </c>
      <c r="C117" s="161">
        <f>SUM('9. sz. mell'!C121)</f>
        <v>0</v>
      </c>
      <c r="D117" s="196">
        <f>SUM('9. sz. mell'!D121)</f>
        <v>0</v>
      </c>
      <c r="E117" s="161">
        <f>SUM('9. sz. mell'!E121)</f>
        <v>0</v>
      </c>
      <c r="F117" s="162">
        <f>SUM('9. sz. mell'!F121)</f>
        <v>0</v>
      </c>
    </row>
    <row r="118" spans="1:6" ht="12" customHeight="1">
      <c r="A118" s="5" t="s">
        <v>76</v>
      </c>
      <c r="B118" s="83" t="s">
        <v>215</v>
      </c>
      <c r="C118" s="161">
        <f>SUM('9. sz. mell'!C122)</f>
        <v>0</v>
      </c>
      <c r="D118" s="196">
        <f>SUM('9. sz. mell'!D122)</f>
        <v>0</v>
      </c>
      <c r="E118" s="161">
        <f>SUM('9. sz. mell'!E122)</f>
        <v>0</v>
      </c>
      <c r="F118" s="162">
        <f>SUM('9. sz. mell'!F122)</f>
        <v>0</v>
      </c>
    </row>
    <row r="119" spans="1:6" ht="12" customHeight="1">
      <c r="A119" s="5" t="s">
        <v>208</v>
      </c>
      <c r="B119" s="83" t="s">
        <v>203</v>
      </c>
      <c r="C119" s="161">
        <f>SUM('9. sz. mell'!C123)</f>
        <v>0</v>
      </c>
      <c r="D119" s="196">
        <f>SUM('9. sz. mell'!D123)</f>
        <v>0</v>
      </c>
      <c r="E119" s="161">
        <f>SUM('9. sz. mell'!E123)</f>
        <v>0</v>
      </c>
      <c r="F119" s="162">
        <f>SUM('9. sz. mell'!F123)</f>
        <v>0</v>
      </c>
    </row>
    <row r="120" spans="1:6" ht="12" customHeight="1">
      <c r="A120" s="5" t="s">
        <v>209</v>
      </c>
      <c r="B120" s="83" t="s">
        <v>214</v>
      </c>
      <c r="C120" s="161">
        <f>SUM('9. sz. mell'!C124)</f>
        <v>0</v>
      </c>
      <c r="D120" s="196">
        <f>SUM('9. sz. mell'!D124)</f>
        <v>0</v>
      </c>
      <c r="E120" s="161">
        <f>SUM('9. sz. mell'!E124)</f>
        <v>0</v>
      </c>
      <c r="F120" s="162">
        <f>SUM('9. sz. mell'!F124)</f>
        <v>0</v>
      </c>
    </row>
    <row r="121" spans="1:6" ht="16.5" thickBot="1">
      <c r="A121" s="3" t="s">
        <v>210</v>
      </c>
      <c r="B121" s="83" t="s">
        <v>213</v>
      </c>
      <c r="C121" s="163">
        <f>SUM('9. sz. mell'!C125)</f>
        <v>0</v>
      </c>
      <c r="D121" s="197">
        <f>SUM('9. sz. mell'!D125)</f>
        <v>0</v>
      </c>
      <c r="E121" s="163">
        <f>SUM('9. sz. mell'!E125)</f>
        <v>0</v>
      </c>
      <c r="F121" s="164">
        <f>SUM('9. sz. mell'!F125)</f>
        <v>0</v>
      </c>
    </row>
    <row r="122" spans="1:6" s="45" customFormat="1" ht="12" customHeight="1" thickBot="1">
      <c r="A122" s="179" t="s">
        <v>4</v>
      </c>
      <c r="B122" s="74" t="s">
        <v>218</v>
      </c>
      <c r="C122" s="202">
        <f>SUM('9. sz. mell'!C126)</f>
        <v>15000000</v>
      </c>
      <c r="D122" s="198">
        <f>SUM('9. sz. mell'!D126)</f>
        <v>9908321</v>
      </c>
      <c r="E122" s="191">
        <f>SUM('9. sz. mell'!E126)</f>
        <v>0</v>
      </c>
      <c r="F122" s="192">
        <f>SUM('9. sz. mell'!F126)</f>
        <v>9908321</v>
      </c>
    </row>
    <row r="123" spans="1:6" ht="12" customHeight="1">
      <c r="A123" s="5" t="s">
        <v>22</v>
      </c>
      <c r="B123" s="90" t="s">
        <v>18</v>
      </c>
      <c r="C123" s="165">
        <f>SUM('9. sz. mell'!C127)</f>
        <v>15000000</v>
      </c>
      <c r="D123" s="199">
        <f>SUM('9. sz. mell'!D127)</f>
        <v>9908321</v>
      </c>
      <c r="E123" s="165">
        <f>SUM('9. sz. mell'!E127)</f>
        <v>0</v>
      </c>
      <c r="F123" s="166">
        <f>SUM('9. sz. mell'!F127)</f>
        <v>9908321</v>
      </c>
    </row>
    <row r="124" spans="1:6" ht="12" customHeight="1" thickBot="1">
      <c r="A124" s="6" t="s">
        <v>23</v>
      </c>
      <c r="B124" s="86" t="s">
        <v>19</v>
      </c>
      <c r="C124" s="163">
        <f>SUM('9. sz. mell'!C128)</f>
        <v>0</v>
      </c>
      <c r="D124" s="197">
        <f>SUM('9. sz. mell'!D128)</f>
        <v>0</v>
      </c>
      <c r="E124" s="163">
        <f>SUM('9. sz. mell'!E128)</f>
        <v>0</v>
      </c>
      <c r="F124" s="164">
        <f>SUM('9. sz. mell'!F128)</f>
        <v>0</v>
      </c>
    </row>
    <row r="125" spans="1:6" s="45" customFormat="1" ht="12" customHeight="1" thickBot="1">
      <c r="A125" s="179" t="s">
        <v>5</v>
      </c>
      <c r="B125" s="74" t="s">
        <v>219</v>
      </c>
      <c r="C125" s="202">
        <f>SUM('9. sz. mell'!C129)</f>
        <v>1357211103</v>
      </c>
      <c r="D125" s="198">
        <f>SUM('9. sz. mell'!D129)</f>
        <v>1775401304</v>
      </c>
      <c r="E125" s="191">
        <f>SUM('9. sz. mell'!E129)</f>
        <v>-308711143</v>
      </c>
      <c r="F125" s="192">
        <f>SUM('9. sz. mell'!F129)</f>
        <v>1466690161</v>
      </c>
    </row>
    <row r="126" spans="1:6" s="45" customFormat="1" ht="12" customHeight="1" thickBot="1">
      <c r="A126" s="179" t="s">
        <v>6</v>
      </c>
      <c r="B126" s="74" t="s">
        <v>220</v>
      </c>
      <c r="C126" s="202">
        <f>SUM('9. sz. mell'!C130)</f>
        <v>0</v>
      </c>
      <c r="D126" s="198">
        <f>SUM('9. sz. mell'!D130)</f>
        <v>0</v>
      </c>
      <c r="E126" s="191">
        <f>SUM('9. sz. mell'!E130)</f>
        <v>0</v>
      </c>
      <c r="F126" s="192">
        <f>SUM('9. sz. mell'!F130)</f>
        <v>0</v>
      </c>
    </row>
    <row r="127" spans="1:6" ht="12" customHeight="1">
      <c r="A127" s="5" t="s">
        <v>26</v>
      </c>
      <c r="B127" s="90" t="s">
        <v>221</v>
      </c>
      <c r="C127" s="165">
        <f>SUM('9. sz. mell'!C131)</f>
        <v>0</v>
      </c>
      <c r="D127" s="199">
        <f>SUM('9. sz. mell'!D131)</f>
        <v>0</v>
      </c>
      <c r="E127" s="165">
        <f>SUM('9. sz. mell'!E131)</f>
        <v>0</v>
      </c>
      <c r="F127" s="166">
        <f>SUM('9. sz. mell'!F131)</f>
        <v>0</v>
      </c>
    </row>
    <row r="128" spans="1:6" ht="12" customHeight="1">
      <c r="A128" s="5" t="s">
        <v>27</v>
      </c>
      <c r="B128" s="90" t="s">
        <v>222</v>
      </c>
      <c r="C128" s="161">
        <f>SUM('9. sz. mell'!C132)</f>
        <v>0</v>
      </c>
      <c r="D128" s="196">
        <f>SUM('9. sz. mell'!D132)</f>
        <v>0</v>
      </c>
      <c r="E128" s="161">
        <f>SUM('9. sz. mell'!E132)</f>
        <v>0</v>
      </c>
      <c r="F128" s="162">
        <f>SUM('9. sz. mell'!F132)</f>
        <v>0</v>
      </c>
    </row>
    <row r="129" spans="1:6" ht="12" customHeight="1" thickBot="1">
      <c r="A129" s="3" t="s">
        <v>28</v>
      </c>
      <c r="B129" s="91" t="s">
        <v>223</v>
      </c>
      <c r="C129" s="163">
        <f>SUM('9. sz. mell'!C133)</f>
        <v>0</v>
      </c>
      <c r="D129" s="197">
        <f>SUM('9. sz. mell'!D133)</f>
        <v>0</v>
      </c>
      <c r="E129" s="163">
        <f>SUM('9. sz. mell'!E133)</f>
        <v>0</v>
      </c>
      <c r="F129" s="164">
        <f>SUM('9. sz. mell'!F133)</f>
        <v>0</v>
      </c>
    </row>
    <row r="130" spans="1:6" s="45" customFormat="1" ht="12" customHeight="1" thickBot="1">
      <c r="A130" s="179" t="s">
        <v>7</v>
      </c>
      <c r="B130" s="74" t="s">
        <v>242</v>
      </c>
      <c r="C130" s="202">
        <f>SUM('9. sz. mell'!C134)</f>
        <v>0</v>
      </c>
      <c r="D130" s="198">
        <f>SUM('9. sz. mell'!D134)</f>
        <v>0</v>
      </c>
      <c r="E130" s="191">
        <f>SUM('9. sz. mell'!E134)</f>
        <v>0</v>
      </c>
      <c r="F130" s="192">
        <f>SUM('9. sz. mell'!F134)</f>
        <v>0</v>
      </c>
    </row>
    <row r="131" spans="1:6" ht="12" customHeight="1">
      <c r="A131" s="5" t="s">
        <v>29</v>
      </c>
      <c r="B131" s="90" t="s">
        <v>224</v>
      </c>
      <c r="C131" s="165">
        <f>SUM('9. sz. mell'!C135)</f>
        <v>0</v>
      </c>
      <c r="D131" s="199">
        <f>SUM('9. sz. mell'!D135)</f>
        <v>0</v>
      </c>
      <c r="E131" s="165">
        <f>SUM('9. sz. mell'!E135)</f>
        <v>0</v>
      </c>
      <c r="F131" s="166">
        <f>SUM('9. sz. mell'!F135)</f>
        <v>0</v>
      </c>
    </row>
    <row r="132" spans="1:6" ht="12" customHeight="1">
      <c r="A132" s="5" t="s">
        <v>30</v>
      </c>
      <c r="B132" s="90" t="s">
        <v>225</v>
      </c>
      <c r="C132" s="161">
        <f>SUM('9. sz. mell'!C136)</f>
        <v>0</v>
      </c>
      <c r="D132" s="196">
        <f>SUM('9. sz. mell'!D136)</f>
        <v>0</v>
      </c>
      <c r="E132" s="161">
        <f>SUM('9. sz. mell'!E136)</f>
        <v>0</v>
      </c>
      <c r="F132" s="162">
        <f>SUM('9. sz. mell'!F136)</f>
        <v>0</v>
      </c>
    </row>
    <row r="133" spans="1:6" ht="12" customHeight="1">
      <c r="A133" s="5" t="s">
        <v>129</v>
      </c>
      <c r="B133" s="90" t="s">
        <v>226</v>
      </c>
      <c r="C133" s="161">
        <f>SUM('9. sz. mell'!C137)</f>
        <v>0</v>
      </c>
      <c r="D133" s="196">
        <f>SUM('9. sz. mell'!D137)</f>
        <v>0</v>
      </c>
      <c r="E133" s="161">
        <f>SUM('9. sz. mell'!E137)</f>
        <v>0</v>
      </c>
      <c r="F133" s="162">
        <f>SUM('9. sz. mell'!F137)</f>
        <v>0</v>
      </c>
    </row>
    <row r="134" spans="1:6" ht="12" customHeight="1" thickBot="1">
      <c r="A134" s="3" t="s">
        <v>130</v>
      </c>
      <c r="B134" s="91" t="s">
        <v>227</v>
      </c>
      <c r="C134" s="163">
        <f>SUM('9. sz. mell'!C138)</f>
        <v>0</v>
      </c>
      <c r="D134" s="197">
        <f>SUM('9. sz. mell'!D138)</f>
        <v>0</v>
      </c>
      <c r="E134" s="163">
        <f>SUM('9. sz. mell'!E138)</f>
        <v>0</v>
      </c>
      <c r="F134" s="164">
        <f>SUM('9. sz. mell'!F138)</f>
        <v>0</v>
      </c>
    </row>
    <row r="135" spans="1:6" s="45" customFormat="1" ht="12" customHeight="1" thickBot="1">
      <c r="A135" s="179" t="s">
        <v>8</v>
      </c>
      <c r="B135" s="74" t="s">
        <v>228</v>
      </c>
      <c r="C135" s="202">
        <f>SUM('9. sz. mell'!C139)</f>
        <v>238365190</v>
      </c>
      <c r="D135" s="198">
        <f>SUM('9. sz. mell'!D139)</f>
        <v>272684756</v>
      </c>
      <c r="E135" s="191">
        <f>SUM('9. sz. mell'!E139)</f>
        <v>-6476729</v>
      </c>
      <c r="F135" s="192">
        <f>SUM('9. sz. mell'!F139)</f>
        <v>266208027</v>
      </c>
    </row>
    <row r="136" spans="1:6" ht="12" customHeight="1">
      <c r="A136" s="5" t="s">
        <v>31</v>
      </c>
      <c r="B136" s="90" t="s">
        <v>229</v>
      </c>
      <c r="C136" s="165">
        <f>SUM('9. sz. mell'!C140)</f>
        <v>0</v>
      </c>
      <c r="D136" s="199">
        <f>SUM('9. sz. mell'!D140)</f>
        <v>0</v>
      </c>
      <c r="E136" s="165">
        <f>SUM('9. sz. mell'!E140)</f>
        <v>0</v>
      </c>
      <c r="F136" s="166">
        <f>SUM('9. sz. mell'!F140)</f>
        <v>0</v>
      </c>
    </row>
    <row r="137" spans="1:6" ht="12" customHeight="1">
      <c r="A137" s="5" t="s">
        <v>32</v>
      </c>
      <c r="B137" s="90" t="s">
        <v>238</v>
      </c>
      <c r="C137" s="161">
        <f>SUM('9. sz. mell'!C141)</f>
        <v>12761365</v>
      </c>
      <c r="D137" s="196">
        <f>SUM('9. sz. mell'!D141)</f>
        <v>12761365</v>
      </c>
      <c r="E137" s="161">
        <f>SUM('9. sz. mell'!E141)</f>
        <v>0</v>
      </c>
      <c r="F137" s="162">
        <f>SUM('9. sz. mell'!F141)</f>
        <v>12761365</v>
      </c>
    </row>
    <row r="138" spans="1:6" ht="12" customHeight="1">
      <c r="A138" s="5" t="s">
        <v>141</v>
      </c>
      <c r="B138" s="90" t="s">
        <v>262</v>
      </c>
      <c r="C138" s="161">
        <f>SUM('9. sz. mell'!C142)</f>
        <v>225603825</v>
      </c>
      <c r="D138" s="196">
        <f>SUM('9. sz. mell'!D142)</f>
        <v>259923391</v>
      </c>
      <c r="E138" s="161">
        <f>SUM('9. sz. mell'!E142)</f>
        <v>-6476729</v>
      </c>
      <c r="F138" s="162">
        <f>SUM('9. sz. mell'!F142)</f>
        <v>253446662</v>
      </c>
    </row>
    <row r="139" spans="1:6" ht="12" customHeight="1" thickBot="1">
      <c r="A139" s="3" t="s">
        <v>142</v>
      </c>
      <c r="B139" s="91" t="s">
        <v>230</v>
      </c>
      <c r="C139" s="163">
        <f>SUM('9. sz. mell'!C143)</f>
        <v>0</v>
      </c>
      <c r="D139" s="197">
        <f>SUM('9. sz. mell'!D143)</f>
        <v>0</v>
      </c>
      <c r="E139" s="163">
        <f>SUM('9. sz. mell'!E143)</f>
        <v>0</v>
      </c>
      <c r="F139" s="164">
        <f>SUM('9. sz. mell'!F143)</f>
        <v>0</v>
      </c>
    </row>
    <row r="140" spans="1:6" s="45" customFormat="1" ht="12" customHeight="1" thickBot="1">
      <c r="A140" s="179" t="s">
        <v>9</v>
      </c>
      <c r="B140" s="74" t="s">
        <v>231</v>
      </c>
      <c r="C140" s="202">
        <f>SUM('9. sz. mell'!C144)</f>
        <v>0</v>
      </c>
      <c r="D140" s="198">
        <f>SUM('9. sz. mell'!D144)</f>
        <v>0</v>
      </c>
      <c r="E140" s="191">
        <f>SUM('9. sz. mell'!E144)</f>
        <v>0</v>
      </c>
      <c r="F140" s="192">
        <f>SUM('9. sz. mell'!F144)</f>
        <v>0</v>
      </c>
    </row>
    <row r="141" spans="1:6" ht="12" customHeight="1">
      <c r="A141" s="5" t="s">
        <v>67</v>
      </c>
      <c r="B141" s="90" t="s">
        <v>232</v>
      </c>
      <c r="C141" s="165">
        <f>SUM('9. sz. mell'!C145)</f>
        <v>0</v>
      </c>
      <c r="D141" s="199">
        <f>SUM('9. sz. mell'!D145)</f>
        <v>0</v>
      </c>
      <c r="E141" s="165">
        <f>SUM('9. sz. mell'!E145)</f>
        <v>0</v>
      </c>
      <c r="F141" s="166">
        <f>SUM('9. sz. mell'!F145)</f>
        <v>0</v>
      </c>
    </row>
    <row r="142" spans="1:6" ht="12" customHeight="1">
      <c r="A142" s="5" t="s">
        <v>68</v>
      </c>
      <c r="B142" s="90" t="s">
        <v>233</v>
      </c>
      <c r="C142" s="161">
        <f>SUM('9. sz. mell'!C146)</f>
        <v>0</v>
      </c>
      <c r="D142" s="196">
        <f>SUM('9. sz. mell'!D146)</f>
        <v>0</v>
      </c>
      <c r="E142" s="161">
        <f>SUM('9. sz. mell'!E146)</f>
        <v>0</v>
      </c>
      <c r="F142" s="162">
        <f>SUM('9. sz. mell'!F146)</f>
        <v>0</v>
      </c>
    </row>
    <row r="143" spans="1:6" ht="12" customHeight="1">
      <c r="A143" s="5" t="s">
        <v>83</v>
      </c>
      <c r="B143" s="90" t="s">
        <v>234</v>
      </c>
      <c r="C143" s="161">
        <f>SUM('9. sz. mell'!C147)</f>
        <v>0</v>
      </c>
      <c r="D143" s="196">
        <f>SUM('9. sz. mell'!D147)</f>
        <v>0</v>
      </c>
      <c r="E143" s="161">
        <f>SUM('9. sz. mell'!E147)</f>
        <v>0</v>
      </c>
      <c r="F143" s="162">
        <f>SUM('9. sz. mell'!F147)</f>
        <v>0</v>
      </c>
    </row>
    <row r="144" spans="1:6" ht="12" customHeight="1" thickBot="1">
      <c r="A144" s="5" t="s">
        <v>144</v>
      </c>
      <c r="B144" s="90" t="s">
        <v>235</v>
      </c>
      <c r="C144" s="163">
        <f>SUM('9. sz. mell'!C148)</f>
        <v>0</v>
      </c>
      <c r="D144" s="197">
        <f>SUM('9. sz. mell'!D148)</f>
        <v>0</v>
      </c>
      <c r="E144" s="163">
        <f>SUM('9. sz. mell'!E148)</f>
        <v>0</v>
      </c>
      <c r="F144" s="164">
        <f>SUM('9. sz. mell'!F148)</f>
        <v>0</v>
      </c>
    </row>
    <row r="145" spans="1:6" s="45" customFormat="1" ht="15" customHeight="1" thickBot="1">
      <c r="A145" s="179" t="s">
        <v>10</v>
      </c>
      <c r="B145" s="74" t="s">
        <v>236</v>
      </c>
      <c r="C145" s="202">
        <f>SUM('9. sz. mell'!C149)</f>
        <v>238365190</v>
      </c>
      <c r="D145" s="198">
        <f>SUM('9. sz. mell'!D149)</f>
        <v>272684756</v>
      </c>
      <c r="E145" s="191">
        <f>SUM('9. sz. mell'!E149)</f>
        <v>-6476729</v>
      </c>
      <c r="F145" s="192">
        <f>SUM('9. sz. mell'!F149)</f>
        <v>266208027</v>
      </c>
    </row>
    <row r="146" spans="1:6" s="178" customFormat="1" ht="12.95" customHeight="1" thickBot="1">
      <c r="A146" s="27" t="s">
        <v>11</v>
      </c>
      <c r="B146" s="75" t="s">
        <v>237</v>
      </c>
      <c r="C146" s="202">
        <f>SUM('9. sz. mell'!C150)</f>
        <v>1595576293</v>
      </c>
      <c r="D146" s="200">
        <f>SUM('9. sz. mell'!D150)</f>
        <v>2048086060</v>
      </c>
      <c r="E146" s="189">
        <f>SUM('9. sz. mell'!E150)</f>
        <v>-315187872</v>
      </c>
      <c r="F146" s="190">
        <f>SUM('9. sz. mell'!F150)</f>
        <v>1732898188</v>
      </c>
    </row>
    <row r="147" spans="1:6" ht="7.5" customHeight="1"/>
    <row r="148" spans="1:6">
      <c r="A148" s="274" t="s">
        <v>239</v>
      </c>
      <c r="B148" s="274"/>
      <c r="C148" s="274"/>
      <c r="D148" s="272"/>
      <c r="E148" s="272"/>
    </row>
    <row r="149" spans="1:6" ht="15" customHeight="1" thickBot="1">
      <c r="A149" s="273" t="s">
        <v>57</v>
      </c>
      <c r="B149" s="273"/>
      <c r="C149" s="56"/>
      <c r="E149" s="56" t="s">
        <v>82</v>
      </c>
    </row>
    <row r="150" spans="1:6" ht="21.75" customHeight="1" thickBot="1">
      <c r="A150" s="10">
        <v>1</v>
      </c>
      <c r="B150" s="73" t="s">
        <v>240</v>
      </c>
      <c r="C150" s="61">
        <f>+C62-C125</f>
        <v>-547135259</v>
      </c>
      <c r="D150" s="54">
        <f>+D62-D125</f>
        <v>-601812422</v>
      </c>
      <c r="E150" s="28">
        <f>+E62-E125</f>
        <v>-16347644</v>
      </c>
      <c r="F150" s="28">
        <f>+F62-F125</f>
        <v>-618160066</v>
      </c>
    </row>
    <row r="151" spans="1:6" ht="27.75" customHeight="1" thickBot="1">
      <c r="A151" s="10" t="s">
        <v>3</v>
      </c>
      <c r="B151" s="73" t="s">
        <v>241</v>
      </c>
      <c r="C151" s="61">
        <f>+C85-C145</f>
        <v>547135259</v>
      </c>
      <c r="D151" s="54">
        <f>+D85-D145</f>
        <v>601812422</v>
      </c>
      <c r="E151" s="28">
        <f>+E85-E145</f>
        <v>16347644</v>
      </c>
      <c r="F151" s="28">
        <f>+F85-F145</f>
        <v>618160066</v>
      </c>
    </row>
  </sheetData>
  <mergeCells count="7">
    <mergeCell ref="A1:F1"/>
    <mergeCell ref="A2:F2"/>
    <mergeCell ref="A88:F88"/>
    <mergeCell ref="A149:B149"/>
    <mergeCell ref="A148:E148"/>
    <mergeCell ref="A3:B3"/>
    <mergeCell ref="A89:B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Tarpa Nagyközség Önkormányzat
2020. ÉVI KÖLTSÉGVETÉSÉNEK ÖSSZEVONT MÉRLEGE&amp;10
&amp;R&amp;"Times New Roman CE,Félkövér dőlt"&amp;11 1.melléklet a ........./2020
. (.......) önkormányzati rendelethez</oddHeader>
  </headerFooter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R163"/>
  <sheetViews>
    <sheetView tabSelected="1" topLeftCell="E69" zoomScaleSheetLayoutView="85" workbookViewId="0">
      <selection activeCell="L42" sqref="L42"/>
    </sheetView>
  </sheetViews>
  <sheetFormatPr defaultRowHeight="12.75"/>
  <cols>
    <col min="1" max="1" width="19.5" style="31" customWidth="1"/>
    <col min="2" max="2" width="63.5" style="32" customWidth="1"/>
    <col min="3" max="3" width="13.33203125" style="33" customWidth="1"/>
    <col min="4" max="4" width="14" style="2" customWidth="1"/>
    <col min="5" max="5" width="14.33203125" style="2" customWidth="1"/>
    <col min="6" max="6" width="14.83203125" style="2" customWidth="1"/>
    <col min="7" max="7" width="14" style="2" customWidth="1"/>
    <col min="8" max="8" width="14.33203125" style="2" customWidth="1"/>
    <col min="9" max="9" width="14.83203125" style="2" customWidth="1"/>
    <col min="10" max="10" width="14" style="2" customWidth="1"/>
    <col min="11" max="11" width="14.33203125" style="2" customWidth="1"/>
    <col min="12" max="12" width="14.83203125" style="2" customWidth="1"/>
    <col min="13" max="13" width="14" style="2" customWidth="1"/>
    <col min="14" max="14" width="14.33203125" style="2" customWidth="1"/>
    <col min="15" max="15" width="14.83203125" style="2" customWidth="1"/>
    <col min="16" max="17" width="13.5" style="2" customWidth="1"/>
    <col min="18" max="18" width="15.33203125" style="2" customWidth="1"/>
    <col min="19" max="16384" width="9.33203125" style="2"/>
  </cols>
  <sheetData>
    <row r="1" spans="1:18" s="1" customFormat="1" ht="16.5" customHeight="1" thickBot="1">
      <c r="A1" s="285" t="s">
        <v>273</v>
      </c>
      <c r="B1" s="286"/>
      <c r="C1" s="286"/>
    </row>
    <row r="2" spans="1:18" s="16" customFormat="1" ht="21" customHeight="1">
      <c r="A2" s="34" t="s">
        <v>20</v>
      </c>
      <c r="B2" s="279" t="s">
        <v>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1"/>
    </row>
    <row r="3" spans="1:18" s="16" customFormat="1" ht="16.5" thickBot="1">
      <c r="A3" s="22" t="s">
        <v>77</v>
      </c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8" s="95" customFormat="1" ht="15.95" customHeight="1" thickBot="1">
      <c r="A4" s="94"/>
      <c r="B4" s="100"/>
      <c r="C4" s="101" t="s">
        <v>15</v>
      </c>
      <c r="D4" s="277" t="s">
        <v>252</v>
      </c>
      <c r="E4" s="277"/>
      <c r="F4" s="278"/>
      <c r="G4" s="276" t="s">
        <v>253</v>
      </c>
      <c r="H4" s="277"/>
      <c r="I4" s="278"/>
      <c r="J4" s="276" t="s">
        <v>254</v>
      </c>
      <c r="K4" s="277"/>
      <c r="L4" s="278"/>
      <c r="M4" s="276" t="s">
        <v>260</v>
      </c>
      <c r="N4" s="277"/>
      <c r="O4" s="278"/>
      <c r="P4" s="276" t="s">
        <v>255</v>
      </c>
      <c r="Q4" s="277"/>
      <c r="R4" s="278"/>
    </row>
    <row r="5" spans="1:18" ht="51.75" customHeight="1" thickBot="1">
      <c r="A5" s="35" t="s">
        <v>78</v>
      </c>
      <c r="B5" s="99" t="s">
        <v>16</v>
      </c>
      <c r="C5" s="167" t="s">
        <v>265</v>
      </c>
      <c r="D5" s="97" t="s">
        <v>263</v>
      </c>
      <c r="E5" s="92" t="s">
        <v>264</v>
      </c>
      <c r="F5" s="97" t="s">
        <v>263</v>
      </c>
      <c r="G5" s="97" t="s">
        <v>263</v>
      </c>
      <c r="H5" s="92" t="s">
        <v>264</v>
      </c>
      <c r="I5" s="97" t="s">
        <v>263</v>
      </c>
      <c r="J5" s="97" t="s">
        <v>263</v>
      </c>
      <c r="K5" s="92" t="s">
        <v>264</v>
      </c>
      <c r="L5" s="97" t="s">
        <v>263</v>
      </c>
      <c r="M5" s="97" t="s">
        <v>263</v>
      </c>
      <c r="N5" s="92" t="s">
        <v>264</v>
      </c>
      <c r="O5" s="97" t="s">
        <v>263</v>
      </c>
      <c r="P5" s="97" t="s">
        <v>263</v>
      </c>
      <c r="Q5" s="92" t="s">
        <v>264</v>
      </c>
      <c r="R5" s="97" t="s">
        <v>263</v>
      </c>
    </row>
    <row r="6" spans="1:18" s="15" customFormat="1" ht="12.95" customHeight="1" thickBot="1">
      <c r="A6" s="19">
        <v>1</v>
      </c>
      <c r="B6" s="20">
        <v>2</v>
      </c>
      <c r="C6" s="96">
        <v>3</v>
      </c>
      <c r="D6" s="26">
        <v>4</v>
      </c>
      <c r="E6" s="96">
        <v>5</v>
      </c>
      <c r="F6" s="21">
        <v>6</v>
      </c>
      <c r="G6" s="26">
        <v>7</v>
      </c>
      <c r="H6" s="96">
        <v>8</v>
      </c>
      <c r="I6" s="21">
        <v>9</v>
      </c>
      <c r="J6" s="26">
        <v>10</v>
      </c>
      <c r="K6" s="96">
        <v>11</v>
      </c>
      <c r="L6" s="21">
        <v>12</v>
      </c>
      <c r="M6" s="26">
        <v>13</v>
      </c>
      <c r="N6" s="96">
        <v>14</v>
      </c>
      <c r="O6" s="21">
        <v>15</v>
      </c>
      <c r="P6" s="26">
        <v>16</v>
      </c>
      <c r="Q6" s="96">
        <v>17</v>
      </c>
      <c r="R6" s="21">
        <v>18</v>
      </c>
    </row>
    <row r="7" spans="1:18" s="15" customFormat="1" ht="15.95" customHeight="1" thickBot="1">
      <c r="A7" s="23"/>
      <c r="B7" s="24" t="s">
        <v>17</v>
      </c>
      <c r="C7" s="142"/>
      <c r="D7" s="122"/>
      <c r="E7" s="98"/>
      <c r="F7" s="121"/>
      <c r="G7" s="122"/>
      <c r="H7" s="98"/>
      <c r="I7" s="121"/>
      <c r="J7" s="122"/>
      <c r="K7" s="98"/>
      <c r="L7" s="121"/>
      <c r="M7" s="122"/>
      <c r="N7" s="98"/>
      <c r="O7" s="121"/>
      <c r="P7" s="122"/>
      <c r="Q7" s="98"/>
      <c r="R7" s="121"/>
    </row>
    <row r="8" spans="1:18" s="15" customFormat="1" ht="12" customHeight="1" thickBot="1">
      <c r="A8" s="14" t="s">
        <v>2</v>
      </c>
      <c r="B8" s="70" t="s">
        <v>85</v>
      </c>
      <c r="C8" s="123">
        <f t="shared" ref="C8:I8" si="0">+C9+C10+C11+C12+C13+C14+C15</f>
        <v>355499555</v>
      </c>
      <c r="D8" s="123">
        <f t="shared" si="0"/>
        <v>359090900</v>
      </c>
      <c r="E8" s="123">
        <f t="shared" si="0"/>
        <v>-8683024</v>
      </c>
      <c r="F8" s="123">
        <f t="shared" si="0"/>
        <v>350407876</v>
      </c>
      <c r="G8" s="129">
        <f t="shared" si="0"/>
        <v>359090900</v>
      </c>
      <c r="H8" s="129">
        <f t="shared" si="0"/>
        <v>-8683024</v>
      </c>
      <c r="I8" s="129">
        <f t="shared" si="0"/>
        <v>350407876</v>
      </c>
      <c r="J8" s="129">
        <f t="shared" ref="J8:R8" si="1">+J9+J10+J11+J13+J14+J15</f>
        <v>0</v>
      </c>
      <c r="K8" s="111">
        <f t="shared" si="1"/>
        <v>0</v>
      </c>
      <c r="L8" s="124">
        <f t="shared" si="1"/>
        <v>0</v>
      </c>
      <c r="M8" s="123">
        <f t="shared" si="1"/>
        <v>0</v>
      </c>
      <c r="N8" s="111">
        <f t="shared" si="1"/>
        <v>0</v>
      </c>
      <c r="O8" s="124">
        <f t="shared" si="1"/>
        <v>0</v>
      </c>
      <c r="P8" s="123">
        <f t="shared" si="1"/>
        <v>0</v>
      </c>
      <c r="Q8" s="111">
        <f t="shared" si="1"/>
        <v>0</v>
      </c>
      <c r="R8" s="124">
        <f t="shared" si="1"/>
        <v>0</v>
      </c>
    </row>
    <row r="9" spans="1:18" s="17" customFormat="1" ht="12" customHeight="1">
      <c r="A9" s="46" t="s">
        <v>33</v>
      </c>
      <c r="B9" s="136" t="s">
        <v>86</v>
      </c>
      <c r="C9" s="143">
        <v>151285878</v>
      </c>
      <c r="D9" s="135">
        <f t="shared" ref="D9:F25" si="2">SUM(G9+J9+M9+P9)</f>
        <v>146713063</v>
      </c>
      <c r="E9" s="150">
        <f t="shared" si="2"/>
        <v>0</v>
      </c>
      <c r="F9" s="151">
        <f t="shared" si="2"/>
        <v>146713063</v>
      </c>
      <c r="G9" s="125">
        <v>146713063</v>
      </c>
      <c r="H9" s="112"/>
      <c r="I9" s="126">
        <f t="shared" ref="I9:I15" si="3">SUM(G9:H9)</f>
        <v>146713063</v>
      </c>
      <c r="J9" s="125"/>
      <c r="K9" s="112"/>
      <c r="L9" s="126"/>
      <c r="M9" s="125"/>
      <c r="N9" s="112"/>
      <c r="O9" s="126"/>
      <c r="P9" s="125"/>
      <c r="Q9" s="112"/>
      <c r="R9" s="126"/>
    </row>
    <row r="10" spans="1:18" s="18" customFormat="1" ht="12" customHeight="1">
      <c r="A10" s="47" t="s">
        <v>34</v>
      </c>
      <c r="B10" s="137" t="s">
        <v>87</v>
      </c>
      <c r="C10" s="143">
        <v>50507050</v>
      </c>
      <c r="D10" s="135">
        <f t="shared" si="2"/>
        <v>54890600</v>
      </c>
      <c r="E10" s="150">
        <f t="shared" si="2"/>
        <v>0</v>
      </c>
      <c r="F10" s="151">
        <f t="shared" si="2"/>
        <v>54890600</v>
      </c>
      <c r="G10" s="127">
        <v>54890600</v>
      </c>
      <c r="H10" s="113"/>
      <c r="I10" s="126">
        <f>SUM(G10:H10)</f>
        <v>54890600</v>
      </c>
      <c r="J10" s="127"/>
      <c r="K10" s="113"/>
      <c r="L10" s="128"/>
      <c r="M10" s="127"/>
      <c r="N10" s="113"/>
      <c r="O10" s="128"/>
      <c r="P10" s="127"/>
      <c r="Q10" s="113"/>
      <c r="R10" s="128"/>
    </row>
    <row r="11" spans="1:18" s="18" customFormat="1" ht="12" customHeight="1">
      <c r="A11" s="47" t="s">
        <v>268</v>
      </c>
      <c r="B11" s="137" t="s">
        <v>88</v>
      </c>
      <c r="C11" s="143">
        <v>62267000</v>
      </c>
      <c r="D11" s="135">
        <f t="shared" si="2"/>
        <v>63429500</v>
      </c>
      <c r="E11" s="150">
        <f t="shared" si="2"/>
        <v>0</v>
      </c>
      <c r="F11" s="151">
        <f t="shared" si="2"/>
        <v>63429500</v>
      </c>
      <c r="G11" s="127">
        <v>63429500</v>
      </c>
      <c r="H11" s="113"/>
      <c r="I11" s="126">
        <f t="shared" si="3"/>
        <v>63429500</v>
      </c>
      <c r="J11" s="127"/>
      <c r="K11" s="113"/>
      <c r="L11" s="128"/>
      <c r="M11" s="127"/>
      <c r="N11" s="113"/>
      <c r="O11" s="128"/>
      <c r="P11" s="127"/>
      <c r="Q11" s="113"/>
      <c r="R11" s="128"/>
    </row>
    <row r="12" spans="1:18" s="18" customFormat="1" ht="12" customHeight="1">
      <c r="A12" s="47" t="s">
        <v>269</v>
      </c>
      <c r="B12" s="137" t="s">
        <v>267</v>
      </c>
      <c r="C12" s="143">
        <v>51520191</v>
      </c>
      <c r="D12" s="135">
        <f t="shared" si="2"/>
        <v>52951071</v>
      </c>
      <c r="E12" s="135">
        <f t="shared" si="2"/>
        <v>0</v>
      </c>
      <c r="F12" s="151">
        <f t="shared" si="2"/>
        <v>52951071</v>
      </c>
      <c r="G12" s="127">
        <v>52951071</v>
      </c>
      <c r="H12" s="113"/>
      <c r="I12" s="126">
        <f t="shared" si="3"/>
        <v>52951071</v>
      </c>
      <c r="J12" s="127"/>
      <c r="K12" s="113"/>
      <c r="L12" s="128"/>
      <c r="M12" s="127"/>
      <c r="N12" s="113"/>
      <c r="O12" s="128"/>
      <c r="P12" s="127"/>
      <c r="Q12" s="113"/>
      <c r="R12" s="128"/>
    </row>
    <row r="13" spans="1:18" s="18" customFormat="1" ht="12" customHeight="1">
      <c r="A13" s="47" t="s">
        <v>36</v>
      </c>
      <c r="B13" s="137" t="s">
        <v>89</v>
      </c>
      <c r="C13" s="143">
        <v>3454011</v>
      </c>
      <c r="D13" s="135">
        <f t="shared" si="2"/>
        <v>4641241</v>
      </c>
      <c r="E13" s="150">
        <f t="shared" si="2"/>
        <v>0</v>
      </c>
      <c r="F13" s="151">
        <f t="shared" si="2"/>
        <v>4641241</v>
      </c>
      <c r="G13" s="127">
        <v>4641241</v>
      </c>
      <c r="H13" s="113"/>
      <c r="I13" s="126">
        <f t="shared" si="3"/>
        <v>4641241</v>
      </c>
      <c r="J13" s="127"/>
      <c r="K13" s="113"/>
      <c r="L13" s="128"/>
      <c r="M13" s="127"/>
      <c r="N13" s="113"/>
      <c r="O13" s="128"/>
      <c r="P13" s="127"/>
      <c r="Q13" s="113"/>
      <c r="R13" s="128"/>
    </row>
    <row r="14" spans="1:18" s="18" customFormat="1" ht="12" customHeight="1">
      <c r="A14" s="47" t="s">
        <v>53</v>
      </c>
      <c r="B14" s="137" t="s">
        <v>90</v>
      </c>
      <c r="C14" s="143"/>
      <c r="D14" s="135">
        <f t="shared" si="2"/>
        <v>0</v>
      </c>
      <c r="E14" s="150">
        <f t="shared" si="2"/>
        <v>0</v>
      </c>
      <c r="F14" s="151">
        <f t="shared" si="2"/>
        <v>0</v>
      </c>
      <c r="G14" s="127"/>
      <c r="H14" s="113"/>
      <c r="I14" s="126">
        <f t="shared" si="3"/>
        <v>0</v>
      </c>
      <c r="J14" s="127"/>
      <c r="K14" s="113"/>
      <c r="L14" s="128"/>
      <c r="M14" s="127"/>
      <c r="N14" s="113"/>
      <c r="O14" s="128"/>
      <c r="P14" s="127"/>
      <c r="Q14" s="113"/>
      <c r="R14" s="128"/>
    </row>
    <row r="15" spans="1:18" s="17" customFormat="1" ht="12" customHeight="1" thickBot="1">
      <c r="A15" s="48" t="s">
        <v>37</v>
      </c>
      <c r="B15" s="138" t="s">
        <v>91</v>
      </c>
      <c r="C15" s="143">
        <v>36465425</v>
      </c>
      <c r="D15" s="135">
        <f t="shared" si="2"/>
        <v>36465425</v>
      </c>
      <c r="E15" s="150">
        <f t="shared" si="2"/>
        <v>-8683024</v>
      </c>
      <c r="F15" s="151">
        <f t="shared" si="2"/>
        <v>27782401</v>
      </c>
      <c r="G15" s="125">
        <v>36465425</v>
      </c>
      <c r="H15" s="112">
        <v>-8683024</v>
      </c>
      <c r="I15" s="126">
        <f t="shared" si="3"/>
        <v>27782401</v>
      </c>
      <c r="J15" s="125"/>
      <c r="K15" s="112"/>
      <c r="L15" s="126"/>
      <c r="M15" s="125"/>
      <c r="N15" s="112"/>
      <c r="O15" s="126"/>
      <c r="P15" s="125"/>
      <c r="Q15" s="112"/>
      <c r="R15" s="126"/>
    </row>
    <row r="16" spans="1:18" s="17" customFormat="1" ht="12" customHeight="1" thickBot="1">
      <c r="A16" s="14" t="s">
        <v>3</v>
      </c>
      <c r="B16" s="139" t="s">
        <v>92</v>
      </c>
      <c r="C16" s="144">
        <f>+C17+C18+C19+C20+C21</f>
        <v>186442710</v>
      </c>
      <c r="D16" s="129">
        <f t="shared" ref="D16:R16" si="4">+D17+D18+D19+D20+D21</f>
        <v>189574489</v>
      </c>
      <c r="E16" s="114">
        <f t="shared" si="4"/>
        <v>25760712</v>
      </c>
      <c r="F16" s="130">
        <f t="shared" si="4"/>
        <v>215335201</v>
      </c>
      <c r="G16" s="129">
        <f t="shared" si="4"/>
        <v>186704887</v>
      </c>
      <c r="H16" s="114">
        <f t="shared" si="4"/>
        <v>18880897</v>
      </c>
      <c r="I16" s="130">
        <f t="shared" si="4"/>
        <v>205585784</v>
      </c>
      <c r="J16" s="129">
        <f t="shared" si="4"/>
        <v>892823</v>
      </c>
      <c r="K16" s="114">
        <f t="shared" si="4"/>
        <v>0</v>
      </c>
      <c r="L16" s="130">
        <f t="shared" si="4"/>
        <v>892823</v>
      </c>
      <c r="M16" s="129">
        <f t="shared" si="4"/>
        <v>0</v>
      </c>
      <c r="N16" s="114">
        <f t="shared" si="4"/>
        <v>3000000</v>
      </c>
      <c r="O16" s="130">
        <f t="shared" si="4"/>
        <v>3000000</v>
      </c>
      <c r="P16" s="129">
        <f t="shared" si="4"/>
        <v>1976779</v>
      </c>
      <c r="Q16" s="114">
        <f t="shared" si="4"/>
        <v>3879815</v>
      </c>
      <c r="R16" s="130">
        <f t="shared" si="4"/>
        <v>5856594</v>
      </c>
    </row>
    <row r="17" spans="1:18" s="17" customFormat="1" ht="12" customHeight="1">
      <c r="A17" s="46" t="s">
        <v>39</v>
      </c>
      <c r="B17" s="136" t="s">
        <v>93</v>
      </c>
      <c r="C17" s="143"/>
      <c r="D17" s="135">
        <f t="shared" ref="D17:D22" si="5">SUM(G17+J17+M17+P17)</f>
        <v>0</v>
      </c>
      <c r="E17" s="150">
        <f t="shared" si="2"/>
        <v>0</v>
      </c>
      <c r="F17" s="151">
        <f t="shared" si="2"/>
        <v>0</v>
      </c>
      <c r="G17" s="125"/>
      <c r="H17" s="112"/>
      <c r="I17" s="126">
        <f>SUM(H17)</f>
        <v>0</v>
      </c>
      <c r="J17" s="125"/>
      <c r="K17" s="112"/>
      <c r="L17" s="126"/>
      <c r="M17" s="125"/>
      <c r="N17" s="112"/>
      <c r="O17" s="126"/>
      <c r="P17" s="125"/>
      <c r="Q17" s="112"/>
      <c r="R17" s="126"/>
    </row>
    <row r="18" spans="1:18" s="17" customFormat="1" ht="12" customHeight="1">
      <c r="A18" s="47" t="s">
        <v>40</v>
      </c>
      <c r="B18" s="137" t="s">
        <v>94</v>
      </c>
      <c r="C18" s="143"/>
      <c r="D18" s="135">
        <f t="shared" si="5"/>
        <v>0</v>
      </c>
      <c r="E18" s="150">
        <f t="shared" si="2"/>
        <v>0</v>
      </c>
      <c r="F18" s="151">
        <f t="shared" si="2"/>
        <v>0</v>
      </c>
      <c r="G18" s="125"/>
      <c r="H18" s="112"/>
      <c r="I18" s="126"/>
      <c r="J18" s="125"/>
      <c r="K18" s="112"/>
      <c r="L18" s="126"/>
      <c r="M18" s="125"/>
      <c r="N18" s="112"/>
      <c r="O18" s="126"/>
      <c r="P18" s="125"/>
      <c r="Q18" s="112"/>
      <c r="R18" s="126"/>
    </row>
    <row r="19" spans="1:18" s="17" customFormat="1" ht="12" customHeight="1">
      <c r="A19" s="47" t="s">
        <v>41</v>
      </c>
      <c r="B19" s="137" t="s">
        <v>245</v>
      </c>
      <c r="C19" s="143"/>
      <c r="D19" s="135">
        <f t="shared" si="5"/>
        <v>0</v>
      </c>
      <c r="E19" s="150">
        <f t="shared" si="2"/>
        <v>0</v>
      </c>
      <c r="F19" s="151">
        <f t="shared" si="2"/>
        <v>0</v>
      </c>
      <c r="G19" s="125"/>
      <c r="H19" s="112"/>
      <c r="I19" s="126"/>
      <c r="J19" s="125"/>
      <c r="K19" s="112"/>
      <c r="L19" s="126"/>
      <c r="M19" s="125"/>
      <c r="N19" s="112"/>
      <c r="O19" s="126"/>
      <c r="P19" s="125"/>
      <c r="Q19" s="112"/>
      <c r="R19" s="126"/>
    </row>
    <row r="20" spans="1:18" s="17" customFormat="1" ht="12" customHeight="1">
      <c r="A20" s="47" t="s">
        <v>42</v>
      </c>
      <c r="B20" s="137" t="s">
        <v>246</v>
      </c>
      <c r="C20" s="143"/>
      <c r="D20" s="135">
        <f t="shared" si="5"/>
        <v>0</v>
      </c>
      <c r="E20" s="150">
        <f t="shared" si="2"/>
        <v>0</v>
      </c>
      <c r="F20" s="151">
        <f t="shared" si="2"/>
        <v>0</v>
      </c>
      <c r="G20" s="125"/>
      <c r="H20" s="112"/>
      <c r="I20" s="126"/>
      <c r="J20" s="125"/>
      <c r="K20" s="112"/>
      <c r="L20" s="126"/>
      <c r="M20" s="125"/>
      <c r="N20" s="112"/>
      <c r="O20" s="126"/>
      <c r="P20" s="125"/>
      <c r="Q20" s="112"/>
      <c r="R20" s="126"/>
    </row>
    <row r="21" spans="1:18" s="17" customFormat="1" ht="12" customHeight="1">
      <c r="A21" s="47" t="s">
        <v>43</v>
      </c>
      <c r="B21" s="137" t="s">
        <v>95</v>
      </c>
      <c r="C21" s="143">
        <v>186442710</v>
      </c>
      <c r="D21" s="135">
        <f>SUM(G21+J21+M21+P21)</f>
        <v>189574489</v>
      </c>
      <c r="E21" s="150">
        <f t="shared" si="2"/>
        <v>25760712</v>
      </c>
      <c r="F21" s="151">
        <f t="shared" si="2"/>
        <v>215335201</v>
      </c>
      <c r="G21" s="125">
        <v>186704887</v>
      </c>
      <c r="H21" s="112">
        <v>18880897</v>
      </c>
      <c r="I21" s="126">
        <f>SUM(G21:H21)</f>
        <v>205585784</v>
      </c>
      <c r="J21" s="125">
        <v>892823</v>
      </c>
      <c r="K21" s="112"/>
      <c r="L21" s="126">
        <f>SUM(J21:K21)</f>
        <v>892823</v>
      </c>
      <c r="M21" s="125"/>
      <c r="N21" s="112">
        <v>3000000</v>
      </c>
      <c r="O21" s="126">
        <f>SUM(M21:N21)</f>
        <v>3000000</v>
      </c>
      <c r="P21" s="125">
        <v>1976779</v>
      </c>
      <c r="Q21" s="112">
        <v>3879815</v>
      </c>
      <c r="R21" s="126">
        <f>SUM(P21:Q21)</f>
        <v>5856594</v>
      </c>
    </row>
    <row r="22" spans="1:18" s="18" customFormat="1" ht="12" customHeight="1" thickBot="1">
      <c r="A22" s="48" t="s">
        <v>49</v>
      </c>
      <c r="B22" s="138" t="s">
        <v>96</v>
      </c>
      <c r="C22" s="143"/>
      <c r="D22" s="135">
        <f t="shared" si="5"/>
        <v>0</v>
      </c>
      <c r="E22" s="150">
        <f t="shared" si="2"/>
        <v>0</v>
      </c>
      <c r="F22" s="151">
        <f t="shared" si="2"/>
        <v>0</v>
      </c>
      <c r="G22" s="127"/>
      <c r="H22" s="113"/>
      <c r="I22" s="128"/>
      <c r="J22" s="127"/>
      <c r="K22" s="113"/>
      <c r="L22" s="128"/>
      <c r="M22" s="127"/>
      <c r="N22" s="113"/>
      <c r="O22" s="128"/>
      <c r="P22" s="127"/>
      <c r="Q22" s="113"/>
      <c r="R22" s="128"/>
    </row>
    <row r="23" spans="1:18" s="18" customFormat="1" ht="12" customHeight="1" thickBot="1">
      <c r="A23" s="14" t="s">
        <v>4</v>
      </c>
      <c r="B23" s="119" t="s">
        <v>97</v>
      </c>
      <c r="C23" s="144">
        <f>+C24+C25+C26+C27+C28</f>
        <v>182837005</v>
      </c>
      <c r="D23" s="129">
        <f t="shared" ref="D23:R23" si="6">+D24+D25+D26+D27+D28</f>
        <v>518841172</v>
      </c>
      <c r="E23" s="114">
        <f t="shared" si="6"/>
        <v>-336004167</v>
      </c>
      <c r="F23" s="130">
        <f t="shared" si="6"/>
        <v>182837005</v>
      </c>
      <c r="G23" s="129">
        <f>+G24+G25+G26+G27+G28</f>
        <v>518841172</v>
      </c>
      <c r="H23" s="114">
        <f t="shared" si="6"/>
        <v>-336004167</v>
      </c>
      <c r="I23" s="130">
        <f t="shared" si="6"/>
        <v>182837005</v>
      </c>
      <c r="J23" s="129">
        <f t="shared" si="6"/>
        <v>0</v>
      </c>
      <c r="K23" s="114">
        <f t="shared" si="6"/>
        <v>0</v>
      </c>
      <c r="L23" s="130">
        <f t="shared" si="6"/>
        <v>0</v>
      </c>
      <c r="M23" s="129">
        <f t="shared" si="6"/>
        <v>0</v>
      </c>
      <c r="N23" s="114">
        <f t="shared" si="6"/>
        <v>0</v>
      </c>
      <c r="O23" s="130">
        <f t="shared" si="6"/>
        <v>0</v>
      </c>
      <c r="P23" s="129">
        <f t="shared" si="6"/>
        <v>0</v>
      </c>
      <c r="Q23" s="114">
        <f t="shared" si="6"/>
        <v>0</v>
      </c>
      <c r="R23" s="130">
        <f t="shared" si="6"/>
        <v>0</v>
      </c>
    </row>
    <row r="24" spans="1:18" s="18" customFormat="1" ht="12" customHeight="1">
      <c r="A24" s="46" t="s">
        <v>22</v>
      </c>
      <c r="B24" s="136" t="s">
        <v>98</v>
      </c>
      <c r="C24" s="143"/>
      <c r="D24" s="135">
        <f t="shared" ref="D24:F36" si="7">SUM(G24+J24+M24+P24)</f>
        <v>0</v>
      </c>
      <c r="E24" s="150">
        <f t="shared" si="2"/>
        <v>0</v>
      </c>
      <c r="F24" s="151">
        <f t="shared" si="2"/>
        <v>0</v>
      </c>
      <c r="G24" s="127"/>
      <c r="H24" s="113"/>
      <c r="I24" s="128">
        <f t="shared" ref="I24:I29" si="8">SUM(G24:H24)</f>
        <v>0</v>
      </c>
      <c r="J24" s="127"/>
      <c r="K24" s="113"/>
      <c r="L24" s="128"/>
      <c r="M24" s="127"/>
      <c r="N24" s="113"/>
      <c r="O24" s="128"/>
      <c r="P24" s="127"/>
      <c r="Q24" s="113"/>
      <c r="R24" s="128"/>
    </row>
    <row r="25" spans="1:18" s="17" customFormat="1" ht="12" customHeight="1">
      <c r="A25" s="47" t="s">
        <v>23</v>
      </c>
      <c r="B25" s="137" t="s">
        <v>99</v>
      </c>
      <c r="C25" s="143"/>
      <c r="D25" s="135">
        <f t="shared" si="7"/>
        <v>0</v>
      </c>
      <c r="E25" s="150">
        <f t="shared" si="2"/>
        <v>0</v>
      </c>
      <c r="F25" s="151">
        <f t="shared" si="2"/>
        <v>0</v>
      </c>
      <c r="G25" s="125"/>
      <c r="H25" s="112"/>
      <c r="I25" s="128">
        <f t="shared" si="8"/>
        <v>0</v>
      </c>
      <c r="J25" s="125"/>
      <c r="K25" s="112"/>
      <c r="L25" s="126"/>
      <c r="M25" s="125"/>
      <c r="N25" s="112"/>
      <c r="O25" s="126"/>
      <c r="P25" s="125"/>
      <c r="Q25" s="112"/>
      <c r="R25" s="126"/>
    </row>
    <row r="26" spans="1:18" s="18" customFormat="1" ht="12" customHeight="1">
      <c r="A26" s="47" t="s">
        <v>24</v>
      </c>
      <c r="B26" s="137" t="s">
        <v>247</v>
      </c>
      <c r="C26" s="143"/>
      <c r="D26" s="135">
        <f t="shared" si="7"/>
        <v>0</v>
      </c>
      <c r="E26" s="150">
        <f t="shared" si="7"/>
        <v>0</v>
      </c>
      <c r="F26" s="151">
        <f t="shared" si="7"/>
        <v>0</v>
      </c>
      <c r="G26" s="127"/>
      <c r="H26" s="113"/>
      <c r="I26" s="128">
        <f t="shared" si="8"/>
        <v>0</v>
      </c>
      <c r="J26" s="127"/>
      <c r="K26" s="113"/>
      <c r="L26" s="128"/>
      <c r="M26" s="127"/>
      <c r="N26" s="113"/>
      <c r="O26" s="128"/>
      <c r="P26" s="127"/>
      <c r="Q26" s="113"/>
      <c r="R26" s="128"/>
    </row>
    <row r="27" spans="1:18" s="18" customFormat="1" ht="12" customHeight="1">
      <c r="A27" s="47" t="s">
        <v>25</v>
      </c>
      <c r="B27" s="137" t="s">
        <v>248</v>
      </c>
      <c r="C27" s="143"/>
      <c r="D27" s="135">
        <f t="shared" si="7"/>
        <v>0</v>
      </c>
      <c r="E27" s="150">
        <f t="shared" si="7"/>
        <v>0</v>
      </c>
      <c r="F27" s="151">
        <f t="shared" si="7"/>
        <v>0</v>
      </c>
      <c r="G27" s="127"/>
      <c r="H27" s="113"/>
      <c r="I27" s="128">
        <f t="shared" si="8"/>
        <v>0</v>
      </c>
      <c r="J27" s="127"/>
      <c r="K27" s="113"/>
      <c r="L27" s="128"/>
      <c r="M27" s="127"/>
      <c r="N27" s="113"/>
      <c r="O27" s="128"/>
      <c r="P27" s="127"/>
      <c r="Q27" s="113"/>
      <c r="R27" s="128"/>
    </row>
    <row r="28" spans="1:18" s="18" customFormat="1" ht="12" customHeight="1">
      <c r="A28" s="47" t="s">
        <v>58</v>
      </c>
      <c r="B28" s="137" t="s">
        <v>100</v>
      </c>
      <c r="C28" s="143">
        <v>182837005</v>
      </c>
      <c r="D28" s="135">
        <f t="shared" si="7"/>
        <v>518841172</v>
      </c>
      <c r="E28" s="150">
        <f t="shared" si="7"/>
        <v>-336004167</v>
      </c>
      <c r="F28" s="151">
        <f t="shared" si="7"/>
        <v>182837005</v>
      </c>
      <c r="G28" s="127">
        <v>518841172</v>
      </c>
      <c r="H28" s="113">
        <v>-336004167</v>
      </c>
      <c r="I28" s="128">
        <f t="shared" si="8"/>
        <v>182837005</v>
      </c>
      <c r="J28" s="127"/>
      <c r="K28" s="113"/>
      <c r="L28" s="128">
        <f>SUM(J28:K28)</f>
        <v>0</v>
      </c>
      <c r="M28" s="127"/>
      <c r="N28" s="113"/>
      <c r="O28" s="128"/>
      <c r="P28" s="127"/>
      <c r="Q28" s="113"/>
      <c r="R28" s="128"/>
    </row>
    <row r="29" spans="1:18" s="18" customFormat="1" ht="12" customHeight="1" thickBot="1">
      <c r="A29" s="48" t="s">
        <v>59</v>
      </c>
      <c r="B29" s="138" t="s">
        <v>101</v>
      </c>
      <c r="C29" s="143"/>
      <c r="D29" s="135">
        <f t="shared" si="7"/>
        <v>0</v>
      </c>
      <c r="E29" s="150">
        <f t="shared" si="7"/>
        <v>0</v>
      </c>
      <c r="F29" s="151">
        <f t="shared" si="7"/>
        <v>0</v>
      </c>
      <c r="G29" s="127"/>
      <c r="H29" s="113"/>
      <c r="I29" s="128">
        <f t="shared" si="8"/>
        <v>0</v>
      </c>
      <c r="J29" s="127"/>
      <c r="K29" s="113"/>
      <c r="L29" s="128"/>
      <c r="M29" s="127"/>
      <c r="N29" s="113"/>
      <c r="O29" s="128"/>
      <c r="P29" s="127"/>
      <c r="Q29" s="113"/>
      <c r="R29" s="128"/>
    </row>
    <row r="30" spans="1:18" s="18" customFormat="1" ht="12" customHeight="1" thickBot="1">
      <c r="A30" s="14" t="s">
        <v>60</v>
      </c>
      <c r="B30" s="119" t="s">
        <v>102</v>
      </c>
      <c r="C30" s="145">
        <f>+C31+C34+C35+C36</f>
        <v>35736474</v>
      </c>
      <c r="D30" s="131">
        <f t="shared" ref="D30:R30" si="9">+D31+D34+D35+D36</f>
        <v>30122221</v>
      </c>
      <c r="E30" s="115">
        <f t="shared" si="9"/>
        <v>1000</v>
      </c>
      <c r="F30" s="132">
        <f t="shared" si="9"/>
        <v>30123221</v>
      </c>
      <c r="G30" s="131">
        <f t="shared" si="9"/>
        <v>30122221</v>
      </c>
      <c r="H30" s="132">
        <f t="shared" si="9"/>
        <v>0</v>
      </c>
      <c r="I30" s="132">
        <f t="shared" si="9"/>
        <v>30122221</v>
      </c>
      <c r="J30" s="131">
        <f t="shared" si="9"/>
        <v>0</v>
      </c>
      <c r="K30" s="115">
        <f t="shared" si="9"/>
        <v>0</v>
      </c>
      <c r="L30" s="132">
        <f t="shared" si="9"/>
        <v>0</v>
      </c>
      <c r="M30" s="131">
        <f t="shared" si="9"/>
        <v>0</v>
      </c>
      <c r="N30" s="115">
        <f t="shared" si="9"/>
        <v>0</v>
      </c>
      <c r="O30" s="132">
        <f t="shared" si="9"/>
        <v>0</v>
      </c>
      <c r="P30" s="131">
        <f t="shared" si="9"/>
        <v>0</v>
      </c>
      <c r="Q30" s="115">
        <f t="shared" si="9"/>
        <v>1000</v>
      </c>
      <c r="R30" s="132">
        <f t="shared" si="9"/>
        <v>1000</v>
      </c>
    </row>
    <row r="31" spans="1:18" s="18" customFormat="1" ht="12" customHeight="1">
      <c r="A31" s="46" t="s">
        <v>103</v>
      </c>
      <c r="B31" s="136" t="s">
        <v>109</v>
      </c>
      <c r="C31" s="146">
        <v>29225074</v>
      </c>
      <c r="D31" s="135">
        <f t="shared" ref="D31:D36" si="10">SUM(G31+J31+M31+P31)</f>
        <v>29225074</v>
      </c>
      <c r="E31" s="150">
        <f t="shared" si="7"/>
        <v>0</v>
      </c>
      <c r="F31" s="151">
        <f t="shared" si="7"/>
        <v>29225074</v>
      </c>
      <c r="G31" s="151">
        <f>SUM(G32:G33)</f>
        <v>29225074</v>
      </c>
      <c r="H31" s="151">
        <f>SUM(H32:H33)</f>
        <v>0</v>
      </c>
      <c r="I31" s="128">
        <f t="shared" ref="I31:I36" si="11">SUM(G31:H31)</f>
        <v>29225074</v>
      </c>
      <c r="J31" s="127"/>
      <c r="K31" s="113"/>
      <c r="L31" s="128"/>
      <c r="M31" s="127"/>
      <c r="N31" s="113"/>
      <c r="O31" s="128"/>
      <c r="P31" s="127"/>
      <c r="Q31" s="113"/>
      <c r="R31" s="128"/>
    </row>
    <row r="32" spans="1:18" s="18" customFormat="1" ht="12" customHeight="1">
      <c r="A32" s="47" t="s">
        <v>104</v>
      </c>
      <c r="B32" s="137" t="s">
        <v>110</v>
      </c>
      <c r="C32" s="146">
        <v>6319999</v>
      </c>
      <c r="D32" s="135">
        <f t="shared" si="10"/>
        <v>6319999</v>
      </c>
      <c r="E32" s="150">
        <f t="shared" si="7"/>
        <v>0</v>
      </c>
      <c r="F32" s="151">
        <f t="shared" si="7"/>
        <v>6319999</v>
      </c>
      <c r="G32" s="117">
        <v>6319999</v>
      </c>
      <c r="H32" s="113"/>
      <c r="I32" s="128">
        <f t="shared" si="11"/>
        <v>6319999</v>
      </c>
      <c r="J32" s="127"/>
      <c r="K32" s="113"/>
      <c r="L32" s="128"/>
      <c r="M32" s="127"/>
      <c r="N32" s="113"/>
      <c r="O32" s="128"/>
      <c r="P32" s="127"/>
      <c r="Q32" s="113"/>
      <c r="R32" s="128"/>
    </row>
    <row r="33" spans="1:18" s="18" customFormat="1" ht="12" customHeight="1">
      <c r="A33" s="47" t="s">
        <v>105</v>
      </c>
      <c r="B33" s="137" t="s">
        <v>111</v>
      </c>
      <c r="C33" s="146">
        <v>22905075</v>
      </c>
      <c r="D33" s="135">
        <f t="shared" si="10"/>
        <v>22905075</v>
      </c>
      <c r="E33" s="150">
        <f t="shared" si="7"/>
        <v>0</v>
      </c>
      <c r="F33" s="151">
        <f t="shared" si="7"/>
        <v>22905075</v>
      </c>
      <c r="G33" s="117">
        <v>22905075</v>
      </c>
      <c r="H33" s="113"/>
      <c r="I33" s="128">
        <f t="shared" si="11"/>
        <v>22905075</v>
      </c>
      <c r="J33" s="127"/>
      <c r="K33" s="113"/>
      <c r="L33" s="128"/>
      <c r="M33" s="127"/>
      <c r="N33" s="113"/>
      <c r="O33" s="128"/>
      <c r="P33" s="127"/>
      <c r="Q33" s="113"/>
      <c r="R33" s="128"/>
    </row>
    <row r="34" spans="1:18" s="18" customFormat="1" ht="12" customHeight="1">
      <c r="A34" s="47" t="s">
        <v>106</v>
      </c>
      <c r="B34" s="137" t="s">
        <v>112</v>
      </c>
      <c r="C34" s="146">
        <v>5614253</v>
      </c>
      <c r="D34" s="135">
        <f t="shared" si="10"/>
        <v>0</v>
      </c>
      <c r="E34" s="150">
        <f t="shared" si="7"/>
        <v>0</v>
      </c>
      <c r="F34" s="151">
        <f t="shared" si="7"/>
        <v>0</v>
      </c>
      <c r="G34" s="117"/>
      <c r="H34" s="113"/>
      <c r="I34" s="128">
        <f t="shared" si="11"/>
        <v>0</v>
      </c>
      <c r="J34" s="127"/>
      <c r="K34" s="113"/>
      <c r="L34" s="128"/>
      <c r="M34" s="127"/>
      <c r="N34" s="113"/>
      <c r="O34" s="128"/>
      <c r="P34" s="127"/>
      <c r="Q34" s="113"/>
      <c r="R34" s="128"/>
    </row>
    <row r="35" spans="1:18" s="18" customFormat="1" ht="12" customHeight="1">
      <c r="A35" s="47" t="s">
        <v>107</v>
      </c>
      <c r="B35" s="137" t="s">
        <v>113</v>
      </c>
      <c r="C35" s="146">
        <v>0</v>
      </c>
      <c r="D35" s="135">
        <f t="shared" si="10"/>
        <v>0</v>
      </c>
      <c r="E35" s="150">
        <f t="shared" si="7"/>
        <v>0</v>
      </c>
      <c r="F35" s="151">
        <f t="shared" si="7"/>
        <v>0</v>
      </c>
      <c r="G35" s="117"/>
      <c r="H35" s="113"/>
      <c r="I35" s="128">
        <f t="shared" si="11"/>
        <v>0</v>
      </c>
      <c r="J35" s="127"/>
      <c r="K35" s="113"/>
      <c r="L35" s="128"/>
      <c r="M35" s="127"/>
      <c r="N35" s="113"/>
      <c r="O35" s="128"/>
      <c r="P35" s="127"/>
      <c r="Q35" s="113"/>
      <c r="R35" s="128"/>
    </row>
    <row r="36" spans="1:18" s="18" customFormat="1" ht="12" customHeight="1" thickBot="1">
      <c r="A36" s="48" t="s">
        <v>108</v>
      </c>
      <c r="B36" s="138" t="s">
        <v>114</v>
      </c>
      <c r="C36" s="146">
        <v>897147</v>
      </c>
      <c r="D36" s="135">
        <f t="shared" si="10"/>
        <v>897147</v>
      </c>
      <c r="E36" s="150">
        <f t="shared" si="7"/>
        <v>1000</v>
      </c>
      <c r="F36" s="151">
        <f t="shared" si="7"/>
        <v>898147</v>
      </c>
      <c r="G36" s="118">
        <v>897147</v>
      </c>
      <c r="H36" s="113"/>
      <c r="I36" s="128">
        <f t="shared" si="11"/>
        <v>897147</v>
      </c>
      <c r="J36" s="127"/>
      <c r="K36" s="113"/>
      <c r="L36" s="128"/>
      <c r="M36" s="127"/>
      <c r="N36" s="113"/>
      <c r="O36" s="128"/>
      <c r="P36" s="127"/>
      <c r="Q36" s="113">
        <v>1000</v>
      </c>
      <c r="R36" s="128">
        <f>SUM(P36:Q36)</f>
        <v>1000</v>
      </c>
    </row>
    <row r="37" spans="1:18" s="18" customFormat="1" ht="12" customHeight="1" thickBot="1">
      <c r="A37" s="14" t="s">
        <v>6</v>
      </c>
      <c r="B37" s="119" t="s">
        <v>115</v>
      </c>
      <c r="C37" s="144">
        <f>SUM(C38:C47)</f>
        <v>49524100</v>
      </c>
      <c r="D37" s="129">
        <f t="shared" ref="D37:R37" si="12">SUM(D38:D47)</f>
        <v>49524100</v>
      </c>
      <c r="E37" s="114">
        <f t="shared" si="12"/>
        <v>20266692</v>
      </c>
      <c r="F37" s="130">
        <f t="shared" si="12"/>
        <v>69790792</v>
      </c>
      <c r="G37" s="129">
        <f t="shared" si="12"/>
        <v>28287100</v>
      </c>
      <c r="H37" s="114">
        <f t="shared" si="12"/>
        <v>5499829</v>
      </c>
      <c r="I37" s="130">
        <f t="shared" si="12"/>
        <v>33786929</v>
      </c>
      <c r="J37" s="129">
        <f t="shared" si="12"/>
        <v>0</v>
      </c>
      <c r="K37" s="114">
        <f t="shared" si="12"/>
        <v>35897</v>
      </c>
      <c r="L37" s="130">
        <f t="shared" si="12"/>
        <v>35897</v>
      </c>
      <c r="M37" s="129">
        <f t="shared" si="12"/>
        <v>21237000</v>
      </c>
      <c r="N37" s="114">
        <f t="shared" si="12"/>
        <v>14730966</v>
      </c>
      <c r="O37" s="130">
        <f t="shared" si="12"/>
        <v>35967966</v>
      </c>
      <c r="P37" s="129">
        <f t="shared" si="12"/>
        <v>0</v>
      </c>
      <c r="Q37" s="114">
        <f t="shared" si="12"/>
        <v>0</v>
      </c>
      <c r="R37" s="130">
        <f t="shared" si="12"/>
        <v>0</v>
      </c>
    </row>
    <row r="38" spans="1:18" s="18" customFormat="1" ht="12" customHeight="1">
      <c r="A38" s="46" t="s">
        <v>26</v>
      </c>
      <c r="B38" s="136" t="s">
        <v>118</v>
      </c>
      <c r="C38" s="143"/>
      <c r="D38" s="135">
        <f t="shared" ref="D38:F53" si="13">SUM(G38+J38+M38+P38)</f>
        <v>0</v>
      </c>
      <c r="E38" s="150">
        <f t="shared" si="13"/>
        <v>0</v>
      </c>
      <c r="F38" s="151">
        <f t="shared" si="13"/>
        <v>0</v>
      </c>
      <c r="G38" s="127"/>
      <c r="H38" s="113"/>
      <c r="I38" s="128">
        <f>SUM(G38:H38)</f>
        <v>0</v>
      </c>
      <c r="J38" s="127"/>
      <c r="K38" s="113"/>
      <c r="L38" s="128"/>
      <c r="M38" s="127"/>
      <c r="N38" s="113"/>
      <c r="O38" s="128"/>
      <c r="P38" s="127"/>
      <c r="Q38" s="113"/>
      <c r="R38" s="128"/>
    </row>
    <row r="39" spans="1:18" s="18" customFormat="1" ht="12" customHeight="1">
      <c r="A39" s="47" t="s">
        <v>27</v>
      </c>
      <c r="B39" s="137" t="s">
        <v>119</v>
      </c>
      <c r="C39" s="143">
        <v>15384000</v>
      </c>
      <c r="D39" s="135">
        <f t="shared" si="13"/>
        <v>15384000</v>
      </c>
      <c r="E39" s="150">
        <f t="shared" si="13"/>
        <v>24625993</v>
      </c>
      <c r="F39" s="151">
        <f t="shared" si="13"/>
        <v>40009993</v>
      </c>
      <c r="G39" s="127">
        <v>15384000</v>
      </c>
      <c r="H39" s="113">
        <v>5499829</v>
      </c>
      <c r="I39" s="128">
        <f t="shared" ref="I39:I47" si="14">SUM(G39:H39)</f>
        <v>20883829</v>
      </c>
      <c r="J39" s="127"/>
      <c r="K39" s="113"/>
      <c r="L39" s="128">
        <f>SUM(K39)</f>
        <v>0</v>
      </c>
      <c r="M39" s="127"/>
      <c r="N39" s="113">
        <v>19126164</v>
      </c>
      <c r="O39" s="128">
        <f>SUM(M39:N39)</f>
        <v>19126164</v>
      </c>
      <c r="P39" s="127"/>
      <c r="Q39" s="113"/>
      <c r="R39" s="128">
        <f>SUM(P39:Q39)</f>
        <v>0</v>
      </c>
    </row>
    <row r="40" spans="1:18" s="18" customFormat="1" ht="12" customHeight="1">
      <c r="A40" s="47" t="s">
        <v>28</v>
      </c>
      <c r="B40" s="137" t="s">
        <v>120</v>
      </c>
      <c r="C40" s="143">
        <v>8549000</v>
      </c>
      <c r="D40" s="135">
        <f t="shared" si="13"/>
        <v>8549000</v>
      </c>
      <c r="E40" s="150">
        <f t="shared" si="13"/>
        <v>0</v>
      </c>
      <c r="F40" s="151">
        <f t="shared" si="13"/>
        <v>8549000</v>
      </c>
      <c r="G40" s="127">
        <v>8549000</v>
      </c>
      <c r="H40" s="113"/>
      <c r="I40" s="128">
        <f t="shared" si="14"/>
        <v>8549000</v>
      </c>
      <c r="J40" s="127"/>
      <c r="K40" s="113"/>
      <c r="L40" s="128"/>
      <c r="M40" s="127"/>
      <c r="N40" s="113"/>
      <c r="O40" s="128"/>
      <c r="P40" s="127"/>
      <c r="Q40" s="113"/>
      <c r="R40" s="128"/>
    </row>
    <row r="41" spans="1:18" s="18" customFormat="1" ht="12" customHeight="1">
      <c r="A41" s="47" t="s">
        <v>61</v>
      </c>
      <c r="B41" s="137" t="s">
        <v>121</v>
      </c>
      <c r="C41" s="143"/>
      <c r="D41" s="135">
        <f t="shared" si="13"/>
        <v>0</v>
      </c>
      <c r="E41" s="150">
        <f t="shared" si="13"/>
        <v>35897</v>
      </c>
      <c r="F41" s="151">
        <f t="shared" si="13"/>
        <v>35897</v>
      </c>
      <c r="G41" s="127"/>
      <c r="H41" s="113">
        <v>0</v>
      </c>
      <c r="I41" s="128">
        <f t="shared" si="14"/>
        <v>0</v>
      </c>
      <c r="J41" s="127"/>
      <c r="K41" s="113">
        <v>35897</v>
      </c>
      <c r="L41" s="128">
        <f>SUM(J41:K41)</f>
        <v>35897</v>
      </c>
      <c r="M41" s="127"/>
      <c r="N41" s="113"/>
      <c r="O41" s="128"/>
      <c r="P41" s="127"/>
      <c r="Q41" s="113"/>
      <c r="R41" s="128">
        <f>SUM(P41:Q41)</f>
        <v>0</v>
      </c>
    </row>
    <row r="42" spans="1:18" s="18" customFormat="1" ht="12" customHeight="1">
      <c r="A42" s="47" t="s">
        <v>62</v>
      </c>
      <c r="B42" s="137" t="s">
        <v>122</v>
      </c>
      <c r="C42" s="143">
        <v>16722000</v>
      </c>
      <c r="D42" s="135">
        <f t="shared" si="13"/>
        <v>16722000</v>
      </c>
      <c r="E42" s="150">
        <f t="shared" si="13"/>
        <v>-4395198</v>
      </c>
      <c r="F42" s="151">
        <f t="shared" si="13"/>
        <v>12326802</v>
      </c>
      <c r="G42" s="127"/>
      <c r="H42" s="113"/>
      <c r="I42" s="128">
        <f t="shared" si="14"/>
        <v>0</v>
      </c>
      <c r="J42" s="127"/>
      <c r="K42" s="113"/>
      <c r="L42" s="128"/>
      <c r="M42" s="127">
        <v>16722000</v>
      </c>
      <c r="N42" s="113">
        <v>-4395198</v>
      </c>
      <c r="O42" s="128">
        <f>SUM(M42:N42)</f>
        <v>12326802</v>
      </c>
      <c r="P42" s="127"/>
      <c r="Q42" s="113"/>
      <c r="R42" s="128"/>
    </row>
    <row r="43" spans="1:18" s="18" customFormat="1" ht="12" customHeight="1">
      <c r="A43" s="47" t="s">
        <v>63</v>
      </c>
      <c r="B43" s="137" t="s">
        <v>123</v>
      </c>
      <c r="C43" s="143">
        <v>8869100</v>
      </c>
      <c r="D43" s="135">
        <f t="shared" si="13"/>
        <v>8869100</v>
      </c>
      <c r="E43" s="150">
        <f t="shared" si="13"/>
        <v>0</v>
      </c>
      <c r="F43" s="151">
        <f t="shared" si="13"/>
        <v>8869100</v>
      </c>
      <c r="G43" s="127">
        <v>4354100</v>
      </c>
      <c r="H43" s="113"/>
      <c r="I43" s="128">
        <f>SUM(G43:H43)</f>
        <v>4354100</v>
      </c>
      <c r="J43" s="127"/>
      <c r="K43" s="113"/>
      <c r="L43" s="128"/>
      <c r="M43" s="127">
        <v>4515000</v>
      </c>
      <c r="N43" s="113"/>
      <c r="O43" s="128">
        <f>SUM(M43:N43)</f>
        <v>4515000</v>
      </c>
      <c r="P43" s="127"/>
      <c r="Q43" s="113"/>
      <c r="R43" s="128"/>
    </row>
    <row r="44" spans="1:18" s="18" customFormat="1" ht="12" customHeight="1">
      <c r="A44" s="47" t="s">
        <v>64</v>
      </c>
      <c r="B44" s="137" t="s">
        <v>124</v>
      </c>
      <c r="C44" s="143"/>
      <c r="D44" s="135">
        <f t="shared" si="13"/>
        <v>0</v>
      </c>
      <c r="E44" s="150">
        <f t="shared" si="13"/>
        <v>0</v>
      </c>
      <c r="F44" s="151">
        <f t="shared" si="13"/>
        <v>0</v>
      </c>
      <c r="G44" s="127"/>
      <c r="H44" s="113"/>
      <c r="I44" s="128">
        <f t="shared" si="14"/>
        <v>0</v>
      </c>
      <c r="J44" s="127"/>
      <c r="K44" s="113"/>
      <c r="L44" s="128"/>
      <c r="M44" s="127"/>
      <c r="N44" s="113"/>
      <c r="O44" s="128"/>
      <c r="P44" s="127"/>
      <c r="Q44" s="113"/>
      <c r="R44" s="128"/>
    </row>
    <row r="45" spans="1:18" s="18" customFormat="1" ht="12" customHeight="1">
      <c r="A45" s="47" t="s">
        <v>65</v>
      </c>
      <c r="B45" s="137" t="s">
        <v>125</v>
      </c>
      <c r="C45" s="143"/>
      <c r="D45" s="135">
        <f t="shared" si="13"/>
        <v>0</v>
      </c>
      <c r="E45" s="150">
        <f t="shared" si="13"/>
        <v>0</v>
      </c>
      <c r="F45" s="151">
        <f t="shared" si="13"/>
        <v>0</v>
      </c>
      <c r="G45" s="127"/>
      <c r="H45" s="113"/>
      <c r="I45" s="128">
        <f t="shared" si="14"/>
        <v>0</v>
      </c>
      <c r="J45" s="127"/>
      <c r="K45" s="113"/>
      <c r="L45" s="128"/>
      <c r="M45" s="127"/>
      <c r="N45" s="113"/>
      <c r="O45" s="128"/>
      <c r="P45" s="127"/>
      <c r="Q45" s="113"/>
      <c r="R45" s="128"/>
    </row>
    <row r="46" spans="1:18" s="18" customFormat="1" ht="12" customHeight="1">
      <c r="A46" s="47" t="s">
        <v>116</v>
      </c>
      <c r="B46" s="137" t="s">
        <v>126</v>
      </c>
      <c r="C46" s="143"/>
      <c r="D46" s="135">
        <f t="shared" si="13"/>
        <v>0</v>
      </c>
      <c r="E46" s="150">
        <f t="shared" si="13"/>
        <v>0</v>
      </c>
      <c r="F46" s="151">
        <f t="shared" si="13"/>
        <v>0</v>
      </c>
      <c r="G46" s="127"/>
      <c r="H46" s="113"/>
      <c r="I46" s="128">
        <f t="shared" si="14"/>
        <v>0</v>
      </c>
      <c r="J46" s="127"/>
      <c r="K46" s="113"/>
      <c r="L46" s="128"/>
      <c r="M46" s="127"/>
      <c r="N46" s="113"/>
      <c r="O46" s="128"/>
      <c r="P46" s="127"/>
      <c r="Q46" s="113"/>
      <c r="R46" s="128"/>
    </row>
    <row r="47" spans="1:18" s="18" customFormat="1" ht="12" customHeight="1" thickBot="1">
      <c r="A47" s="48" t="s">
        <v>117</v>
      </c>
      <c r="B47" s="138" t="s">
        <v>127</v>
      </c>
      <c r="C47" s="143"/>
      <c r="D47" s="135">
        <f t="shared" si="13"/>
        <v>0</v>
      </c>
      <c r="E47" s="150">
        <f t="shared" si="13"/>
        <v>0</v>
      </c>
      <c r="F47" s="151">
        <f t="shared" si="13"/>
        <v>0</v>
      </c>
      <c r="G47" s="127"/>
      <c r="H47" s="113"/>
      <c r="I47" s="128">
        <f t="shared" si="14"/>
        <v>0</v>
      </c>
      <c r="J47" s="127"/>
      <c r="K47" s="113"/>
      <c r="L47" s="128"/>
      <c r="M47" s="127"/>
      <c r="N47" s="113"/>
      <c r="O47" s="128"/>
      <c r="P47" s="127"/>
      <c r="Q47" s="113"/>
      <c r="R47" s="128"/>
    </row>
    <row r="48" spans="1:18" s="18" customFormat="1" ht="12" customHeight="1" thickBot="1">
      <c r="A48" s="14" t="s">
        <v>7</v>
      </c>
      <c r="B48" s="119" t="s">
        <v>128</v>
      </c>
      <c r="C48" s="144">
        <f>SUM(C49:C53)</f>
        <v>0</v>
      </c>
      <c r="D48" s="129">
        <f t="shared" ref="D48:R48" si="15">SUM(D49:D53)</f>
        <v>26400000</v>
      </c>
      <c r="E48" s="114">
        <f t="shared" si="15"/>
        <v>-26400000</v>
      </c>
      <c r="F48" s="130">
        <f t="shared" si="15"/>
        <v>0</v>
      </c>
      <c r="G48" s="129">
        <f t="shared" si="15"/>
        <v>26400000</v>
      </c>
      <c r="H48" s="114">
        <f t="shared" si="15"/>
        <v>-26400000</v>
      </c>
      <c r="I48" s="130">
        <f t="shared" si="15"/>
        <v>0</v>
      </c>
      <c r="J48" s="129">
        <f t="shared" si="15"/>
        <v>0</v>
      </c>
      <c r="K48" s="114">
        <f t="shared" si="15"/>
        <v>0</v>
      </c>
      <c r="L48" s="130">
        <f t="shared" si="15"/>
        <v>0</v>
      </c>
      <c r="M48" s="129">
        <f t="shared" si="15"/>
        <v>0</v>
      </c>
      <c r="N48" s="114">
        <f t="shared" si="15"/>
        <v>0</v>
      </c>
      <c r="O48" s="130">
        <f t="shared" si="15"/>
        <v>0</v>
      </c>
      <c r="P48" s="129">
        <f t="shared" si="15"/>
        <v>0</v>
      </c>
      <c r="Q48" s="114">
        <f t="shared" si="15"/>
        <v>0</v>
      </c>
      <c r="R48" s="130">
        <f t="shared" si="15"/>
        <v>0</v>
      </c>
    </row>
    <row r="49" spans="1:18" s="18" customFormat="1" ht="12" customHeight="1">
      <c r="A49" s="46" t="s">
        <v>29</v>
      </c>
      <c r="B49" s="136" t="s">
        <v>132</v>
      </c>
      <c r="C49" s="147"/>
      <c r="D49" s="135">
        <f>SUM(G49+J49+M49+P49)</f>
        <v>0</v>
      </c>
      <c r="E49" s="150">
        <f t="shared" si="13"/>
        <v>0</v>
      </c>
      <c r="F49" s="151">
        <f t="shared" si="13"/>
        <v>0</v>
      </c>
      <c r="G49" s="127"/>
      <c r="H49" s="113"/>
      <c r="I49" s="128"/>
      <c r="J49" s="127"/>
      <c r="K49" s="113"/>
      <c r="L49" s="128"/>
      <c r="M49" s="127"/>
      <c r="N49" s="113"/>
      <c r="O49" s="128"/>
      <c r="P49" s="127"/>
      <c r="Q49" s="113"/>
      <c r="R49" s="128"/>
    </row>
    <row r="50" spans="1:18" s="18" customFormat="1" ht="12" customHeight="1">
      <c r="A50" s="47" t="s">
        <v>30</v>
      </c>
      <c r="B50" s="137" t="s">
        <v>133</v>
      </c>
      <c r="C50" s="147"/>
      <c r="D50" s="135">
        <f>SUM(G50+J50+M50+P50)</f>
        <v>26400000</v>
      </c>
      <c r="E50" s="150">
        <f t="shared" si="13"/>
        <v>-26400000</v>
      </c>
      <c r="F50" s="151">
        <f t="shared" si="13"/>
        <v>0</v>
      </c>
      <c r="G50" s="127">
        <v>26400000</v>
      </c>
      <c r="H50" s="113">
        <v>-26400000</v>
      </c>
      <c r="I50" s="128">
        <f>SUM(G50:H50)</f>
        <v>0</v>
      </c>
      <c r="J50" s="127"/>
      <c r="K50" s="113"/>
      <c r="L50" s="128"/>
      <c r="M50" s="127"/>
      <c r="N50" s="113"/>
      <c r="O50" s="128"/>
      <c r="P50" s="127"/>
      <c r="Q50" s="113"/>
      <c r="R50" s="128"/>
    </row>
    <row r="51" spans="1:18" s="18" customFormat="1" ht="12" customHeight="1">
      <c r="A51" s="47" t="s">
        <v>129</v>
      </c>
      <c r="B51" s="137" t="s">
        <v>134</v>
      </c>
      <c r="C51" s="147"/>
      <c r="D51" s="135">
        <f>SUM(G51+J51+M51+P51)</f>
        <v>0</v>
      </c>
      <c r="E51" s="150">
        <f t="shared" si="13"/>
        <v>0</v>
      </c>
      <c r="F51" s="151">
        <f t="shared" si="13"/>
        <v>0</v>
      </c>
      <c r="G51" s="127"/>
      <c r="H51" s="113"/>
      <c r="I51" s="128"/>
      <c r="J51" s="127"/>
      <c r="K51" s="113"/>
      <c r="L51" s="128"/>
      <c r="M51" s="127"/>
      <c r="N51" s="113"/>
      <c r="O51" s="128"/>
      <c r="P51" s="127"/>
      <c r="Q51" s="113"/>
      <c r="R51" s="128"/>
    </row>
    <row r="52" spans="1:18" s="18" customFormat="1" ht="12" customHeight="1">
      <c r="A52" s="47" t="s">
        <v>130</v>
      </c>
      <c r="B52" s="137" t="s">
        <v>135</v>
      </c>
      <c r="C52" s="147"/>
      <c r="D52" s="135">
        <f>SUM(G52+J52+M52+P52)</f>
        <v>0</v>
      </c>
      <c r="E52" s="150">
        <f t="shared" si="13"/>
        <v>0</v>
      </c>
      <c r="F52" s="151">
        <f t="shared" si="13"/>
        <v>0</v>
      </c>
      <c r="G52" s="127"/>
      <c r="H52" s="113"/>
      <c r="I52" s="128"/>
      <c r="J52" s="127"/>
      <c r="K52" s="113"/>
      <c r="L52" s="128"/>
      <c r="M52" s="127"/>
      <c r="N52" s="113"/>
      <c r="O52" s="128"/>
      <c r="P52" s="127"/>
      <c r="Q52" s="113"/>
      <c r="R52" s="128"/>
    </row>
    <row r="53" spans="1:18" s="18" customFormat="1" ht="12" customHeight="1" thickBot="1">
      <c r="A53" s="48" t="s">
        <v>131</v>
      </c>
      <c r="B53" s="138" t="s">
        <v>136</v>
      </c>
      <c r="C53" s="147"/>
      <c r="D53" s="135">
        <f>SUM(G53+J53+M53+P53)</f>
        <v>0</v>
      </c>
      <c r="E53" s="150">
        <f t="shared" si="13"/>
        <v>0</v>
      </c>
      <c r="F53" s="151">
        <f t="shared" si="13"/>
        <v>0</v>
      </c>
      <c r="G53" s="127"/>
      <c r="H53" s="113"/>
      <c r="I53" s="128"/>
      <c r="J53" s="127"/>
      <c r="K53" s="113"/>
      <c r="L53" s="128"/>
      <c r="M53" s="127"/>
      <c r="N53" s="113"/>
      <c r="O53" s="128"/>
      <c r="P53" s="127"/>
      <c r="Q53" s="113"/>
      <c r="R53" s="128"/>
    </row>
    <row r="54" spans="1:18" s="18" customFormat="1" ht="12" customHeight="1" thickBot="1">
      <c r="A54" s="14" t="s">
        <v>66</v>
      </c>
      <c r="B54" s="119" t="s">
        <v>137</v>
      </c>
      <c r="C54" s="144">
        <f>SUM(C55:C57)</f>
        <v>36000</v>
      </c>
      <c r="D54" s="129">
        <f t="shared" ref="D54:R54" si="16">SUM(D55:D57)</f>
        <v>36000</v>
      </c>
      <c r="E54" s="114">
        <f t="shared" si="16"/>
        <v>0</v>
      </c>
      <c r="F54" s="130">
        <f t="shared" si="16"/>
        <v>36000</v>
      </c>
      <c r="G54" s="129">
        <f t="shared" si="16"/>
        <v>36000</v>
      </c>
      <c r="H54" s="114">
        <f t="shared" si="16"/>
        <v>0</v>
      </c>
      <c r="I54" s="130">
        <f t="shared" si="16"/>
        <v>36000</v>
      </c>
      <c r="J54" s="129">
        <f t="shared" si="16"/>
        <v>0</v>
      </c>
      <c r="K54" s="114">
        <f t="shared" si="16"/>
        <v>0</v>
      </c>
      <c r="L54" s="130">
        <f t="shared" si="16"/>
        <v>0</v>
      </c>
      <c r="M54" s="129">
        <f t="shared" si="16"/>
        <v>0</v>
      </c>
      <c r="N54" s="114">
        <f t="shared" si="16"/>
        <v>0</v>
      </c>
      <c r="O54" s="130">
        <f t="shared" si="16"/>
        <v>0</v>
      </c>
      <c r="P54" s="129">
        <f t="shared" si="16"/>
        <v>0</v>
      </c>
      <c r="Q54" s="114">
        <f t="shared" si="16"/>
        <v>0</v>
      </c>
      <c r="R54" s="130">
        <f t="shared" si="16"/>
        <v>0</v>
      </c>
    </row>
    <row r="55" spans="1:18" s="18" customFormat="1" ht="12" customHeight="1">
      <c r="A55" s="46" t="s">
        <v>31</v>
      </c>
      <c r="B55" s="136" t="s">
        <v>138</v>
      </c>
      <c r="C55" s="143"/>
      <c r="D55" s="135">
        <f>SUM(G55+J55+M55+P55)</f>
        <v>0</v>
      </c>
      <c r="E55" s="150">
        <f t="shared" ref="E55:F85" si="17">SUM(H55+K55+N55+Q55)</f>
        <v>0</v>
      </c>
      <c r="F55" s="151">
        <f t="shared" si="17"/>
        <v>0</v>
      </c>
      <c r="G55" s="127"/>
      <c r="H55" s="113"/>
      <c r="I55" s="128"/>
      <c r="J55" s="127"/>
      <c r="K55" s="113"/>
      <c r="L55" s="128"/>
      <c r="M55" s="127"/>
      <c r="N55" s="113"/>
      <c r="O55" s="128"/>
      <c r="P55" s="127"/>
      <c r="Q55" s="113"/>
      <c r="R55" s="128"/>
    </row>
    <row r="56" spans="1:18" s="18" customFormat="1" ht="12" customHeight="1">
      <c r="A56" s="47" t="s">
        <v>32</v>
      </c>
      <c r="B56" s="137" t="s">
        <v>249</v>
      </c>
      <c r="C56" s="143"/>
      <c r="D56" s="135">
        <f>SUM(G56+J56+M56+P56)</f>
        <v>0</v>
      </c>
      <c r="E56" s="150">
        <f t="shared" si="17"/>
        <v>0</v>
      </c>
      <c r="F56" s="151">
        <f t="shared" si="17"/>
        <v>0</v>
      </c>
      <c r="G56" s="127"/>
      <c r="H56" s="113"/>
      <c r="I56" s="128"/>
      <c r="J56" s="127"/>
      <c r="K56" s="113"/>
      <c r="L56" s="128"/>
      <c r="M56" s="127"/>
      <c r="N56" s="113"/>
      <c r="O56" s="128"/>
      <c r="P56" s="127"/>
      <c r="Q56" s="113"/>
      <c r="R56" s="128"/>
    </row>
    <row r="57" spans="1:18" s="18" customFormat="1" ht="12" customHeight="1">
      <c r="A57" s="47" t="s">
        <v>141</v>
      </c>
      <c r="B57" s="137" t="s">
        <v>139</v>
      </c>
      <c r="C57" s="143">
        <v>36000</v>
      </c>
      <c r="D57" s="135">
        <f>SUM(G57+J57+M57+P57)</f>
        <v>36000</v>
      </c>
      <c r="E57" s="150">
        <f t="shared" si="17"/>
        <v>0</v>
      </c>
      <c r="F57" s="151">
        <f t="shared" si="17"/>
        <v>36000</v>
      </c>
      <c r="G57" s="127">
        <v>36000</v>
      </c>
      <c r="H57" s="113"/>
      <c r="I57" s="128">
        <f>SUM(G57:H57)</f>
        <v>36000</v>
      </c>
      <c r="J57" s="127"/>
      <c r="K57" s="113"/>
      <c r="L57" s="128"/>
      <c r="M57" s="127"/>
      <c r="N57" s="113"/>
      <c r="O57" s="128"/>
      <c r="P57" s="127"/>
      <c r="Q57" s="113"/>
      <c r="R57" s="128"/>
    </row>
    <row r="58" spans="1:18" s="18" customFormat="1" ht="12" customHeight="1" thickBot="1">
      <c r="A58" s="48" t="s">
        <v>142</v>
      </c>
      <c r="B58" s="138" t="s">
        <v>140</v>
      </c>
      <c r="C58" s="143"/>
      <c r="D58" s="135">
        <f>SUM(G58+J58+M58+P58)</f>
        <v>0</v>
      </c>
      <c r="E58" s="150">
        <f t="shared" si="17"/>
        <v>0</v>
      </c>
      <c r="F58" s="151">
        <f t="shared" si="17"/>
        <v>0</v>
      </c>
      <c r="G58" s="127"/>
      <c r="H58" s="113"/>
      <c r="I58" s="128"/>
      <c r="J58" s="127"/>
      <c r="K58" s="113"/>
      <c r="L58" s="128"/>
      <c r="M58" s="127"/>
      <c r="N58" s="113"/>
      <c r="O58" s="128"/>
      <c r="P58" s="127"/>
      <c r="Q58" s="113"/>
      <c r="R58" s="128"/>
    </row>
    <row r="59" spans="1:18" s="18" customFormat="1" ht="12" customHeight="1" thickBot="1">
      <c r="A59" s="14" t="s">
        <v>9</v>
      </c>
      <c r="B59" s="139" t="s">
        <v>143</v>
      </c>
      <c r="C59" s="144">
        <f>SUM(C60:C62)</f>
        <v>0</v>
      </c>
      <c r="D59" s="129">
        <f t="shared" ref="D59:R59" si="18">SUM(D60:D62)</f>
        <v>0</v>
      </c>
      <c r="E59" s="114">
        <f t="shared" si="18"/>
        <v>0</v>
      </c>
      <c r="F59" s="130">
        <f t="shared" si="18"/>
        <v>0</v>
      </c>
      <c r="G59" s="129">
        <f t="shared" si="18"/>
        <v>0</v>
      </c>
      <c r="H59" s="114">
        <f t="shared" si="18"/>
        <v>0</v>
      </c>
      <c r="I59" s="130">
        <f t="shared" si="18"/>
        <v>0</v>
      </c>
      <c r="J59" s="129">
        <f t="shared" si="18"/>
        <v>0</v>
      </c>
      <c r="K59" s="114">
        <f t="shared" si="18"/>
        <v>0</v>
      </c>
      <c r="L59" s="130">
        <f t="shared" si="18"/>
        <v>0</v>
      </c>
      <c r="M59" s="129">
        <f t="shared" si="18"/>
        <v>0</v>
      </c>
      <c r="N59" s="114">
        <f t="shared" si="18"/>
        <v>0</v>
      </c>
      <c r="O59" s="130">
        <f t="shared" si="18"/>
        <v>0</v>
      </c>
      <c r="P59" s="129">
        <f t="shared" si="18"/>
        <v>0</v>
      </c>
      <c r="Q59" s="114">
        <f t="shared" si="18"/>
        <v>0</v>
      </c>
      <c r="R59" s="130">
        <f t="shared" si="18"/>
        <v>0</v>
      </c>
    </row>
    <row r="60" spans="1:18" s="18" customFormat="1" ht="12" customHeight="1">
      <c r="A60" s="46" t="s">
        <v>67</v>
      </c>
      <c r="B60" s="136" t="s">
        <v>145</v>
      </c>
      <c r="C60" s="148"/>
      <c r="D60" s="135">
        <f>SUM(G60+J60+M60+P60)</f>
        <v>0</v>
      </c>
      <c r="E60" s="150">
        <f t="shared" si="17"/>
        <v>0</v>
      </c>
      <c r="F60" s="151">
        <f t="shared" si="17"/>
        <v>0</v>
      </c>
      <c r="G60" s="127"/>
      <c r="H60" s="113"/>
      <c r="I60" s="128"/>
      <c r="J60" s="127"/>
      <c r="K60" s="113"/>
      <c r="L60" s="128"/>
      <c r="M60" s="127"/>
      <c r="N60" s="113"/>
      <c r="O60" s="128"/>
      <c r="P60" s="127"/>
      <c r="Q60" s="113"/>
      <c r="R60" s="128"/>
    </row>
    <row r="61" spans="1:18" s="18" customFormat="1" ht="12" customHeight="1">
      <c r="A61" s="47" t="s">
        <v>68</v>
      </c>
      <c r="B61" s="137" t="s">
        <v>250</v>
      </c>
      <c r="C61" s="148"/>
      <c r="D61" s="135">
        <f>SUM(G61+J61+M61+P61)</f>
        <v>0</v>
      </c>
      <c r="E61" s="150">
        <f t="shared" si="17"/>
        <v>0</v>
      </c>
      <c r="F61" s="151">
        <f t="shared" si="17"/>
        <v>0</v>
      </c>
      <c r="G61" s="127"/>
      <c r="H61" s="113"/>
      <c r="I61" s="128"/>
      <c r="J61" s="127"/>
      <c r="K61" s="113"/>
      <c r="L61" s="128"/>
      <c r="M61" s="127"/>
      <c r="N61" s="113"/>
      <c r="O61" s="128"/>
      <c r="P61" s="127"/>
      <c r="Q61" s="113"/>
      <c r="R61" s="128"/>
    </row>
    <row r="62" spans="1:18" s="18" customFormat="1" ht="12" customHeight="1">
      <c r="A62" s="47" t="s">
        <v>83</v>
      </c>
      <c r="B62" s="137" t="s">
        <v>146</v>
      </c>
      <c r="C62" s="148"/>
      <c r="D62" s="135">
        <f>SUM(G62+J62+M62+P62)</f>
        <v>0</v>
      </c>
      <c r="E62" s="150">
        <f t="shared" si="17"/>
        <v>0</v>
      </c>
      <c r="F62" s="151">
        <f t="shared" si="17"/>
        <v>0</v>
      </c>
      <c r="G62" s="127"/>
      <c r="H62" s="113"/>
      <c r="I62" s="128"/>
      <c r="J62" s="127"/>
      <c r="K62" s="113"/>
      <c r="L62" s="128"/>
      <c r="M62" s="127"/>
      <c r="N62" s="113"/>
      <c r="O62" s="128"/>
      <c r="P62" s="127"/>
      <c r="Q62" s="113"/>
      <c r="R62" s="128"/>
    </row>
    <row r="63" spans="1:18" s="18" customFormat="1" ht="12" customHeight="1" thickBot="1">
      <c r="A63" s="48" t="s">
        <v>144</v>
      </c>
      <c r="B63" s="138" t="s">
        <v>147</v>
      </c>
      <c r="C63" s="148"/>
      <c r="D63" s="135">
        <f>SUM(G63+J63+M63+P63)</f>
        <v>0</v>
      </c>
      <c r="E63" s="150">
        <f t="shared" si="17"/>
        <v>0</v>
      </c>
      <c r="F63" s="151">
        <f t="shared" si="17"/>
        <v>0</v>
      </c>
      <c r="G63" s="127"/>
      <c r="H63" s="113"/>
      <c r="I63" s="128"/>
      <c r="J63" s="127"/>
      <c r="K63" s="113"/>
      <c r="L63" s="128"/>
      <c r="M63" s="127"/>
      <c r="N63" s="113"/>
      <c r="O63" s="128"/>
      <c r="P63" s="127"/>
      <c r="Q63" s="113"/>
      <c r="R63" s="128"/>
    </row>
    <row r="64" spans="1:18" s="18" customFormat="1" ht="12" customHeight="1" thickBot="1">
      <c r="A64" s="14" t="s">
        <v>10</v>
      </c>
      <c r="B64" s="119" t="s">
        <v>148</v>
      </c>
      <c r="C64" s="145">
        <f>+C8+C16+C23+C30+C37+C48+C54+C59</f>
        <v>810075844</v>
      </c>
      <c r="D64" s="131">
        <f t="shared" ref="D64:R64" si="19">+D8+D16+D23+D30+D37+D48+D54+D59</f>
        <v>1173588882</v>
      </c>
      <c r="E64" s="115">
        <f t="shared" si="19"/>
        <v>-325058787</v>
      </c>
      <c r="F64" s="132">
        <f t="shared" si="19"/>
        <v>848530095</v>
      </c>
      <c r="G64" s="131">
        <f t="shared" si="19"/>
        <v>1149482280</v>
      </c>
      <c r="H64" s="115">
        <f t="shared" si="19"/>
        <v>-346706465</v>
      </c>
      <c r="I64" s="132">
        <f t="shared" si="19"/>
        <v>802775815</v>
      </c>
      <c r="J64" s="131">
        <f t="shared" si="19"/>
        <v>892823</v>
      </c>
      <c r="K64" s="115">
        <f t="shared" si="19"/>
        <v>35897</v>
      </c>
      <c r="L64" s="132">
        <f t="shared" si="19"/>
        <v>928720</v>
      </c>
      <c r="M64" s="131">
        <f t="shared" si="19"/>
        <v>21237000</v>
      </c>
      <c r="N64" s="115">
        <f t="shared" si="19"/>
        <v>17730966</v>
      </c>
      <c r="O64" s="132">
        <f t="shared" si="19"/>
        <v>38967966</v>
      </c>
      <c r="P64" s="131">
        <f t="shared" si="19"/>
        <v>1976779</v>
      </c>
      <c r="Q64" s="115">
        <f t="shared" si="19"/>
        <v>3880815</v>
      </c>
      <c r="R64" s="132">
        <f t="shared" si="19"/>
        <v>5857594</v>
      </c>
    </row>
    <row r="65" spans="1:18" s="18" customFormat="1" ht="12" customHeight="1" thickBot="1">
      <c r="A65" s="49" t="s">
        <v>243</v>
      </c>
      <c r="B65" s="139" t="s">
        <v>150</v>
      </c>
      <c r="C65" s="144">
        <f>SUM(C66:C68)</f>
        <v>0</v>
      </c>
      <c r="D65" s="129">
        <f t="shared" ref="D65:R65" si="20">SUM(D66:D68)</f>
        <v>0</v>
      </c>
      <c r="E65" s="114">
        <f t="shared" si="20"/>
        <v>0</v>
      </c>
      <c r="F65" s="130">
        <f t="shared" si="20"/>
        <v>0</v>
      </c>
      <c r="G65" s="129">
        <f t="shared" si="20"/>
        <v>0</v>
      </c>
      <c r="H65" s="114">
        <f t="shared" si="20"/>
        <v>0</v>
      </c>
      <c r="I65" s="130">
        <f t="shared" si="20"/>
        <v>0</v>
      </c>
      <c r="J65" s="129">
        <f t="shared" si="20"/>
        <v>0</v>
      </c>
      <c r="K65" s="114">
        <f t="shared" si="20"/>
        <v>0</v>
      </c>
      <c r="L65" s="130">
        <f t="shared" si="20"/>
        <v>0</v>
      </c>
      <c r="M65" s="129">
        <f t="shared" si="20"/>
        <v>0</v>
      </c>
      <c r="N65" s="114">
        <f t="shared" si="20"/>
        <v>0</v>
      </c>
      <c r="O65" s="130">
        <f t="shared" si="20"/>
        <v>0</v>
      </c>
      <c r="P65" s="129">
        <f t="shared" si="20"/>
        <v>0</v>
      </c>
      <c r="Q65" s="114">
        <f t="shared" si="20"/>
        <v>0</v>
      </c>
      <c r="R65" s="130">
        <f t="shared" si="20"/>
        <v>0</v>
      </c>
    </row>
    <row r="66" spans="1:18" s="18" customFormat="1" ht="12" customHeight="1">
      <c r="A66" s="46" t="s">
        <v>182</v>
      </c>
      <c r="B66" s="136" t="s">
        <v>151</v>
      </c>
      <c r="C66" s="148"/>
      <c r="D66" s="135">
        <f>SUM(G66+J66+M66+P66)</f>
        <v>0</v>
      </c>
      <c r="E66" s="150">
        <f t="shared" si="17"/>
        <v>0</v>
      </c>
      <c r="F66" s="151">
        <f t="shared" si="17"/>
        <v>0</v>
      </c>
      <c r="G66" s="127"/>
      <c r="H66" s="113"/>
      <c r="I66" s="128"/>
      <c r="J66" s="127"/>
      <c r="K66" s="113"/>
      <c r="L66" s="128"/>
      <c r="M66" s="127"/>
      <c r="N66" s="113"/>
      <c r="O66" s="128"/>
      <c r="P66" s="127"/>
      <c r="Q66" s="113"/>
      <c r="R66" s="128"/>
    </row>
    <row r="67" spans="1:18" s="18" customFormat="1" ht="12" customHeight="1">
      <c r="A67" s="47" t="s">
        <v>191</v>
      </c>
      <c r="B67" s="137" t="s">
        <v>152</v>
      </c>
      <c r="C67" s="148"/>
      <c r="D67" s="135">
        <f>SUM(G67+J67+M67+P67)</f>
        <v>0</v>
      </c>
      <c r="E67" s="150">
        <f t="shared" si="17"/>
        <v>0</v>
      </c>
      <c r="F67" s="151">
        <f t="shared" si="17"/>
        <v>0</v>
      </c>
      <c r="G67" s="127"/>
      <c r="H67" s="113"/>
      <c r="I67" s="128"/>
      <c r="J67" s="127"/>
      <c r="K67" s="113"/>
      <c r="L67" s="128"/>
      <c r="M67" s="127"/>
      <c r="N67" s="113"/>
      <c r="O67" s="128"/>
      <c r="P67" s="127"/>
      <c r="Q67" s="113"/>
      <c r="R67" s="128"/>
    </row>
    <row r="68" spans="1:18" s="18" customFormat="1" ht="12" customHeight="1" thickBot="1">
      <c r="A68" s="48" t="s">
        <v>192</v>
      </c>
      <c r="B68" s="138" t="s">
        <v>153</v>
      </c>
      <c r="C68" s="148"/>
      <c r="D68" s="135">
        <f>SUM(G68+J68+M68+P68)</f>
        <v>0</v>
      </c>
      <c r="E68" s="150">
        <f t="shared" si="17"/>
        <v>0</v>
      </c>
      <c r="F68" s="151">
        <f t="shared" si="17"/>
        <v>0</v>
      </c>
      <c r="G68" s="127"/>
      <c r="H68" s="113"/>
      <c r="I68" s="128"/>
      <c r="J68" s="127"/>
      <c r="K68" s="113"/>
      <c r="L68" s="128"/>
      <c r="M68" s="127"/>
      <c r="N68" s="113"/>
      <c r="O68" s="128"/>
      <c r="P68" s="127"/>
      <c r="Q68" s="113"/>
      <c r="R68" s="128"/>
    </row>
    <row r="69" spans="1:18" s="18" customFormat="1" ht="12" customHeight="1" thickBot="1">
      <c r="A69" s="49" t="s">
        <v>154</v>
      </c>
      <c r="B69" s="139" t="s">
        <v>155</v>
      </c>
      <c r="C69" s="144">
        <f>SUM(C70:C73)</f>
        <v>0</v>
      </c>
      <c r="D69" s="129">
        <f t="shared" ref="D69:R69" si="21">SUM(D70:D73)</f>
        <v>0</v>
      </c>
      <c r="E69" s="114">
        <f t="shared" si="21"/>
        <v>0</v>
      </c>
      <c r="F69" s="130">
        <f t="shared" si="21"/>
        <v>0</v>
      </c>
      <c r="G69" s="129">
        <f t="shared" si="21"/>
        <v>0</v>
      </c>
      <c r="H69" s="114">
        <f t="shared" si="21"/>
        <v>0</v>
      </c>
      <c r="I69" s="130">
        <f t="shared" si="21"/>
        <v>0</v>
      </c>
      <c r="J69" s="129">
        <f t="shared" si="21"/>
        <v>0</v>
      </c>
      <c r="K69" s="114">
        <f t="shared" si="21"/>
        <v>0</v>
      </c>
      <c r="L69" s="130">
        <f t="shared" si="21"/>
        <v>0</v>
      </c>
      <c r="M69" s="129">
        <f t="shared" si="21"/>
        <v>0</v>
      </c>
      <c r="N69" s="114">
        <f t="shared" si="21"/>
        <v>0</v>
      </c>
      <c r="O69" s="130">
        <f t="shared" si="21"/>
        <v>0</v>
      </c>
      <c r="P69" s="129">
        <f t="shared" si="21"/>
        <v>0</v>
      </c>
      <c r="Q69" s="114">
        <f t="shared" si="21"/>
        <v>0</v>
      </c>
      <c r="R69" s="130">
        <f t="shared" si="21"/>
        <v>0</v>
      </c>
    </row>
    <row r="70" spans="1:18" s="18" customFormat="1" ht="12" customHeight="1">
      <c r="A70" s="46" t="s">
        <v>54</v>
      </c>
      <c r="B70" s="136" t="s">
        <v>156</v>
      </c>
      <c r="C70" s="148"/>
      <c r="D70" s="135">
        <f>SUM(G70+J70+M70+P70)</f>
        <v>0</v>
      </c>
      <c r="E70" s="150">
        <f t="shared" si="17"/>
        <v>0</v>
      </c>
      <c r="F70" s="151">
        <f t="shared" si="17"/>
        <v>0</v>
      </c>
      <c r="G70" s="127"/>
      <c r="H70" s="113"/>
      <c r="I70" s="128"/>
      <c r="J70" s="127"/>
      <c r="K70" s="113"/>
      <c r="L70" s="128"/>
      <c r="M70" s="127"/>
      <c r="N70" s="113"/>
      <c r="O70" s="128"/>
      <c r="P70" s="127"/>
      <c r="Q70" s="113"/>
      <c r="R70" s="128"/>
    </row>
    <row r="71" spans="1:18" s="18" customFormat="1" ht="12" customHeight="1">
      <c r="A71" s="47" t="s">
        <v>55</v>
      </c>
      <c r="B71" s="137" t="s">
        <v>157</v>
      </c>
      <c r="C71" s="148"/>
      <c r="D71" s="135">
        <f>SUM(G71+J71+M71+P71)</f>
        <v>0</v>
      </c>
      <c r="E71" s="150">
        <f t="shared" si="17"/>
        <v>0</v>
      </c>
      <c r="F71" s="151">
        <f t="shared" si="17"/>
        <v>0</v>
      </c>
      <c r="G71" s="127"/>
      <c r="H71" s="113"/>
      <c r="I71" s="128"/>
      <c r="J71" s="127"/>
      <c r="K71" s="113"/>
      <c r="L71" s="128"/>
      <c r="M71" s="127"/>
      <c r="N71" s="113"/>
      <c r="O71" s="128"/>
      <c r="P71" s="127"/>
      <c r="Q71" s="113"/>
      <c r="R71" s="128"/>
    </row>
    <row r="72" spans="1:18" s="18" customFormat="1" ht="12" customHeight="1">
      <c r="A72" s="47" t="s">
        <v>183</v>
      </c>
      <c r="B72" s="137" t="s">
        <v>158</v>
      </c>
      <c r="C72" s="148"/>
      <c r="D72" s="135">
        <f>SUM(G72+J72+M72+P72)</f>
        <v>0</v>
      </c>
      <c r="E72" s="150">
        <f t="shared" si="17"/>
        <v>0</v>
      </c>
      <c r="F72" s="151">
        <f t="shared" si="17"/>
        <v>0</v>
      </c>
      <c r="G72" s="127"/>
      <c r="H72" s="113"/>
      <c r="I72" s="128"/>
      <c r="J72" s="127"/>
      <c r="K72" s="113"/>
      <c r="L72" s="128"/>
      <c r="M72" s="127"/>
      <c r="N72" s="113"/>
      <c r="O72" s="128"/>
      <c r="P72" s="127"/>
      <c r="Q72" s="113"/>
      <c r="R72" s="128"/>
    </row>
    <row r="73" spans="1:18" s="18" customFormat="1" ht="12" customHeight="1" thickBot="1">
      <c r="A73" s="48" t="s">
        <v>184</v>
      </c>
      <c r="B73" s="138" t="s">
        <v>159</v>
      </c>
      <c r="C73" s="148"/>
      <c r="D73" s="135">
        <f>SUM(G73+J73+M73+P73)</f>
        <v>0</v>
      </c>
      <c r="E73" s="150">
        <f t="shared" si="17"/>
        <v>0</v>
      </c>
      <c r="F73" s="151">
        <f t="shared" si="17"/>
        <v>0</v>
      </c>
      <c r="G73" s="127"/>
      <c r="H73" s="113"/>
      <c r="I73" s="128"/>
      <c r="J73" s="127"/>
      <c r="K73" s="113"/>
      <c r="L73" s="128"/>
      <c r="M73" s="127"/>
      <c r="N73" s="113"/>
      <c r="O73" s="128"/>
      <c r="P73" s="127"/>
      <c r="Q73" s="113"/>
      <c r="R73" s="128"/>
    </row>
    <row r="74" spans="1:18" s="18" customFormat="1" ht="12" customHeight="1" thickBot="1">
      <c r="A74" s="49" t="s">
        <v>160</v>
      </c>
      <c r="B74" s="139" t="s">
        <v>161</v>
      </c>
      <c r="C74" s="144">
        <f>SUM(C75:C76)</f>
        <v>547135259</v>
      </c>
      <c r="D74" s="129">
        <f t="shared" ref="D74:R74" si="22">SUM(D75:D76)</f>
        <v>602999652</v>
      </c>
      <c r="E74" s="114">
        <f t="shared" si="22"/>
        <v>15160414</v>
      </c>
      <c r="F74" s="130">
        <f t="shared" si="22"/>
        <v>618160066</v>
      </c>
      <c r="G74" s="129">
        <f t="shared" si="22"/>
        <v>591422628</v>
      </c>
      <c r="H74" s="114">
        <f t="shared" si="22"/>
        <v>18744284</v>
      </c>
      <c r="I74" s="130">
        <f t="shared" si="22"/>
        <v>610166912</v>
      </c>
      <c r="J74" s="129">
        <f t="shared" si="22"/>
        <v>356492</v>
      </c>
      <c r="K74" s="114">
        <f t="shared" si="22"/>
        <v>-35897</v>
      </c>
      <c r="L74" s="130">
        <f t="shared" si="22"/>
        <v>320595</v>
      </c>
      <c r="M74" s="129">
        <f t="shared" si="22"/>
        <v>6589456</v>
      </c>
      <c r="N74" s="114">
        <f t="shared" si="22"/>
        <v>-3546973</v>
      </c>
      <c r="O74" s="130">
        <f t="shared" si="22"/>
        <v>3042483</v>
      </c>
      <c r="P74" s="129">
        <f t="shared" si="22"/>
        <v>4631076</v>
      </c>
      <c r="Q74" s="114">
        <f t="shared" si="22"/>
        <v>-1000</v>
      </c>
      <c r="R74" s="130">
        <f t="shared" si="22"/>
        <v>4630076</v>
      </c>
    </row>
    <row r="75" spans="1:18" s="18" customFormat="1" ht="12" customHeight="1">
      <c r="A75" s="46" t="s">
        <v>185</v>
      </c>
      <c r="B75" s="136" t="s">
        <v>162</v>
      </c>
      <c r="C75" s="148">
        <v>547135259</v>
      </c>
      <c r="D75" s="135">
        <f t="shared" ref="D75:F141" si="23">SUM(G75+J75+M75+P75)</f>
        <v>602999652</v>
      </c>
      <c r="E75" s="150">
        <f t="shared" si="17"/>
        <v>15160414</v>
      </c>
      <c r="F75" s="151">
        <f t="shared" si="17"/>
        <v>618160066</v>
      </c>
      <c r="G75" s="127">
        <v>591422628</v>
      </c>
      <c r="H75" s="113">
        <v>18744284</v>
      </c>
      <c r="I75" s="128">
        <f>SUM(G75:H75)</f>
        <v>610166912</v>
      </c>
      <c r="J75" s="127">
        <v>356492</v>
      </c>
      <c r="K75" s="113">
        <v>-35897</v>
      </c>
      <c r="L75" s="128">
        <f>SUM(J75:K75)</f>
        <v>320595</v>
      </c>
      <c r="M75" s="127">
        <v>6589456</v>
      </c>
      <c r="N75" s="113">
        <v>-3546973</v>
      </c>
      <c r="O75" s="128">
        <f>SUM(M75:N75)</f>
        <v>3042483</v>
      </c>
      <c r="P75" s="127">
        <v>4631076</v>
      </c>
      <c r="Q75" s="113">
        <v>-1000</v>
      </c>
      <c r="R75" s="128">
        <f>SUM(P75:Q75)</f>
        <v>4630076</v>
      </c>
    </row>
    <row r="76" spans="1:18" s="18" customFormat="1" ht="12" customHeight="1" thickBot="1">
      <c r="A76" s="48" t="s">
        <v>186</v>
      </c>
      <c r="B76" s="138" t="s">
        <v>163</v>
      </c>
      <c r="C76" s="148">
        <f>SUM(D76)</f>
        <v>0</v>
      </c>
      <c r="D76" s="135">
        <f t="shared" si="23"/>
        <v>0</v>
      </c>
      <c r="E76" s="150">
        <f t="shared" si="17"/>
        <v>0</v>
      </c>
      <c r="F76" s="151">
        <f t="shared" si="17"/>
        <v>0</v>
      </c>
      <c r="G76" s="127"/>
      <c r="H76" s="113"/>
      <c r="I76" s="128"/>
      <c r="J76" s="127"/>
      <c r="K76" s="113"/>
      <c r="L76" s="128"/>
      <c r="M76" s="127"/>
      <c r="N76" s="113"/>
      <c r="O76" s="128"/>
      <c r="P76" s="127"/>
      <c r="Q76" s="113"/>
      <c r="R76" s="128"/>
    </row>
    <row r="77" spans="1:18" s="17" customFormat="1" ht="12" customHeight="1" thickBot="1">
      <c r="A77" s="49" t="s">
        <v>164</v>
      </c>
      <c r="B77" s="139" t="s">
        <v>165</v>
      </c>
      <c r="C77" s="144">
        <f>SUM(C78:C80)</f>
        <v>238365190</v>
      </c>
      <c r="D77" s="129">
        <f t="shared" ref="D77:R77" si="24">SUM(D78:D80)</f>
        <v>271497526</v>
      </c>
      <c r="E77" s="114">
        <f t="shared" si="24"/>
        <v>-5289499</v>
      </c>
      <c r="F77" s="130">
        <f t="shared" si="24"/>
        <v>266208027</v>
      </c>
      <c r="G77" s="129">
        <f t="shared" si="24"/>
        <v>12761365</v>
      </c>
      <c r="H77" s="114">
        <f t="shared" si="24"/>
        <v>0</v>
      </c>
      <c r="I77" s="130">
        <f t="shared" si="24"/>
        <v>12761365</v>
      </c>
      <c r="J77" s="129">
        <f t="shared" si="24"/>
        <v>113631246</v>
      </c>
      <c r="K77" s="114">
        <f t="shared" si="24"/>
        <v>-518864</v>
      </c>
      <c r="L77" s="130">
        <f t="shared" si="24"/>
        <v>113112382</v>
      </c>
      <c r="M77" s="129">
        <f t="shared" si="24"/>
        <v>140629455</v>
      </c>
      <c r="N77" s="114">
        <f t="shared" si="24"/>
        <v>-4870635</v>
      </c>
      <c r="O77" s="130">
        <f t="shared" si="24"/>
        <v>135758820</v>
      </c>
      <c r="P77" s="129">
        <f t="shared" si="24"/>
        <v>4475460</v>
      </c>
      <c r="Q77" s="114">
        <f t="shared" si="24"/>
        <v>100000</v>
      </c>
      <c r="R77" s="130">
        <f t="shared" si="24"/>
        <v>4575460</v>
      </c>
    </row>
    <row r="78" spans="1:18" s="18" customFormat="1" ht="12" customHeight="1">
      <c r="A78" s="46" t="s">
        <v>187</v>
      </c>
      <c r="B78" s="136" t="s">
        <v>166</v>
      </c>
      <c r="C78" s="148">
        <v>12761365</v>
      </c>
      <c r="D78" s="135">
        <f t="shared" si="23"/>
        <v>12761365</v>
      </c>
      <c r="E78" s="150">
        <f t="shared" si="17"/>
        <v>0</v>
      </c>
      <c r="F78" s="151">
        <f t="shared" si="17"/>
        <v>12761365</v>
      </c>
      <c r="G78" s="127">
        <v>12761365</v>
      </c>
      <c r="H78" s="113">
        <v>0</v>
      </c>
      <c r="I78" s="128">
        <f>SUM(G78:H78)</f>
        <v>12761365</v>
      </c>
      <c r="J78" s="127"/>
      <c r="K78" s="113"/>
      <c r="L78" s="128">
        <f>SUM(J78:K78)</f>
        <v>0</v>
      </c>
      <c r="M78" s="127"/>
      <c r="N78" s="113"/>
      <c r="O78" s="128">
        <f>SUM(M78:N78)</f>
        <v>0</v>
      </c>
      <c r="P78" s="127"/>
      <c r="Q78" s="113"/>
      <c r="R78" s="128">
        <f>SUM(P78:Q78)</f>
        <v>0</v>
      </c>
    </row>
    <row r="79" spans="1:18" s="18" customFormat="1" ht="12" customHeight="1">
      <c r="A79" s="47" t="s">
        <v>188</v>
      </c>
      <c r="B79" s="137" t="s">
        <v>167</v>
      </c>
      <c r="C79" s="148"/>
      <c r="D79" s="135">
        <f t="shared" si="23"/>
        <v>0</v>
      </c>
      <c r="E79" s="150">
        <f t="shared" si="17"/>
        <v>0</v>
      </c>
      <c r="F79" s="151">
        <f t="shared" si="17"/>
        <v>0</v>
      </c>
      <c r="G79" s="127"/>
      <c r="H79" s="113"/>
      <c r="I79" s="128"/>
      <c r="J79" s="127"/>
      <c r="K79" s="113"/>
      <c r="L79" s="128">
        <f>SUM(J79:K79)</f>
        <v>0</v>
      </c>
      <c r="M79" s="127"/>
      <c r="N79" s="113"/>
      <c r="O79" s="128">
        <f>SUM(M79:N79)</f>
        <v>0</v>
      </c>
      <c r="P79" s="127"/>
      <c r="Q79" s="113"/>
      <c r="R79" s="128">
        <f>SUM(P79:Q79)</f>
        <v>0</v>
      </c>
    </row>
    <row r="80" spans="1:18" s="18" customFormat="1" ht="12" customHeight="1" thickBot="1">
      <c r="A80" s="48" t="s">
        <v>189</v>
      </c>
      <c r="B80" s="138" t="s">
        <v>261</v>
      </c>
      <c r="C80" s="148">
        <v>225603825</v>
      </c>
      <c r="D80" s="135">
        <f t="shared" si="23"/>
        <v>258736161</v>
      </c>
      <c r="E80" s="150">
        <f t="shared" si="17"/>
        <v>-5289499</v>
      </c>
      <c r="F80" s="151">
        <f t="shared" si="17"/>
        <v>253446662</v>
      </c>
      <c r="G80" s="127"/>
      <c r="H80" s="113"/>
      <c r="I80" s="128"/>
      <c r="J80" s="127">
        <v>113631246</v>
      </c>
      <c r="K80" s="113">
        <v>-518864</v>
      </c>
      <c r="L80" s="128">
        <f>SUM(J80:K80)</f>
        <v>113112382</v>
      </c>
      <c r="M80" s="127">
        <v>140629455</v>
      </c>
      <c r="N80" s="113">
        <v>-4870635</v>
      </c>
      <c r="O80" s="128">
        <f>SUM(M80:N80)</f>
        <v>135758820</v>
      </c>
      <c r="P80" s="127">
        <v>4475460</v>
      </c>
      <c r="Q80" s="113">
        <v>100000</v>
      </c>
      <c r="R80" s="128">
        <f>SUM(P80:Q80)</f>
        <v>4575460</v>
      </c>
    </row>
    <row r="81" spans="1:18" s="18" customFormat="1" ht="12" customHeight="1" thickBot="1">
      <c r="A81" s="49" t="s">
        <v>168</v>
      </c>
      <c r="B81" s="139" t="s">
        <v>190</v>
      </c>
      <c r="C81" s="144">
        <f>SUM(C82:C85)</f>
        <v>0</v>
      </c>
      <c r="D81" s="129">
        <f t="shared" ref="D81:R81" si="25">SUM(D82:D85)</f>
        <v>0</v>
      </c>
      <c r="E81" s="114">
        <f t="shared" si="25"/>
        <v>0</v>
      </c>
      <c r="F81" s="130">
        <f t="shared" si="25"/>
        <v>0</v>
      </c>
      <c r="G81" s="129">
        <f t="shared" si="25"/>
        <v>0</v>
      </c>
      <c r="H81" s="114">
        <f t="shared" si="25"/>
        <v>0</v>
      </c>
      <c r="I81" s="130">
        <f t="shared" si="25"/>
        <v>0</v>
      </c>
      <c r="J81" s="129">
        <f t="shared" si="25"/>
        <v>0</v>
      </c>
      <c r="K81" s="114">
        <f t="shared" si="25"/>
        <v>0</v>
      </c>
      <c r="L81" s="130">
        <f t="shared" si="25"/>
        <v>0</v>
      </c>
      <c r="M81" s="129">
        <f>SUM(M82:M85)</f>
        <v>0</v>
      </c>
      <c r="N81" s="114">
        <f t="shared" si="25"/>
        <v>0</v>
      </c>
      <c r="O81" s="130">
        <f t="shared" si="25"/>
        <v>0</v>
      </c>
      <c r="P81" s="129">
        <f t="shared" si="25"/>
        <v>0</v>
      </c>
      <c r="Q81" s="114">
        <f t="shared" si="25"/>
        <v>0</v>
      </c>
      <c r="R81" s="130">
        <f t="shared" si="25"/>
        <v>0</v>
      </c>
    </row>
    <row r="82" spans="1:18" s="18" customFormat="1" ht="12" customHeight="1">
      <c r="A82" s="50" t="s">
        <v>169</v>
      </c>
      <c r="B82" s="136" t="s">
        <v>170</v>
      </c>
      <c r="C82" s="148"/>
      <c r="D82" s="135">
        <f t="shared" si="23"/>
        <v>0</v>
      </c>
      <c r="E82" s="150">
        <f t="shared" si="17"/>
        <v>0</v>
      </c>
      <c r="F82" s="151">
        <f t="shared" si="17"/>
        <v>0</v>
      </c>
      <c r="G82" s="127"/>
      <c r="H82" s="113"/>
      <c r="I82" s="128"/>
      <c r="J82" s="127"/>
      <c r="K82" s="113"/>
      <c r="L82" s="128"/>
      <c r="M82" s="127"/>
      <c r="N82" s="113"/>
      <c r="O82" s="128"/>
      <c r="P82" s="127"/>
      <c r="Q82" s="113"/>
      <c r="R82" s="128"/>
    </row>
    <row r="83" spans="1:18" s="18" customFormat="1" ht="12" customHeight="1">
      <c r="A83" s="51" t="s">
        <v>171</v>
      </c>
      <c r="B83" s="137" t="s">
        <v>172</v>
      </c>
      <c r="C83" s="148"/>
      <c r="D83" s="135">
        <f t="shared" si="23"/>
        <v>0</v>
      </c>
      <c r="E83" s="150">
        <f t="shared" si="17"/>
        <v>0</v>
      </c>
      <c r="F83" s="151">
        <f t="shared" si="17"/>
        <v>0</v>
      </c>
      <c r="G83" s="127"/>
      <c r="H83" s="113"/>
      <c r="I83" s="128"/>
      <c r="J83" s="127"/>
      <c r="K83" s="113"/>
      <c r="L83" s="128"/>
      <c r="M83" s="127"/>
      <c r="N83" s="113"/>
      <c r="O83" s="128"/>
      <c r="P83" s="127"/>
      <c r="Q83" s="113"/>
      <c r="R83" s="128"/>
    </row>
    <row r="84" spans="1:18" s="18" customFormat="1" ht="12" customHeight="1">
      <c r="A84" s="51" t="s">
        <v>173</v>
      </c>
      <c r="B84" s="137" t="s">
        <v>174</v>
      </c>
      <c r="C84" s="148"/>
      <c r="D84" s="135">
        <f t="shared" si="23"/>
        <v>0</v>
      </c>
      <c r="E84" s="150">
        <f t="shared" si="17"/>
        <v>0</v>
      </c>
      <c r="F84" s="151">
        <f t="shared" si="17"/>
        <v>0</v>
      </c>
      <c r="G84" s="127"/>
      <c r="H84" s="113"/>
      <c r="I84" s="128"/>
      <c r="J84" s="127"/>
      <c r="K84" s="113"/>
      <c r="L84" s="128"/>
      <c r="M84" s="127"/>
      <c r="N84" s="113"/>
      <c r="O84" s="128"/>
      <c r="P84" s="127"/>
      <c r="Q84" s="113"/>
      <c r="R84" s="128"/>
    </row>
    <row r="85" spans="1:18" s="17" customFormat="1" ht="12" customHeight="1" thickBot="1">
      <c r="A85" s="52" t="s">
        <v>175</v>
      </c>
      <c r="B85" s="138" t="s">
        <v>176</v>
      </c>
      <c r="C85" s="148"/>
      <c r="D85" s="135">
        <f t="shared" si="23"/>
        <v>0</v>
      </c>
      <c r="E85" s="150">
        <f t="shared" si="17"/>
        <v>0</v>
      </c>
      <c r="F85" s="151">
        <f t="shared" si="17"/>
        <v>0</v>
      </c>
      <c r="G85" s="125"/>
      <c r="H85" s="112"/>
      <c r="I85" s="126"/>
      <c r="J85" s="125"/>
      <c r="K85" s="112"/>
      <c r="L85" s="126"/>
      <c r="M85" s="125"/>
      <c r="N85" s="112"/>
      <c r="O85" s="126"/>
      <c r="P85" s="125"/>
      <c r="Q85" s="112"/>
      <c r="R85" s="126"/>
    </row>
    <row r="86" spans="1:18" s="17" customFormat="1" ht="12" customHeight="1" thickBot="1">
      <c r="A86" s="49" t="s">
        <v>177</v>
      </c>
      <c r="B86" s="139" t="s">
        <v>178</v>
      </c>
      <c r="C86" s="149"/>
      <c r="D86" s="133"/>
      <c r="E86" s="116"/>
      <c r="F86" s="134"/>
      <c r="G86" s="133"/>
      <c r="H86" s="116"/>
      <c r="I86" s="134"/>
      <c r="J86" s="133"/>
      <c r="K86" s="116"/>
      <c r="L86" s="134"/>
      <c r="M86" s="133"/>
      <c r="N86" s="116"/>
      <c r="O86" s="134"/>
      <c r="P86" s="133"/>
      <c r="Q86" s="116"/>
      <c r="R86" s="134"/>
    </row>
    <row r="87" spans="1:18" s="17" customFormat="1" ht="12" customHeight="1" thickBot="1">
      <c r="A87" s="49" t="s">
        <v>179</v>
      </c>
      <c r="B87" s="140" t="s">
        <v>180</v>
      </c>
      <c r="C87" s="145">
        <f>+C65+C69+C74+C77+C81+C86</f>
        <v>785500449</v>
      </c>
      <c r="D87" s="131">
        <f t="shared" ref="D87:R87" si="26">+D65+D69+D74+D77+D81+D86</f>
        <v>874497178</v>
      </c>
      <c r="E87" s="115">
        <f t="shared" si="26"/>
        <v>9870915</v>
      </c>
      <c r="F87" s="132">
        <f t="shared" si="26"/>
        <v>884368093</v>
      </c>
      <c r="G87" s="131">
        <f t="shared" si="26"/>
        <v>604183993</v>
      </c>
      <c r="H87" s="115">
        <f t="shared" si="26"/>
        <v>18744284</v>
      </c>
      <c r="I87" s="132">
        <f t="shared" si="26"/>
        <v>622928277</v>
      </c>
      <c r="J87" s="131">
        <f t="shared" si="26"/>
        <v>113987738</v>
      </c>
      <c r="K87" s="115">
        <f t="shared" si="26"/>
        <v>-554761</v>
      </c>
      <c r="L87" s="132">
        <f t="shared" si="26"/>
        <v>113432977</v>
      </c>
      <c r="M87" s="131">
        <f t="shared" si="26"/>
        <v>147218911</v>
      </c>
      <c r="N87" s="115">
        <f t="shared" si="26"/>
        <v>-8417608</v>
      </c>
      <c r="O87" s="132">
        <f t="shared" si="26"/>
        <v>138801303</v>
      </c>
      <c r="P87" s="131">
        <f t="shared" si="26"/>
        <v>9106536</v>
      </c>
      <c r="Q87" s="115">
        <f t="shared" si="26"/>
        <v>99000</v>
      </c>
      <c r="R87" s="132">
        <f t="shared" si="26"/>
        <v>9205536</v>
      </c>
    </row>
    <row r="88" spans="1:18" s="17" customFormat="1" ht="12" customHeight="1" thickBot="1">
      <c r="A88" s="53" t="s">
        <v>193</v>
      </c>
      <c r="B88" s="141" t="s">
        <v>244</v>
      </c>
      <c r="C88" s="145">
        <f>+C64+C87</f>
        <v>1595576293</v>
      </c>
      <c r="D88" s="131">
        <f t="shared" ref="D88:R88" si="27">+D64+D87</f>
        <v>2048086060</v>
      </c>
      <c r="E88" s="115">
        <f t="shared" si="27"/>
        <v>-315187872</v>
      </c>
      <c r="F88" s="132">
        <f t="shared" si="27"/>
        <v>1732898188</v>
      </c>
      <c r="G88" s="131">
        <f t="shared" si="27"/>
        <v>1753666273</v>
      </c>
      <c r="H88" s="115">
        <f t="shared" si="27"/>
        <v>-327962181</v>
      </c>
      <c r="I88" s="132">
        <f t="shared" si="27"/>
        <v>1425704092</v>
      </c>
      <c r="J88" s="131">
        <f t="shared" si="27"/>
        <v>114880561</v>
      </c>
      <c r="K88" s="115">
        <f t="shared" si="27"/>
        <v>-518864</v>
      </c>
      <c r="L88" s="132">
        <f t="shared" si="27"/>
        <v>114361697</v>
      </c>
      <c r="M88" s="131">
        <f t="shared" si="27"/>
        <v>168455911</v>
      </c>
      <c r="N88" s="115">
        <f t="shared" si="27"/>
        <v>9313358</v>
      </c>
      <c r="O88" s="132">
        <f t="shared" si="27"/>
        <v>177769269</v>
      </c>
      <c r="P88" s="131">
        <f t="shared" si="27"/>
        <v>11083315</v>
      </c>
      <c r="Q88" s="115">
        <f t="shared" si="27"/>
        <v>3979815</v>
      </c>
      <c r="R88" s="132">
        <f t="shared" si="27"/>
        <v>15063130</v>
      </c>
    </row>
    <row r="89" spans="1:18" s="18" customFormat="1" ht="15" customHeight="1">
      <c r="A89" s="25"/>
      <c r="B89" s="107"/>
      <c r="C89" s="108"/>
      <c r="D89" s="109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1:18" s="1" customFormat="1" ht="16.5" customHeight="1" thickBot="1">
      <c r="A90" s="285" t="s">
        <v>272</v>
      </c>
      <c r="B90" s="286"/>
      <c r="C90" s="286"/>
      <c r="D90" s="286"/>
    </row>
    <row r="91" spans="1:18" s="16" customFormat="1" ht="21" customHeight="1">
      <c r="A91" s="34" t="s">
        <v>20</v>
      </c>
      <c r="B91" s="279" t="s">
        <v>256</v>
      </c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1"/>
    </row>
    <row r="92" spans="1:18" s="16" customFormat="1" ht="16.5" thickBot="1">
      <c r="A92" s="22" t="s">
        <v>77</v>
      </c>
      <c r="B92" s="282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4"/>
    </row>
    <row r="93" spans="1:18" s="95" customFormat="1" ht="15.95" customHeight="1" thickBot="1">
      <c r="A93" s="94"/>
      <c r="B93" s="100"/>
      <c r="C93" s="101" t="s">
        <v>15</v>
      </c>
      <c r="D93" s="277" t="s">
        <v>252</v>
      </c>
      <c r="E93" s="277"/>
      <c r="F93" s="278"/>
      <c r="G93" s="276" t="s">
        <v>253</v>
      </c>
      <c r="H93" s="277"/>
      <c r="I93" s="278"/>
      <c r="J93" s="276" t="s">
        <v>254</v>
      </c>
      <c r="K93" s="277"/>
      <c r="L93" s="278"/>
      <c r="M93" s="276" t="s">
        <v>260</v>
      </c>
      <c r="N93" s="277"/>
      <c r="O93" s="278"/>
      <c r="P93" s="276" t="s">
        <v>255</v>
      </c>
      <c r="Q93" s="277"/>
      <c r="R93" s="278"/>
    </row>
    <row r="94" spans="1:18" ht="51.75" customHeight="1" thickBot="1">
      <c r="A94" s="35" t="s">
        <v>78</v>
      </c>
      <c r="B94" s="99" t="s">
        <v>16</v>
      </c>
      <c r="C94" s="167" t="s">
        <v>265</v>
      </c>
      <c r="D94" s="97" t="s">
        <v>263</v>
      </c>
      <c r="E94" s="92" t="s">
        <v>264</v>
      </c>
      <c r="F94" s="97" t="s">
        <v>263</v>
      </c>
      <c r="G94" s="97" t="s">
        <v>263</v>
      </c>
      <c r="H94" s="92" t="s">
        <v>264</v>
      </c>
      <c r="I94" s="97" t="s">
        <v>263</v>
      </c>
      <c r="J94" s="97" t="s">
        <v>263</v>
      </c>
      <c r="K94" s="92" t="s">
        <v>264</v>
      </c>
      <c r="L94" s="97" t="s">
        <v>263</v>
      </c>
      <c r="M94" s="97" t="s">
        <v>263</v>
      </c>
      <c r="N94" s="92" t="s">
        <v>264</v>
      </c>
      <c r="O94" s="97" t="s">
        <v>263</v>
      </c>
      <c r="P94" s="97" t="s">
        <v>263</v>
      </c>
      <c r="Q94" s="92" t="s">
        <v>264</v>
      </c>
      <c r="R94" s="97" t="s">
        <v>263</v>
      </c>
    </row>
    <row r="95" spans="1:18" s="15" customFormat="1" ht="12.95" customHeight="1" thickBot="1">
      <c r="A95" s="19">
        <v>1</v>
      </c>
      <c r="B95" s="20">
        <v>2</v>
      </c>
      <c r="C95" s="96">
        <v>3</v>
      </c>
      <c r="D95" s="26">
        <v>4</v>
      </c>
      <c r="E95" s="96">
        <v>5</v>
      </c>
      <c r="F95" s="21">
        <v>6</v>
      </c>
      <c r="G95" s="26">
        <v>7</v>
      </c>
      <c r="H95" s="96">
        <v>8</v>
      </c>
      <c r="I95" s="21">
        <v>9</v>
      </c>
      <c r="J95" s="26">
        <v>10</v>
      </c>
      <c r="K95" s="96">
        <v>11</v>
      </c>
      <c r="L95" s="21">
        <v>12</v>
      </c>
      <c r="M95" s="26">
        <v>13</v>
      </c>
      <c r="N95" s="96">
        <v>14</v>
      </c>
      <c r="O95" s="21">
        <v>15</v>
      </c>
      <c r="P95" s="26">
        <v>16</v>
      </c>
      <c r="Q95" s="96">
        <v>17</v>
      </c>
      <c r="R95" s="21">
        <v>18</v>
      </c>
    </row>
    <row r="96" spans="1:18" s="15" customFormat="1" ht="12.95" customHeight="1" thickBot="1">
      <c r="A96" s="168"/>
      <c r="B96" s="169" t="s">
        <v>257</v>
      </c>
      <c r="C96" s="172">
        <f>SUM(C97:C101)</f>
        <v>653332219</v>
      </c>
      <c r="D96" s="170">
        <f t="shared" ref="D96:R96" si="28">SUM(D97:D101)</f>
        <v>740609932</v>
      </c>
      <c r="E96" s="170">
        <f t="shared" si="28"/>
        <v>22648703</v>
      </c>
      <c r="F96" s="170">
        <f t="shared" si="28"/>
        <v>763258635</v>
      </c>
      <c r="G96" s="170">
        <f t="shared" si="28"/>
        <v>446190145</v>
      </c>
      <c r="H96" s="170">
        <f t="shared" si="28"/>
        <v>10658937</v>
      </c>
      <c r="I96" s="170">
        <f t="shared" si="28"/>
        <v>456849082</v>
      </c>
      <c r="J96" s="170">
        <f t="shared" si="28"/>
        <v>114880561</v>
      </c>
      <c r="K96" s="170">
        <f t="shared" si="28"/>
        <v>-518864</v>
      </c>
      <c r="L96" s="170">
        <f t="shared" si="28"/>
        <v>114361697</v>
      </c>
      <c r="M96" s="170">
        <f t="shared" si="28"/>
        <v>168455911</v>
      </c>
      <c r="N96" s="170">
        <f t="shared" si="28"/>
        <v>8888815</v>
      </c>
      <c r="O96" s="170">
        <f t="shared" si="28"/>
        <v>177344726</v>
      </c>
      <c r="P96" s="170">
        <f t="shared" si="28"/>
        <v>11083315</v>
      </c>
      <c r="Q96" s="170">
        <f t="shared" si="28"/>
        <v>3619815</v>
      </c>
      <c r="R96" s="171">
        <f t="shared" si="28"/>
        <v>14703130</v>
      </c>
    </row>
    <row r="97" spans="1:18" s="212" customFormat="1" ht="12" customHeight="1">
      <c r="A97" s="203" t="s">
        <v>33</v>
      </c>
      <c r="B97" s="204" t="s">
        <v>14</v>
      </c>
      <c r="C97" s="143">
        <v>345586116</v>
      </c>
      <c r="D97" s="205">
        <f t="shared" si="23"/>
        <v>357358282</v>
      </c>
      <c r="E97" s="206">
        <f t="shared" si="23"/>
        <v>14491432</v>
      </c>
      <c r="F97" s="207">
        <f t="shared" si="23"/>
        <v>371849714</v>
      </c>
      <c r="G97" s="208">
        <v>189734379</v>
      </c>
      <c r="H97" s="209">
        <v>17803370</v>
      </c>
      <c r="I97" s="210">
        <f>SUM(G97:H97)</f>
        <v>207537749</v>
      </c>
      <c r="J97" s="209">
        <v>66038397</v>
      </c>
      <c r="K97" s="211">
        <v>-1545752</v>
      </c>
      <c r="L97" s="210">
        <f>SUM(J97:K97)</f>
        <v>64492645</v>
      </c>
      <c r="M97" s="208">
        <v>95600402</v>
      </c>
      <c r="N97" s="209">
        <v>-3680458</v>
      </c>
      <c r="O97" s="210">
        <f>SUM(M97:N97)</f>
        <v>91919944</v>
      </c>
      <c r="P97" s="208">
        <v>5985104</v>
      </c>
      <c r="Q97" s="209">
        <v>1914272</v>
      </c>
      <c r="R97" s="210">
        <f>SUM(P97:Q97)</f>
        <v>7899376</v>
      </c>
    </row>
    <row r="98" spans="1:18" s="212" customFormat="1" ht="12" customHeight="1">
      <c r="A98" s="213" t="s">
        <v>34</v>
      </c>
      <c r="B98" s="214" t="s">
        <v>69</v>
      </c>
      <c r="C98" s="143">
        <v>52274942</v>
      </c>
      <c r="D98" s="215">
        <f t="shared" si="23"/>
        <v>53723583</v>
      </c>
      <c r="E98" s="216">
        <f t="shared" si="23"/>
        <v>-448707</v>
      </c>
      <c r="F98" s="151">
        <f t="shared" si="23"/>
        <v>53274876</v>
      </c>
      <c r="G98" s="217">
        <v>25137842</v>
      </c>
      <c r="H98" s="218">
        <v>315630</v>
      </c>
      <c r="I98" s="210">
        <f t="shared" ref="I98:I111" si="29">SUM(G98:H98)</f>
        <v>25453472</v>
      </c>
      <c r="J98" s="218">
        <v>11343843</v>
      </c>
      <c r="K98" s="219">
        <v>-344539</v>
      </c>
      <c r="L98" s="210">
        <f>SUM(J98:K98)</f>
        <v>10999304</v>
      </c>
      <c r="M98" s="217">
        <v>16385687</v>
      </c>
      <c r="N98" s="218">
        <v>-570472</v>
      </c>
      <c r="O98" s="210">
        <f>SUM(M98:N98)</f>
        <v>15815215</v>
      </c>
      <c r="P98" s="217">
        <v>856211</v>
      </c>
      <c r="Q98" s="218">
        <v>150674</v>
      </c>
      <c r="R98" s="210">
        <f>SUM(P98:Q98)</f>
        <v>1006885</v>
      </c>
    </row>
    <row r="99" spans="1:18" s="212" customFormat="1" ht="12" customHeight="1">
      <c r="A99" s="213" t="s">
        <v>35</v>
      </c>
      <c r="B99" s="214" t="s">
        <v>52</v>
      </c>
      <c r="C99" s="143">
        <v>201943161</v>
      </c>
      <c r="D99" s="215">
        <f t="shared" si="23"/>
        <v>270700067</v>
      </c>
      <c r="E99" s="216">
        <f t="shared" si="23"/>
        <v>10038309</v>
      </c>
      <c r="F99" s="151">
        <f t="shared" si="23"/>
        <v>280738376</v>
      </c>
      <c r="G99" s="217">
        <v>177789924</v>
      </c>
      <c r="H99" s="218">
        <v>-6027732</v>
      </c>
      <c r="I99" s="210">
        <f t="shared" si="29"/>
        <v>171762192</v>
      </c>
      <c r="J99" s="218">
        <v>37498321</v>
      </c>
      <c r="K99" s="219">
        <v>1371427</v>
      </c>
      <c r="L99" s="210">
        <f>SUM(J99:K99)</f>
        <v>38869748</v>
      </c>
      <c r="M99" s="217">
        <v>54469822</v>
      </c>
      <c r="N99" s="218">
        <v>13139745</v>
      </c>
      <c r="O99" s="210">
        <f>SUM(M99:N99)</f>
        <v>67609567</v>
      </c>
      <c r="P99" s="217">
        <v>942000</v>
      </c>
      <c r="Q99" s="218">
        <v>1554869</v>
      </c>
      <c r="R99" s="210">
        <f>SUM(P99:Q99)</f>
        <v>2496869</v>
      </c>
    </row>
    <row r="100" spans="1:18" s="212" customFormat="1" ht="12" customHeight="1">
      <c r="A100" s="213" t="s">
        <v>36</v>
      </c>
      <c r="B100" s="220" t="s">
        <v>70</v>
      </c>
      <c r="C100" s="143">
        <v>39528000</v>
      </c>
      <c r="D100" s="215">
        <f t="shared" si="23"/>
        <v>39528000</v>
      </c>
      <c r="E100" s="216">
        <f t="shared" si="23"/>
        <v>0</v>
      </c>
      <c r="F100" s="151">
        <f t="shared" si="23"/>
        <v>39528000</v>
      </c>
      <c r="G100" s="217">
        <v>39528000</v>
      </c>
      <c r="H100" s="218"/>
      <c r="I100" s="210">
        <f t="shared" si="29"/>
        <v>39528000</v>
      </c>
      <c r="J100" s="217"/>
      <c r="K100" s="218"/>
      <c r="L100" s="221"/>
      <c r="M100" s="217"/>
      <c r="N100" s="218"/>
      <c r="O100" s="210">
        <f>SUM(M100:N100)</f>
        <v>0</v>
      </c>
      <c r="P100" s="217"/>
      <c r="Q100" s="218"/>
      <c r="R100" s="210">
        <f>SUM(P100:Q100)</f>
        <v>0</v>
      </c>
    </row>
    <row r="101" spans="1:18" s="212" customFormat="1" ht="12" customHeight="1">
      <c r="A101" s="213" t="s">
        <v>44</v>
      </c>
      <c r="B101" s="222" t="s">
        <v>71</v>
      </c>
      <c r="C101" s="143">
        <v>14000000</v>
      </c>
      <c r="D101" s="215">
        <f t="shared" si="23"/>
        <v>19300000</v>
      </c>
      <c r="E101" s="216">
        <f t="shared" si="23"/>
        <v>-1432331</v>
      </c>
      <c r="F101" s="151">
        <f t="shared" si="23"/>
        <v>17867669</v>
      </c>
      <c r="G101" s="217">
        <v>14000000</v>
      </c>
      <c r="H101" s="218">
        <v>-1432331</v>
      </c>
      <c r="I101" s="210">
        <f t="shared" si="29"/>
        <v>12567669</v>
      </c>
      <c r="J101" s="217"/>
      <c r="K101" s="218"/>
      <c r="L101" s="221"/>
      <c r="M101" s="217">
        <v>2000000</v>
      </c>
      <c r="N101" s="218"/>
      <c r="O101" s="210">
        <f>SUM(M101:N101)</f>
        <v>2000000</v>
      </c>
      <c r="P101" s="217">
        <v>3300000</v>
      </c>
      <c r="Q101" s="218"/>
      <c r="R101" s="210">
        <f>SUM(P101:Q101)</f>
        <v>3300000</v>
      </c>
    </row>
    <row r="102" spans="1:18" s="212" customFormat="1" ht="12" customHeight="1">
      <c r="A102" s="213" t="s">
        <v>37</v>
      </c>
      <c r="B102" s="214" t="s">
        <v>197</v>
      </c>
      <c r="C102" s="143"/>
      <c r="D102" s="215">
        <f t="shared" si="23"/>
        <v>0</v>
      </c>
      <c r="E102" s="216">
        <f t="shared" si="23"/>
        <v>0</v>
      </c>
      <c r="F102" s="151">
        <f t="shared" si="23"/>
        <v>0</v>
      </c>
      <c r="G102" s="217"/>
      <c r="H102" s="218"/>
      <c r="I102" s="210">
        <f t="shared" si="29"/>
        <v>0</v>
      </c>
      <c r="J102" s="217"/>
      <c r="K102" s="218"/>
      <c r="L102" s="221"/>
      <c r="M102" s="217"/>
      <c r="N102" s="218"/>
      <c r="O102" s="221"/>
      <c r="P102" s="217"/>
      <c r="Q102" s="218"/>
      <c r="R102" s="221"/>
    </row>
    <row r="103" spans="1:18" s="212" customFormat="1" ht="12" customHeight="1">
      <c r="A103" s="213" t="s">
        <v>38</v>
      </c>
      <c r="B103" s="223" t="s">
        <v>198</v>
      </c>
      <c r="C103" s="143"/>
      <c r="D103" s="215">
        <f t="shared" si="23"/>
        <v>0</v>
      </c>
      <c r="E103" s="216">
        <f t="shared" si="23"/>
        <v>0</v>
      </c>
      <c r="F103" s="151">
        <f t="shared" si="23"/>
        <v>0</v>
      </c>
      <c r="G103" s="217"/>
      <c r="H103" s="218"/>
      <c r="I103" s="210">
        <f t="shared" si="29"/>
        <v>0</v>
      </c>
      <c r="J103" s="217"/>
      <c r="K103" s="218"/>
      <c r="L103" s="221"/>
      <c r="M103" s="217"/>
      <c r="N103" s="218"/>
      <c r="O103" s="221"/>
      <c r="P103" s="217"/>
      <c r="Q103" s="218"/>
      <c r="R103" s="221"/>
    </row>
    <row r="104" spans="1:18" s="212" customFormat="1" ht="12" customHeight="1">
      <c r="A104" s="213" t="s">
        <v>45</v>
      </c>
      <c r="B104" s="214" t="s">
        <v>199</v>
      </c>
      <c r="C104" s="143"/>
      <c r="D104" s="215">
        <f t="shared" si="23"/>
        <v>0</v>
      </c>
      <c r="E104" s="216">
        <f t="shared" si="23"/>
        <v>0</v>
      </c>
      <c r="F104" s="151">
        <v>0</v>
      </c>
      <c r="G104" s="217"/>
      <c r="H104" s="218"/>
      <c r="I104" s="210">
        <f t="shared" si="29"/>
        <v>0</v>
      </c>
      <c r="J104" s="217"/>
      <c r="K104" s="218"/>
      <c r="L104" s="221" t="s">
        <v>270</v>
      </c>
      <c r="M104" s="217"/>
      <c r="N104" s="218"/>
      <c r="O104" s="221"/>
      <c r="P104" s="217"/>
      <c r="Q104" s="218"/>
      <c r="R104" s="221"/>
    </row>
    <row r="105" spans="1:18" s="212" customFormat="1" ht="12" customHeight="1">
      <c r="A105" s="213" t="s">
        <v>46</v>
      </c>
      <c r="B105" s="214" t="s">
        <v>200</v>
      </c>
      <c r="C105" s="143"/>
      <c r="D105" s="215">
        <f t="shared" si="23"/>
        <v>0</v>
      </c>
      <c r="E105" s="216" t="e">
        <f t="shared" si="23"/>
        <v>#VALUE!</v>
      </c>
      <c r="F105" s="151">
        <f t="shared" si="23"/>
        <v>0</v>
      </c>
      <c r="G105" s="217"/>
      <c r="H105" s="218" t="s">
        <v>275</v>
      </c>
      <c r="I105" s="210">
        <f t="shared" si="29"/>
        <v>0</v>
      </c>
      <c r="J105" s="217"/>
      <c r="K105" s="218"/>
      <c r="L105" s="221"/>
      <c r="M105" s="217"/>
      <c r="N105" s="218"/>
      <c r="O105" s="221"/>
      <c r="P105" s="217"/>
      <c r="Q105" s="218"/>
      <c r="R105" s="221"/>
    </row>
    <row r="106" spans="1:18" s="212" customFormat="1" ht="12" customHeight="1">
      <c r="A106" s="213" t="s">
        <v>47</v>
      </c>
      <c r="B106" s="223" t="s">
        <v>201</v>
      </c>
      <c r="C106" s="143"/>
      <c r="D106" s="215">
        <f t="shared" si="23"/>
        <v>0</v>
      </c>
      <c r="E106" s="216">
        <f t="shared" si="23"/>
        <v>0</v>
      </c>
      <c r="F106" s="151">
        <f t="shared" si="23"/>
        <v>0</v>
      </c>
      <c r="G106" s="217"/>
      <c r="H106" s="218"/>
      <c r="I106" s="210">
        <f t="shared" si="29"/>
        <v>0</v>
      </c>
      <c r="J106" s="217"/>
      <c r="K106" s="218"/>
      <c r="L106" s="221"/>
      <c r="M106" s="217"/>
      <c r="N106" s="218"/>
      <c r="O106" s="221"/>
      <c r="P106" s="217"/>
      <c r="Q106" s="218"/>
      <c r="R106" s="221"/>
    </row>
    <row r="107" spans="1:18" s="212" customFormat="1" ht="12" customHeight="1">
      <c r="A107" s="213" t="s">
        <v>48</v>
      </c>
      <c r="B107" s="223" t="s">
        <v>202</v>
      </c>
      <c r="C107" s="143"/>
      <c r="D107" s="215">
        <f t="shared" si="23"/>
        <v>0</v>
      </c>
      <c r="E107" s="216">
        <f t="shared" si="23"/>
        <v>0</v>
      </c>
      <c r="F107" s="151">
        <f t="shared" si="23"/>
        <v>0</v>
      </c>
      <c r="G107" s="217"/>
      <c r="H107" s="218"/>
      <c r="I107" s="210">
        <f t="shared" si="29"/>
        <v>0</v>
      </c>
      <c r="J107" s="217"/>
      <c r="K107" s="218"/>
      <c r="L107" s="221"/>
      <c r="M107" s="217"/>
      <c r="N107" s="218"/>
      <c r="O107" s="221"/>
      <c r="P107" s="217"/>
      <c r="Q107" s="218"/>
      <c r="R107" s="221"/>
    </row>
    <row r="108" spans="1:18" s="212" customFormat="1" ht="12" customHeight="1">
      <c r="A108" s="213" t="s">
        <v>50</v>
      </c>
      <c r="B108" s="214" t="s">
        <v>203</v>
      </c>
      <c r="C108" s="143"/>
      <c r="D108" s="215">
        <f t="shared" si="23"/>
        <v>0</v>
      </c>
      <c r="E108" s="216">
        <f t="shared" si="23"/>
        <v>0</v>
      </c>
      <c r="F108" s="151">
        <f t="shared" si="23"/>
        <v>0</v>
      </c>
      <c r="G108" s="217"/>
      <c r="H108" s="218"/>
      <c r="I108" s="210">
        <f t="shared" si="29"/>
        <v>0</v>
      </c>
      <c r="J108" s="217"/>
      <c r="K108" s="218"/>
      <c r="L108" s="221"/>
      <c r="M108" s="217"/>
      <c r="N108" s="218"/>
      <c r="O108" s="221"/>
      <c r="P108" s="217"/>
      <c r="Q108" s="218"/>
      <c r="R108" s="221"/>
    </row>
    <row r="109" spans="1:18" s="212" customFormat="1" ht="12" customHeight="1">
      <c r="A109" s="224" t="s">
        <v>72</v>
      </c>
      <c r="B109" s="225" t="s">
        <v>204</v>
      </c>
      <c r="C109" s="143"/>
      <c r="D109" s="215">
        <f t="shared" si="23"/>
        <v>0</v>
      </c>
      <c r="E109" s="216">
        <f t="shared" si="23"/>
        <v>0</v>
      </c>
      <c r="F109" s="151">
        <f t="shared" si="23"/>
        <v>0</v>
      </c>
      <c r="G109" s="217"/>
      <c r="H109" s="218"/>
      <c r="I109" s="210">
        <f t="shared" si="29"/>
        <v>0</v>
      </c>
      <c r="J109" s="217"/>
      <c r="K109" s="218"/>
      <c r="L109" s="221"/>
      <c r="M109" s="217"/>
      <c r="N109" s="218"/>
      <c r="O109" s="221"/>
      <c r="P109" s="217"/>
      <c r="Q109" s="218"/>
      <c r="R109" s="221"/>
    </row>
    <row r="110" spans="1:18" s="212" customFormat="1" ht="12" customHeight="1">
      <c r="A110" s="213" t="s">
        <v>194</v>
      </c>
      <c r="B110" s="225" t="s">
        <v>205</v>
      </c>
      <c r="C110" s="143"/>
      <c r="D110" s="215">
        <f t="shared" si="23"/>
        <v>0</v>
      </c>
      <c r="E110" s="216">
        <f t="shared" si="23"/>
        <v>0</v>
      </c>
      <c r="F110" s="151">
        <f t="shared" si="23"/>
        <v>0</v>
      </c>
      <c r="G110" s="217"/>
      <c r="H110" s="218"/>
      <c r="I110" s="210">
        <f t="shared" si="29"/>
        <v>0</v>
      </c>
      <c r="J110" s="217"/>
      <c r="K110" s="218"/>
      <c r="L110" s="221"/>
      <c r="M110" s="217"/>
      <c r="N110" s="218"/>
      <c r="O110" s="221"/>
      <c r="P110" s="217"/>
      <c r="Q110" s="218"/>
      <c r="R110" s="221"/>
    </row>
    <row r="111" spans="1:18" s="212" customFormat="1" ht="12" customHeight="1" thickBot="1">
      <c r="A111" s="226" t="s">
        <v>195</v>
      </c>
      <c r="B111" s="227" t="s">
        <v>206</v>
      </c>
      <c r="C111" s="228"/>
      <c r="D111" s="215">
        <f t="shared" si="23"/>
        <v>0</v>
      </c>
      <c r="E111" s="216">
        <f t="shared" si="23"/>
        <v>0</v>
      </c>
      <c r="F111" s="151">
        <f t="shared" si="23"/>
        <v>0</v>
      </c>
      <c r="G111" s="217"/>
      <c r="H111" s="218"/>
      <c r="I111" s="210">
        <f t="shared" si="29"/>
        <v>0</v>
      </c>
      <c r="J111" s="217"/>
      <c r="K111" s="218"/>
      <c r="L111" s="221"/>
      <c r="M111" s="217"/>
      <c r="N111" s="218"/>
      <c r="O111" s="221"/>
      <c r="P111" s="217"/>
      <c r="Q111" s="218"/>
      <c r="R111" s="221"/>
    </row>
    <row r="112" spans="1:18" s="212" customFormat="1" ht="12" customHeight="1" thickBot="1">
      <c r="A112" s="229" t="s">
        <v>3</v>
      </c>
      <c r="B112" s="230" t="s">
        <v>207</v>
      </c>
      <c r="C112" s="129">
        <f t="shared" ref="C112:R112" si="30">+C113+C115+C117</f>
        <v>688878884</v>
      </c>
      <c r="D112" s="129">
        <f t="shared" si="30"/>
        <v>1024883051</v>
      </c>
      <c r="E112" s="114">
        <f t="shared" si="30"/>
        <v>-331359846</v>
      </c>
      <c r="F112" s="130">
        <f t="shared" si="30"/>
        <v>693523205</v>
      </c>
      <c r="G112" s="129">
        <f t="shared" si="30"/>
        <v>1024883051</v>
      </c>
      <c r="H112" s="114">
        <f t="shared" si="30"/>
        <v>-332144389</v>
      </c>
      <c r="I112" s="130">
        <f t="shared" si="30"/>
        <v>692738662</v>
      </c>
      <c r="J112" s="129">
        <f t="shared" si="30"/>
        <v>0</v>
      </c>
      <c r="K112" s="114">
        <f t="shared" si="30"/>
        <v>0</v>
      </c>
      <c r="L112" s="130">
        <f t="shared" si="30"/>
        <v>0</v>
      </c>
      <c r="M112" s="129">
        <f t="shared" si="30"/>
        <v>0</v>
      </c>
      <c r="N112" s="114">
        <f t="shared" si="30"/>
        <v>424543</v>
      </c>
      <c r="O112" s="130">
        <f t="shared" si="30"/>
        <v>424543</v>
      </c>
      <c r="P112" s="129">
        <f t="shared" si="30"/>
        <v>0</v>
      </c>
      <c r="Q112" s="114">
        <f t="shared" si="30"/>
        <v>360000</v>
      </c>
      <c r="R112" s="130">
        <f t="shared" si="30"/>
        <v>360000</v>
      </c>
    </row>
    <row r="113" spans="1:18" s="212" customFormat="1" ht="12" customHeight="1">
      <c r="A113" s="232" t="s">
        <v>39</v>
      </c>
      <c r="B113" s="214" t="s">
        <v>81</v>
      </c>
      <c r="C113" s="143">
        <v>688878884</v>
      </c>
      <c r="D113" s="215">
        <f t="shared" si="23"/>
        <v>1024883051</v>
      </c>
      <c r="E113" s="216">
        <f>SUM(H113+K113+N113+Q113)</f>
        <v>-339372753</v>
      </c>
      <c r="F113" s="151">
        <f t="shared" si="23"/>
        <v>685510298</v>
      </c>
      <c r="G113" s="217">
        <v>1024883051</v>
      </c>
      <c r="H113" s="218">
        <v>-340157296</v>
      </c>
      <c r="I113" s="221">
        <f>SUM(G113:H113)</f>
        <v>684725755</v>
      </c>
      <c r="J113" s="217"/>
      <c r="K113" s="218"/>
      <c r="L113" s="221">
        <f>SUM(J113:K113)</f>
        <v>0</v>
      </c>
      <c r="M113" s="217"/>
      <c r="N113" s="218">
        <v>424543</v>
      </c>
      <c r="O113" s="221">
        <f>SUM(M113:N113)</f>
        <v>424543</v>
      </c>
      <c r="P113" s="217"/>
      <c r="Q113" s="218">
        <v>360000</v>
      </c>
      <c r="R113" s="221">
        <f>SUM(P113:Q113)</f>
        <v>360000</v>
      </c>
    </row>
    <row r="114" spans="1:18" s="212" customFormat="1" ht="12" customHeight="1">
      <c r="A114" s="232" t="s">
        <v>40</v>
      </c>
      <c r="B114" s="225" t="s">
        <v>211</v>
      </c>
      <c r="C114" s="143"/>
      <c r="D114" s="215">
        <f t="shared" si="23"/>
        <v>0</v>
      </c>
      <c r="E114" s="216">
        <f t="shared" si="23"/>
        <v>0</v>
      </c>
      <c r="F114" s="151">
        <f t="shared" si="23"/>
        <v>0</v>
      </c>
      <c r="G114" s="217"/>
      <c r="H114" s="218"/>
      <c r="I114" s="221">
        <f t="shared" ref="I114:I125" si="31">SUM(G114:H114)</f>
        <v>0</v>
      </c>
      <c r="J114" s="217"/>
      <c r="K114" s="218"/>
      <c r="L114" s="221"/>
      <c r="M114" s="217"/>
      <c r="N114" s="218"/>
      <c r="O114" s="221"/>
      <c r="P114" s="217"/>
      <c r="Q114" s="218"/>
      <c r="R114" s="221"/>
    </row>
    <row r="115" spans="1:18" s="212" customFormat="1" ht="12" customHeight="1">
      <c r="A115" s="232" t="s">
        <v>41</v>
      </c>
      <c r="B115" s="225" t="s">
        <v>73</v>
      </c>
      <c r="C115" s="143"/>
      <c r="D115" s="215">
        <f t="shared" si="23"/>
        <v>0</v>
      </c>
      <c r="E115" s="216">
        <f t="shared" si="23"/>
        <v>8012907</v>
      </c>
      <c r="F115" s="151">
        <f t="shared" si="23"/>
        <v>8012907</v>
      </c>
      <c r="G115" s="217"/>
      <c r="H115" s="218">
        <v>8012907</v>
      </c>
      <c r="I115" s="221">
        <f t="shared" si="31"/>
        <v>8012907</v>
      </c>
      <c r="J115" s="217"/>
      <c r="K115" s="218"/>
      <c r="L115" s="221"/>
      <c r="M115" s="217"/>
      <c r="N115" s="218"/>
      <c r="O115" s="221">
        <f>SUM(N115)</f>
        <v>0</v>
      </c>
      <c r="P115" s="217"/>
      <c r="Q115" s="218"/>
      <c r="R115" s="221">
        <f>SUM(P115:Q115)</f>
        <v>0</v>
      </c>
    </row>
    <row r="116" spans="1:18" s="212" customFormat="1" ht="12" customHeight="1">
      <c r="A116" s="232" t="s">
        <v>42</v>
      </c>
      <c r="B116" s="225" t="s">
        <v>212</v>
      </c>
      <c r="C116" s="143"/>
      <c r="D116" s="215">
        <f t="shared" si="23"/>
        <v>0</v>
      </c>
      <c r="E116" s="216">
        <f t="shared" si="23"/>
        <v>0</v>
      </c>
      <c r="F116" s="151">
        <f t="shared" si="23"/>
        <v>0</v>
      </c>
      <c r="G116" s="217"/>
      <c r="H116" s="218"/>
      <c r="I116" s="221">
        <f t="shared" si="31"/>
        <v>0</v>
      </c>
      <c r="J116" s="217"/>
      <c r="K116" s="218"/>
      <c r="L116" s="221"/>
      <c r="M116" s="217"/>
      <c r="N116" s="218"/>
      <c r="O116" s="221"/>
      <c r="P116" s="217"/>
      <c r="Q116" s="218"/>
      <c r="R116" s="221"/>
    </row>
    <row r="117" spans="1:18" s="212" customFormat="1" ht="12" customHeight="1">
      <c r="A117" s="232" t="s">
        <v>43</v>
      </c>
      <c r="B117" s="233" t="s">
        <v>84</v>
      </c>
      <c r="C117" s="143"/>
      <c r="D117" s="215">
        <f t="shared" si="23"/>
        <v>0</v>
      </c>
      <c r="E117" s="216">
        <f t="shared" si="23"/>
        <v>0</v>
      </c>
      <c r="F117" s="151">
        <f t="shared" si="23"/>
        <v>0</v>
      </c>
      <c r="G117" s="217"/>
      <c r="H117" s="218"/>
      <c r="I117" s="221">
        <f t="shared" si="31"/>
        <v>0</v>
      </c>
      <c r="J117" s="217"/>
      <c r="K117" s="218"/>
      <c r="L117" s="221"/>
      <c r="M117" s="217"/>
      <c r="N117" s="218"/>
      <c r="O117" s="221"/>
      <c r="P117" s="217"/>
      <c r="Q117" s="218"/>
      <c r="R117" s="221"/>
    </row>
    <row r="118" spans="1:18" s="212" customFormat="1" ht="12" customHeight="1">
      <c r="A118" s="232" t="s">
        <v>49</v>
      </c>
      <c r="B118" s="234" t="s">
        <v>251</v>
      </c>
      <c r="C118" s="143"/>
      <c r="D118" s="215">
        <f t="shared" si="23"/>
        <v>0</v>
      </c>
      <c r="E118" s="216">
        <f t="shared" si="23"/>
        <v>0</v>
      </c>
      <c r="F118" s="151">
        <f t="shared" si="23"/>
        <v>0</v>
      </c>
      <c r="G118" s="217"/>
      <c r="H118" s="218"/>
      <c r="I118" s="221">
        <f t="shared" si="31"/>
        <v>0</v>
      </c>
      <c r="J118" s="217"/>
      <c r="K118" s="218"/>
      <c r="L118" s="221"/>
      <c r="M118" s="217"/>
      <c r="N118" s="218"/>
      <c r="O118" s="221"/>
      <c r="P118" s="217"/>
      <c r="Q118" s="218"/>
      <c r="R118" s="221"/>
    </row>
    <row r="119" spans="1:18" s="212" customFormat="1" ht="12" customHeight="1">
      <c r="A119" s="232" t="s">
        <v>51</v>
      </c>
      <c r="B119" s="204" t="s">
        <v>217</v>
      </c>
      <c r="C119" s="143"/>
      <c r="D119" s="215">
        <f t="shared" si="23"/>
        <v>0</v>
      </c>
      <c r="E119" s="216">
        <f t="shared" si="23"/>
        <v>0</v>
      </c>
      <c r="F119" s="151">
        <f t="shared" si="23"/>
        <v>0</v>
      </c>
      <c r="G119" s="217"/>
      <c r="H119" s="218"/>
      <c r="I119" s="221">
        <f t="shared" si="31"/>
        <v>0</v>
      </c>
      <c r="J119" s="217"/>
      <c r="K119" s="218"/>
      <c r="L119" s="221"/>
      <c r="M119" s="217"/>
      <c r="N119" s="218"/>
      <c r="O119" s="221"/>
      <c r="P119" s="217"/>
      <c r="Q119" s="218"/>
      <c r="R119" s="221"/>
    </row>
    <row r="120" spans="1:18" s="212" customFormat="1" ht="12" customHeight="1">
      <c r="A120" s="232" t="s">
        <v>74</v>
      </c>
      <c r="B120" s="214" t="s">
        <v>200</v>
      </c>
      <c r="C120" s="143"/>
      <c r="D120" s="215">
        <f t="shared" si="23"/>
        <v>0</v>
      </c>
      <c r="E120" s="216">
        <f t="shared" si="23"/>
        <v>0</v>
      </c>
      <c r="F120" s="151">
        <f t="shared" si="23"/>
        <v>0</v>
      </c>
      <c r="G120" s="217"/>
      <c r="H120" s="218"/>
      <c r="I120" s="221">
        <f t="shared" si="31"/>
        <v>0</v>
      </c>
      <c r="J120" s="217"/>
      <c r="K120" s="218"/>
      <c r="L120" s="221"/>
      <c r="M120" s="217"/>
      <c r="N120" s="218"/>
      <c r="O120" s="221"/>
      <c r="P120" s="217"/>
      <c r="Q120" s="218"/>
      <c r="R120" s="221"/>
    </row>
    <row r="121" spans="1:18" s="212" customFormat="1" ht="12" customHeight="1">
      <c r="A121" s="232" t="s">
        <v>75</v>
      </c>
      <c r="B121" s="214" t="s">
        <v>216</v>
      </c>
      <c r="C121" s="143"/>
      <c r="D121" s="215">
        <f t="shared" si="23"/>
        <v>0</v>
      </c>
      <c r="E121" s="216">
        <f t="shared" si="23"/>
        <v>0</v>
      </c>
      <c r="F121" s="151">
        <f t="shared" si="23"/>
        <v>0</v>
      </c>
      <c r="G121" s="217"/>
      <c r="H121" s="218"/>
      <c r="I121" s="221">
        <f t="shared" si="31"/>
        <v>0</v>
      </c>
      <c r="J121" s="217"/>
      <c r="K121" s="218"/>
      <c r="L121" s="221"/>
      <c r="M121" s="217"/>
      <c r="N121" s="218"/>
      <c r="O121" s="221"/>
      <c r="P121" s="217"/>
      <c r="Q121" s="218"/>
      <c r="R121" s="221"/>
    </row>
    <row r="122" spans="1:18" s="212" customFormat="1" ht="12" customHeight="1">
      <c r="A122" s="232" t="s">
        <v>76</v>
      </c>
      <c r="B122" s="214" t="s">
        <v>215</v>
      </c>
      <c r="C122" s="143"/>
      <c r="D122" s="215">
        <f t="shared" si="23"/>
        <v>0</v>
      </c>
      <c r="E122" s="216">
        <f t="shared" si="23"/>
        <v>0</v>
      </c>
      <c r="F122" s="151">
        <f t="shared" si="23"/>
        <v>0</v>
      </c>
      <c r="G122" s="217"/>
      <c r="H122" s="218"/>
      <c r="I122" s="221">
        <f t="shared" si="31"/>
        <v>0</v>
      </c>
      <c r="J122" s="217"/>
      <c r="K122" s="218"/>
      <c r="L122" s="221"/>
      <c r="M122" s="217"/>
      <c r="N122" s="218"/>
      <c r="O122" s="221"/>
      <c r="P122" s="217"/>
      <c r="Q122" s="218"/>
      <c r="R122" s="221"/>
    </row>
    <row r="123" spans="1:18" s="212" customFormat="1" ht="12" customHeight="1">
      <c r="A123" s="232" t="s">
        <v>208</v>
      </c>
      <c r="B123" s="214" t="s">
        <v>203</v>
      </c>
      <c r="C123" s="143"/>
      <c r="D123" s="215">
        <f t="shared" si="23"/>
        <v>0</v>
      </c>
      <c r="E123" s="216">
        <f t="shared" si="23"/>
        <v>0</v>
      </c>
      <c r="F123" s="151">
        <f t="shared" si="23"/>
        <v>0</v>
      </c>
      <c r="G123" s="217"/>
      <c r="H123" s="218"/>
      <c r="I123" s="221">
        <f t="shared" si="31"/>
        <v>0</v>
      </c>
      <c r="J123" s="217"/>
      <c r="K123" s="218"/>
      <c r="L123" s="221"/>
      <c r="M123" s="217"/>
      <c r="N123" s="218"/>
      <c r="O123" s="221"/>
      <c r="P123" s="217"/>
      <c r="Q123" s="218"/>
      <c r="R123" s="221"/>
    </row>
    <row r="124" spans="1:18" s="212" customFormat="1" ht="12" customHeight="1">
      <c r="A124" s="232" t="s">
        <v>209</v>
      </c>
      <c r="B124" s="214" t="s">
        <v>214</v>
      </c>
      <c r="C124" s="143"/>
      <c r="D124" s="215">
        <f t="shared" si="23"/>
        <v>0</v>
      </c>
      <c r="E124" s="216">
        <f t="shared" si="23"/>
        <v>0</v>
      </c>
      <c r="F124" s="151">
        <f t="shared" si="23"/>
        <v>0</v>
      </c>
      <c r="G124" s="217"/>
      <c r="H124" s="218"/>
      <c r="I124" s="221">
        <f t="shared" si="31"/>
        <v>0</v>
      </c>
      <c r="J124" s="217"/>
      <c r="K124" s="218"/>
      <c r="L124" s="221"/>
      <c r="M124" s="217"/>
      <c r="N124" s="218"/>
      <c r="O124" s="221"/>
      <c r="P124" s="217"/>
      <c r="Q124" s="218"/>
      <c r="R124" s="221"/>
    </row>
    <row r="125" spans="1:18" s="212" customFormat="1" ht="12" customHeight="1" thickBot="1">
      <c r="A125" s="224" t="s">
        <v>210</v>
      </c>
      <c r="B125" s="214" t="s">
        <v>213</v>
      </c>
      <c r="C125" s="228"/>
      <c r="D125" s="215">
        <f t="shared" si="23"/>
        <v>0</v>
      </c>
      <c r="E125" s="216">
        <f t="shared" si="23"/>
        <v>0</v>
      </c>
      <c r="F125" s="151">
        <f t="shared" si="23"/>
        <v>0</v>
      </c>
      <c r="G125" s="217"/>
      <c r="H125" s="218"/>
      <c r="I125" s="221">
        <f t="shared" si="31"/>
        <v>0</v>
      </c>
      <c r="J125" s="217"/>
      <c r="K125" s="218"/>
      <c r="L125" s="221"/>
      <c r="M125" s="217"/>
      <c r="N125" s="218"/>
      <c r="O125" s="221"/>
      <c r="P125" s="217"/>
      <c r="Q125" s="218"/>
      <c r="R125" s="221"/>
    </row>
    <row r="126" spans="1:18" s="212" customFormat="1" ht="12" customHeight="1" thickBot="1">
      <c r="A126" s="229" t="s">
        <v>4</v>
      </c>
      <c r="B126" s="235" t="s">
        <v>218</v>
      </c>
      <c r="C126" s="231">
        <f>SUM(C127:C128)</f>
        <v>15000000</v>
      </c>
      <c r="D126" s="129">
        <f t="shared" ref="D126:R126" si="32">+D127+D128</f>
        <v>9908321</v>
      </c>
      <c r="E126" s="114">
        <f t="shared" si="32"/>
        <v>0</v>
      </c>
      <c r="F126" s="130">
        <f t="shared" si="32"/>
        <v>9908321</v>
      </c>
      <c r="G126" s="129">
        <f>+G127+G128</f>
        <v>9908321</v>
      </c>
      <c r="H126" s="114">
        <f t="shared" si="32"/>
        <v>0</v>
      </c>
      <c r="I126" s="130">
        <f t="shared" si="32"/>
        <v>9908321</v>
      </c>
      <c r="J126" s="129">
        <f t="shared" si="32"/>
        <v>0</v>
      </c>
      <c r="K126" s="114">
        <f t="shared" si="32"/>
        <v>0</v>
      </c>
      <c r="L126" s="130">
        <f t="shared" si="32"/>
        <v>0</v>
      </c>
      <c r="M126" s="129">
        <f t="shared" si="32"/>
        <v>0</v>
      </c>
      <c r="N126" s="114">
        <f t="shared" si="32"/>
        <v>0</v>
      </c>
      <c r="O126" s="130">
        <f t="shared" si="32"/>
        <v>0</v>
      </c>
      <c r="P126" s="129">
        <f t="shared" si="32"/>
        <v>0</v>
      </c>
      <c r="Q126" s="114">
        <f t="shared" si="32"/>
        <v>0</v>
      </c>
      <c r="R126" s="130">
        <f t="shared" si="32"/>
        <v>0</v>
      </c>
    </row>
    <row r="127" spans="1:18" s="212" customFormat="1" ht="12" customHeight="1">
      <c r="A127" s="232" t="s">
        <v>22</v>
      </c>
      <c r="B127" s="204" t="s">
        <v>18</v>
      </c>
      <c r="C127" s="143">
        <v>15000000</v>
      </c>
      <c r="D127" s="215">
        <f t="shared" si="23"/>
        <v>9908321</v>
      </c>
      <c r="E127" s="216">
        <f t="shared" si="23"/>
        <v>0</v>
      </c>
      <c r="F127" s="151">
        <f t="shared" si="23"/>
        <v>9908321</v>
      </c>
      <c r="G127" s="217">
        <v>9908321</v>
      </c>
      <c r="H127" s="218"/>
      <c r="I127" s="221">
        <f>SUM(G127:H127)</f>
        <v>9908321</v>
      </c>
      <c r="J127" s="217"/>
      <c r="K127" s="218"/>
      <c r="L127" s="221"/>
      <c r="M127" s="217"/>
      <c r="N127" s="218"/>
      <c r="O127" s="221"/>
      <c r="P127" s="217"/>
      <c r="Q127" s="218"/>
      <c r="R127" s="221"/>
    </row>
    <row r="128" spans="1:18" s="212" customFormat="1" ht="12" customHeight="1" thickBot="1">
      <c r="A128" s="236" t="s">
        <v>23</v>
      </c>
      <c r="B128" s="225" t="s">
        <v>19</v>
      </c>
      <c r="C128" s="228"/>
      <c r="D128" s="215">
        <f t="shared" si="23"/>
        <v>0</v>
      </c>
      <c r="E128" s="216">
        <f t="shared" si="23"/>
        <v>0</v>
      </c>
      <c r="F128" s="151">
        <f t="shared" si="23"/>
        <v>0</v>
      </c>
      <c r="G128" s="217"/>
      <c r="H128" s="218"/>
      <c r="I128" s="221"/>
      <c r="J128" s="217"/>
      <c r="K128" s="218"/>
      <c r="L128" s="221"/>
      <c r="M128" s="217"/>
      <c r="N128" s="218"/>
      <c r="O128" s="221"/>
      <c r="P128" s="217"/>
      <c r="Q128" s="218"/>
      <c r="R128" s="221"/>
    </row>
    <row r="129" spans="1:18" s="212" customFormat="1" ht="12" customHeight="1" thickBot="1">
      <c r="A129" s="229" t="s">
        <v>5</v>
      </c>
      <c r="B129" s="235" t="s">
        <v>219</v>
      </c>
      <c r="C129" s="144">
        <f t="shared" ref="C129:R129" si="33">+C96+C112+C126</f>
        <v>1357211103</v>
      </c>
      <c r="D129" s="144">
        <f t="shared" si="33"/>
        <v>1775401304</v>
      </c>
      <c r="E129" s="144">
        <f t="shared" si="33"/>
        <v>-308711143</v>
      </c>
      <c r="F129" s="144">
        <f t="shared" si="33"/>
        <v>1466690161</v>
      </c>
      <c r="G129" s="144">
        <f t="shared" si="33"/>
        <v>1480981517</v>
      </c>
      <c r="H129" s="144">
        <f t="shared" si="33"/>
        <v>-321485452</v>
      </c>
      <c r="I129" s="144">
        <f t="shared" si="33"/>
        <v>1159496065</v>
      </c>
      <c r="J129" s="144">
        <f t="shared" si="33"/>
        <v>114880561</v>
      </c>
      <c r="K129" s="144">
        <f t="shared" si="33"/>
        <v>-518864</v>
      </c>
      <c r="L129" s="144">
        <f t="shared" si="33"/>
        <v>114361697</v>
      </c>
      <c r="M129" s="144">
        <f t="shared" si="33"/>
        <v>168455911</v>
      </c>
      <c r="N129" s="144">
        <f t="shared" si="33"/>
        <v>9313358</v>
      </c>
      <c r="O129" s="144">
        <f t="shared" si="33"/>
        <v>177769269</v>
      </c>
      <c r="P129" s="144">
        <f t="shared" si="33"/>
        <v>11083315</v>
      </c>
      <c r="Q129" s="144">
        <f t="shared" si="33"/>
        <v>3979815</v>
      </c>
      <c r="R129" s="144">
        <f t="shared" si="33"/>
        <v>15063130</v>
      </c>
    </row>
    <row r="130" spans="1:18" s="212" customFormat="1" ht="12" customHeight="1" thickBot="1">
      <c r="A130" s="229" t="s">
        <v>6</v>
      </c>
      <c r="B130" s="235" t="s">
        <v>220</v>
      </c>
      <c r="C130" s="231">
        <f>SUM(D130)</f>
        <v>0</v>
      </c>
      <c r="D130" s="129">
        <f t="shared" ref="D130:R130" si="34">+D131+D132+D133</f>
        <v>0</v>
      </c>
      <c r="E130" s="114">
        <f t="shared" si="34"/>
        <v>0</v>
      </c>
      <c r="F130" s="130">
        <f t="shared" si="34"/>
        <v>0</v>
      </c>
      <c r="G130" s="129">
        <f t="shared" si="34"/>
        <v>0</v>
      </c>
      <c r="H130" s="114">
        <f t="shared" si="34"/>
        <v>0</v>
      </c>
      <c r="I130" s="130">
        <f t="shared" si="34"/>
        <v>0</v>
      </c>
      <c r="J130" s="129">
        <f t="shared" si="34"/>
        <v>0</v>
      </c>
      <c r="K130" s="114">
        <f t="shared" si="34"/>
        <v>0</v>
      </c>
      <c r="L130" s="130">
        <f t="shared" si="34"/>
        <v>0</v>
      </c>
      <c r="M130" s="129">
        <f t="shared" si="34"/>
        <v>0</v>
      </c>
      <c r="N130" s="114">
        <f t="shared" si="34"/>
        <v>0</v>
      </c>
      <c r="O130" s="130">
        <f t="shared" si="34"/>
        <v>0</v>
      </c>
      <c r="P130" s="129">
        <f t="shared" si="34"/>
        <v>0</v>
      </c>
      <c r="Q130" s="114">
        <f t="shared" si="34"/>
        <v>0</v>
      </c>
      <c r="R130" s="130">
        <f t="shared" si="34"/>
        <v>0</v>
      </c>
    </row>
    <row r="131" spans="1:18" s="239" customFormat="1" ht="12" customHeight="1">
      <c r="A131" s="232" t="s">
        <v>26</v>
      </c>
      <c r="B131" s="204" t="s">
        <v>221</v>
      </c>
      <c r="C131" s="143"/>
      <c r="D131" s="215">
        <f t="shared" si="23"/>
        <v>0</v>
      </c>
      <c r="E131" s="216">
        <f t="shared" si="23"/>
        <v>0</v>
      </c>
      <c r="F131" s="151">
        <f t="shared" si="23"/>
        <v>0</v>
      </c>
      <c r="G131" s="237"/>
      <c r="H131" s="238"/>
      <c r="I131" s="126"/>
      <c r="J131" s="237"/>
      <c r="K131" s="238"/>
      <c r="L131" s="126"/>
      <c r="M131" s="237"/>
      <c r="N131" s="238"/>
      <c r="O131" s="126"/>
      <c r="P131" s="237"/>
      <c r="Q131" s="238"/>
      <c r="R131" s="126"/>
    </row>
    <row r="132" spans="1:18" s="212" customFormat="1" ht="12" customHeight="1">
      <c r="A132" s="232" t="s">
        <v>27</v>
      </c>
      <c r="B132" s="204" t="s">
        <v>222</v>
      </c>
      <c r="C132" s="143"/>
      <c r="D132" s="215">
        <f t="shared" si="23"/>
        <v>0</v>
      </c>
      <c r="E132" s="216">
        <f t="shared" si="23"/>
        <v>0</v>
      </c>
      <c r="F132" s="151">
        <f t="shared" si="23"/>
        <v>0</v>
      </c>
      <c r="G132" s="217"/>
      <c r="H132" s="218"/>
      <c r="I132" s="221"/>
      <c r="J132" s="217"/>
      <c r="K132" s="218"/>
      <c r="L132" s="221"/>
      <c r="M132" s="217"/>
      <c r="N132" s="218"/>
      <c r="O132" s="221"/>
      <c r="P132" s="217"/>
      <c r="Q132" s="218"/>
      <c r="R132" s="221"/>
    </row>
    <row r="133" spans="1:18" s="212" customFormat="1" ht="12" customHeight="1" thickBot="1">
      <c r="A133" s="224" t="s">
        <v>28</v>
      </c>
      <c r="B133" s="240" t="s">
        <v>223</v>
      </c>
      <c r="C133" s="228"/>
      <c r="D133" s="215">
        <f t="shared" si="23"/>
        <v>0</v>
      </c>
      <c r="E133" s="216">
        <f t="shared" si="23"/>
        <v>0</v>
      </c>
      <c r="F133" s="151">
        <f t="shared" si="23"/>
        <v>0</v>
      </c>
      <c r="G133" s="217"/>
      <c r="H133" s="218"/>
      <c r="I133" s="221"/>
      <c r="J133" s="217"/>
      <c r="K133" s="218"/>
      <c r="L133" s="221"/>
      <c r="M133" s="217"/>
      <c r="N133" s="218"/>
      <c r="O133" s="221"/>
      <c r="P133" s="217"/>
      <c r="Q133" s="218"/>
      <c r="R133" s="221"/>
    </row>
    <row r="134" spans="1:18" s="212" customFormat="1" ht="12" customHeight="1" thickBot="1">
      <c r="A134" s="229" t="s">
        <v>7</v>
      </c>
      <c r="B134" s="235" t="s">
        <v>242</v>
      </c>
      <c r="C134" s="231">
        <f>SUM(D134)</f>
        <v>0</v>
      </c>
      <c r="D134" s="129">
        <f t="shared" ref="D134:R134" si="35">+D135+D136+D137+D138</f>
        <v>0</v>
      </c>
      <c r="E134" s="114">
        <f t="shared" si="35"/>
        <v>0</v>
      </c>
      <c r="F134" s="130">
        <f t="shared" si="35"/>
        <v>0</v>
      </c>
      <c r="G134" s="129">
        <f t="shared" si="35"/>
        <v>0</v>
      </c>
      <c r="H134" s="114">
        <f>SUM(H131:H133)</f>
        <v>0</v>
      </c>
      <c r="I134" s="130">
        <f t="shared" si="35"/>
        <v>0</v>
      </c>
      <c r="J134" s="129">
        <f t="shared" si="35"/>
        <v>0</v>
      </c>
      <c r="K134" s="114">
        <f t="shared" si="35"/>
        <v>0</v>
      </c>
      <c r="L134" s="130">
        <f t="shared" si="35"/>
        <v>0</v>
      </c>
      <c r="M134" s="129">
        <f t="shared" si="35"/>
        <v>0</v>
      </c>
      <c r="N134" s="114">
        <f t="shared" si="35"/>
        <v>0</v>
      </c>
      <c r="O134" s="130">
        <f t="shared" si="35"/>
        <v>0</v>
      </c>
      <c r="P134" s="129">
        <f t="shared" si="35"/>
        <v>0</v>
      </c>
      <c r="Q134" s="114">
        <f t="shared" si="35"/>
        <v>0</v>
      </c>
      <c r="R134" s="130">
        <f t="shared" si="35"/>
        <v>0</v>
      </c>
    </row>
    <row r="135" spans="1:18" s="212" customFormat="1" ht="12" customHeight="1">
      <c r="A135" s="232" t="s">
        <v>29</v>
      </c>
      <c r="B135" s="204" t="s">
        <v>224</v>
      </c>
      <c r="C135" s="143"/>
      <c r="D135" s="215">
        <f t="shared" si="23"/>
        <v>0</v>
      </c>
      <c r="E135" s="216">
        <f t="shared" si="23"/>
        <v>0</v>
      </c>
      <c r="F135" s="151">
        <f t="shared" si="23"/>
        <v>0</v>
      </c>
      <c r="G135" s="217"/>
      <c r="H135" s="218"/>
      <c r="I135" s="221"/>
      <c r="J135" s="217"/>
      <c r="K135" s="218"/>
      <c r="L135" s="221"/>
      <c r="M135" s="217"/>
      <c r="N135" s="218"/>
      <c r="O135" s="221"/>
      <c r="P135" s="217"/>
      <c r="Q135" s="218"/>
      <c r="R135" s="221"/>
    </row>
    <row r="136" spans="1:18" s="212" customFormat="1" ht="12" customHeight="1">
      <c r="A136" s="232" t="s">
        <v>30</v>
      </c>
      <c r="B136" s="204" t="s">
        <v>225</v>
      </c>
      <c r="C136" s="143"/>
      <c r="D136" s="215">
        <f t="shared" si="23"/>
        <v>0</v>
      </c>
      <c r="E136" s="216">
        <f t="shared" si="23"/>
        <v>0</v>
      </c>
      <c r="F136" s="151">
        <f t="shared" si="23"/>
        <v>0</v>
      </c>
      <c r="G136" s="217"/>
      <c r="H136" s="218"/>
      <c r="I136" s="221"/>
      <c r="J136" s="217"/>
      <c r="K136" s="218"/>
      <c r="L136" s="221"/>
      <c r="M136" s="217"/>
      <c r="N136" s="218"/>
      <c r="O136" s="221"/>
      <c r="P136" s="217"/>
      <c r="Q136" s="218"/>
      <c r="R136" s="221"/>
    </row>
    <row r="137" spans="1:18" s="212" customFormat="1" ht="12" customHeight="1">
      <c r="A137" s="232" t="s">
        <v>129</v>
      </c>
      <c r="B137" s="204" t="s">
        <v>226</v>
      </c>
      <c r="C137" s="143"/>
      <c r="D137" s="215">
        <f t="shared" si="23"/>
        <v>0</v>
      </c>
      <c r="E137" s="216">
        <f t="shared" si="23"/>
        <v>0</v>
      </c>
      <c r="F137" s="151">
        <f t="shared" si="23"/>
        <v>0</v>
      </c>
      <c r="G137" s="217"/>
      <c r="H137" s="218"/>
      <c r="I137" s="221"/>
      <c r="J137" s="217"/>
      <c r="K137" s="218"/>
      <c r="L137" s="221"/>
      <c r="M137" s="217"/>
      <c r="N137" s="218"/>
      <c r="O137" s="221"/>
      <c r="P137" s="217"/>
      <c r="Q137" s="218"/>
      <c r="R137" s="221"/>
    </row>
    <row r="138" spans="1:18" s="239" customFormat="1" ht="12" customHeight="1" thickBot="1">
      <c r="A138" s="224" t="s">
        <v>130</v>
      </c>
      <c r="B138" s="240" t="s">
        <v>227</v>
      </c>
      <c r="C138" s="228"/>
      <c r="D138" s="215">
        <f t="shared" si="23"/>
        <v>0</v>
      </c>
      <c r="E138" s="216">
        <v>0</v>
      </c>
      <c r="F138" s="151">
        <f t="shared" si="23"/>
        <v>0</v>
      </c>
      <c r="G138" s="237"/>
      <c r="H138" s="238" t="s">
        <v>274</v>
      </c>
      <c r="I138" s="126"/>
      <c r="J138" s="237"/>
      <c r="K138" s="238"/>
      <c r="L138" s="126"/>
      <c r="M138" s="237"/>
      <c r="N138" s="238"/>
      <c r="O138" s="126"/>
      <c r="P138" s="237"/>
      <c r="Q138" s="238"/>
      <c r="R138" s="126"/>
    </row>
    <row r="139" spans="1:18" s="212" customFormat="1" ht="12" customHeight="1" thickBot="1">
      <c r="A139" s="229" t="s">
        <v>8</v>
      </c>
      <c r="B139" s="235" t="s">
        <v>228</v>
      </c>
      <c r="C139" s="131">
        <f t="shared" ref="C139:R139" si="36">+C140+C141+C142+C143</f>
        <v>238365190</v>
      </c>
      <c r="D139" s="131">
        <f t="shared" si="36"/>
        <v>272684756</v>
      </c>
      <c r="E139" s="115">
        <f t="shared" si="36"/>
        <v>-6476729</v>
      </c>
      <c r="F139" s="132">
        <f t="shared" si="36"/>
        <v>266208027</v>
      </c>
      <c r="G139" s="131">
        <f t="shared" si="36"/>
        <v>272684756</v>
      </c>
      <c r="H139" s="115">
        <f t="shared" si="36"/>
        <v>-6476729</v>
      </c>
      <c r="I139" s="132">
        <f t="shared" si="36"/>
        <v>266208027</v>
      </c>
      <c r="J139" s="131">
        <f t="shared" si="36"/>
        <v>0</v>
      </c>
      <c r="K139" s="115">
        <f t="shared" si="36"/>
        <v>0</v>
      </c>
      <c r="L139" s="132">
        <f t="shared" si="36"/>
        <v>0</v>
      </c>
      <c r="M139" s="131">
        <f t="shared" si="36"/>
        <v>0</v>
      </c>
      <c r="N139" s="115">
        <f t="shared" si="36"/>
        <v>0</v>
      </c>
      <c r="O139" s="132">
        <f t="shared" si="36"/>
        <v>0</v>
      </c>
      <c r="P139" s="131">
        <f t="shared" si="36"/>
        <v>0</v>
      </c>
      <c r="Q139" s="115">
        <f t="shared" si="36"/>
        <v>0</v>
      </c>
      <c r="R139" s="132">
        <f t="shared" si="36"/>
        <v>0</v>
      </c>
    </row>
    <row r="140" spans="1:18" s="212" customFormat="1">
      <c r="A140" s="232" t="s">
        <v>31</v>
      </c>
      <c r="B140" s="204" t="s">
        <v>229</v>
      </c>
      <c r="C140" s="143"/>
      <c r="D140" s="215">
        <f>SUM(G140+J140+M140+P140)</f>
        <v>0</v>
      </c>
      <c r="E140" s="216">
        <f t="shared" si="23"/>
        <v>0</v>
      </c>
      <c r="F140" s="151">
        <f t="shared" si="23"/>
        <v>0</v>
      </c>
      <c r="G140" s="217"/>
      <c r="H140" s="218"/>
      <c r="I140" s="221">
        <f>SUM(G140:H140)</f>
        <v>0</v>
      </c>
      <c r="J140" s="217"/>
      <c r="K140" s="218"/>
      <c r="L140" s="221"/>
      <c r="M140" s="217"/>
      <c r="N140" s="218"/>
      <c r="O140" s="221"/>
      <c r="P140" s="217"/>
      <c r="Q140" s="218"/>
      <c r="R140" s="221"/>
    </row>
    <row r="141" spans="1:18" s="212" customFormat="1" ht="12" customHeight="1">
      <c r="A141" s="232" t="s">
        <v>32</v>
      </c>
      <c r="B141" s="204" t="s">
        <v>238</v>
      </c>
      <c r="C141" s="143">
        <v>12761365</v>
      </c>
      <c r="D141" s="215">
        <f t="shared" si="23"/>
        <v>12761365</v>
      </c>
      <c r="E141" s="216">
        <f t="shared" si="23"/>
        <v>0</v>
      </c>
      <c r="F141" s="151">
        <f t="shared" si="23"/>
        <v>12761365</v>
      </c>
      <c r="G141" s="217">
        <v>12761365</v>
      </c>
      <c r="H141" s="218"/>
      <c r="I141" s="221">
        <f>SUM(G141:H141)</f>
        <v>12761365</v>
      </c>
      <c r="J141" s="217"/>
      <c r="K141" s="218"/>
      <c r="L141" s="221"/>
      <c r="M141" s="217"/>
      <c r="N141" s="218"/>
      <c r="O141" s="221"/>
      <c r="P141" s="217"/>
      <c r="Q141" s="218"/>
      <c r="R141" s="221"/>
    </row>
    <row r="142" spans="1:18" s="239" customFormat="1" ht="12" customHeight="1">
      <c r="A142" s="232" t="s">
        <v>141</v>
      </c>
      <c r="B142" s="204" t="s">
        <v>261</v>
      </c>
      <c r="C142" s="143">
        <v>225603825</v>
      </c>
      <c r="D142" s="215">
        <f t="shared" ref="D142:F153" si="37">SUM(G142+J142+M142+P142)</f>
        <v>259923391</v>
      </c>
      <c r="E142" s="216">
        <f t="shared" si="37"/>
        <v>-6476729</v>
      </c>
      <c r="F142" s="151">
        <f t="shared" si="37"/>
        <v>253446662</v>
      </c>
      <c r="G142" s="237">
        <v>259923391</v>
      </c>
      <c r="H142" s="238">
        <v>-6476729</v>
      </c>
      <c r="I142" s="221">
        <f>SUM(G142:H142)</f>
        <v>253446662</v>
      </c>
      <c r="J142" s="237"/>
      <c r="K142" s="238"/>
      <c r="L142" s="126"/>
      <c r="M142" s="237"/>
      <c r="N142" s="238"/>
      <c r="O142" s="126"/>
      <c r="P142" s="237"/>
      <c r="Q142" s="238"/>
      <c r="R142" s="126"/>
    </row>
    <row r="143" spans="1:18" s="239" customFormat="1" ht="12" customHeight="1" thickBot="1">
      <c r="A143" s="224" t="s">
        <v>142</v>
      </c>
      <c r="B143" s="240" t="s">
        <v>230</v>
      </c>
      <c r="C143" s="228"/>
      <c r="D143" s="215">
        <f t="shared" si="37"/>
        <v>0</v>
      </c>
      <c r="E143" s="216">
        <f t="shared" si="37"/>
        <v>0</v>
      </c>
      <c r="F143" s="151">
        <f t="shared" si="37"/>
        <v>0</v>
      </c>
      <c r="G143" s="237"/>
      <c r="H143" s="238"/>
      <c r="I143" s="221">
        <f>SUM(G143:H143)</f>
        <v>0</v>
      </c>
      <c r="J143" s="237"/>
      <c r="K143" s="238"/>
      <c r="L143" s="126"/>
      <c r="M143" s="237"/>
      <c r="N143" s="238"/>
      <c r="O143" s="126"/>
      <c r="P143" s="237"/>
      <c r="Q143" s="238"/>
      <c r="R143" s="126"/>
    </row>
    <row r="144" spans="1:18" s="239" customFormat="1" ht="12" customHeight="1" thickBot="1">
      <c r="A144" s="229" t="s">
        <v>9</v>
      </c>
      <c r="B144" s="235" t="s">
        <v>231</v>
      </c>
      <c r="C144" s="231">
        <f>SUM(D144)</f>
        <v>0</v>
      </c>
      <c r="D144" s="241">
        <f t="shared" ref="D144:R144" si="38">+D145+D146+D147+D148</f>
        <v>0</v>
      </c>
      <c r="E144" s="242">
        <f t="shared" si="38"/>
        <v>0</v>
      </c>
      <c r="F144" s="243">
        <f t="shared" si="38"/>
        <v>0</v>
      </c>
      <c r="G144" s="241">
        <f t="shared" si="38"/>
        <v>0</v>
      </c>
      <c r="H144" s="242">
        <f t="shared" si="38"/>
        <v>0</v>
      </c>
      <c r="I144" s="243">
        <f t="shared" si="38"/>
        <v>0</v>
      </c>
      <c r="J144" s="241">
        <f t="shared" si="38"/>
        <v>0</v>
      </c>
      <c r="K144" s="242">
        <f t="shared" si="38"/>
        <v>0</v>
      </c>
      <c r="L144" s="243">
        <f t="shared" si="38"/>
        <v>0</v>
      </c>
      <c r="M144" s="241">
        <f t="shared" si="38"/>
        <v>0</v>
      </c>
      <c r="N144" s="242">
        <f t="shared" si="38"/>
        <v>0</v>
      </c>
      <c r="O144" s="243">
        <f t="shared" si="38"/>
        <v>0</v>
      </c>
      <c r="P144" s="241">
        <f t="shared" si="38"/>
        <v>0</v>
      </c>
      <c r="Q144" s="242">
        <f t="shared" si="38"/>
        <v>0</v>
      </c>
      <c r="R144" s="243">
        <f t="shared" si="38"/>
        <v>0</v>
      </c>
    </row>
    <row r="145" spans="1:18" s="239" customFormat="1" ht="12" customHeight="1">
      <c r="A145" s="232" t="s">
        <v>67</v>
      </c>
      <c r="B145" s="204" t="s">
        <v>232</v>
      </c>
      <c r="C145" s="143"/>
      <c r="D145" s="215">
        <f t="shared" si="37"/>
        <v>0</v>
      </c>
      <c r="E145" s="216">
        <f t="shared" si="37"/>
        <v>0</v>
      </c>
      <c r="F145" s="151">
        <f t="shared" si="37"/>
        <v>0</v>
      </c>
      <c r="G145" s="237"/>
      <c r="H145" s="238"/>
      <c r="I145" s="126"/>
      <c r="J145" s="237"/>
      <c r="K145" s="238"/>
      <c r="L145" s="126"/>
      <c r="M145" s="237"/>
      <c r="N145" s="238"/>
      <c r="O145" s="126"/>
      <c r="P145" s="237"/>
      <c r="Q145" s="238"/>
      <c r="R145" s="126"/>
    </row>
    <row r="146" spans="1:18" s="239" customFormat="1" ht="12" customHeight="1">
      <c r="A146" s="232" t="s">
        <v>68</v>
      </c>
      <c r="B146" s="204" t="s">
        <v>233</v>
      </c>
      <c r="C146" s="143"/>
      <c r="D146" s="215">
        <f t="shared" si="37"/>
        <v>0</v>
      </c>
      <c r="E146" s="216">
        <f t="shared" si="37"/>
        <v>0</v>
      </c>
      <c r="F146" s="151">
        <f t="shared" si="37"/>
        <v>0</v>
      </c>
      <c r="G146" s="237"/>
      <c r="H146" s="238"/>
      <c r="I146" s="126"/>
      <c r="J146" s="237"/>
      <c r="K146" s="238"/>
      <c r="L146" s="126"/>
      <c r="M146" s="237"/>
      <c r="N146" s="238"/>
      <c r="O146" s="126"/>
      <c r="P146" s="237"/>
      <c r="Q146" s="238"/>
      <c r="R146" s="126"/>
    </row>
    <row r="147" spans="1:18" s="239" customFormat="1" ht="12" customHeight="1">
      <c r="A147" s="232" t="s">
        <v>83</v>
      </c>
      <c r="B147" s="204" t="s">
        <v>234</v>
      </c>
      <c r="C147" s="143"/>
      <c r="D147" s="215">
        <f t="shared" si="37"/>
        <v>0</v>
      </c>
      <c r="E147" s="216">
        <f t="shared" si="37"/>
        <v>0</v>
      </c>
      <c r="F147" s="151">
        <f t="shared" si="37"/>
        <v>0</v>
      </c>
      <c r="G147" s="237"/>
      <c r="H147" s="238"/>
      <c r="I147" s="126"/>
      <c r="J147" s="237"/>
      <c r="K147" s="238"/>
      <c r="L147" s="126"/>
      <c r="M147" s="237"/>
      <c r="N147" s="238"/>
      <c r="O147" s="126"/>
      <c r="P147" s="237"/>
      <c r="Q147" s="238"/>
      <c r="R147" s="126"/>
    </row>
    <row r="148" spans="1:18" s="212" customFormat="1" ht="12.75" customHeight="1" thickBot="1">
      <c r="A148" s="232" t="s">
        <v>144</v>
      </c>
      <c r="B148" s="204" t="s">
        <v>235</v>
      </c>
      <c r="C148" s="228"/>
      <c r="D148" s="215">
        <f t="shared" si="37"/>
        <v>0</v>
      </c>
      <c r="E148" s="216">
        <f t="shared" si="37"/>
        <v>0</v>
      </c>
      <c r="F148" s="151">
        <f t="shared" si="37"/>
        <v>0</v>
      </c>
      <c r="G148" s="217"/>
      <c r="H148" s="218"/>
      <c r="I148" s="221"/>
      <c r="J148" s="217"/>
      <c r="K148" s="218"/>
      <c r="L148" s="221"/>
      <c r="M148" s="217"/>
      <c r="N148" s="218"/>
      <c r="O148" s="221"/>
      <c r="P148" s="217"/>
      <c r="Q148" s="218"/>
      <c r="R148" s="221"/>
    </row>
    <row r="149" spans="1:18" s="212" customFormat="1" ht="12" customHeight="1" thickBot="1">
      <c r="A149" s="229" t="s">
        <v>10</v>
      </c>
      <c r="B149" s="235" t="s">
        <v>236</v>
      </c>
      <c r="C149" s="231">
        <f>SUM(C139+C144)</f>
        <v>238365190</v>
      </c>
      <c r="D149" s="244">
        <f t="shared" ref="D149:R149" si="39">+D130+D134+D139+D144</f>
        <v>272684756</v>
      </c>
      <c r="E149" s="245">
        <f t="shared" si="39"/>
        <v>-6476729</v>
      </c>
      <c r="F149" s="246">
        <f t="shared" si="39"/>
        <v>266208027</v>
      </c>
      <c r="G149" s="244">
        <f t="shared" si="39"/>
        <v>272684756</v>
      </c>
      <c r="H149" s="244">
        <f t="shared" si="39"/>
        <v>-6476729</v>
      </c>
      <c r="I149" s="246">
        <f t="shared" si="39"/>
        <v>266208027</v>
      </c>
      <c r="J149" s="244">
        <f t="shared" si="39"/>
        <v>0</v>
      </c>
      <c r="K149" s="245">
        <f t="shared" si="39"/>
        <v>0</v>
      </c>
      <c r="L149" s="246">
        <f t="shared" si="39"/>
        <v>0</v>
      </c>
      <c r="M149" s="244">
        <f t="shared" si="39"/>
        <v>0</v>
      </c>
      <c r="N149" s="245">
        <f t="shared" si="39"/>
        <v>0</v>
      </c>
      <c r="O149" s="246">
        <f t="shared" si="39"/>
        <v>0</v>
      </c>
      <c r="P149" s="244">
        <f t="shared" si="39"/>
        <v>0</v>
      </c>
      <c r="Q149" s="245">
        <f t="shared" si="39"/>
        <v>0</v>
      </c>
      <c r="R149" s="246">
        <f t="shared" si="39"/>
        <v>0</v>
      </c>
    </row>
    <row r="150" spans="1:18" s="212" customFormat="1" ht="15" customHeight="1" thickBot="1">
      <c r="A150" s="247" t="s">
        <v>11</v>
      </c>
      <c r="B150" s="248" t="s">
        <v>237</v>
      </c>
      <c r="C150" s="244">
        <f t="shared" ref="C150:R150" si="40">+C129+C149</f>
        <v>1595576293</v>
      </c>
      <c r="D150" s="244">
        <f t="shared" si="40"/>
        <v>2048086060</v>
      </c>
      <c r="E150" s="245">
        <f t="shared" si="40"/>
        <v>-315187872</v>
      </c>
      <c r="F150" s="246">
        <f t="shared" si="40"/>
        <v>1732898188</v>
      </c>
      <c r="G150" s="244">
        <f t="shared" si="40"/>
        <v>1753666273</v>
      </c>
      <c r="H150" s="245">
        <f t="shared" si="40"/>
        <v>-327962181</v>
      </c>
      <c r="I150" s="246">
        <f t="shared" si="40"/>
        <v>1425704092</v>
      </c>
      <c r="J150" s="244">
        <f t="shared" si="40"/>
        <v>114880561</v>
      </c>
      <c r="K150" s="245">
        <f t="shared" si="40"/>
        <v>-518864</v>
      </c>
      <c r="L150" s="246">
        <f t="shared" si="40"/>
        <v>114361697</v>
      </c>
      <c r="M150" s="244">
        <f t="shared" si="40"/>
        <v>168455911</v>
      </c>
      <c r="N150" s="245">
        <f t="shared" si="40"/>
        <v>9313358</v>
      </c>
      <c r="O150" s="246">
        <f t="shared" si="40"/>
        <v>177769269</v>
      </c>
      <c r="P150" s="244">
        <f t="shared" si="40"/>
        <v>11083315</v>
      </c>
      <c r="Q150" s="245">
        <f t="shared" si="40"/>
        <v>3979815</v>
      </c>
      <c r="R150" s="246">
        <f t="shared" si="40"/>
        <v>15063130</v>
      </c>
    </row>
    <row r="151" spans="1:18" s="212" customFormat="1" ht="13.5" thickBot="1">
      <c r="A151" s="249"/>
      <c r="B151" s="250"/>
      <c r="C151" s="251"/>
      <c r="D151" s="215"/>
      <c r="E151" s="216"/>
      <c r="F151" s="151"/>
      <c r="G151" s="217"/>
      <c r="H151" s="218"/>
      <c r="I151" s="221"/>
      <c r="J151" s="217"/>
      <c r="K151" s="218"/>
      <c r="L151" s="221"/>
      <c r="M151" s="217"/>
      <c r="N151" s="218"/>
      <c r="O151" s="221"/>
      <c r="P151" s="217"/>
      <c r="Q151" s="218"/>
      <c r="R151" s="221"/>
    </row>
    <row r="152" spans="1:18" s="212" customFormat="1" ht="15" customHeight="1" thickBot="1">
      <c r="A152" s="252" t="s">
        <v>79</v>
      </c>
      <c r="B152" s="253"/>
      <c r="C152" s="120">
        <f>SUM(D152:F152)</f>
        <v>0</v>
      </c>
      <c r="D152" s="254">
        <f t="shared" si="37"/>
        <v>0</v>
      </c>
      <c r="E152" s="255">
        <f t="shared" si="37"/>
        <v>0</v>
      </c>
      <c r="F152" s="256"/>
      <c r="G152" s="257"/>
      <c r="H152" s="258"/>
      <c r="I152" s="259">
        <f>SUM(G152:H152)</f>
        <v>0</v>
      </c>
      <c r="J152" s="257"/>
      <c r="K152" s="258"/>
      <c r="L152" s="259"/>
      <c r="M152" s="257"/>
      <c r="N152" s="258"/>
      <c r="O152" s="259"/>
      <c r="P152" s="257"/>
      <c r="Q152" s="258"/>
      <c r="R152" s="259"/>
    </row>
    <row r="153" spans="1:18" s="212" customFormat="1" ht="14.25" customHeight="1" thickBot="1">
      <c r="A153" s="252" t="s">
        <v>80</v>
      </c>
      <c r="B153" s="253"/>
      <c r="C153" s="120">
        <f>SUM(D153:F153)</f>
        <v>0</v>
      </c>
      <c r="D153" s="260">
        <f t="shared" si="37"/>
        <v>0</v>
      </c>
      <c r="E153" s="261">
        <f t="shared" si="37"/>
        <v>0</v>
      </c>
      <c r="F153" s="262"/>
      <c r="G153" s="263"/>
      <c r="H153" s="264"/>
      <c r="I153" s="265">
        <f>SUM(G153:H153)</f>
        <v>0</v>
      </c>
      <c r="J153" s="263"/>
      <c r="K153" s="264"/>
      <c r="L153" s="265"/>
      <c r="M153" s="263"/>
      <c r="N153" s="264"/>
      <c r="O153" s="265"/>
      <c r="P153" s="263"/>
      <c r="Q153" s="264"/>
      <c r="R153" s="265"/>
    </row>
    <row r="154" spans="1:18" s="212" customFormat="1">
      <c r="A154" s="266"/>
      <c r="B154" s="267"/>
      <c r="C154" s="268"/>
    </row>
    <row r="155" spans="1:18" s="212" customFormat="1">
      <c r="A155" s="266"/>
      <c r="B155" s="267"/>
      <c r="C155" s="268"/>
    </row>
    <row r="156" spans="1:18" s="212" customFormat="1">
      <c r="A156" s="266"/>
      <c r="B156" s="267"/>
      <c r="C156" s="268"/>
    </row>
    <row r="157" spans="1:18" s="212" customFormat="1">
      <c r="A157" s="266"/>
      <c r="B157" s="267"/>
      <c r="C157" s="268"/>
    </row>
    <row r="158" spans="1:18" s="212" customFormat="1">
      <c r="A158" s="266"/>
      <c r="B158" s="267"/>
      <c r="C158" s="268"/>
    </row>
    <row r="159" spans="1:18" s="212" customFormat="1">
      <c r="A159" s="266"/>
      <c r="B159" s="267"/>
      <c r="C159" s="268"/>
    </row>
    <row r="160" spans="1:18" s="212" customFormat="1">
      <c r="A160" s="266"/>
      <c r="B160" s="267"/>
      <c r="C160" s="268"/>
    </row>
    <row r="161" spans="1:3" s="212" customFormat="1">
      <c r="A161" s="266"/>
      <c r="B161" s="267"/>
      <c r="C161" s="268"/>
    </row>
    <row r="162" spans="1:3" s="212" customFormat="1">
      <c r="A162" s="266"/>
      <c r="B162" s="267"/>
      <c r="C162" s="268"/>
    </row>
    <row r="163" spans="1:3" s="212" customFormat="1">
      <c r="A163" s="266"/>
      <c r="B163" s="267"/>
      <c r="C163" s="268"/>
    </row>
  </sheetData>
  <sheetProtection formatCells="0"/>
  <mergeCells count="14">
    <mergeCell ref="P4:R4"/>
    <mergeCell ref="D4:F4"/>
    <mergeCell ref="G4:I4"/>
    <mergeCell ref="J4:L4"/>
    <mergeCell ref="A1:C1"/>
    <mergeCell ref="A90:D90"/>
    <mergeCell ref="M4:O4"/>
    <mergeCell ref="B2:R3"/>
    <mergeCell ref="P93:R93"/>
    <mergeCell ref="D93:F93"/>
    <mergeCell ref="G93:I93"/>
    <mergeCell ref="J93:L93"/>
    <mergeCell ref="M93:O93"/>
    <mergeCell ref="B91:R92"/>
  </mergeCells>
  <phoneticPr fontId="0" type="noConversion"/>
  <printOptions horizontalCentered="1"/>
  <pageMargins left="0.78740157480314965" right="0.78740157480314965" top="0.59055118110236227" bottom="0.59055118110236227" header="0.78740157480314965" footer="0.78740157480314965"/>
  <pageSetup paperSize="8" scale="65" orientation="landscape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1.sz.mell.</vt:lpstr>
      <vt:lpstr>9. sz. mell</vt:lpstr>
      <vt:lpstr>'1.sz.mell.'!Nyomtatási_terület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2019-05-09T12:03:56Z</cp:lastPrinted>
  <dcterms:created xsi:type="dcterms:W3CDTF">1999-10-30T10:30:45Z</dcterms:created>
  <dcterms:modified xsi:type="dcterms:W3CDTF">2021-06-25T10:44:14Z</dcterms:modified>
</cp:coreProperties>
</file>