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YUKOD\Rendelet\költségvetés\2020\módosítás\"/>
    </mc:Choice>
  </mc:AlternateContent>
  <xr:revisionPtr revIDLastSave="0" documentId="8_{920E5345-E416-4C2E-9CFD-BE739D7DA550}" xr6:coauthVersionLast="46" xr6:coauthVersionMax="46" xr10:uidLastSave="{00000000-0000-0000-0000-000000000000}"/>
  <bookViews>
    <workbookView xWindow="-120" yWindow="-120" windowWidth="20730" windowHeight="11160" xr2:uid="{0D9C5BF5-ECEA-4C89-B49F-7BD7848C964D}"/>
  </bookViews>
  <sheets>
    <sheet name="1.1.sz.mell." sheetId="1" r:id="rId1"/>
  </sheets>
  <externalReferences>
    <externalReference r:id="rId2"/>
    <externalReference r:id="rId3"/>
  </externalReferences>
  <definedNames>
    <definedName name="_xlnm.Print_Area" localSheetId="0">'1.1.sz.mell.'!$A$1:$D$159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C7" i="1"/>
  <c r="D7" i="1"/>
  <c r="C8" i="1"/>
  <c r="D8" i="1"/>
  <c r="C9" i="1"/>
  <c r="D9" i="1"/>
  <c r="C10" i="1"/>
  <c r="D10" i="1"/>
  <c r="C11" i="1"/>
  <c r="D11" i="1"/>
  <c r="C17" i="1"/>
  <c r="C12" i="1" s="1"/>
  <c r="D17" i="1"/>
  <c r="D12" i="1" s="1"/>
  <c r="C24" i="1"/>
  <c r="C19" i="1" s="1"/>
  <c r="D24" i="1"/>
  <c r="D19" i="1" s="1"/>
  <c r="C27" i="1"/>
  <c r="C26" i="1" s="1"/>
  <c r="D27" i="1"/>
  <c r="D26" i="1" s="1"/>
  <c r="C28" i="1"/>
  <c r="D28" i="1"/>
  <c r="C29" i="1"/>
  <c r="D29" i="1"/>
  <c r="C30" i="1"/>
  <c r="D30" i="1"/>
  <c r="C31" i="1"/>
  <c r="D31" i="1"/>
  <c r="C32" i="1"/>
  <c r="D32" i="1"/>
  <c r="C33" i="1"/>
  <c r="D33" i="1"/>
  <c r="C35" i="1"/>
  <c r="C34" i="1" s="1"/>
  <c r="D35" i="1"/>
  <c r="D34" i="1" s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7" i="1"/>
  <c r="C46" i="1" s="1"/>
  <c r="D47" i="1"/>
  <c r="D46" i="1" s="1"/>
  <c r="C48" i="1"/>
  <c r="D48" i="1"/>
  <c r="C49" i="1"/>
  <c r="D49" i="1"/>
  <c r="C50" i="1"/>
  <c r="D50" i="1"/>
  <c r="E50" i="1"/>
  <c r="C51" i="1"/>
  <c r="E51" i="1" s="1"/>
  <c r="D51" i="1"/>
  <c r="C52" i="1"/>
  <c r="D52" i="1"/>
  <c r="E52" i="1" s="1"/>
  <c r="E53" i="1"/>
  <c r="E54" i="1"/>
  <c r="E55" i="1"/>
  <c r="E56" i="1"/>
  <c r="C57" i="1"/>
  <c r="D57" i="1"/>
  <c r="E57" i="1"/>
  <c r="E58" i="1"/>
  <c r="E59" i="1"/>
  <c r="E60" i="1"/>
  <c r="E61" i="1"/>
  <c r="C66" i="1"/>
  <c r="C63" i="1" s="1"/>
  <c r="C86" i="1" s="1"/>
  <c r="D66" i="1"/>
  <c r="D63" i="1" s="1"/>
  <c r="D86" i="1" s="1"/>
  <c r="C67" i="1"/>
  <c r="D67" i="1"/>
  <c r="C72" i="1"/>
  <c r="D72" i="1"/>
  <c r="C73" i="1"/>
  <c r="D73" i="1"/>
  <c r="C75" i="1"/>
  <c r="D75" i="1"/>
  <c r="C76" i="1"/>
  <c r="D76" i="1"/>
  <c r="C79" i="1"/>
  <c r="D79" i="1"/>
  <c r="D90" i="1"/>
  <c r="C91" i="1"/>
  <c r="D91" i="1"/>
  <c r="C94" i="1"/>
  <c r="D94" i="1"/>
  <c r="D93" i="1" s="1"/>
  <c r="D128" i="1" s="1"/>
  <c r="C95" i="1"/>
  <c r="C93" i="1" s="1"/>
  <c r="C128" i="1" s="1"/>
  <c r="D95" i="1"/>
  <c r="C96" i="1"/>
  <c r="D96" i="1"/>
  <c r="C97" i="1"/>
  <c r="D97" i="1"/>
  <c r="C98" i="1"/>
  <c r="D98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4" i="1"/>
  <c r="C115" i="1"/>
  <c r="D115" i="1"/>
  <c r="D114" i="1" s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9" i="1"/>
  <c r="C132" i="1"/>
  <c r="D132" i="1"/>
  <c r="D129" i="1" s="1"/>
  <c r="D153" i="1" s="1"/>
  <c r="C133" i="1"/>
  <c r="D133" i="1"/>
  <c r="D140" i="1"/>
  <c r="C142" i="1"/>
  <c r="C140" i="1" s="1"/>
  <c r="C153" i="1" s="1"/>
  <c r="D142" i="1"/>
  <c r="C145" i="1"/>
  <c r="D145" i="1"/>
  <c r="C157" i="1"/>
  <c r="D157" i="1"/>
  <c r="C159" i="1" l="1"/>
  <c r="C62" i="1"/>
  <c r="C154" i="1"/>
  <c r="D154" i="1"/>
  <c r="D159" i="1"/>
  <c r="D62" i="1"/>
  <c r="D158" i="1" l="1"/>
  <c r="D87" i="1"/>
  <c r="C158" i="1"/>
  <c r="C87" i="1"/>
</calcChain>
</file>

<file path=xl/sharedStrings.xml><?xml version="1.0" encoding="utf-8"?>
<sst xmlns="http://schemas.openxmlformats.org/spreadsheetml/2006/main" count="312" uniqueCount="271">
  <si>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</si>
  <si>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</si>
  <si>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</si>
  <si>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</si>
  <si>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</si>
  <si>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</si>
  <si>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</si>
  <si>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</si>
  <si>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</si>
  <si>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</si>
  <si>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</si>
  <si>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</si>
  <si>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</si>
  <si>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</si>
  <si>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</si>
  <si>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</si>
  <si>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</si>
  <si>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</si>
  <si>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</si>
  <si>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</si>
  <si>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</si>
  <si>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</si>
  <si>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</si>
  <si>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</si>
  <si>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</si>
  <si>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</si>
  <si>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</si>
  <si>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</si>
  <si>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</si>
  <si>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</si>
  <si>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</si>
  <si>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</si>
  <si>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</si>
  <si>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</si>
  <si>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</si>
  <si>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</si>
  <si>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</si>
  <si>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</si>
  <si>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</si>
  <si>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</si>
  <si>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</si>
  <si>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</si>
  <si>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</si>
  <si>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</si>
  <si>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</si>
  <si>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</si>
  <si>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</si>
  <si>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</si>
  <si>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</si>
  <si>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</si>
  <si>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</si>
  <si>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</si>
  <si>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</si>
  <si>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</si>
  <si>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</si>
  <si>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</si>
  <si>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</si>
  <si>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</si>
  <si>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</si>
  <si>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</si>
  <si>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</si>
  <si>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</si>
  <si>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</si>
  <si>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</si>
  <si>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</si>
  <si>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</si>
  <si>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</si>
  <si>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</si>
  <si>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</si>
  <si>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</si>
  <si>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</si>
  <si>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</si>
  <si>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</si>
  <si>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</si>
  <si>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</si>
  <si>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</si>
  <si>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</si>
  <si>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</si>
  <si>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</si>
  <si>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</si>
  <si>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</si>
  <si>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</si>
  <si>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</si>
  <si>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</si>
  <si>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</si>
  <si>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</si>
  <si>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</si>
  <si>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</si>
  <si>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</si>
  <si>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</si>
  <si>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</si>
  <si>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</si>
  <si>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</si>
  <si>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</si>
  <si>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</si>
  <si>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</si>
  <si>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</si>
  <si>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</si>
  <si>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</si>
  <si>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</si>
  <si>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</si>
  <si>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</si>
  <si>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</si>
  <si>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</si>
  <si>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</si>
  <si>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</si>
  <si>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</si>
  <si>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</si>
  <si>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</si>
  <si>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</si>
  <si>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</si>
  <si>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</si>
  <si>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</si>
  <si>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</si>
  <si>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</si>
  <si>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</si>
  <si>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</si>
  <si>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</si>
  <si>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</si>
  <si>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</si>
  <si>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</si>
  <si>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</si>
  <si>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</si>
  <si>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</si>
  <si>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</si>
  <si>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</si>
  <si>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B</t>
  </si>
  <si>
    <t>A</t>
  </si>
  <si>
    <t>Kiadási jogcímek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</si>
  <si>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</si>
  <si>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</si>
  <si>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</si>
  <si>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</si>
  <si>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</si>
  <si>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</si>
  <si>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</si>
  <si>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</si>
  <si>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</si>
  <si>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</si>
  <si>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</si>
  <si>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</si>
  <si>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</si>
  <si>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</si>
  <si>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</si>
  <si>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</si>
  <si>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</si>
  <si>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</si>
  <si>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</si>
  <si>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</si>
  <si>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</si>
  <si>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</si>
  <si>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</si>
  <si>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</si>
  <si>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</si>
  <si>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</si>
  <si>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</si>
  <si>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</si>
  <si>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</si>
  <si>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</si>
  <si>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</si>
  <si>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</si>
  <si>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</si>
  <si>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</si>
  <si>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</si>
  <si>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</si>
  <si>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</si>
  <si>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</si>
  <si>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</si>
  <si>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</si>
  <si>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</si>
  <si>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</si>
  <si>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</si>
  <si>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</si>
  <si>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</si>
  <si>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</si>
  <si>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</si>
  <si>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</si>
  <si>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</si>
  <si>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</si>
  <si>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</si>
  <si>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</si>
  <si>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</si>
  <si>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</si>
  <si>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</si>
  <si>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</si>
  <si>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</si>
  <si>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</si>
  <si>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</si>
  <si>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</si>
  <si>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</si>
  <si>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</si>
  <si>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</si>
  <si>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</si>
  <si>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</si>
  <si>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</si>
  <si>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</si>
  <si>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</si>
  <si>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</si>
  <si>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</si>
  <si>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</si>
  <si>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</si>
  <si>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</si>
  <si>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</si>
  <si>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</si>
  <si>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</si>
  <si>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</si>
  <si>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</si>
  <si>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</si>
  <si>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</si>
  <si>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</si>
  <si>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</si>
  <si>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</si>
  <si>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</si>
  <si>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</si>
  <si>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</si>
  <si>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</si>
  <si>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</si>
  <si>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</si>
  <si>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</si>
  <si>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</si>
  <si>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</si>
  <si>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</si>
  <si>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</si>
  <si>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</si>
  <si>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</si>
  <si>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</si>
  <si>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</si>
  <si>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</si>
  <si>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</si>
  <si>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 xml:space="preserve">     Talajterhelési díj</t>
  </si>
  <si>
    <t>4.4.</t>
  </si>
  <si>
    <t xml:space="preserve">     Iparűzési adó</t>
  </si>
  <si>
    <t xml:space="preserve">     Vagyoni típusú adók</t>
  </si>
  <si>
    <t>Helyi adók</t>
  </si>
  <si>
    <t>Közhatalmi bevételek (4.1.+…+4.7.)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</si>
  <si>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</si>
  <si>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</si>
  <si>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</si>
  <si>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</si>
  <si>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</si>
  <si>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</si>
  <si>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</si>
  <si>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</si>
  <si>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</si>
  <si>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</si>
  <si>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</si>
  <si>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</si>
  <si>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</si>
  <si>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</si>
  <si>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</si>
  <si>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</si>
  <si>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</si>
  <si>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</si>
  <si>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</si>
  <si>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</si>
  <si>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</si>
  <si>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</si>
  <si>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</si>
  <si>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</si>
  <si>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</si>
  <si>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gyermekjóléti, étkeztetési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</si>
  <si>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</si>
  <si>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</si>
  <si>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</si>
  <si>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C</t>
  </si>
  <si>
    <t>2020. évi módosított előirányzat</t>
  </si>
  <si>
    <t>2020. évi eredeti előirányzat</t>
  </si>
  <si>
    <t>Bevételi jogcím</t>
  </si>
  <si>
    <t>Forintban!</t>
  </si>
  <si>
    <t>1. sz. táblázat</t>
  </si>
  <si>
    <t>B E V É T E L E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</si>
</sst>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5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charset val="238"/>
    </font>
    <font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1" fillId="0" borderId="0" xfId="1" applyAlignment="1">
      <alignment horizontal="right" vertical="center" indent="1"/>
    </xf>
    <xf numFmtId="164" fontId="2" fillId="0" borderId="1" xfId="1" applyNumberFormat="1" applyFont="1" applyBorder="1" applyAlignment="1">
      <alignment horizontal="right" vertical="center" wrapText="1" indent="1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right" vertical="center"/>
    </xf>
    <xf numFmtId="0" fontId="6" fillId="0" borderId="0" xfId="1" applyFont="1"/>
    <xf numFmtId="164" fontId="6" fillId="0" borderId="0" xfId="1" applyNumberFormat="1" applyFont="1"/>
    <xf numFmtId="164" fontId="7" fillId="0" borderId="1" xfId="0" quotePrefix="1" applyNumberFormat="1" applyFont="1" applyBorder="1" applyAlignment="1">
      <alignment horizontal="righ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5" fillId="0" borderId="0" xfId="1" applyFont="1"/>
    <xf numFmtId="0" fontId="9" fillId="0" borderId="2" xfId="1" applyFont="1" applyBorder="1" applyAlignment="1">
      <alignment horizontal="left" vertical="center" wrapText="1" indent="1"/>
    </xf>
    <xf numFmtId="164" fontId="8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7" xfId="1" applyNumberFormat="1" applyFont="1" applyBorder="1" applyAlignment="1" applyProtection="1">
      <alignment horizontal="right" vertical="center" wrapText="1" indent="1"/>
      <protection locked="0"/>
    </xf>
    <xf numFmtId="0" fontId="10" fillId="0" borderId="8" xfId="1" applyFont="1" applyBorder="1" applyAlignment="1">
      <alignment horizontal="left" vertical="center" wrapText="1" indent="1"/>
    </xf>
    <xf numFmtId="49" fontId="10" fillId="0" borderId="9" xfId="1" applyNumberFormat="1" applyFont="1" applyBorder="1" applyAlignment="1">
      <alignment horizontal="left" vertical="center" wrapText="1" indent="1"/>
    </xf>
    <xf numFmtId="164" fontId="8" fillId="0" borderId="1" xfId="0" applyNumberFormat="1" applyFont="1" applyBorder="1" applyAlignment="1">
      <alignment horizontal="right" vertical="center" wrapText="1" indent="1"/>
    </xf>
    <xf numFmtId="0" fontId="10" fillId="0" borderId="10" xfId="1" applyFont="1" applyBorder="1" applyAlignment="1">
      <alignment horizontal="left" vertical="center" wrapText="1" indent="1"/>
    </xf>
    <xf numFmtId="49" fontId="10" fillId="0" borderId="11" xfId="1" applyNumberFormat="1" applyFont="1" applyBorder="1" applyAlignment="1">
      <alignment horizontal="left" vertical="center" wrapText="1" indent="1"/>
    </xf>
    <xf numFmtId="0" fontId="10" fillId="0" borderId="12" xfId="1" applyFont="1" applyBorder="1" applyAlignment="1">
      <alignment horizontal="left" vertical="center" wrapText="1" indent="1"/>
    </xf>
    <xf numFmtId="164" fontId="10" fillId="0" borderId="13" xfId="1" applyNumberFormat="1" applyFont="1" applyBorder="1" applyAlignment="1" applyProtection="1">
      <alignment horizontal="right" vertical="center" wrapText="1" indent="1"/>
      <protection locked="0"/>
    </xf>
    <xf numFmtId="0" fontId="10" fillId="0" borderId="14" xfId="1" applyFont="1" applyBorder="1" applyAlignment="1">
      <alignment horizontal="left" vertical="center" wrapText="1" indent="6"/>
    </xf>
    <xf numFmtId="164" fontId="10" fillId="0" borderId="15" xfId="1" applyNumberFormat="1" applyFont="1" applyBorder="1" applyAlignment="1" applyProtection="1">
      <alignment horizontal="right" vertical="center" wrapText="1" indent="1"/>
      <protection locked="0"/>
    </xf>
    <xf numFmtId="0" fontId="10" fillId="0" borderId="8" xfId="1" applyFont="1" applyBorder="1" applyAlignment="1">
      <alignment horizontal="left" vertical="center" wrapText="1" indent="6"/>
    </xf>
    <xf numFmtId="0" fontId="11" fillId="0" borderId="14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10" fillId="0" borderId="14" xfId="1" applyFont="1" applyBorder="1" applyAlignment="1">
      <alignment horizontal="left" vertical="center" wrapText="1" indent="1"/>
    </xf>
    <xf numFmtId="164" fontId="2" fillId="0" borderId="16" xfId="1" applyNumberFormat="1" applyFont="1" applyBorder="1" applyAlignment="1">
      <alignment horizontal="right" vertical="center" wrapText="1" inden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horizontal="left" vertical="center" wrapText="1" indent="1"/>
    </xf>
    <xf numFmtId="164" fontId="10" fillId="0" borderId="17" xfId="1" applyNumberFormat="1" applyFont="1" applyBorder="1" applyAlignment="1" applyProtection="1">
      <alignment horizontal="right" vertical="center" wrapText="1" indent="1"/>
      <protection locked="0"/>
    </xf>
    <xf numFmtId="0" fontId="10" fillId="0" borderId="18" xfId="1" applyFont="1" applyBorder="1" applyAlignment="1">
      <alignment horizontal="left" vertical="center" wrapText="1" indent="7"/>
    </xf>
    <xf numFmtId="49" fontId="10" fillId="0" borderId="19" xfId="1" applyNumberFormat="1" applyFont="1" applyBorder="1" applyAlignment="1">
      <alignment horizontal="left" vertical="center" wrapText="1" indent="1"/>
    </xf>
    <xf numFmtId="164" fontId="10" fillId="0" borderId="20" xfId="1" applyNumberFormat="1" applyFont="1" applyBorder="1" applyAlignment="1" applyProtection="1">
      <alignment horizontal="right" vertical="center" wrapText="1" indent="1"/>
      <protection locked="0"/>
    </xf>
    <xf numFmtId="49" fontId="10" fillId="0" borderId="21" xfId="1" applyNumberFormat="1" applyFont="1" applyBorder="1" applyAlignment="1">
      <alignment horizontal="left" vertical="center" wrapText="1" indent="1"/>
    </xf>
    <xf numFmtId="0" fontId="10" fillId="0" borderId="22" xfId="1" applyFont="1" applyBorder="1" applyAlignment="1">
      <alignment horizontal="left" vertical="center" wrapText="1" indent="1"/>
    </xf>
    <xf numFmtId="0" fontId="10" fillId="0" borderId="12" xfId="1" applyFont="1" applyBorder="1" applyAlignment="1">
      <alignment horizontal="left" vertical="center" wrapText="1" indent="6"/>
    </xf>
    <xf numFmtId="49" fontId="10" fillId="0" borderId="23" xfId="1" applyNumberFormat="1" applyFont="1" applyBorder="1" applyAlignment="1">
      <alignment horizontal="left" vertical="center" wrapText="1" indent="1"/>
    </xf>
    <xf numFmtId="0" fontId="10" fillId="0" borderId="14" xfId="1" applyFont="1" applyBorder="1" applyAlignment="1">
      <alignment horizontal="left" indent="6"/>
    </xf>
    <xf numFmtId="0" fontId="10" fillId="0" borderId="0" xfId="1" applyFont="1" applyAlignment="1">
      <alignment horizontal="left" vertical="center" wrapText="1" indent="1"/>
    </xf>
    <xf numFmtId="164" fontId="10" fillId="0" borderId="24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1" applyNumberFormat="1" applyFont="1" applyBorder="1" applyAlignment="1" applyProtection="1">
      <alignment horizontal="right" vertical="center" wrapText="1" indent="1"/>
      <protection locked="0"/>
    </xf>
    <xf numFmtId="0" fontId="10" fillId="0" borderId="26" xfId="1" applyFont="1" applyBorder="1" applyAlignment="1">
      <alignment horizontal="left" vertical="center" wrapText="1" indent="1"/>
    </xf>
    <xf numFmtId="49" fontId="10" fillId="0" borderId="27" xfId="1" applyNumberFormat="1" applyFont="1" applyBorder="1" applyAlignment="1">
      <alignment horizontal="left" vertical="center" wrapText="1" indent="1"/>
    </xf>
    <xf numFmtId="164" fontId="2" fillId="0" borderId="28" xfId="1" applyNumberFormat="1" applyFont="1" applyBorder="1" applyAlignment="1">
      <alignment horizontal="right" vertical="center" wrapText="1" indent="1"/>
    </xf>
    <xf numFmtId="0" fontId="2" fillId="0" borderId="29" xfId="1" applyFont="1" applyBorder="1" applyAlignment="1">
      <alignment vertical="center" wrapText="1"/>
    </xf>
    <xf numFmtId="0" fontId="2" fillId="0" borderId="30" xfId="1" applyFont="1" applyBorder="1" applyAlignment="1">
      <alignment horizontal="left" vertical="center" wrapText="1" indent="1"/>
    </xf>
    <xf numFmtId="0" fontId="10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164" fontId="14" fillId="0" borderId="0" xfId="1" applyNumberFormat="1" applyFont="1" applyAlignment="1">
      <alignment horizontal="right" vertical="center" wrapText="1" inden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vertical="center" wrapText="1"/>
    </xf>
    <xf numFmtId="164" fontId="2" fillId="0" borderId="1" xfId="1" applyNumberFormat="1" applyFont="1" applyBorder="1" applyAlignment="1" applyProtection="1">
      <alignment horizontal="right" vertical="center" wrapText="1" indent="1"/>
      <protection locked="0"/>
    </xf>
    <xf numFmtId="0" fontId="8" fillId="0" borderId="2" xfId="0" applyFont="1" applyBorder="1" applyAlignment="1">
      <alignment horizontal="left" vertical="center" wrapText="1" indent="1"/>
    </xf>
    <xf numFmtId="0" fontId="11" fillId="0" borderId="23" xfId="0" applyFont="1" applyBorder="1" applyAlignment="1">
      <alignment wrapText="1"/>
    </xf>
    <xf numFmtId="0" fontId="11" fillId="0" borderId="14" xfId="0" applyFont="1" applyBorder="1" applyAlignment="1">
      <alignment horizontal="left" wrapText="1" indent="1"/>
    </xf>
    <xf numFmtId="0" fontId="11" fillId="0" borderId="21" xfId="0" applyFont="1" applyBorder="1" applyAlignment="1">
      <alignment wrapText="1"/>
    </xf>
    <xf numFmtId="0" fontId="11" fillId="0" borderId="8" xfId="0" applyFont="1" applyBorder="1" applyAlignment="1">
      <alignment horizontal="left" wrapText="1" indent="1"/>
    </xf>
    <xf numFmtId="0" fontId="11" fillId="0" borderId="9" xfId="0" applyFont="1" applyBorder="1" applyAlignment="1">
      <alignment wrapText="1"/>
    </xf>
    <xf numFmtId="0" fontId="11" fillId="0" borderId="12" xfId="0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 indent="1"/>
    </xf>
    <xf numFmtId="0" fontId="2" fillId="0" borderId="3" xfId="1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wrapText="1" indent="1"/>
    </xf>
    <xf numFmtId="0" fontId="11" fillId="0" borderId="12" xfId="0" applyFont="1" applyBorder="1" applyAlignment="1">
      <alignment horizontal="left" indent="1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left" vertical="center"/>
    </xf>
    <xf numFmtId="164" fontId="14" fillId="0" borderId="0" xfId="1" applyNumberFormat="1" applyFont="1" applyAlignment="1">
      <alignment horizontal="center" vertical="center"/>
    </xf>
    <xf numFmtId="164" fontId="4" fillId="0" borderId="4" xfId="1" applyNumberFormat="1" applyFont="1" applyBorder="1" applyAlignment="1">
      <alignment horizontal="left"/>
    </xf>
    <xf numFmtId="0" fontId="5" fillId="0" borderId="0" xfId="1" applyFont="1" applyAlignment="1">
      <alignment horizontal="center"/>
    </xf>
  </cellXfs>
  <cellStyles count="2">
    <cellStyle name="Normál" xfId="0" builtinId="0"/>
    <cellStyle name="Normál_KVRENMUNKA" xfId="1" xr:uid="{EBA2071B-0987-4C4A-B6DA-1480EE91A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_mell&#233;kl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&#233;la\Desktop\K&#214;LTS&#201;GVET&#201;S%202017\2017.&#233;vi%20k&#246;lts&#233;gvet&#233;s\2017.&#233;vi%20K&#246;lts&#233;gvet&#233;si%20rendelet%20v&#233;gleges\2017.%20&#233;vi_KVI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sz.mell  "/>
      <sheetName val="2.2.sz.mell  "/>
      <sheetName val="9.1. sz. mell"/>
      <sheetName val="9.2. sz. mell"/>
      <sheetName val="9.3. sz. mell"/>
    </sheetNames>
    <sheetDataSet>
      <sheetData sheetId="0"/>
      <sheetData sheetId="1"/>
      <sheetData sheetId="2">
        <row r="9">
          <cell r="C9">
            <v>76104396</v>
          </cell>
          <cell r="D9">
            <v>76903191</v>
          </cell>
        </row>
        <row r="10">
          <cell r="C10">
            <v>57742500</v>
          </cell>
          <cell r="D10">
            <v>64694770</v>
          </cell>
        </row>
        <row r="11">
          <cell r="C11">
            <v>68607976</v>
          </cell>
          <cell r="D11">
            <v>70932933</v>
          </cell>
        </row>
        <row r="12">
          <cell r="C12">
            <v>2550789</v>
          </cell>
          <cell r="D12">
            <v>3427559</v>
          </cell>
        </row>
        <row r="13">
          <cell r="C13">
            <v>23338672</v>
          </cell>
          <cell r="D13">
            <v>14306560</v>
          </cell>
        </row>
        <row r="20">
          <cell r="C20">
            <v>154064732</v>
          </cell>
          <cell r="D20">
            <v>155670359</v>
          </cell>
        </row>
        <row r="27">
          <cell r="C27">
            <v>28380608</v>
          </cell>
          <cell r="D27">
            <v>12672480</v>
          </cell>
        </row>
        <row r="30">
          <cell r="C30">
            <v>28500000</v>
          </cell>
          <cell r="D30">
            <v>62061047</v>
          </cell>
        </row>
        <row r="31">
          <cell r="C31">
            <v>2500000</v>
          </cell>
          <cell r="D31">
            <v>2013775</v>
          </cell>
        </row>
        <row r="32">
          <cell r="C32">
            <v>26000000</v>
          </cell>
          <cell r="D32">
            <v>60047272</v>
          </cell>
        </row>
        <row r="34">
          <cell r="C34">
            <v>2500000</v>
          </cell>
        </row>
        <row r="36">
          <cell r="D36">
            <v>4762968</v>
          </cell>
        </row>
        <row r="38">
          <cell r="C38">
            <v>6230600</v>
          </cell>
          <cell r="D38">
            <v>5656759</v>
          </cell>
        </row>
        <row r="39">
          <cell r="C39">
            <v>63500</v>
          </cell>
        </row>
        <row r="41">
          <cell r="C41">
            <v>2250000</v>
          </cell>
        </row>
        <row r="48">
          <cell r="D48">
            <v>5659341</v>
          </cell>
        </row>
        <row r="76">
          <cell r="C76">
            <v>48010879</v>
          </cell>
          <cell r="D76">
            <v>41814642</v>
          </cell>
        </row>
        <row r="79">
          <cell r="C79">
            <v>7701948</v>
          </cell>
          <cell r="D79">
            <v>8828584</v>
          </cell>
        </row>
        <row r="94">
          <cell r="C94">
            <v>145027346</v>
          </cell>
          <cell r="D94">
            <v>141812523</v>
          </cell>
        </row>
        <row r="95">
          <cell r="C95">
            <v>15934473</v>
          </cell>
          <cell r="D95">
            <v>15556674</v>
          </cell>
        </row>
        <row r="96">
          <cell r="C96">
            <v>49021736</v>
          </cell>
          <cell r="D96">
            <v>78355778</v>
          </cell>
        </row>
        <row r="97">
          <cell r="C97">
            <v>25285000</v>
          </cell>
          <cell r="D97">
            <v>18879609</v>
          </cell>
        </row>
        <row r="98">
          <cell r="C98">
            <v>65830196</v>
          </cell>
          <cell r="D98">
            <v>68097074</v>
          </cell>
        </row>
        <row r="105">
          <cell r="C105">
            <v>61092196</v>
          </cell>
          <cell r="D105">
            <v>58047378</v>
          </cell>
        </row>
        <row r="110">
          <cell r="C110">
            <v>4688000</v>
          </cell>
          <cell r="D110">
            <v>3689800</v>
          </cell>
        </row>
        <row r="112">
          <cell r="C112">
            <v>50000</v>
          </cell>
        </row>
        <row r="115">
          <cell r="C115">
            <v>376686</v>
          </cell>
          <cell r="D115">
            <v>24952187</v>
          </cell>
        </row>
        <row r="117">
          <cell r="C117">
            <v>41240988</v>
          </cell>
          <cell r="D117">
            <v>18304007</v>
          </cell>
        </row>
        <row r="119">
          <cell r="C119">
            <v>9361567</v>
          </cell>
        </row>
        <row r="126">
          <cell r="D126">
            <v>0</v>
          </cell>
        </row>
        <row r="142">
          <cell r="C142">
            <v>7701948</v>
          </cell>
          <cell r="D142">
            <v>7701948</v>
          </cell>
        </row>
      </sheetData>
      <sheetData sheetId="3">
        <row r="19">
          <cell r="D19">
            <v>45078</v>
          </cell>
        </row>
        <row r="39">
          <cell r="D39">
            <v>606309</v>
          </cell>
        </row>
        <row r="47">
          <cell r="C47">
            <v>42158506</v>
          </cell>
          <cell r="D47">
            <v>39636949</v>
          </cell>
        </row>
        <row r="48">
          <cell r="C48">
            <v>7104056</v>
          </cell>
          <cell r="D48">
            <v>6521139</v>
          </cell>
        </row>
        <row r="49">
          <cell r="C49">
            <v>6572401</v>
          </cell>
          <cell r="D49">
            <v>6982490</v>
          </cell>
        </row>
      </sheetData>
      <sheetData sheetId="4">
        <row r="9">
          <cell r="D9">
            <v>5216882</v>
          </cell>
        </row>
        <row r="10">
          <cell r="C10">
            <v>10534615</v>
          </cell>
          <cell r="D10">
            <v>3931597</v>
          </cell>
        </row>
        <row r="13">
          <cell r="C13">
            <v>12784905</v>
          </cell>
          <cell r="D13">
            <v>14041282</v>
          </cell>
        </row>
        <row r="14">
          <cell r="C14">
            <v>6296269</v>
          </cell>
          <cell r="D14">
            <v>5083193</v>
          </cell>
        </row>
        <row r="19">
          <cell r="D19">
            <v>464786</v>
          </cell>
        </row>
        <row r="38">
          <cell r="D38">
            <v>2062724</v>
          </cell>
        </row>
        <row r="46">
          <cell r="C46">
            <v>48359338</v>
          </cell>
          <cell r="D46">
            <v>47393787</v>
          </cell>
        </row>
        <row r="47">
          <cell r="C47">
            <v>8462884</v>
          </cell>
          <cell r="D47">
            <v>8165744</v>
          </cell>
        </row>
        <row r="48">
          <cell r="C48">
            <v>63225264</v>
          </cell>
          <cell r="D48">
            <v>56510043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1.sz.mell"/>
      <sheetName val="10.2.sz.mell "/>
      <sheetName val="1. sz tájékoztató t."/>
      <sheetName val="2. sz tájékoztató t"/>
      <sheetName val="3. sz tájékoztató t."/>
      <sheetName val="4.sz tájékoztató t."/>
      <sheetName val="5.sz.tájékoztató t."/>
      <sheetName val="6.sz tájékoztató t. "/>
      <sheetName val="7.sz.tájákoztató t."/>
      <sheetName val="8.sz tájékoztató t."/>
      <sheetName val="9.sz tájékoztató t."/>
      <sheetName val="10. sz tájékoztató t.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F9C5-321D-49DE-B6F5-9941A0FA460F}">
  <sheetPr>
    <tabColor rgb="FF92D050"/>
  </sheetPr>
  <dimension ref="A1:H159"/>
  <sheetViews>
    <sheetView tabSelected="1" view="pageLayout" zoomScaleNormal="100" zoomScaleSheetLayoutView="100" workbookViewId="0">
      <selection activeCell="D3" sqref="D3"/>
    </sheetView>
  </sheetViews>
  <sheetFormatPr defaultColWidth="8.1640625" defaultRowHeight="15.75" x14ac:dyDescent="0.25"/>
  <cols>
    <col min="1" max="1" width="9.5" style="1" customWidth="1"/>
    <col min="2" max="2" width="73.1640625" style="1" customWidth="1"/>
    <col min="3" max="4" width="21.6640625" style="2" customWidth="1"/>
    <col min="5" max="5" width="13.5" style="1" customWidth="1"/>
    <col min="6" max="255" width="9.33203125" style="1" customWidth="1"/>
    <col min="256" max="16384" width="8.1640625" style="1"/>
  </cols>
  <sheetData>
    <row r="1" spans="1:5" ht="15.95" customHeight="1" x14ac:dyDescent="0.25">
      <c r="A1" s="80" t="s">
        <v>270</v>
      </c>
      <c r="B1" s="80"/>
      <c r="C1" s="80"/>
      <c r="D1" s="1"/>
    </row>
    <row r="2" spans="1:5" ht="15.95" customHeight="1" thickBot="1" x14ac:dyDescent="0.3">
      <c r="A2" s="79" t="s">
        <v>269</v>
      </c>
      <c r="B2" s="79"/>
      <c r="C2" s="6"/>
      <c r="D2" s="6" t="s">
        <v>268</v>
      </c>
    </row>
    <row r="3" spans="1:5" ht="38.1" customHeight="1" thickBot="1" x14ac:dyDescent="0.3">
      <c r="A3" s="55" t="s">
        <v>129</v>
      </c>
      <c r="B3" s="54" t="s">
        <v>267</v>
      </c>
      <c r="C3" s="53" t="s">
        <v>266</v>
      </c>
      <c r="D3" s="53" t="s">
        <v>265</v>
      </c>
    </row>
    <row r="4" spans="1:5" s="49" customFormat="1" ht="12" customHeight="1" thickBot="1" x14ac:dyDescent="0.25">
      <c r="A4" s="78"/>
      <c r="B4" s="77" t="s">
        <v>127</v>
      </c>
      <c r="C4" s="76" t="s">
        <v>126</v>
      </c>
      <c r="D4" s="76" t="s">
        <v>264</v>
      </c>
    </row>
    <row r="5" spans="1:5" s="7" customFormat="1" ht="12" customHeight="1" thickBot="1" x14ac:dyDescent="0.25">
      <c r="A5" s="5" t="s">
        <v>125</v>
      </c>
      <c r="B5" s="72" t="s">
        <v>263</v>
      </c>
      <c r="C5" s="3">
        <f>+C6+C7+C8+C9+C10+C11</f>
        <v>228344333</v>
      </c>
      <c r="D5" s="3">
        <f>+D6+D7+D8+D9+D10+D11</f>
        <v>230265013</v>
      </c>
      <c r="E5" s="8"/>
    </row>
    <row r="6" spans="1:5" s="7" customFormat="1" ht="12" customHeight="1" x14ac:dyDescent="0.2">
      <c r="A6" s="17" t="s">
        <v>123</v>
      </c>
      <c r="B6" s="69" t="s">
        <v>262</v>
      </c>
      <c r="C6" s="24">
        <f>'[1]9.1. sz. mell'!C9</f>
        <v>76104396</v>
      </c>
      <c r="D6" s="24">
        <f>'[1]9.1. sz. mell'!D9</f>
        <v>76903191</v>
      </c>
      <c r="E6" s="8"/>
    </row>
    <row r="7" spans="1:5" s="7" customFormat="1" ht="12" customHeight="1" x14ac:dyDescent="0.2">
      <c r="A7" s="36" t="s">
        <v>121</v>
      </c>
      <c r="B7" s="67" t="s">
        <v>261</v>
      </c>
      <c r="C7" s="24">
        <f>'[1]9.1. sz. mell'!C10</f>
        <v>57742500</v>
      </c>
      <c r="D7" s="24">
        <f>'[1]9.1. sz. mell'!D10</f>
        <v>64694770</v>
      </c>
      <c r="E7" s="8"/>
    </row>
    <row r="8" spans="1:5" s="7" customFormat="1" ht="12" customHeight="1" x14ac:dyDescent="0.2">
      <c r="A8" s="36" t="s">
        <v>119</v>
      </c>
      <c r="B8" s="67" t="s">
        <v>260</v>
      </c>
      <c r="C8" s="24">
        <f>'[1]9.1. sz. mell'!C11</f>
        <v>68607976</v>
      </c>
      <c r="D8" s="24">
        <f>'[1]9.1. sz. mell'!D11</f>
        <v>70932933</v>
      </c>
      <c r="E8" s="8"/>
    </row>
    <row r="9" spans="1:5" s="7" customFormat="1" ht="12" customHeight="1" x14ac:dyDescent="0.2">
      <c r="A9" s="36" t="s">
        <v>117</v>
      </c>
      <c r="B9" s="67" t="s">
        <v>259</v>
      </c>
      <c r="C9" s="24">
        <f>'[1]9.1. sz. mell'!C12</f>
        <v>2550789</v>
      </c>
      <c r="D9" s="24">
        <f>'[1]9.1. sz. mell'!D12</f>
        <v>3427559</v>
      </c>
      <c r="E9" s="8"/>
    </row>
    <row r="10" spans="1:5" s="7" customFormat="1" ht="12" customHeight="1" x14ac:dyDescent="0.2">
      <c r="A10" s="36" t="s">
        <v>258</v>
      </c>
      <c r="B10" s="26" t="s">
        <v>257</v>
      </c>
      <c r="C10" s="24">
        <f>'[1]9.1. sz. mell'!C13</f>
        <v>23338672</v>
      </c>
      <c r="D10" s="24">
        <f>'[1]9.1. sz. mell'!D13</f>
        <v>14306560</v>
      </c>
      <c r="E10" s="8"/>
    </row>
    <row r="11" spans="1:5" s="7" customFormat="1" ht="12" customHeight="1" thickBot="1" x14ac:dyDescent="0.25">
      <c r="A11" s="39" t="s">
        <v>113</v>
      </c>
      <c r="B11" s="27" t="s">
        <v>256</v>
      </c>
      <c r="C11" s="24">
        <f>'[1]9.1. sz. mell'!C14</f>
        <v>0</v>
      </c>
      <c r="D11" s="24">
        <f>'[1]9.1. sz. mell'!D14</f>
        <v>0</v>
      </c>
      <c r="E11" s="8"/>
    </row>
    <row r="12" spans="1:5" s="7" customFormat="1" ht="12" customHeight="1" thickBot="1" x14ac:dyDescent="0.25">
      <c r="A12" s="5" t="s">
        <v>1</v>
      </c>
      <c r="B12" s="65" t="s">
        <v>255</v>
      </c>
      <c r="C12" s="3">
        <f>+C13+C14+C15+C16+C17</f>
        <v>154064732</v>
      </c>
      <c r="D12" s="3">
        <f>+D13+D14+D15+D16+D17</f>
        <v>155670359</v>
      </c>
      <c r="E12" s="8"/>
    </row>
    <row r="13" spans="1:5" s="7" customFormat="1" ht="12" customHeight="1" x14ac:dyDescent="0.2">
      <c r="A13" s="17" t="s">
        <v>84</v>
      </c>
      <c r="B13" s="69" t="s">
        <v>254</v>
      </c>
      <c r="C13" s="24"/>
      <c r="D13" s="24"/>
      <c r="E13" s="8"/>
    </row>
    <row r="14" spans="1:5" s="7" customFormat="1" ht="12" customHeight="1" x14ac:dyDescent="0.2">
      <c r="A14" s="36" t="s">
        <v>82</v>
      </c>
      <c r="B14" s="67" t="s">
        <v>253</v>
      </c>
      <c r="C14" s="42"/>
      <c r="D14" s="42"/>
      <c r="E14" s="8"/>
    </row>
    <row r="15" spans="1:5" s="7" customFormat="1" ht="12" customHeight="1" x14ac:dyDescent="0.2">
      <c r="A15" s="36" t="s">
        <v>80</v>
      </c>
      <c r="B15" s="67" t="s">
        <v>252</v>
      </c>
      <c r="C15" s="42"/>
      <c r="D15" s="42"/>
      <c r="E15" s="8"/>
    </row>
    <row r="16" spans="1:5" s="7" customFormat="1" ht="12" customHeight="1" x14ac:dyDescent="0.2">
      <c r="A16" s="36" t="s">
        <v>78</v>
      </c>
      <c r="B16" s="67" t="s">
        <v>251</v>
      </c>
      <c r="C16" s="42"/>
      <c r="D16" s="42"/>
      <c r="E16" s="8"/>
    </row>
    <row r="17" spans="1:5" s="7" customFormat="1" ht="12" customHeight="1" x14ac:dyDescent="0.2">
      <c r="A17" s="36" t="s">
        <v>76</v>
      </c>
      <c r="B17" s="67" t="s">
        <v>250</v>
      </c>
      <c r="C17" s="42">
        <f>'[1]9.1. sz. mell'!C20</f>
        <v>154064732</v>
      </c>
      <c r="D17" s="42">
        <f>'[1]9.1. sz. mell'!D20+'[1]9.2. sz. mell'!D23</f>
        <v>155670359</v>
      </c>
      <c r="E17" s="8"/>
    </row>
    <row r="18" spans="1:5" s="7" customFormat="1" ht="12" customHeight="1" thickBot="1" x14ac:dyDescent="0.25">
      <c r="A18" s="39" t="s">
        <v>74</v>
      </c>
      <c r="B18" s="27" t="s">
        <v>249</v>
      </c>
      <c r="C18" s="35"/>
      <c r="D18" s="35"/>
      <c r="E18" s="8"/>
    </row>
    <row r="19" spans="1:5" s="7" customFormat="1" ht="12" customHeight="1" thickBot="1" x14ac:dyDescent="0.25">
      <c r="A19" s="5" t="s">
        <v>58</v>
      </c>
      <c r="B19" s="72" t="s">
        <v>248</v>
      </c>
      <c r="C19" s="3">
        <f>+C20+C21+C22+C23+C24</f>
        <v>28380608</v>
      </c>
      <c r="D19" s="3">
        <f>+D20+D21+D22+D23+D24</f>
        <v>12672480</v>
      </c>
      <c r="E19" s="8"/>
    </row>
    <row r="20" spans="1:5" s="7" customFormat="1" ht="12" customHeight="1" x14ac:dyDescent="0.2">
      <c r="A20" s="17" t="s">
        <v>247</v>
      </c>
      <c r="B20" s="69" t="s">
        <v>246</v>
      </c>
      <c r="C20" s="24"/>
      <c r="D20" s="24"/>
      <c r="E20" s="8"/>
    </row>
    <row r="21" spans="1:5" s="7" customFormat="1" ht="12" customHeight="1" x14ac:dyDescent="0.2">
      <c r="A21" s="36" t="s">
        <v>245</v>
      </c>
      <c r="B21" s="67" t="s">
        <v>244</v>
      </c>
      <c r="C21" s="42"/>
      <c r="D21" s="42"/>
      <c r="E21" s="8"/>
    </row>
    <row r="22" spans="1:5" s="7" customFormat="1" ht="12" customHeight="1" x14ac:dyDescent="0.2">
      <c r="A22" s="36" t="s">
        <v>243</v>
      </c>
      <c r="B22" s="67" t="s">
        <v>242</v>
      </c>
      <c r="C22" s="42"/>
      <c r="D22" s="42"/>
      <c r="E22" s="8"/>
    </row>
    <row r="23" spans="1:5" s="7" customFormat="1" ht="12" customHeight="1" x14ac:dyDescent="0.2">
      <c r="A23" s="36" t="s">
        <v>241</v>
      </c>
      <c r="B23" s="67" t="s">
        <v>240</v>
      </c>
      <c r="C23" s="42"/>
      <c r="D23" s="42"/>
      <c r="E23" s="8"/>
    </row>
    <row r="24" spans="1:5" s="7" customFormat="1" ht="12" customHeight="1" x14ac:dyDescent="0.2">
      <c r="A24" s="36" t="s">
        <v>239</v>
      </c>
      <c r="B24" s="67" t="s">
        <v>238</v>
      </c>
      <c r="C24" s="42">
        <f>'[1]9.1. sz. mell'!C27</f>
        <v>28380608</v>
      </c>
      <c r="D24" s="42">
        <f>'[1]9.1. sz. mell'!D27</f>
        <v>12672480</v>
      </c>
      <c r="E24" s="8"/>
    </row>
    <row r="25" spans="1:5" s="7" customFormat="1" ht="12" customHeight="1" thickBot="1" x14ac:dyDescent="0.25">
      <c r="A25" s="39" t="s">
        <v>237</v>
      </c>
      <c r="B25" s="74" t="s">
        <v>236</v>
      </c>
      <c r="C25" s="35"/>
      <c r="D25" s="35"/>
      <c r="E25" s="8"/>
    </row>
    <row r="26" spans="1:5" s="7" customFormat="1" ht="12" customHeight="1" thickBot="1" x14ac:dyDescent="0.25">
      <c r="A26" s="5" t="s">
        <v>235</v>
      </c>
      <c r="B26" s="72" t="s">
        <v>234</v>
      </c>
      <c r="C26" s="3">
        <f>C27+C31+C33</f>
        <v>31000000</v>
      </c>
      <c r="D26" s="3">
        <f>D27+D31+D33</f>
        <v>66824015</v>
      </c>
      <c r="E26" s="8"/>
    </row>
    <row r="27" spans="1:5" s="7" customFormat="1" ht="12" customHeight="1" x14ac:dyDescent="0.2">
      <c r="A27" s="17" t="s">
        <v>54</v>
      </c>
      <c r="B27" s="69" t="s">
        <v>233</v>
      </c>
      <c r="C27" s="24">
        <f>'[1]9.1. sz. mell'!C30</f>
        <v>28500000</v>
      </c>
      <c r="D27" s="24">
        <f>'[1]9.1. sz. mell'!D30</f>
        <v>62061047</v>
      </c>
      <c r="E27" s="8"/>
    </row>
    <row r="28" spans="1:5" s="7" customFormat="1" ht="12" customHeight="1" x14ac:dyDescent="0.2">
      <c r="A28" s="36" t="s">
        <v>52</v>
      </c>
      <c r="B28" s="67" t="s">
        <v>232</v>
      </c>
      <c r="C28" s="24">
        <f>'[1]9.1. sz. mell'!C31</f>
        <v>2500000</v>
      </c>
      <c r="D28" s="24">
        <f>'[1]9.1. sz. mell'!D31</f>
        <v>2013775</v>
      </c>
      <c r="E28" s="8"/>
    </row>
    <row r="29" spans="1:5" s="7" customFormat="1" ht="12" customHeight="1" x14ac:dyDescent="0.2">
      <c r="A29" s="36" t="s">
        <v>50</v>
      </c>
      <c r="B29" s="67" t="s">
        <v>231</v>
      </c>
      <c r="C29" s="24">
        <f>'[1]9.1. sz. mell'!C32</f>
        <v>26000000</v>
      </c>
      <c r="D29" s="24">
        <f>'[1]9.1. sz. mell'!D32</f>
        <v>60047272</v>
      </c>
      <c r="E29" s="8"/>
    </row>
    <row r="30" spans="1:5" s="7" customFormat="1" ht="12" customHeight="1" x14ac:dyDescent="0.2">
      <c r="A30" s="36" t="s">
        <v>230</v>
      </c>
      <c r="B30" s="67" t="s">
        <v>229</v>
      </c>
      <c r="C30" s="24">
        <f>'[1]9.1. sz. mell'!C33</f>
        <v>0</v>
      </c>
      <c r="D30" s="24">
        <f>'[1]9.1. sz. mell'!D33</f>
        <v>0</v>
      </c>
      <c r="E30" s="8"/>
    </row>
    <row r="31" spans="1:5" s="7" customFormat="1" ht="12" customHeight="1" x14ac:dyDescent="0.2">
      <c r="A31" s="36" t="s">
        <v>228</v>
      </c>
      <c r="B31" s="67" t="s">
        <v>227</v>
      </c>
      <c r="C31" s="24">
        <f>'[1]9.1. sz. mell'!C34</f>
        <v>2500000</v>
      </c>
      <c r="D31" s="24">
        <f>'[1]9.1. sz. mell'!D34</f>
        <v>0</v>
      </c>
      <c r="E31" s="8"/>
    </row>
    <row r="32" spans="1:5" s="7" customFormat="1" ht="12" customHeight="1" x14ac:dyDescent="0.2">
      <c r="A32" s="36" t="s">
        <v>226</v>
      </c>
      <c r="B32" s="67" t="s">
        <v>225</v>
      </c>
      <c r="C32" s="24">
        <f>'[1]9.1. sz. mell'!C35</f>
        <v>0</v>
      </c>
      <c r="D32" s="24">
        <f>'[1]9.1. sz. mell'!D35</f>
        <v>0</v>
      </c>
      <c r="E32" s="8"/>
    </row>
    <row r="33" spans="1:5" s="7" customFormat="1" ht="12" customHeight="1" thickBot="1" x14ac:dyDescent="0.25">
      <c r="A33" s="39" t="s">
        <v>224</v>
      </c>
      <c r="B33" s="75" t="s">
        <v>223</v>
      </c>
      <c r="C33" s="24">
        <f>'[1]9.1. sz. mell'!C36</f>
        <v>0</v>
      </c>
      <c r="D33" s="24">
        <f>'[1]9.1. sz. mell'!D36</f>
        <v>4762968</v>
      </c>
      <c r="E33" s="8"/>
    </row>
    <row r="34" spans="1:5" s="7" customFormat="1" ht="12" customHeight="1" thickBot="1" x14ac:dyDescent="0.25">
      <c r="A34" s="5" t="s">
        <v>48</v>
      </c>
      <c r="B34" s="72" t="s">
        <v>222</v>
      </c>
      <c r="C34" s="3">
        <f>SUM(C35:C45)</f>
        <v>38159889</v>
      </c>
      <c r="D34" s="3">
        <f>SUM(D35:D45)</f>
        <v>40098918</v>
      </c>
      <c r="E34" s="8"/>
    </row>
    <row r="35" spans="1:5" s="7" customFormat="1" ht="12" customHeight="1" x14ac:dyDescent="0.2">
      <c r="A35" s="17" t="s">
        <v>46</v>
      </c>
      <c r="B35" s="69" t="s">
        <v>221</v>
      </c>
      <c r="C35" s="24">
        <f>'[1]9.1. sz. mell'!C38+'[1]9.2. sz. mell'!C9+'[1]9.3. sz. mell'!C9</f>
        <v>6230600</v>
      </c>
      <c r="D35" s="24">
        <f>'[1]9.1. sz. mell'!D38+'[1]9.2. sz. mell'!D9+'[1]9.3. sz. mell'!D9</f>
        <v>10873641</v>
      </c>
      <c r="E35" s="8"/>
    </row>
    <row r="36" spans="1:5" s="7" customFormat="1" ht="12" customHeight="1" x14ac:dyDescent="0.2">
      <c r="A36" s="36" t="s">
        <v>44</v>
      </c>
      <c r="B36" s="67" t="s">
        <v>220</v>
      </c>
      <c r="C36" s="24">
        <f>'[1]9.1. sz. mell'!C39+'[1]9.2. sz. mell'!C10+'[1]9.3. sz. mell'!C10</f>
        <v>10598115</v>
      </c>
      <c r="D36" s="24">
        <f>'[1]9.1. sz. mell'!D39+'[1]9.2. sz. mell'!D10+'[1]9.3. sz. mell'!D10</f>
        <v>3931597</v>
      </c>
      <c r="E36" s="8"/>
    </row>
    <row r="37" spans="1:5" s="7" customFormat="1" ht="12" customHeight="1" x14ac:dyDescent="0.2">
      <c r="A37" s="36" t="s">
        <v>42</v>
      </c>
      <c r="B37" s="67" t="s">
        <v>219</v>
      </c>
      <c r="C37" s="24">
        <f>'[1]9.1. sz. mell'!C40+'[1]9.2. sz. mell'!C11+'[1]9.3. sz. mell'!C11</f>
        <v>0</v>
      </c>
      <c r="D37" s="24">
        <f>'[1]9.1. sz. mell'!D40+'[1]9.2. sz. mell'!D11+'[1]9.3. sz. mell'!D11</f>
        <v>0</v>
      </c>
      <c r="E37" s="8"/>
    </row>
    <row r="38" spans="1:5" s="7" customFormat="1" ht="12" customHeight="1" x14ac:dyDescent="0.2">
      <c r="A38" s="36" t="s">
        <v>40</v>
      </c>
      <c r="B38" s="67" t="s">
        <v>218</v>
      </c>
      <c r="C38" s="24">
        <f>'[1]9.1. sz. mell'!C41+'[1]9.2. sz. mell'!C12+'[1]9.3. sz. mell'!C12</f>
        <v>2250000</v>
      </c>
      <c r="D38" s="24">
        <f>'[1]9.1. sz. mell'!D41+'[1]9.2. sz. mell'!D12+'[1]9.3. sz. mell'!D12</f>
        <v>0</v>
      </c>
      <c r="E38" s="8"/>
    </row>
    <row r="39" spans="1:5" s="7" customFormat="1" ht="12" customHeight="1" x14ac:dyDescent="0.2">
      <c r="A39" s="36" t="s">
        <v>38</v>
      </c>
      <c r="B39" s="67" t="s">
        <v>217</v>
      </c>
      <c r="C39" s="24">
        <f>'[1]9.1. sz. mell'!C42+'[1]9.2. sz. mell'!C13+'[1]9.3. sz. mell'!C13</f>
        <v>12784905</v>
      </c>
      <c r="D39" s="24">
        <f>'[1]9.1. sz. mell'!D42+'[1]9.2. sz. mell'!D13+'[1]9.3. sz. mell'!D13</f>
        <v>14041282</v>
      </c>
      <c r="E39" s="8"/>
    </row>
    <row r="40" spans="1:5" s="7" customFormat="1" ht="12" customHeight="1" x14ac:dyDescent="0.2">
      <c r="A40" s="36" t="s">
        <v>36</v>
      </c>
      <c r="B40" s="67" t="s">
        <v>216</v>
      </c>
      <c r="C40" s="24">
        <f>'[1]9.1. sz. mell'!C43+'[1]9.2. sz. mell'!C14+'[1]9.3. sz. mell'!C14</f>
        <v>6296269</v>
      </c>
      <c r="D40" s="24">
        <f>'[1]9.1. sz. mell'!D43+'[1]9.2. sz. mell'!D14+'[1]9.3. sz. mell'!D14</f>
        <v>5083193</v>
      </c>
      <c r="E40" s="8"/>
    </row>
    <row r="41" spans="1:5" s="7" customFormat="1" ht="12" customHeight="1" x14ac:dyDescent="0.2">
      <c r="A41" s="36" t="s">
        <v>215</v>
      </c>
      <c r="B41" s="67" t="s">
        <v>214</v>
      </c>
      <c r="C41" s="24">
        <f>'[1]9.1. sz. mell'!C44+'[1]9.2. sz. mell'!C15+'[1]9.3. sz. mell'!C15</f>
        <v>0</v>
      </c>
      <c r="D41" s="24">
        <f>'[1]9.1. sz. mell'!D44+'[1]9.2. sz. mell'!D15+'[1]9.3. sz. mell'!D15</f>
        <v>0</v>
      </c>
      <c r="E41" s="8"/>
    </row>
    <row r="42" spans="1:5" s="7" customFormat="1" ht="12" customHeight="1" x14ac:dyDescent="0.2">
      <c r="A42" s="36" t="s">
        <v>213</v>
      </c>
      <c r="B42" s="67" t="s">
        <v>212</v>
      </c>
      <c r="C42" s="24">
        <f>'[1]9.1. sz. mell'!C45+'[1]9.2. sz. mell'!C16+'[1]9.3. sz. mell'!C16</f>
        <v>0</v>
      </c>
      <c r="D42" s="24">
        <f>'[1]9.1. sz. mell'!D45+'[1]9.2. sz. mell'!D16+'[1]9.3. sz. mell'!D16</f>
        <v>0</v>
      </c>
      <c r="E42" s="8"/>
    </row>
    <row r="43" spans="1:5" s="7" customFormat="1" ht="12" customHeight="1" x14ac:dyDescent="0.2">
      <c r="A43" s="36" t="s">
        <v>211</v>
      </c>
      <c r="B43" s="67" t="s">
        <v>210</v>
      </c>
      <c r="C43" s="24">
        <f>'[1]9.1. sz. mell'!C46+'[1]9.2. sz. mell'!C17+'[1]9.3. sz. mell'!C17</f>
        <v>0</v>
      </c>
      <c r="D43" s="24">
        <f>'[1]9.1. sz. mell'!D46+'[1]9.2. sz. mell'!D17+'[1]9.3. sz. mell'!D17</f>
        <v>0</v>
      </c>
      <c r="E43" s="8"/>
    </row>
    <row r="44" spans="1:5" s="7" customFormat="1" ht="12" customHeight="1" x14ac:dyDescent="0.2">
      <c r="A44" s="39" t="s">
        <v>209</v>
      </c>
      <c r="B44" s="74" t="s">
        <v>208</v>
      </c>
      <c r="C44" s="24">
        <f>'[1]9.1. sz. mell'!C47+'[1]9.2. sz. mell'!C18+'[1]9.3. sz. mell'!C18</f>
        <v>0</v>
      </c>
      <c r="D44" s="24">
        <f>'[1]9.1. sz. mell'!D47+'[1]9.2. sz. mell'!D18+'[1]9.3. sz. mell'!D18</f>
        <v>0</v>
      </c>
      <c r="E44" s="8"/>
    </row>
    <row r="45" spans="1:5" s="7" customFormat="1" ht="12" customHeight="1" thickBot="1" x14ac:dyDescent="0.25">
      <c r="A45" s="39" t="s">
        <v>207</v>
      </c>
      <c r="B45" s="27" t="s">
        <v>206</v>
      </c>
      <c r="C45" s="24">
        <f>'[1]9.1. sz. mell'!C48+'[1]9.2. sz. mell'!C19+'[1]9.3. sz. mell'!C19</f>
        <v>0</v>
      </c>
      <c r="D45" s="24">
        <f>'[1]9.1. sz. mell'!D48+'[1]9.2. sz. mell'!D19+'[1]9.3. sz. mell'!D19</f>
        <v>6169205</v>
      </c>
      <c r="E45" s="8"/>
    </row>
    <row r="46" spans="1:5" s="7" customFormat="1" ht="12" customHeight="1" thickBot="1" x14ac:dyDescent="0.25">
      <c r="A46" s="5" t="s">
        <v>34</v>
      </c>
      <c r="B46" s="72" t="s">
        <v>205</v>
      </c>
      <c r="C46" s="3">
        <f>SUM(C47:C51)</f>
        <v>0</v>
      </c>
      <c r="D46" s="3">
        <f>SUM(D47:D51)</f>
        <v>0</v>
      </c>
      <c r="E46" s="8"/>
    </row>
    <row r="47" spans="1:5" s="7" customFormat="1" ht="12" customHeight="1" x14ac:dyDescent="0.2">
      <c r="A47" s="17" t="s">
        <v>32</v>
      </c>
      <c r="B47" s="69" t="s">
        <v>204</v>
      </c>
      <c r="C47" s="24">
        <f>'[1]9.1. sz. mell'!C50</f>
        <v>0</v>
      </c>
      <c r="D47" s="24">
        <f>'[1]9.1. sz. mell'!D50</f>
        <v>0</v>
      </c>
      <c r="E47" s="8"/>
    </row>
    <row r="48" spans="1:5" s="7" customFormat="1" ht="12" customHeight="1" x14ac:dyDescent="0.2">
      <c r="A48" s="36" t="s">
        <v>30</v>
      </c>
      <c r="B48" s="67" t="s">
        <v>203</v>
      </c>
      <c r="C48" s="24">
        <f>'[1]9.1. sz. mell'!C51</f>
        <v>0</v>
      </c>
      <c r="D48" s="24">
        <f>'[1]9.1. sz. mell'!D51</f>
        <v>0</v>
      </c>
      <c r="E48" s="8"/>
    </row>
    <row r="49" spans="1:5" s="7" customFormat="1" ht="12" customHeight="1" x14ac:dyDescent="0.2">
      <c r="A49" s="36" t="s">
        <v>28</v>
      </c>
      <c r="B49" s="67" t="s">
        <v>202</v>
      </c>
      <c r="C49" s="24">
        <f>'[1]9.1. sz. mell'!C52</f>
        <v>0</v>
      </c>
      <c r="D49" s="24">
        <f>'[1]9.1. sz. mell'!D52</f>
        <v>0</v>
      </c>
      <c r="E49" s="8"/>
    </row>
    <row r="50" spans="1:5" s="7" customFormat="1" ht="12" customHeight="1" x14ac:dyDescent="0.2">
      <c r="A50" s="36" t="s">
        <v>26</v>
      </c>
      <c r="B50" s="67" t="s">
        <v>201</v>
      </c>
      <c r="C50" s="24">
        <f>'[1]9.1. sz. mell'!C53</f>
        <v>0</v>
      </c>
      <c r="D50" s="24">
        <f>'[1]9.1. sz. mell'!D53</f>
        <v>0</v>
      </c>
      <c r="E50" s="8">
        <f t="shared" ref="E50:E61" si="0">D50-C50</f>
        <v>0</v>
      </c>
    </row>
    <row r="51" spans="1:5" s="7" customFormat="1" ht="12" customHeight="1" thickBot="1" x14ac:dyDescent="0.25">
      <c r="A51" s="39" t="s">
        <v>200</v>
      </c>
      <c r="B51" s="27" t="s">
        <v>199</v>
      </c>
      <c r="C51" s="24">
        <f>'[1]9.1. sz. mell'!C54</f>
        <v>0</v>
      </c>
      <c r="D51" s="24">
        <f>'[1]9.1. sz. mell'!D54</f>
        <v>0</v>
      </c>
      <c r="E51" s="8">
        <f t="shared" si="0"/>
        <v>0</v>
      </c>
    </row>
    <row r="52" spans="1:5" s="7" customFormat="1" ht="12" customHeight="1" thickBot="1" x14ac:dyDescent="0.25">
      <c r="A52" s="5" t="s">
        <v>198</v>
      </c>
      <c r="B52" s="72" t="s">
        <v>197</v>
      </c>
      <c r="C52" s="3">
        <f>SUM(C53:C55)</f>
        <v>0</v>
      </c>
      <c r="D52" s="3">
        <f>SUM(D53:D55)</f>
        <v>0</v>
      </c>
      <c r="E52" s="8">
        <f t="shared" si="0"/>
        <v>0</v>
      </c>
    </row>
    <row r="53" spans="1:5" s="7" customFormat="1" ht="12" customHeight="1" x14ac:dyDescent="0.2">
      <c r="A53" s="17" t="s">
        <v>22</v>
      </c>
      <c r="B53" s="69" t="s">
        <v>196</v>
      </c>
      <c r="C53" s="24"/>
      <c r="D53" s="24"/>
      <c r="E53" s="8">
        <f t="shared" si="0"/>
        <v>0</v>
      </c>
    </row>
    <row r="54" spans="1:5" s="7" customFormat="1" ht="12" customHeight="1" x14ac:dyDescent="0.2">
      <c r="A54" s="36" t="s">
        <v>20</v>
      </c>
      <c r="B54" s="67" t="s">
        <v>195</v>
      </c>
      <c r="C54" s="42"/>
      <c r="D54" s="42"/>
      <c r="E54" s="8">
        <f t="shared" si="0"/>
        <v>0</v>
      </c>
    </row>
    <row r="55" spans="1:5" s="7" customFormat="1" ht="12" customHeight="1" x14ac:dyDescent="0.2">
      <c r="A55" s="36" t="s">
        <v>18</v>
      </c>
      <c r="B55" s="67" t="s">
        <v>194</v>
      </c>
      <c r="C55" s="42"/>
      <c r="D55" s="42"/>
      <c r="E55" s="8">
        <f t="shared" si="0"/>
        <v>0</v>
      </c>
    </row>
    <row r="56" spans="1:5" s="7" customFormat="1" ht="12" customHeight="1" thickBot="1" x14ac:dyDescent="0.25">
      <c r="A56" s="39" t="s">
        <v>16</v>
      </c>
      <c r="B56" s="27" t="s">
        <v>193</v>
      </c>
      <c r="C56" s="35"/>
      <c r="D56" s="35"/>
      <c r="E56" s="8">
        <f t="shared" si="0"/>
        <v>0</v>
      </c>
    </row>
    <row r="57" spans="1:5" s="7" customFormat="1" ht="12" customHeight="1" thickBot="1" x14ac:dyDescent="0.25">
      <c r="A57" s="5" t="s">
        <v>12</v>
      </c>
      <c r="B57" s="65" t="s">
        <v>192</v>
      </c>
      <c r="C57" s="3">
        <f>SUM(C58:C60)</f>
        <v>0</v>
      </c>
      <c r="D57" s="3">
        <f>SUM(D58:D60)</f>
        <v>0</v>
      </c>
      <c r="E57" s="8">
        <f t="shared" si="0"/>
        <v>0</v>
      </c>
    </row>
    <row r="58" spans="1:5" s="7" customFormat="1" ht="12" customHeight="1" x14ac:dyDescent="0.2">
      <c r="A58" s="17" t="s">
        <v>191</v>
      </c>
      <c r="B58" s="69" t="s">
        <v>190</v>
      </c>
      <c r="C58" s="42"/>
      <c r="D58" s="42"/>
      <c r="E58" s="8">
        <f t="shared" si="0"/>
        <v>0</v>
      </c>
    </row>
    <row r="59" spans="1:5" s="7" customFormat="1" ht="12" customHeight="1" x14ac:dyDescent="0.2">
      <c r="A59" s="36" t="s">
        <v>189</v>
      </c>
      <c r="B59" s="67" t="s">
        <v>188</v>
      </c>
      <c r="C59" s="42"/>
      <c r="D59" s="42"/>
      <c r="E59" s="8">
        <f t="shared" si="0"/>
        <v>0</v>
      </c>
    </row>
    <row r="60" spans="1:5" s="7" customFormat="1" ht="12" customHeight="1" x14ac:dyDescent="0.2">
      <c r="A60" s="36" t="s">
        <v>187</v>
      </c>
      <c r="B60" s="67" t="s">
        <v>186</v>
      </c>
      <c r="C60" s="42"/>
      <c r="D60" s="42"/>
      <c r="E60" s="8">
        <f t="shared" si="0"/>
        <v>0</v>
      </c>
    </row>
    <row r="61" spans="1:5" s="7" customFormat="1" ht="12" customHeight="1" thickBot="1" x14ac:dyDescent="0.25">
      <c r="A61" s="39" t="s">
        <v>185</v>
      </c>
      <c r="B61" s="27" t="s">
        <v>184</v>
      </c>
      <c r="C61" s="42"/>
      <c r="D61" s="42"/>
      <c r="E61" s="8">
        <f t="shared" si="0"/>
        <v>0</v>
      </c>
    </row>
    <row r="62" spans="1:5" s="7" customFormat="1" ht="12" customHeight="1" thickBot="1" x14ac:dyDescent="0.25">
      <c r="A62" s="73" t="s">
        <v>183</v>
      </c>
      <c r="B62" s="72" t="s">
        <v>182</v>
      </c>
      <c r="C62" s="3">
        <f>+C5+C12+C19+C26+C34+C46+C52+C57</f>
        <v>479949562</v>
      </c>
      <c r="D62" s="3">
        <f>+D5+D12+D19+D26+D34+D46+D52+D57</f>
        <v>505530785</v>
      </c>
      <c r="E62" s="8"/>
    </row>
    <row r="63" spans="1:5" s="7" customFormat="1" ht="12" customHeight="1" thickBot="1" x14ac:dyDescent="0.25">
      <c r="A63" s="63" t="s">
        <v>181</v>
      </c>
      <c r="B63" s="65" t="s">
        <v>180</v>
      </c>
      <c r="C63" s="3">
        <f>SUM(C64:C66)</f>
        <v>0</v>
      </c>
      <c r="D63" s="3">
        <f>SUM(D64:D66)</f>
        <v>0</v>
      </c>
      <c r="E63" s="8"/>
    </row>
    <row r="64" spans="1:5" s="7" customFormat="1" ht="12" customHeight="1" x14ac:dyDescent="0.2">
      <c r="A64" s="17" t="s">
        <v>179</v>
      </c>
      <c r="B64" s="69" t="s">
        <v>178</v>
      </c>
      <c r="C64" s="42"/>
      <c r="D64" s="42"/>
      <c r="E64" s="8"/>
    </row>
    <row r="65" spans="1:5" s="7" customFormat="1" ht="12" customHeight="1" x14ac:dyDescent="0.2">
      <c r="A65" s="36" t="s">
        <v>177</v>
      </c>
      <c r="B65" s="67" t="s">
        <v>176</v>
      </c>
      <c r="C65" s="42"/>
      <c r="D65" s="42"/>
      <c r="E65" s="8"/>
    </row>
    <row r="66" spans="1:5" s="7" customFormat="1" ht="12" customHeight="1" thickBot="1" x14ac:dyDescent="0.25">
      <c r="A66" s="39" t="s">
        <v>175</v>
      </c>
      <c r="B66" s="71" t="s">
        <v>174</v>
      </c>
      <c r="C66" s="42">
        <f>'[2]9.1. sz. mell'!C69</f>
        <v>0</v>
      </c>
      <c r="D66" s="42">
        <f>'[2]9.1. sz. mell'!D69</f>
        <v>0</v>
      </c>
      <c r="E66" s="8"/>
    </row>
    <row r="67" spans="1:5" s="7" customFormat="1" ht="12" customHeight="1" thickBot="1" x14ac:dyDescent="0.25">
      <c r="A67" s="63" t="s">
        <v>173</v>
      </c>
      <c r="B67" s="65" t="s">
        <v>172</v>
      </c>
      <c r="C67" s="3">
        <f>SUM(C68:C71)</f>
        <v>0</v>
      </c>
      <c r="D67" s="3">
        <f>SUM(D68:D71)</f>
        <v>0</v>
      </c>
      <c r="E67" s="8"/>
    </row>
    <row r="68" spans="1:5" s="7" customFormat="1" ht="12" customHeight="1" x14ac:dyDescent="0.2">
      <c r="A68" s="17" t="s">
        <v>171</v>
      </c>
      <c r="B68" s="69" t="s">
        <v>170</v>
      </c>
      <c r="C68" s="42"/>
      <c r="D68" s="42"/>
      <c r="E68" s="8"/>
    </row>
    <row r="69" spans="1:5" s="7" customFormat="1" ht="12" customHeight="1" x14ac:dyDescent="0.2">
      <c r="A69" s="36" t="s">
        <v>169</v>
      </c>
      <c r="B69" s="67" t="s">
        <v>168</v>
      </c>
      <c r="C69" s="42"/>
      <c r="D69" s="42"/>
      <c r="E69" s="8"/>
    </row>
    <row r="70" spans="1:5" s="7" customFormat="1" ht="12" customHeight="1" x14ac:dyDescent="0.2">
      <c r="A70" s="36" t="s">
        <v>167</v>
      </c>
      <c r="B70" s="67" t="s">
        <v>166</v>
      </c>
      <c r="C70" s="42"/>
      <c r="D70" s="42"/>
      <c r="E70" s="8"/>
    </row>
    <row r="71" spans="1:5" s="7" customFormat="1" ht="12" customHeight="1" thickBot="1" x14ac:dyDescent="0.25">
      <c r="A71" s="39" t="s">
        <v>165</v>
      </c>
      <c r="B71" s="27" t="s">
        <v>164</v>
      </c>
      <c r="C71" s="42"/>
      <c r="D71" s="42"/>
      <c r="E71" s="8"/>
    </row>
    <row r="72" spans="1:5" s="7" customFormat="1" ht="12" customHeight="1" thickBot="1" x14ac:dyDescent="0.25">
      <c r="A72" s="63" t="s">
        <v>163</v>
      </c>
      <c r="B72" s="65" t="s">
        <v>162</v>
      </c>
      <c r="C72" s="3">
        <f>SUM(C73:C74)</f>
        <v>48010879</v>
      </c>
      <c r="D72" s="3">
        <f>SUM(D73:D74)</f>
        <v>44483675</v>
      </c>
      <c r="E72" s="8"/>
    </row>
    <row r="73" spans="1:5" s="7" customFormat="1" ht="12" customHeight="1" x14ac:dyDescent="0.2">
      <c r="A73" s="17" t="s">
        <v>161</v>
      </c>
      <c r="B73" s="69" t="s">
        <v>160</v>
      </c>
      <c r="C73" s="42">
        <f>'[1]9.1. sz. mell'!C76+'[1]9.2. sz. mell'!C39+'[1]9.3. sz. mell'!C38</f>
        <v>48010879</v>
      </c>
      <c r="D73" s="42">
        <f>'[1]9.1. sz. mell'!D76+'[1]9.2. sz. mell'!D39+'[1]9.3. sz. mell'!D38</f>
        <v>44483675</v>
      </c>
      <c r="E73" s="8"/>
    </row>
    <row r="74" spans="1:5" s="7" customFormat="1" ht="12" customHeight="1" thickBot="1" x14ac:dyDescent="0.25">
      <c r="A74" s="39" t="s">
        <v>159</v>
      </c>
      <c r="B74" s="27" t="s">
        <v>158</v>
      </c>
      <c r="C74" s="42"/>
      <c r="D74" s="42"/>
      <c r="E74" s="8"/>
    </row>
    <row r="75" spans="1:5" s="7" customFormat="1" ht="12" customHeight="1" thickBot="1" x14ac:dyDescent="0.25">
      <c r="A75" s="63" t="s">
        <v>157</v>
      </c>
      <c r="B75" s="65" t="s">
        <v>156</v>
      </c>
      <c r="C75" s="3">
        <f>SUM(C76:C78)</f>
        <v>7701948</v>
      </c>
      <c r="D75" s="3">
        <f>SUM(D76:D78)</f>
        <v>8828584</v>
      </c>
      <c r="E75" s="8"/>
    </row>
    <row r="76" spans="1:5" s="7" customFormat="1" ht="12" customHeight="1" x14ac:dyDescent="0.2">
      <c r="A76" s="17" t="s">
        <v>155</v>
      </c>
      <c r="B76" s="69" t="s">
        <v>154</v>
      </c>
      <c r="C76" s="42">
        <f>'[1]9.1. sz. mell'!C79</f>
        <v>7701948</v>
      </c>
      <c r="D76" s="42">
        <f>'[1]9.1. sz. mell'!D79</f>
        <v>8828584</v>
      </c>
      <c r="E76" s="8"/>
    </row>
    <row r="77" spans="1:5" s="7" customFormat="1" ht="12" customHeight="1" x14ac:dyDescent="0.2">
      <c r="A77" s="36" t="s">
        <v>153</v>
      </c>
      <c r="B77" s="67" t="s">
        <v>152</v>
      </c>
      <c r="C77" s="42"/>
      <c r="D77" s="42"/>
      <c r="E77" s="8"/>
    </row>
    <row r="78" spans="1:5" s="7" customFormat="1" ht="12" customHeight="1" thickBot="1" x14ac:dyDescent="0.25">
      <c r="A78" s="39" t="s">
        <v>151</v>
      </c>
      <c r="B78" s="27" t="s">
        <v>150</v>
      </c>
      <c r="C78" s="42"/>
      <c r="D78" s="42"/>
      <c r="E78" s="8"/>
    </row>
    <row r="79" spans="1:5" s="7" customFormat="1" ht="12" customHeight="1" thickBot="1" x14ac:dyDescent="0.25">
      <c r="A79" s="63" t="s">
        <v>149</v>
      </c>
      <c r="B79" s="65" t="s">
        <v>148</v>
      </c>
      <c r="C79" s="3">
        <f>SUM(C80:C83)</f>
        <v>0</v>
      </c>
      <c r="D79" s="3">
        <f>SUM(D80:D83)</f>
        <v>0</v>
      </c>
      <c r="E79" s="8"/>
    </row>
    <row r="80" spans="1:5" s="7" customFormat="1" ht="12" customHeight="1" x14ac:dyDescent="0.2">
      <c r="A80" s="70" t="s">
        <v>147</v>
      </c>
      <c r="B80" s="69" t="s">
        <v>146</v>
      </c>
      <c r="C80" s="42"/>
      <c r="D80" s="42"/>
      <c r="E80" s="8"/>
    </row>
    <row r="81" spans="1:5" s="7" customFormat="1" ht="12" customHeight="1" x14ac:dyDescent="0.2">
      <c r="A81" s="68" t="s">
        <v>145</v>
      </c>
      <c r="B81" s="67" t="s">
        <v>144</v>
      </c>
      <c r="C81" s="42"/>
      <c r="D81" s="42"/>
      <c r="E81" s="8"/>
    </row>
    <row r="82" spans="1:5" s="7" customFormat="1" ht="12" customHeight="1" x14ac:dyDescent="0.2">
      <c r="A82" s="68" t="s">
        <v>143</v>
      </c>
      <c r="B82" s="67" t="s">
        <v>142</v>
      </c>
      <c r="C82" s="42"/>
      <c r="D82" s="42"/>
      <c r="E82" s="8"/>
    </row>
    <row r="83" spans="1:5" s="7" customFormat="1" ht="12" customHeight="1" thickBot="1" x14ac:dyDescent="0.25">
      <c r="A83" s="66" t="s">
        <v>141</v>
      </c>
      <c r="B83" s="27" t="s">
        <v>140</v>
      </c>
      <c r="C83" s="42"/>
      <c r="D83" s="42"/>
      <c r="E83" s="8"/>
    </row>
    <row r="84" spans="1:5" s="7" customFormat="1" ht="12" customHeight="1" thickBot="1" x14ac:dyDescent="0.25">
      <c r="A84" s="63" t="s">
        <v>139</v>
      </c>
      <c r="B84" s="65" t="s">
        <v>138</v>
      </c>
      <c r="C84" s="64"/>
      <c r="D84" s="64"/>
      <c r="E84" s="8"/>
    </row>
    <row r="85" spans="1:5" s="7" customFormat="1" ht="13.5" customHeight="1" thickBot="1" x14ac:dyDescent="0.25">
      <c r="A85" s="63" t="s">
        <v>137</v>
      </c>
      <c r="B85" s="65" t="s">
        <v>136</v>
      </c>
      <c r="C85" s="64"/>
      <c r="D85" s="64"/>
      <c r="E85" s="8"/>
    </row>
    <row r="86" spans="1:5" s="7" customFormat="1" ht="15.75" customHeight="1" thickBot="1" x14ac:dyDescent="0.25">
      <c r="A86" s="63" t="s">
        <v>135</v>
      </c>
      <c r="B86" s="62" t="s">
        <v>134</v>
      </c>
      <c r="C86" s="3">
        <f>+C63+C67+C72+C75+C79+C85+C84</f>
        <v>55712827</v>
      </c>
      <c r="D86" s="3">
        <f>+D63+D67+D72+D75+D79+D85+D84</f>
        <v>53312259</v>
      </c>
      <c r="E86" s="8"/>
    </row>
    <row r="87" spans="1:5" s="7" customFormat="1" ht="16.5" customHeight="1" thickBot="1" x14ac:dyDescent="0.25">
      <c r="A87" s="61" t="s">
        <v>133</v>
      </c>
      <c r="B87" s="60" t="s">
        <v>132</v>
      </c>
      <c r="C87" s="3">
        <f>+C62+C86</f>
        <v>535662389</v>
      </c>
      <c r="D87" s="3">
        <f>+D62+D86</f>
        <v>558843044</v>
      </c>
      <c r="E87" s="8"/>
    </row>
    <row r="88" spans="1:5" s="7" customFormat="1" ht="83.25" customHeight="1" x14ac:dyDescent="0.2">
      <c r="A88" s="59"/>
      <c r="B88" s="58"/>
      <c r="C88" s="57"/>
      <c r="D88" s="57"/>
      <c r="E88" s="8"/>
    </row>
    <row r="89" spans="1:5" ht="16.5" customHeight="1" x14ac:dyDescent="0.25">
      <c r="A89" s="80" t="s">
        <v>131</v>
      </c>
      <c r="B89" s="80"/>
      <c r="C89" s="80"/>
      <c r="D89" s="1"/>
      <c r="E89" s="8"/>
    </row>
    <row r="90" spans="1:5" ht="16.5" customHeight="1" thickBot="1" x14ac:dyDescent="0.3">
      <c r="A90" s="81" t="s">
        <v>130</v>
      </c>
      <c r="B90" s="81"/>
      <c r="C90" s="56"/>
      <c r="D90" s="56" t="str">
        <f>D2</f>
        <v>Forintban!</v>
      </c>
      <c r="E90" s="8"/>
    </row>
    <row r="91" spans="1:5" ht="38.1" customHeight="1" thickBot="1" x14ac:dyDescent="0.3">
      <c r="A91" s="55" t="s">
        <v>129</v>
      </c>
      <c r="B91" s="54" t="s">
        <v>128</v>
      </c>
      <c r="C91" s="53" t="str">
        <f>+C3</f>
        <v>2020. évi eredeti előirányzat</v>
      </c>
      <c r="D91" s="53" t="str">
        <f>+D3</f>
        <v>2020. évi módosított előirányzat</v>
      </c>
      <c r="E91" s="8"/>
    </row>
    <row r="92" spans="1:5" s="49" customFormat="1" ht="12" customHeight="1" thickBot="1" x14ac:dyDescent="0.25">
      <c r="A92" s="52"/>
      <c r="B92" s="51" t="s">
        <v>127</v>
      </c>
      <c r="C92" s="50" t="s">
        <v>126</v>
      </c>
      <c r="D92" s="50" t="s">
        <v>126</v>
      </c>
      <c r="E92" s="8"/>
    </row>
    <row r="93" spans="1:5" ht="12" customHeight="1" thickBot="1" x14ac:dyDescent="0.3">
      <c r="A93" s="48" t="s">
        <v>125</v>
      </c>
      <c r="B93" s="47" t="s">
        <v>124</v>
      </c>
      <c r="C93" s="46">
        <f>C94+C95+C96+C97+C98+C111</f>
        <v>476981200</v>
      </c>
      <c r="D93" s="46">
        <f>D94+D95+D96+D97+D98+D111</f>
        <v>487911810</v>
      </c>
      <c r="E93" s="8"/>
    </row>
    <row r="94" spans="1:5" ht="12" customHeight="1" x14ac:dyDescent="0.25">
      <c r="A94" s="45" t="s">
        <v>123</v>
      </c>
      <c r="B94" s="44" t="s">
        <v>122</v>
      </c>
      <c r="C94" s="43">
        <f>'[1]9.1. sz. mell'!C94+'[1]9.2. sz. mell'!C47+'[1]9.3. sz. mell'!C46</f>
        <v>235545190</v>
      </c>
      <c r="D94" s="43">
        <f>'[1]9.1. sz. mell'!D94+'[1]9.2. sz. mell'!D47+'[1]9.3. sz. mell'!D46</f>
        <v>228843259</v>
      </c>
      <c r="E94" s="8"/>
    </row>
    <row r="95" spans="1:5" ht="12" customHeight="1" x14ac:dyDescent="0.25">
      <c r="A95" s="36" t="s">
        <v>121</v>
      </c>
      <c r="B95" s="28" t="s">
        <v>120</v>
      </c>
      <c r="C95" s="42">
        <f>'[1]9.1. sz. mell'!C95+'[1]9.2. sz. mell'!C48+'[1]9.3. sz. mell'!C47</f>
        <v>31501413</v>
      </c>
      <c r="D95" s="42">
        <f>'[1]9.1. sz. mell'!D95+'[1]9.2. sz. mell'!D48+'[1]9.3. sz. mell'!D47</f>
        <v>30243557</v>
      </c>
      <c r="E95" s="8"/>
    </row>
    <row r="96" spans="1:5" ht="12" customHeight="1" x14ac:dyDescent="0.25">
      <c r="A96" s="36" t="s">
        <v>119</v>
      </c>
      <c r="B96" s="28" t="s">
        <v>118</v>
      </c>
      <c r="C96" s="42">
        <f>'[1]9.1. sz. mell'!C96+'[1]9.2. sz. mell'!C49+'[1]9.3. sz. mell'!C48</f>
        <v>118819401</v>
      </c>
      <c r="D96" s="42">
        <f>'[1]9.1. sz. mell'!D96+'[1]9.2. sz. mell'!D49+'[1]9.3. sz. mell'!D48</f>
        <v>141848311</v>
      </c>
      <c r="E96" s="8"/>
    </row>
    <row r="97" spans="1:5" ht="12" customHeight="1" x14ac:dyDescent="0.25">
      <c r="A97" s="36" t="s">
        <v>117</v>
      </c>
      <c r="B97" s="37" t="s">
        <v>116</v>
      </c>
      <c r="C97" s="42">
        <f>'[1]9.1. sz. mell'!C97+'[1]9.2. sz. mell'!C50+'[1]9.3. sz. mell'!C49</f>
        <v>25285000</v>
      </c>
      <c r="D97" s="42">
        <f>'[1]9.1. sz. mell'!D97+'[1]9.2. sz. mell'!D50+'[1]9.3. sz. mell'!D49</f>
        <v>18879609</v>
      </c>
      <c r="E97" s="8"/>
    </row>
    <row r="98" spans="1:5" ht="12" customHeight="1" x14ac:dyDescent="0.25">
      <c r="A98" s="36" t="s">
        <v>115</v>
      </c>
      <c r="B98" s="41" t="s">
        <v>114</v>
      </c>
      <c r="C98" s="24">
        <f>'[1]9.1. sz. mell'!C98+'[1]9.2. sz. mell'!C51+'[1]9.3. sz. mell'!C50</f>
        <v>65830196</v>
      </c>
      <c r="D98" s="24">
        <f>'[1]9.1. sz. mell'!D98+'[1]9.2. sz. mell'!D51+'[1]9.3. sz. mell'!D50</f>
        <v>68097074</v>
      </c>
      <c r="E98" s="8"/>
    </row>
    <row r="99" spans="1:5" ht="12" customHeight="1" x14ac:dyDescent="0.25">
      <c r="A99" s="36" t="s">
        <v>113</v>
      </c>
      <c r="B99" s="28" t="s">
        <v>112</v>
      </c>
      <c r="C99" s="35"/>
      <c r="D99" s="35"/>
      <c r="E99" s="8"/>
    </row>
    <row r="100" spans="1:5" ht="12" customHeight="1" x14ac:dyDescent="0.25">
      <c r="A100" s="36" t="s">
        <v>111</v>
      </c>
      <c r="B100" s="38" t="s">
        <v>110</v>
      </c>
      <c r="C100" s="35"/>
      <c r="D100" s="35"/>
      <c r="E100" s="8"/>
    </row>
    <row r="101" spans="1:5" ht="12" customHeight="1" x14ac:dyDescent="0.25">
      <c r="A101" s="36" t="s">
        <v>109</v>
      </c>
      <c r="B101" s="38" t="s">
        <v>108</v>
      </c>
      <c r="C101" s="35"/>
      <c r="D101" s="35"/>
      <c r="E101" s="8"/>
    </row>
    <row r="102" spans="1:5" ht="12" customHeight="1" x14ac:dyDescent="0.25">
      <c r="A102" s="36" t="s">
        <v>107</v>
      </c>
      <c r="B102" s="40" t="s">
        <v>106</v>
      </c>
      <c r="C102" s="35"/>
      <c r="D102" s="35"/>
      <c r="E102" s="8"/>
    </row>
    <row r="103" spans="1:5" ht="12" customHeight="1" x14ac:dyDescent="0.25">
      <c r="A103" s="36" t="s">
        <v>105</v>
      </c>
      <c r="B103" s="23" t="s">
        <v>104</v>
      </c>
      <c r="C103" s="35"/>
      <c r="D103" s="35"/>
      <c r="E103" s="8"/>
    </row>
    <row r="104" spans="1:5" ht="12" customHeight="1" x14ac:dyDescent="0.25">
      <c r="A104" s="36" t="s">
        <v>103</v>
      </c>
      <c r="B104" s="23" t="s">
        <v>69</v>
      </c>
      <c r="C104" s="35"/>
      <c r="D104" s="35"/>
      <c r="E104" s="8"/>
    </row>
    <row r="105" spans="1:5" ht="12" customHeight="1" x14ac:dyDescent="0.25">
      <c r="A105" s="36" t="s">
        <v>102</v>
      </c>
      <c r="B105" s="40" t="s">
        <v>101</v>
      </c>
      <c r="C105" s="35">
        <f>'[1]9.1. sz. mell'!C105</f>
        <v>61092196</v>
      </c>
      <c r="D105" s="35">
        <f>'[1]9.1. sz. mell'!D105</f>
        <v>58047378</v>
      </c>
      <c r="E105" s="8"/>
    </row>
    <row r="106" spans="1:5" ht="12" customHeight="1" x14ac:dyDescent="0.25">
      <c r="A106" s="36" t="s">
        <v>100</v>
      </c>
      <c r="B106" s="40" t="s">
        <v>99</v>
      </c>
      <c r="C106" s="35">
        <f>'[1]9.1. sz. mell'!C106</f>
        <v>0</v>
      </c>
      <c r="D106" s="35">
        <f>'[1]9.1. sz. mell'!D106</f>
        <v>0</v>
      </c>
      <c r="E106" s="8"/>
    </row>
    <row r="107" spans="1:5" ht="12" customHeight="1" x14ac:dyDescent="0.25">
      <c r="A107" s="36" t="s">
        <v>98</v>
      </c>
      <c r="B107" s="23" t="s">
        <v>63</v>
      </c>
      <c r="C107" s="35">
        <f>'[1]9.1. sz. mell'!C107</f>
        <v>0</v>
      </c>
      <c r="D107" s="35">
        <f>'[1]9.1. sz. mell'!D107</f>
        <v>0</v>
      </c>
      <c r="E107" s="8"/>
    </row>
    <row r="108" spans="1:5" ht="12" customHeight="1" x14ac:dyDescent="0.25">
      <c r="A108" s="20" t="s">
        <v>97</v>
      </c>
      <c r="B108" s="38" t="s">
        <v>96</v>
      </c>
      <c r="C108" s="35">
        <f>'[1]9.1. sz. mell'!C108</f>
        <v>0</v>
      </c>
      <c r="D108" s="35">
        <f>'[1]9.1. sz. mell'!D108</f>
        <v>0</v>
      </c>
      <c r="E108" s="8"/>
    </row>
    <row r="109" spans="1:5" ht="12" customHeight="1" x14ac:dyDescent="0.25">
      <c r="A109" s="36" t="s">
        <v>95</v>
      </c>
      <c r="B109" s="38" t="s">
        <v>94</v>
      </c>
      <c r="C109" s="35">
        <f>'[1]9.1. sz. mell'!C109</f>
        <v>0</v>
      </c>
      <c r="D109" s="35">
        <f>'[1]9.1. sz. mell'!D109</f>
        <v>0</v>
      </c>
      <c r="E109" s="8"/>
    </row>
    <row r="110" spans="1:5" ht="12" customHeight="1" x14ac:dyDescent="0.25">
      <c r="A110" s="39" t="s">
        <v>93</v>
      </c>
      <c r="B110" s="38" t="s">
        <v>92</v>
      </c>
      <c r="C110" s="35">
        <f>'[1]9.1. sz. mell'!C110</f>
        <v>4688000</v>
      </c>
      <c r="D110" s="35">
        <f>'[1]9.1. sz. mell'!D110</f>
        <v>3689800</v>
      </c>
      <c r="E110" s="8"/>
    </row>
    <row r="111" spans="1:5" ht="12" customHeight="1" x14ac:dyDescent="0.25">
      <c r="A111" s="36" t="s">
        <v>91</v>
      </c>
      <c r="B111" s="37" t="s">
        <v>90</v>
      </c>
      <c r="C111" s="35">
        <f>'[1]9.1. sz. mell'!C111</f>
        <v>0</v>
      </c>
      <c r="D111" s="35">
        <f>'[1]9.1. sz. mell'!D111</f>
        <v>0</v>
      </c>
      <c r="E111" s="8"/>
    </row>
    <row r="112" spans="1:5" ht="12" customHeight="1" x14ac:dyDescent="0.25">
      <c r="A112" s="36" t="s">
        <v>89</v>
      </c>
      <c r="B112" s="28" t="s">
        <v>88</v>
      </c>
      <c r="C112" s="35">
        <f>'[1]9.1. sz. mell'!C112</f>
        <v>50000</v>
      </c>
      <c r="D112" s="35">
        <f>'[1]9.1. sz. mell'!D112</f>
        <v>0</v>
      </c>
      <c r="E112" s="8"/>
    </row>
    <row r="113" spans="1:5" ht="12" customHeight="1" thickBot="1" x14ac:dyDescent="0.3">
      <c r="A113" s="34" t="s">
        <v>87</v>
      </c>
      <c r="B113" s="33" t="s">
        <v>86</v>
      </c>
      <c r="C113" s="32"/>
      <c r="D113" s="32"/>
      <c r="E113" s="8"/>
    </row>
    <row r="114" spans="1:5" ht="12" customHeight="1" thickBot="1" x14ac:dyDescent="0.3">
      <c r="A114" s="31" t="s">
        <v>1</v>
      </c>
      <c r="B114" s="30" t="s">
        <v>85</v>
      </c>
      <c r="C114" s="29">
        <f>+C115+C117+C119</f>
        <v>50979241</v>
      </c>
      <c r="D114" s="29">
        <f>+D115+D117+D119</f>
        <v>43256194</v>
      </c>
      <c r="E114" s="8"/>
    </row>
    <row r="115" spans="1:5" ht="12" customHeight="1" x14ac:dyDescent="0.25">
      <c r="A115" s="17" t="s">
        <v>84</v>
      </c>
      <c r="B115" s="28" t="s">
        <v>83</v>
      </c>
      <c r="C115" s="24">
        <f>'[1]9.1. sz. mell'!C115</f>
        <v>376686</v>
      </c>
      <c r="D115" s="24">
        <f>'[1]9.1. sz. mell'!D115</f>
        <v>24952187</v>
      </c>
      <c r="E115" s="8"/>
    </row>
    <row r="116" spans="1:5" ht="12" customHeight="1" x14ac:dyDescent="0.25">
      <c r="A116" s="17" t="s">
        <v>82</v>
      </c>
      <c r="B116" s="21" t="s">
        <v>81</v>
      </c>
      <c r="C116" s="24">
        <f>'[1]9.1. sz. mell'!C116</f>
        <v>0</v>
      </c>
      <c r="D116" s="24">
        <f>'[1]9.1. sz. mell'!D116</f>
        <v>0</v>
      </c>
      <c r="E116" s="8"/>
    </row>
    <row r="117" spans="1:5" ht="12" customHeight="1" x14ac:dyDescent="0.25">
      <c r="A117" s="17" t="s">
        <v>80</v>
      </c>
      <c r="B117" s="21" t="s">
        <v>79</v>
      </c>
      <c r="C117" s="24">
        <f>'[1]9.1. sz. mell'!C117</f>
        <v>41240988</v>
      </c>
      <c r="D117" s="24">
        <f>'[1]9.1. sz. mell'!D117</f>
        <v>18304007</v>
      </c>
      <c r="E117" s="8"/>
    </row>
    <row r="118" spans="1:5" ht="12" customHeight="1" x14ac:dyDescent="0.25">
      <c r="A118" s="17" t="s">
        <v>78</v>
      </c>
      <c r="B118" s="21" t="s">
        <v>77</v>
      </c>
      <c r="C118" s="24">
        <f>'[1]9.1. sz. mell'!C118</f>
        <v>0</v>
      </c>
      <c r="D118" s="24">
        <f>'[1]9.1. sz. mell'!D118</f>
        <v>0</v>
      </c>
      <c r="E118" s="8"/>
    </row>
    <row r="119" spans="1:5" ht="12" customHeight="1" x14ac:dyDescent="0.25">
      <c r="A119" s="17" t="s">
        <v>76</v>
      </c>
      <c r="B119" s="27" t="s">
        <v>75</v>
      </c>
      <c r="C119" s="24">
        <f>'[1]9.1. sz. mell'!C119</f>
        <v>9361567</v>
      </c>
      <c r="D119" s="24">
        <f>'[1]9.1. sz. mell'!D119</f>
        <v>0</v>
      </c>
      <c r="E119" s="8"/>
    </row>
    <row r="120" spans="1:5" ht="12" customHeight="1" x14ac:dyDescent="0.25">
      <c r="A120" s="17" t="s">
        <v>74</v>
      </c>
      <c r="B120" s="26" t="s">
        <v>73</v>
      </c>
      <c r="C120" s="24">
        <f>'[1]9.1. sz. mell'!C120</f>
        <v>0</v>
      </c>
      <c r="D120" s="24">
        <f>'[1]9.1. sz. mell'!D120</f>
        <v>0</v>
      </c>
      <c r="E120" s="8"/>
    </row>
    <row r="121" spans="1:5" ht="12" customHeight="1" x14ac:dyDescent="0.25">
      <c r="A121" s="17" t="s">
        <v>72</v>
      </c>
      <c r="B121" s="25" t="s">
        <v>71</v>
      </c>
      <c r="C121" s="24">
        <f>'[1]9.1. sz. mell'!C121</f>
        <v>0</v>
      </c>
      <c r="D121" s="24">
        <f>'[1]9.1. sz. mell'!D121</f>
        <v>0</v>
      </c>
      <c r="E121" s="8"/>
    </row>
    <row r="122" spans="1:5" x14ac:dyDescent="0.25">
      <c r="A122" s="17" t="s">
        <v>70</v>
      </c>
      <c r="B122" s="23" t="s">
        <v>69</v>
      </c>
      <c r="C122" s="24">
        <f>'[1]9.1. sz. mell'!C122</f>
        <v>0</v>
      </c>
      <c r="D122" s="24">
        <f>'[1]9.1. sz. mell'!D122</f>
        <v>0</v>
      </c>
      <c r="E122" s="8"/>
    </row>
    <row r="123" spans="1:5" ht="12" customHeight="1" x14ac:dyDescent="0.25">
      <c r="A123" s="17" t="s">
        <v>68</v>
      </c>
      <c r="B123" s="23" t="s">
        <v>67</v>
      </c>
      <c r="C123" s="24">
        <f>'[1]9.1. sz. mell'!C123</f>
        <v>0</v>
      </c>
      <c r="D123" s="24">
        <f>'[1]9.1. sz. mell'!D123</f>
        <v>0</v>
      </c>
      <c r="E123" s="8"/>
    </row>
    <row r="124" spans="1:5" ht="12" customHeight="1" x14ac:dyDescent="0.25">
      <c r="A124" s="17" t="s">
        <v>66</v>
      </c>
      <c r="B124" s="23" t="s">
        <v>65</v>
      </c>
      <c r="C124" s="24">
        <f>'[1]9.1. sz. mell'!C124</f>
        <v>0</v>
      </c>
      <c r="D124" s="24">
        <f>'[1]9.1. sz. mell'!D124</f>
        <v>0</v>
      </c>
      <c r="E124" s="8"/>
    </row>
    <row r="125" spans="1:5" ht="12" customHeight="1" x14ac:dyDescent="0.25">
      <c r="A125" s="17" t="s">
        <v>64</v>
      </c>
      <c r="B125" s="23" t="s">
        <v>63</v>
      </c>
      <c r="C125" s="24">
        <f>'[1]9.1. sz. mell'!C125</f>
        <v>0</v>
      </c>
      <c r="D125" s="24">
        <f>'[1]9.1. sz. mell'!D125</f>
        <v>0</v>
      </c>
      <c r="E125" s="8"/>
    </row>
    <row r="126" spans="1:5" ht="12" customHeight="1" x14ac:dyDescent="0.25">
      <c r="A126" s="17" t="s">
        <v>62</v>
      </c>
      <c r="B126" s="23" t="s">
        <v>61</v>
      </c>
      <c r="C126" s="24">
        <f>'[1]9.1. sz. mell'!C126</f>
        <v>0</v>
      </c>
      <c r="D126" s="24">
        <f>'[1]9.1. sz. mell'!D126</f>
        <v>0</v>
      </c>
      <c r="E126" s="8"/>
    </row>
    <row r="127" spans="1:5" ht="16.5" thickBot="1" x14ac:dyDescent="0.3">
      <c r="A127" s="20" t="s">
        <v>60</v>
      </c>
      <c r="B127" s="23" t="s">
        <v>59</v>
      </c>
      <c r="C127" s="22"/>
      <c r="D127" s="22"/>
      <c r="E127" s="8"/>
    </row>
    <row r="128" spans="1:5" ht="12" customHeight="1" thickBot="1" x14ac:dyDescent="0.3">
      <c r="A128" s="5" t="s">
        <v>58</v>
      </c>
      <c r="B128" s="13" t="s">
        <v>57</v>
      </c>
      <c r="C128" s="3">
        <f>+C93+C114</f>
        <v>527960441</v>
      </c>
      <c r="D128" s="3">
        <f>+D93+D114</f>
        <v>531168004</v>
      </c>
      <c r="E128" s="8"/>
    </row>
    <row r="129" spans="1:5" ht="12" customHeight="1" thickBot="1" x14ac:dyDescent="0.3">
      <c r="A129" s="5" t="s">
        <v>56</v>
      </c>
      <c r="B129" s="13" t="s">
        <v>55</v>
      </c>
      <c r="C129" s="3">
        <f>+C130+C131+C132</f>
        <v>0</v>
      </c>
      <c r="D129" s="3">
        <f>+D130+D131+D132</f>
        <v>0</v>
      </c>
      <c r="E129" s="8"/>
    </row>
    <row r="130" spans="1:5" ht="12" customHeight="1" x14ac:dyDescent="0.25">
      <c r="A130" s="17" t="s">
        <v>54</v>
      </c>
      <c r="B130" s="21" t="s">
        <v>53</v>
      </c>
      <c r="C130" s="15"/>
      <c r="D130" s="15"/>
      <c r="E130" s="8"/>
    </row>
    <row r="131" spans="1:5" ht="12" customHeight="1" x14ac:dyDescent="0.25">
      <c r="A131" s="17" t="s">
        <v>52</v>
      </c>
      <c r="B131" s="21" t="s">
        <v>51</v>
      </c>
      <c r="C131" s="15"/>
      <c r="D131" s="15"/>
      <c r="E131" s="8"/>
    </row>
    <row r="132" spans="1:5" ht="12" customHeight="1" thickBot="1" x14ac:dyDescent="0.3">
      <c r="A132" s="20" t="s">
        <v>50</v>
      </c>
      <c r="B132" s="21" t="s">
        <v>49</v>
      </c>
      <c r="C132" s="15">
        <f>'[1]9.1. sz. mell'!C132</f>
        <v>0</v>
      </c>
      <c r="D132" s="15">
        <f>'[1]9.1. sz. mell'!D132</f>
        <v>0</v>
      </c>
      <c r="E132" s="8"/>
    </row>
    <row r="133" spans="1:5" ht="12" customHeight="1" thickBot="1" x14ac:dyDescent="0.3">
      <c r="A133" s="5" t="s">
        <v>48</v>
      </c>
      <c r="B133" s="13" t="s">
        <v>47</v>
      </c>
      <c r="C133" s="3">
        <f>SUM(C134:C139)</f>
        <v>0</v>
      </c>
      <c r="D133" s="3">
        <f>SUM(D134:D139)</f>
        <v>0</v>
      </c>
      <c r="E133" s="8"/>
    </row>
    <row r="134" spans="1:5" ht="12" customHeight="1" x14ac:dyDescent="0.25">
      <c r="A134" s="17" t="s">
        <v>46</v>
      </c>
      <c r="B134" s="16" t="s">
        <v>45</v>
      </c>
      <c r="C134" s="15"/>
      <c r="D134" s="15"/>
      <c r="E134" s="8"/>
    </row>
    <row r="135" spans="1:5" ht="12" customHeight="1" x14ac:dyDescent="0.25">
      <c r="A135" s="17" t="s">
        <v>44</v>
      </c>
      <c r="B135" s="16" t="s">
        <v>43</v>
      </c>
      <c r="C135" s="15"/>
      <c r="D135" s="15"/>
      <c r="E135" s="8"/>
    </row>
    <row r="136" spans="1:5" ht="12" customHeight="1" x14ac:dyDescent="0.25">
      <c r="A136" s="17" t="s">
        <v>42</v>
      </c>
      <c r="B136" s="16" t="s">
        <v>41</v>
      </c>
      <c r="C136" s="15"/>
      <c r="D136" s="15"/>
      <c r="E136" s="8"/>
    </row>
    <row r="137" spans="1:5" ht="12" customHeight="1" x14ac:dyDescent="0.25">
      <c r="A137" s="17" t="s">
        <v>40</v>
      </c>
      <c r="B137" s="16" t="s">
        <v>39</v>
      </c>
      <c r="C137" s="15"/>
      <c r="D137" s="15"/>
      <c r="E137" s="8"/>
    </row>
    <row r="138" spans="1:5" ht="12" customHeight="1" x14ac:dyDescent="0.25">
      <c r="A138" s="17" t="s">
        <v>38</v>
      </c>
      <c r="B138" s="16" t="s">
        <v>37</v>
      </c>
      <c r="C138" s="15"/>
      <c r="D138" s="15"/>
      <c r="E138" s="8"/>
    </row>
    <row r="139" spans="1:5" ht="12" customHeight="1" thickBot="1" x14ac:dyDescent="0.3">
      <c r="A139" s="20" t="s">
        <v>36</v>
      </c>
      <c r="B139" s="16" t="s">
        <v>35</v>
      </c>
      <c r="C139" s="15"/>
      <c r="D139" s="15"/>
      <c r="E139" s="8"/>
    </row>
    <row r="140" spans="1:5" ht="12" customHeight="1" thickBot="1" x14ac:dyDescent="0.3">
      <c r="A140" s="5" t="s">
        <v>34</v>
      </c>
      <c r="B140" s="13" t="s">
        <v>33</v>
      </c>
      <c r="C140" s="3">
        <f>+C141+C142+C143+C144</f>
        <v>7701948</v>
      </c>
      <c r="D140" s="3">
        <f>+D141+D142+D143+D144</f>
        <v>7701948</v>
      </c>
      <c r="E140" s="8"/>
    </row>
    <row r="141" spans="1:5" ht="12" customHeight="1" x14ac:dyDescent="0.25">
      <c r="A141" s="17" t="s">
        <v>32</v>
      </c>
      <c r="B141" s="16" t="s">
        <v>31</v>
      </c>
      <c r="C141" s="15"/>
      <c r="D141" s="15"/>
      <c r="E141" s="8"/>
    </row>
    <row r="142" spans="1:5" ht="12" customHeight="1" x14ac:dyDescent="0.25">
      <c r="A142" s="17" t="s">
        <v>30</v>
      </c>
      <c r="B142" s="16" t="s">
        <v>29</v>
      </c>
      <c r="C142" s="15">
        <f>'[1]9.1. sz. mell'!C142</f>
        <v>7701948</v>
      </c>
      <c r="D142" s="15">
        <f>'[1]9.1. sz. mell'!D142</f>
        <v>7701948</v>
      </c>
      <c r="E142" s="8"/>
    </row>
    <row r="143" spans="1:5" ht="12" customHeight="1" x14ac:dyDescent="0.25">
      <c r="A143" s="17" t="s">
        <v>28</v>
      </c>
      <c r="B143" s="16" t="s">
        <v>27</v>
      </c>
      <c r="C143" s="15"/>
      <c r="D143" s="15"/>
      <c r="E143" s="8"/>
    </row>
    <row r="144" spans="1:5" ht="12" customHeight="1" thickBot="1" x14ac:dyDescent="0.3">
      <c r="A144" s="20" t="s">
        <v>26</v>
      </c>
      <c r="B144" s="19" t="s">
        <v>25</v>
      </c>
      <c r="C144" s="15"/>
      <c r="D144" s="15"/>
      <c r="E144" s="8"/>
    </row>
    <row r="145" spans="1:8" ht="12" customHeight="1" thickBot="1" x14ac:dyDescent="0.3">
      <c r="A145" s="5" t="s">
        <v>24</v>
      </c>
      <c r="B145" s="13" t="s">
        <v>23</v>
      </c>
      <c r="C145" s="18">
        <f>SUM(C146:C150)</f>
        <v>0</v>
      </c>
      <c r="D145" s="18">
        <f>SUM(D146:D150)</f>
        <v>0</v>
      </c>
      <c r="E145" s="8"/>
    </row>
    <row r="146" spans="1:8" ht="12" customHeight="1" x14ac:dyDescent="0.25">
      <c r="A146" s="17" t="s">
        <v>22</v>
      </c>
      <c r="B146" s="16" t="s">
        <v>21</v>
      </c>
      <c r="C146" s="15"/>
      <c r="D146" s="15"/>
      <c r="E146" s="8"/>
    </row>
    <row r="147" spans="1:8" ht="12" customHeight="1" x14ac:dyDescent="0.25">
      <c r="A147" s="17" t="s">
        <v>20</v>
      </c>
      <c r="B147" s="16" t="s">
        <v>19</v>
      </c>
      <c r="C147" s="15"/>
      <c r="D147" s="15"/>
      <c r="E147" s="8"/>
    </row>
    <row r="148" spans="1:8" ht="12" customHeight="1" x14ac:dyDescent="0.25">
      <c r="A148" s="17" t="s">
        <v>18</v>
      </c>
      <c r="B148" s="16" t="s">
        <v>17</v>
      </c>
      <c r="C148" s="15"/>
      <c r="D148" s="15"/>
      <c r="E148" s="8"/>
    </row>
    <row r="149" spans="1:8" ht="12" customHeight="1" x14ac:dyDescent="0.25">
      <c r="A149" s="17" t="s">
        <v>16</v>
      </c>
      <c r="B149" s="16" t="s">
        <v>15</v>
      </c>
      <c r="C149" s="15"/>
      <c r="D149" s="15"/>
      <c r="E149" s="8"/>
    </row>
    <row r="150" spans="1:8" ht="12" customHeight="1" thickBot="1" x14ac:dyDescent="0.3">
      <c r="A150" s="17" t="s">
        <v>14</v>
      </c>
      <c r="B150" s="16" t="s">
        <v>13</v>
      </c>
      <c r="C150" s="15"/>
      <c r="D150" s="15"/>
      <c r="E150" s="8"/>
    </row>
    <row r="151" spans="1:8" ht="12" customHeight="1" thickBot="1" x14ac:dyDescent="0.3">
      <c r="A151" s="5" t="s">
        <v>12</v>
      </c>
      <c r="B151" s="13" t="s">
        <v>11</v>
      </c>
      <c r="C151" s="14"/>
      <c r="D151" s="14"/>
      <c r="E151" s="8"/>
    </row>
    <row r="152" spans="1:8" ht="12" customHeight="1" thickBot="1" x14ac:dyDescent="0.3">
      <c r="A152" s="5" t="s">
        <v>10</v>
      </c>
      <c r="B152" s="13" t="s">
        <v>9</v>
      </c>
      <c r="C152" s="14"/>
      <c r="D152" s="14"/>
      <c r="E152" s="8"/>
    </row>
    <row r="153" spans="1:8" ht="15" customHeight="1" thickBot="1" x14ac:dyDescent="0.3">
      <c r="A153" s="5" t="s">
        <v>8</v>
      </c>
      <c r="B153" s="13" t="s">
        <v>7</v>
      </c>
      <c r="C153" s="9">
        <f>+C129+C133+C140+C145+C151+C152</f>
        <v>7701948</v>
      </c>
      <c r="D153" s="9">
        <f>+D129+D133+D140+D145+D151+D152</f>
        <v>7701948</v>
      </c>
      <c r="E153" s="8"/>
      <c r="F153" s="12"/>
      <c r="G153" s="12"/>
      <c r="H153" s="12"/>
    </row>
    <row r="154" spans="1:8" s="7" customFormat="1" ht="12.95" customHeight="1" thickBot="1" x14ac:dyDescent="0.25">
      <c r="A154" s="11" t="s">
        <v>6</v>
      </c>
      <c r="B154" s="10" t="s">
        <v>5</v>
      </c>
      <c r="C154" s="9">
        <f>+C128+C153</f>
        <v>535662389</v>
      </c>
      <c r="D154" s="9">
        <f>+D128+D153</f>
        <v>538869952</v>
      </c>
      <c r="E154" s="8"/>
    </row>
    <row r="155" spans="1:8" ht="7.5" customHeight="1" x14ac:dyDescent="0.25"/>
    <row r="156" spans="1:8" x14ac:dyDescent="0.25">
      <c r="A156" s="82" t="s">
        <v>4</v>
      </c>
      <c r="B156" s="82"/>
      <c r="C156" s="82"/>
      <c r="D156" s="1"/>
    </row>
    <row r="157" spans="1:8" ht="15" customHeight="1" thickBot="1" x14ac:dyDescent="0.3">
      <c r="A157" s="79" t="s">
        <v>3</v>
      </c>
      <c r="B157" s="79"/>
      <c r="C157" s="6">
        <f>C90</f>
        <v>0</v>
      </c>
      <c r="D157" s="6" t="str">
        <f>D90</f>
        <v>Forintban!</v>
      </c>
    </row>
    <row r="158" spans="1:8" ht="13.5" customHeight="1" thickBot="1" x14ac:dyDescent="0.3">
      <c r="A158" s="5">
        <v>1</v>
      </c>
      <c r="B158" s="4" t="s">
        <v>2</v>
      </c>
      <c r="C158" s="3">
        <f>+C62-C128</f>
        <v>-48010879</v>
      </c>
      <c r="D158" s="3">
        <f>+D62-D128</f>
        <v>-25637219</v>
      </c>
    </row>
    <row r="159" spans="1:8" ht="27.75" customHeight="1" thickBot="1" x14ac:dyDescent="0.3">
      <c r="A159" s="5" t="s">
        <v>1</v>
      </c>
      <c r="B159" s="4" t="s">
        <v>0</v>
      </c>
      <c r="C159" s="3">
        <f>+C86-C153</f>
        <v>48010879</v>
      </c>
      <c r="D159" s="3">
        <f>+D86-D153</f>
        <v>45610311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8" fitToHeight="2" orientation="portrait" r:id="rId1"/>
  <headerFooter alignWithMargins="0">
    <oddHeader>&amp;C&amp;"Times New Roman CE,Félkövér"&amp;12
Tyukod Nagyközség Önkormányzat
2020. ÉVI KÖLTSÉGVETÉSÉNEK ÖSSZEVONT MÉRLEGE&amp;10
&amp;R&amp;"Times New Roman CE,Félkövér dőlt"&amp;11 1.1. melléklet a 4/2021. (V.26.) önkormányzati rendelethez</oddHeader>
  </headerFooter>
  <rowBreaks count="1" manualBreakCount="1">
    <brk id="8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</vt:lpstr>
      <vt:lpstr>'1.1.sz.mell.'!Nyomtatási_terület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Tyukod4</dc:creator>
  <cp:lastModifiedBy>Tyukod4</cp:lastModifiedBy>
  <dcterms:created xsi:type="dcterms:W3CDTF">2021-04-26T12:33:55Z</dcterms:created>
  <dcterms:modified xsi:type="dcterms:W3CDTF">2021-05-28T08:34:58Z</dcterms:modified>
</cp:coreProperties>
</file>