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25" windowHeight="10425" firstSheet="2" activeTab="18"/>
  </bookViews>
  <sheets>
    <sheet name="1" sheetId="1" r:id="rId1"/>
    <sheet name="1.1" sheetId="32" r:id="rId2"/>
    <sheet name="2" sheetId="2" r:id="rId3"/>
    <sheet name="2.1-2.1" sheetId="4" r:id="rId4"/>
    <sheet name="2.3" sheetId="8" r:id="rId5"/>
    <sheet name="2.4.-2.8" sheetId="7" r:id="rId6"/>
    <sheet name="3" sheetId="28" r:id="rId7"/>
    <sheet name="4" sheetId="5" r:id="rId8"/>
    <sheet name="4.1-4.4" sheetId="11" r:id="rId9"/>
    <sheet name="5" sheetId="36" r:id="rId10"/>
    <sheet name="6-7" sheetId="14" r:id="rId11"/>
    <sheet name="9" sheetId="13" r:id="rId12"/>
    <sheet name="8" sheetId="3" r:id="rId13"/>
    <sheet name="10" sheetId="25" r:id="rId14"/>
    <sheet name="11" sheetId="19" r:id="rId15"/>
    <sheet name="12" sheetId="17" r:id="rId16"/>
    <sheet name="13" sheetId="18" r:id="rId17"/>
    <sheet name="14" sheetId="43" r:id="rId18"/>
    <sheet name="15" sheetId="44" r:id="rId19"/>
  </sheets>
  <definedNames>
    <definedName name="_xlnm.Print_Area" localSheetId="0">'1'!$A$1:$G$39</definedName>
    <definedName name="_xlnm.Print_Area" localSheetId="1">'1.1'!$A$1:$K$41</definedName>
    <definedName name="_xlnm.Print_Area" localSheetId="13">'10'!$C$1:$F$38</definedName>
    <definedName name="_xlnm.Print_Area" localSheetId="14">'11'!$A$1:$I$23</definedName>
    <definedName name="_xlnm.Print_Area" localSheetId="15">'12'!$B$1:$E$17</definedName>
    <definedName name="_xlnm.Print_Area" localSheetId="16">'13'!$A$1:$B$43</definedName>
    <definedName name="_xlnm.Print_Area" localSheetId="2">'2'!$A$1:$H$55</definedName>
    <definedName name="_xlnm.Print_Area" localSheetId="3">'2.1-2.1'!$A$1:$D$45</definedName>
    <definedName name="_xlnm.Print_Area" localSheetId="4">'2.3'!$A$1:$D$51</definedName>
    <definedName name="_xlnm.Print_Area" localSheetId="5">'2.4.-2.8'!$A$1:$B$55</definedName>
    <definedName name="_xlnm.Print_Area" localSheetId="6">'3'!$A$1:$E$59</definedName>
    <definedName name="_xlnm.Print_Area" localSheetId="7">'4'!$A$1:$E$45</definedName>
    <definedName name="_xlnm.Print_Area" localSheetId="8">'4.1-4.4'!$A$1:$E$43</definedName>
    <definedName name="_xlnm.Print_Area" localSheetId="9">'5'!$A$1:$E$47</definedName>
    <definedName name="_xlnm.Print_Area" localSheetId="10">'6-7'!$A$1:$C$27</definedName>
    <definedName name="_xlnm.Print_Area" localSheetId="12">'8'!$A$1:$B$26</definedName>
    <definedName name="_xlnm.Print_Area" localSheetId="11">'9'!$B$3:$F$24</definedName>
  </definedNames>
  <calcPr calcId="145621"/>
</workbook>
</file>

<file path=xl/calcChain.xml><?xml version="1.0" encoding="utf-8"?>
<calcChain xmlns="http://schemas.openxmlformats.org/spreadsheetml/2006/main">
  <c r="L34" i="44" l="1"/>
  <c r="L28" i="44"/>
  <c r="O17" i="44"/>
  <c r="O16" i="44"/>
  <c r="O19" i="44" s="1"/>
  <c r="N16" i="44"/>
  <c r="N15" i="44"/>
  <c r="O14" i="44"/>
  <c r="N14" i="44"/>
  <c r="N19" i="44" s="1"/>
  <c r="P19" i="44" s="1"/>
  <c r="L14" i="44"/>
  <c r="N11" i="44"/>
  <c r="O9" i="44"/>
  <c r="N9" i="44"/>
  <c r="N8" i="44"/>
  <c r="Q16" i="44" s="1"/>
  <c r="O7" i="44"/>
  <c r="O11" i="44" s="1"/>
  <c r="N7" i="44"/>
  <c r="L7" i="44"/>
  <c r="I7" i="44"/>
  <c r="C22" i="19"/>
  <c r="B22" i="19"/>
  <c r="E20" i="36"/>
  <c r="E7" i="11"/>
  <c r="E8" i="11"/>
  <c r="E9" i="11"/>
  <c r="E10" i="11"/>
  <c r="E6" i="11"/>
  <c r="E5" i="11"/>
  <c r="E39" i="5"/>
  <c r="B43" i="5"/>
  <c r="E43" i="5" s="1"/>
  <c r="B42" i="5"/>
  <c r="E27" i="5"/>
  <c r="E24" i="5"/>
  <c r="E23" i="5"/>
  <c r="B24" i="5"/>
  <c r="B23" i="5"/>
  <c r="E21" i="5"/>
  <c r="C18" i="5"/>
  <c r="D18" i="5"/>
  <c r="E18" i="5"/>
  <c r="B18" i="5"/>
  <c r="B24" i="7"/>
  <c r="D33" i="8"/>
  <c r="F33" i="8" s="1"/>
  <c r="F25" i="8"/>
  <c r="D21" i="8"/>
  <c r="D12" i="8"/>
  <c r="F7" i="8"/>
  <c r="P11" i="44" l="1"/>
  <c r="B45" i="5"/>
  <c r="E45" i="5" s="1"/>
  <c r="D38" i="8"/>
  <c r="E33" i="8"/>
  <c r="H22" i="2" l="1"/>
  <c r="H21" i="2"/>
  <c r="E17" i="2"/>
  <c r="E12" i="2"/>
  <c r="J40" i="32"/>
  <c r="J23" i="32"/>
  <c r="I21" i="32"/>
  <c r="D21" i="32"/>
  <c r="G39" i="1"/>
  <c r="G37" i="1"/>
  <c r="G22" i="1"/>
  <c r="G20" i="1"/>
  <c r="D36" i="1"/>
  <c r="D37" i="1"/>
  <c r="D20" i="43"/>
  <c r="C20" i="43"/>
  <c r="B20" i="43"/>
  <c r="D28" i="4" l="1"/>
  <c r="G14" i="1"/>
  <c r="E36" i="5" l="1"/>
  <c r="D45" i="4"/>
  <c r="I15" i="32"/>
  <c r="I23" i="32" s="1"/>
  <c r="J15" i="32"/>
  <c r="D14" i="1"/>
  <c r="G29" i="1"/>
  <c r="B15" i="14"/>
  <c r="B36" i="5"/>
  <c r="B11" i="11"/>
  <c r="B26" i="14"/>
  <c r="D20" i="1"/>
  <c r="H15" i="2"/>
  <c r="H16" i="2"/>
  <c r="H14" i="2"/>
  <c r="H18" i="2"/>
  <c r="H19" i="2"/>
  <c r="B29" i="28"/>
  <c r="E29" i="28" s="1"/>
  <c r="H20" i="2"/>
  <c r="H35" i="2"/>
  <c r="H38" i="2"/>
  <c r="H39" i="2"/>
  <c r="H40" i="2"/>
  <c r="E6" i="17"/>
  <c r="G18" i="25"/>
  <c r="B33" i="7"/>
  <c r="E26" i="2" s="1"/>
  <c r="E33" i="2"/>
  <c r="H33" i="2" s="1"/>
  <c r="E14" i="4"/>
  <c r="G12" i="25"/>
  <c r="G13" i="25"/>
  <c r="G14" i="25"/>
  <c r="G15" i="25"/>
  <c r="G16" i="25"/>
  <c r="G19" i="25"/>
  <c r="G20" i="25"/>
  <c r="G21" i="25"/>
  <c r="G22" i="25"/>
  <c r="G23" i="25"/>
  <c r="G24" i="25"/>
  <c r="G25" i="25"/>
  <c r="G26" i="25"/>
  <c r="G27" i="25"/>
  <c r="G29" i="25"/>
  <c r="G30" i="25"/>
  <c r="G33" i="25"/>
  <c r="G11" i="25"/>
  <c r="E53" i="2"/>
  <c r="H53" i="2" s="1"/>
  <c r="C11" i="11"/>
  <c r="D11" i="11"/>
  <c r="E11" i="11"/>
  <c r="F12" i="2"/>
  <c r="H12" i="2" s="1"/>
  <c r="G12" i="2"/>
  <c r="F17" i="2"/>
  <c r="G17" i="2"/>
  <c r="D22" i="19"/>
  <c r="F22" i="19"/>
  <c r="H22" i="19"/>
  <c r="I22" i="19"/>
  <c r="E39" i="11"/>
  <c r="E40" i="11"/>
  <c r="E41" i="11"/>
  <c r="B42" i="11"/>
  <c r="C42" i="11"/>
  <c r="D42" i="11"/>
  <c r="F12" i="13"/>
  <c r="F23" i="13"/>
  <c r="G28" i="25"/>
  <c r="I25" i="25" s="1"/>
  <c r="E55" i="28"/>
  <c r="E53" i="28"/>
  <c r="I34" i="32"/>
  <c r="I16" i="32"/>
  <c r="E56" i="28"/>
  <c r="E54" i="28"/>
  <c r="E45" i="28"/>
  <c r="E28" i="32" s="1"/>
  <c r="E44" i="28"/>
  <c r="E27" i="32" s="1"/>
  <c r="E46" i="28"/>
  <c r="E28" i="28"/>
  <c r="E26" i="28"/>
  <c r="E24" i="28"/>
  <c r="E22" i="28"/>
  <c r="E20" i="28"/>
  <c r="E18" i="28"/>
  <c r="E16" i="28"/>
  <c r="E14" i="28"/>
  <c r="E12" i="28"/>
  <c r="E10" i="28"/>
  <c r="E50" i="28"/>
  <c r="E34" i="32" s="1"/>
  <c r="E49" i="28"/>
  <c r="E33" i="32" s="1"/>
  <c r="E48" i="28"/>
  <c r="E32" i="32" s="1"/>
  <c r="E47" i="28"/>
  <c r="E31" i="32" s="1"/>
  <c r="G31" i="25"/>
  <c r="H43" i="2"/>
  <c r="H31" i="2"/>
  <c r="D19" i="32" s="1"/>
  <c r="H29" i="2"/>
  <c r="H11" i="2"/>
  <c r="E35" i="36"/>
  <c r="E33" i="36"/>
  <c r="E31" i="36"/>
  <c r="H42" i="2"/>
  <c r="H52" i="2"/>
  <c r="H51" i="2"/>
  <c r="D34" i="32" s="1"/>
  <c r="H50" i="2"/>
  <c r="D33" i="32" s="1"/>
  <c r="H49" i="2"/>
  <c r="H44" i="2"/>
  <c r="H41" i="2"/>
  <c r="H32" i="2"/>
  <c r="D20" i="32" s="1"/>
  <c r="H30" i="2"/>
  <c r="H24" i="2"/>
  <c r="H23" i="2"/>
  <c r="H10" i="2"/>
  <c r="E57" i="28"/>
  <c r="E27" i="28"/>
  <c r="E25" i="28"/>
  <c r="E23" i="28"/>
  <c r="E21" i="28"/>
  <c r="E19" i="28"/>
  <c r="E17" i="28"/>
  <c r="E15" i="28"/>
  <c r="E13" i="28"/>
  <c r="E11" i="28"/>
  <c r="N40" i="32"/>
  <c r="H13" i="2"/>
  <c r="E23" i="36"/>
  <c r="E34" i="36"/>
  <c r="E32" i="36"/>
  <c r="E27" i="36"/>
  <c r="E17" i="36"/>
  <c r="E15" i="36"/>
  <c r="E13" i="36"/>
  <c r="E43" i="28"/>
  <c r="E26" i="32" s="1"/>
  <c r="E20" i="32"/>
  <c r="E19" i="32"/>
  <c r="E21" i="32" s="1"/>
  <c r="E8" i="28"/>
  <c r="E9" i="28"/>
  <c r="E42" i="36"/>
  <c r="E40" i="36"/>
  <c r="E24" i="36"/>
  <c r="E22" i="36"/>
  <c r="E46" i="36"/>
  <c r="E16" i="36"/>
  <c r="E14" i="36"/>
  <c r="E31" i="28"/>
  <c r="E12" i="32" s="1"/>
  <c r="E30" i="28"/>
  <c r="E11" i="32" s="1"/>
  <c r="H46" i="2"/>
  <c r="H45" i="2"/>
  <c r="E43" i="36"/>
  <c r="E41" i="36"/>
  <c r="E39" i="36"/>
  <c r="E21" i="36"/>
  <c r="J21" i="32"/>
  <c r="H9" i="2"/>
  <c r="E37" i="36"/>
  <c r="E29" i="36"/>
  <c r="E19" i="36"/>
  <c r="E11" i="36"/>
  <c r="E9" i="36"/>
  <c r="H37" i="2"/>
  <c r="E47" i="2"/>
  <c r="H47" i="2" s="1"/>
  <c r="H8" i="2"/>
  <c r="E36" i="36"/>
  <c r="E28" i="36"/>
  <c r="E18" i="36"/>
  <c r="E10" i="36"/>
  <c r="E8" i="36"/>
  <c r="H25" i="2"/>
  <c r="I31" i="32"/>
  <c r="I28" i="32"/>
  <c r="B26" i="36"/>
  <c r="E26" i="36" s="1"/>
  <c r="E30" i="36"/>
  <c r="E25" i="32"/>
  <c r="E16" i="32"/>
  <c r="E38" i="36"/>
  <c r="H28" i="2"/>
  <c r="D16" i="32" s="1"/>
  <c r="H48" i="2"/>
  <c r="D31" i="32" s="1"/>
  <c r="E35" i="32"/>
  <c r="I29" i="32"/>
  <c r="E44" i="36"/>
  <c r="E12" i="36"/>
  <c r="E25" i="36"/>
  <c r="E45" i="36"/>
  <c r="E58" i="28"/>
  <c r="H28" i="25"/>
  <c r="G32" i="25"/>
  <c r="G24" i="19"/>
  <c r="E7" i="28"/>
  <c r="H36" i="2"/>
  <c r="H7" i="2"/>
  <c r="H37" i="1"/>
  <c r="H14" i="1" l="1"/>
  <c r="D22" i="1"/>
  <c r="E36" i="32"/>
  <c r="H26" i="2"/>
  <c r="D14" i="32" s="1"/>
  <c r="E27" i="2"/>
  <c r="E34" i="2" s="1"/>
  <c r="H34" i="2" s="1"/>
  <c r="E30" i="32"/>
  <c r="E38" i="32" s="1"/>
  <c r="B47" i="36"/>
  <c r="E47" i="36" s="1"/>
  <c r="E54" i="2"/>
  <c r="H54" i="2" s="1"/>
  <c r="H17" i="2"/>
  <c r="E15" i="32"/>
  <c r="E23" i="32" s="1"/>
  <c r="E40" i="32" s="1"/>
  <c r="M40" i="32" s="1"/>
  <c r="I36" i="32"/>
  <c r="I29" i="1"/>
  <c r="D36" i="32"/>
  <c r="D38" i="32" s="1"/>
  <c r="I30" i="32"/>
  <c r="E42" i="11"/>
  <c r="D39" i="1" l="1"/>
  <c r="H39" i="1" s="1"/>
  <c r="H22" i="1"/>
  <c r="H27" i="2"/>
  <c r="D15" i="32"/>
  <c r="D23" i="32" s="1"/>
  <c r="D40" i="32" s="1"/>
  <c r="E55" i="2"/>
  <c r="H55" i="2" s="1"/>
  <c r="I38" i="32"/>
  <c r="I40" i="32" s="1"/>
  <c r="I41" i="32" s="1"/>
  <c r="D41" i="32" l="1"/>
  <c r="L40" i="32"/>
</calcChain>
</file>

<file path=xl/sharedStrings.xml><?xml version="1.0" encoding="utf-8"?>
<sst xmlns="http://schemas.openxmlformats.org/spreadsheetml/2006/main" count="704" uniqueCount="438">
  <si>
    <t xml:space="preserve">Megnevezés </t>
  </si>
  <si>
    <t>Előirányzat</t>
  </si>
  <si>
    <t>I. Működési bevételek</t>
  </si>
  <si>
    <t>I. Személyi juttatás</t>
  </si>
  <si>
    <t xml:space="preserve">II. Munkaadót terhelő járulékok és szoc. Hozzájár. adó </t>
  </si>
  <si>
    <t xml:space="preserve">III. Dologi kiadások </t>
  </si>
  <si>
    <t>IV. Ellátottak pénzbeli juttatásai</t>
  </si>
  <si>
    <t xml:space="preserve">V. Egyéb működési kiadások </t>
  </si>
  <si>
    <t xml:space="preserve">I. Felhalmozási és tőke jellegű bevételek </t>
  </si>
  <si>
    <t>I. Beruházási kiadások ÁFÁ-val</t>
  </si>
  <si>
    <t xml:space="preserve">II. Felújítási kiadások ÁFÁ-val </t>
  </si>
  <si>
    <t xml:space="preserve">III. Egyéb felhalmozási kiadások </t>
  </si>
  <si>
    <t xml:space="preserve">IV. Államháztartáson kívülről átvett pénzeszközök </t>
  </si>
  <si>
    <t xml:space="preserve">I. Betétek visszavonása </t>
  </si>
  <si>
    <t xml:space="preserve">I. Szabad pénzeszközök betétként való elhelyezése </t>
  </si>
  <si>
    <t>Ezer Ft-ban</t>
  </si>
  <si>
    <t xml:space="preserve">  BEVÉTELEK JOGCÍMEI</t>
  </si>
  <si>
    <t xml:space="preserve">Önkormányzat </t>
  </si>
  <si>
    <t xml:space="preserve">Mindösszesen </t>
  </si>
  <si>
    <t xml:space="preserve">I. Működési bevételek </t>
  </si>
  <si>
    <t xml:space="preserve">1. Közhatalmi bevétel </t>
  </si>
  <si>
    <t xml:space="preserve">2. Intézményi működési bevétel </t>
  </si>
  <si>
    <t xml:space="preserve">3. Intézmények egyéb sajátos bevételei </t>
  </si>
  <si>
    <t xml:space="preserve">4. Kapott kamatok </t>
  </si>
  <si>
    <t xml:space="preserve">1. Helyi adók </t>
  </si>
  <si>
    <t xml:space="preserve">2. Átengedett központi adók </t>
  </si>
  <si>
    <t>3. Bírságok, pótlékok</t>
  </si>
  <si>
    <t xml:space="preserve">1. Tárgyi eszközök, immateriális javak értékesítése </t>
  </si>
  <si>
    <t xml:space="preserve">2. Önkormányzatok sajátos felhalm.-i és tőkebevételei </t>
  </si>
  <si>
    <t xml:space="preserve">3. Pénzügyi befektetések bevételei </t>
  </si>
  <si>
    <t xml:space="preserve">4. Üzemeltetésből, koncesszióból származó bevételek </t>
  </si>
  <si>
    <t>IV. Államháztartáson kívülről átvett pénzeszköz</t>
  </si>
  <si>
    <t xml:space="preserve"> </t>
  </si>
  <si>
    <t xml:space="preserve">Ezer Ft-ban </t>
  </si>
  <si>
    <t xml:space="preserve">1. Építményadó </t>
  </si>
  <si>
    <t>2. Telekadó</t>
  </si>
  <si>
    <t xml:space="preserve">3. Vállalkozók kommunális adója </t>
  </si>
  <si>
    <t>4. Magánszemélyek kommunális adója</t>
  </si>
  <si>
    <t>5. Idegenforgalmi adó tartózkodás után</t>
  </si>
  <si>
    <t xml:space="preserve">6. Idegenforgalmi adó épület után </t>
  </si>
  <si>
    <t xml:space="preserve">7. Iparűzési adó állandó jelleggel végzett iparűzési tevékenység után </t>
  </si>
  <si>
    <t>8. Iparűzési adó ideiglenes jelleggel végzett iparűzési tevékenység után (napi átalány)</t>
  </si>
  <si>
    <t xml:space="preserve">                Ezer Ft-ban </t>
  </si>
  <si>
    <t xml:space="preserve">BEVÉTELEK JOGCÍMEI </t>
  </si>
  <si>
    <t>Önkormányzat</t>
  </si>
  <si>
    <t xml:space="preserve">KIADÁSOK JOGCÍMEI </t>
  </si>
  <si>
    <t xml:space="preserve">A. Működési költségvetés kiadásai összesen </t>
  </si>
  <si>
    <t xml:space="preserve">II. Munkaadót terhelő járulékok és szoc. hozzájár. adó </t>
  </si>
  <si>
    <t>III. Dologi kiadások</t>
  </si>
  <si>
    <t xml:space="preserve">IV. Ellátottak pénzbeli juttatásai </t>
  </si>
  <si>
    <t xml:space="preserve">V. Egyéb működési kiadások összesen </t>
  </si>
  <si>
    <t>3. Társadalom-, szoc.politikai és egyéb juttatás, támogat.</t>
  </si>
  <si>
    <t>4. Előző évi működ. célú pénzmaradvány átadása</t>
  </si>
  <si>
    <t>5. Működési célú kamatkiadás</t>
  </si>
  <si>
    <t xml:space="preserve">I. Beruházási kiadások ÁFÁ-val </t>
  </si>
  <si>
    <t xml:space="preserve">II. Felujítási kiadások ÁFÁ-val </t>
  </si>
  <si>
    <t>III. Egyéb felhalmozási kiadások összesen</t>
  </si>
  <si>
    <t>3. Előző évi felhalm.-i pénzmaradvány átadás</t>
  </si>
  <si>
    <t>4. Pénzügyi befektetések</t>
  </si>
  <si>
    <t xml:space="preserve">Összesen </t>
  </si>
  <si>
    <t>Támogatott megnevezése</t>
  </si>
  <si>
    <t>Beruházási feladat</t>
  </si>
  <si>
    <t xml:space="preserve">Előirányzat összege </t>
  </si>
  <si>
    <t>Beruházás összesen</t>
  </si>
  <si>
    <t xml:space="preserve"> Felújítási cél</t>
  </si>
  <si>
    <t>Felújítás összesen</t>
  </si>
  <si>
    <t>Megnevezés</t>
  </si>
  <si>
    <t>Céltartalék  összesen</t>
  </si>
  <si>
    <t>KIMUTATÁS</t>
  </si>
  <si>
    <t>Adósságot keletkeztető ügylet megnevezése</t>
  </si>
  <si>
    <t xml:space="preserve">Összeg </t>
  </si>
  <si>
    <t>I. Fejlesztési cél, amelyek megvalósításához adósságot keletkeztető ügylet megkötése válik, vagy válhat szükségessé</t>
  </si>
  <si>
    <t>2.</t>
  </si>
  <si>
    <t>3.</t>
  </si>
  <si>
    <t xml:space="preserve">II. Adósságot keletkeztető más ügyletek </t>
  </si>
  <si>
    <t>1.</t>
  </si>
  <si>
    <t xml:space="preserve">KIMUTATÁS </t>
  </si>
  <si>
    <t xml:space="preserve">Hónap 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</si>
  <si>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</si>
  <si>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</si>
  <si>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</si>
  <si>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</si>
  <si>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Bevétel </t>
  </si>
  <si>
    <t>Kiadás</t>
  </si>
  <si>
    <t xml:space="preserve">Felvétel </t>
  </si>
  <si>
    <t xml:space="preserve">Törlesztés </t>
  </si>
  <si>
    <t>Kibocsátás</t>
  </si>
  <si>
    <t xml:space="preserve">Beváltás </t>
  </si>
  <si>
    <t xml:space="preserve">Eladás </t>
  </si>
  <si>
    <t xml:space="preserve">Vétel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</si>
  <si>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</si>
  <si>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</si>
  <si>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</si>
  <si>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</si>
  <si>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</si>
  <si>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</si>
  <si>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</si>
  <si>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</si>
  <si>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</si>
  <si>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November</t>
  </si>
  <si>
    <t xml:space="preserve">December </t>
  </si>
  <si>
    <t>Összesen</t>
  </si>
  <si>
    <t xml:space="preserve">a közvetett támogatások tervezett összegéről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</si>
  <si>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</si>
  <si>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</si>
  <si>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</si>
  <si>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</si>
  <si>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</si>
  <si>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</si>
  <si>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</si>
  <si>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</si>
  <si>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</si>
  <si>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</si>
  <si>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</si>
  <si>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</si>
  <si>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</si>
  <si>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</si>
  <si>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</si>
  <si>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</si>
  <si>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</si>
  <si>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</si>
  <si>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</si>
  <si>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</si>
  <si>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</si>
  <si>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  2.1. Áru- és készletértékesítés bevétele</t>
  </si>
  <si>
    <t xml:space="preserve">  2.2. Szolgáltatások ellenértékének bevétele </t>
  </si>
  <si>
    <t xml:space="preserve">  2.3. Intézményi ellátás bevétele </t>
  </si>
  <si>
    <t xml:space="preserve">  2.4. Alkalmazottak térítési díja</t>
  </si>
  <si>
    <t xml:space="preserve">  2.5. Bérleti díj</t>
  </si>
  <si>
    <t xml:space="preserve">  2.6. Továbbszámlázott szolgáltatás</t>
  </si>
  <si>
    <t xml:space="preserve">  2.7. Egyéb intézményi bevétel</t>
  </si>
  <si>
    <t xml:space="preserve">  2.8. Kiszámlázott Áfa bevétel</t>
  </si>
  <si>
    <t xml:space="preserve">  2.9. Áfa visszatérülés</t>
  </si>
  <si>
    <t xml:space="preserve">  2.10. Fordított Áfa miatti bevétel</t>
  </si>
  <si>
    <t xml:space="preserve">II. Központi költségvetésből kapott támogatás </t>
  </si>
  <si>
    <t xml:space="preserve">               </t>
  </si>
  <si>
    <t>Mutató</t>
  </si>
  <si>
    <t>Ft/mutató</t>
  </si>
  <si>
    <t>Támogatás Önkormányzat</t>
  </si>
  <si>
    <t>II. Központi költségvetésből kapott támogatás</t>
  </si>
  <si>
    <t xml:space="preserve">D.II. Céltartalék célonkénti részletezése </t>
  </si>
  <si>
    <t xml:space="preserve">D.I. Általános tartalék részletezése </t>
  </si>
  <si>
    <t>Általános tartalék összesen</t>
  </si>
  <si>
    <t xml:space="preserve">  2.11. Értékesített tárgyi eszköz Áfája</t>
  </si>
  <si>
    <t xml:space="preserve">  2.12. Közterületfoglalási díj</t>
  </si>
  <si>
    <t xml:space="preserve">  2.13. Üzlethelyiség igénybevételi díj</t>
  </si>
  <si>
    <t xml:space="preserve">  2.14. Lakások lakbére</t>
  </si>
  <si>
    <t xml:space="preserve">  2.15. Nem lakás céljára szolgáló helyiség bérleti díja</t>
  </si>
  <si>
    <t xml:space="preserve">  2.16. Szemét díj bevétele</t>
  </si>
  <si>
    <t xml:space="preserve">  2.17. Kötbér, bánatpénz, kártérítés bevétele</t>
  </si>
  <si>
    <t xml:space="preserve"> - Önkorm.-i lakások értékesítése </t>
  </si>
  <si>
    <t xml:space="preserve"> - Nem lakás célj.szolg.helyis. értékesítése</t>
  </si>
  <si>
    <t xml:space="preserve"> - beépítetlen ingatlan </t>
  </si>
  <si>
    <t xml:space="preserve">              Az önkormányzat által felvett hitelek és kölcsönök állományáról</t>
  </si>
  <si>
    <t>Hitel, kölcsön megnevezése</t>
  </si>
  <si>
    <t>Lejárat</t>
  </si>
  <si>
    <t>Előre nem látható eseményekre (bevétel kiesés, kiadás növekedés)</t>
  </si>
  <si>
    <t>azon fejlesztési célokról, amelyek megvalósításához a Magyarország gazdasági stabilitásáról szóló 2011. évi CXCIV. törvény 3. § (1) bekezdés szerinti adósságot keletkeztető ügylet megkötése válik vagy válhat szükségessé, az adósságot keletkeztető ügyletek várható összegével együtt</t>
  </si>
  <si>
    <t>TÁMOGATÁSOK</t>
  </si>
  <si>
    <t xml:space="preserve"> Ft- ban </t>
  </si>
  <si>
    <t>Kötvény</t>
  </si>
  <si>
    <t xml:space="preserve">V. Önkormányzat kiegészítő támogatásai </t>
  </si>
  <si>
    <t xml:space="preserve">VI. Egyéb költségvetési támogatás államháztartáson belülről  </t>
  </si>
  <si>
    <t xml:space="preserve">VII. Államháztartáson kívülről átvett pénzeszközök </t>
  </si>
  <si>
    <t xml:space="preserve">IV. Központosított előirányzatok </t>
  </si>
  <si>
    <t xml:space="preserve">VI. Egyéb költségvetési támogatás államháztartáson belülről </t>
  </si>
  <si>
    <t xml:space="preserve">VI. Általános tartalék </t>
  </si>
  <si>
    <t xml:space="preserve">VII. Céltartalék </t>
  </si>
  <si>
    <t xml:space="preserve">A. MŰKÖDÉSI KÖLTSÉGVETÉSI BEVÉTELEK ÖSSZESEN </t>
  </si>
  <si>
    <t>A. MŰKÖDÉSI KÖLTSÉGVETÉSI KIADÁSOK ÖSSZESEN</t>
  </si>
  <si>
    <t xml:space="preserve">II. Költségv.-i hiány belső finansz.-ra szolgáló kv.-i, váll.-i maradv. Igénybevét. </t>
  </si>
  <si>
    <t xml:space="preserve">II. Értékpapír vásárlás </t>
  </si>
  <si>
    <t>III. Irányító szervi támogatása</t>
  </si>
  <si>
    <t xml:space="preserve">III. Irányító szervi támogatás kiutalása </t>
  </si>
  <si>
    <t>IV. Értékpapír kibocsátás, értékesítés, beváltás</t>
  </si>
  <si>
    <t xml:space="preserve">IV. Hitel, kölcsön törlesztése </t>
  </si>
  <si>
    <t xml:space="preserve">V. Hitel, kölcsön felvétele </t>
  </si>
  <si>
    <t>B. Finanszírozási bevételek összesen</t>
  </si>
  <si>
    <t xml:space="preserve">B. Finanszírozási kiadások összesen </t>
  </si>
  <si>
    <t xml:space="preserve">C. MŰKÖDÉSI BEVÉTELEK MINDÖSSZESEN (A+B) </t>
  </si>
  <si>
    <t xml:space="preserve">C. MŰKÖDÉSI KIADÁSOK MINDÖSSZESEN (A+B) </t>
  </si>
  <si>
    <t xml:space="preserve">III.Egyéb költségvetési támogatás államháztartáson belülről </t>
  </si>
  <si>
    <t xml:space="preserve">V. Céltartalék </t>
  </si>
  <si>
    <t xml:space="preserve">D. FELHALMOZÁSI KÖLTSÉGVETÉSI BEVÉTELEK ÖSSZESEN </t>
  </si>
  <si>
    <t>D. FELHALMOZÁSI KÖLTSÉGVETÉSI KIADÁSOK ÖSSZESEN</t>
  </si>
  <si>
    <t>II. Pénzügyi lízing tőketörlesztése</t>
  </si>
  <si>
    <t xml:space="preserve">IV.  Értékpapír vásárlása </t>
  </si>
  <si>
    <t>V. Hitel, kölcsön felvétel</t>
  </si>
  <si>
    <t xml:space="preserve">V. Hitel, kölcsön törlesztése </t>
  </si>
  <si>
    <t>E. Finanszírozási bevételek összesen</t>
  </si>
  <si>
    <t xml:space="preserve">E. Finanszírozási kiadások összesen </t>
  </si>
  <si>
    <t xml:space="preserve">F. FELHALMOZÁSI BEVÉTELEK MINDÖSSZESEN (D+E) </t>
  </si>
  <si>
    <t xml:space="preserve">F. FELHALMOZÁSI KIADÁSOK MINDÖSSZESEN (D+E) </t>
  </si>
  <si>
    <t>G. BEVÉTELEK MINDÖSSZESEN (C+F)</t>
  </si>
  <si>
    <t>G. KIADÁSOK MINDÖSSZESEN (C+F)</t>
  </si>
  <si>
    <t xml:space="preserve">Kötelező feladatok </t>
  </si>
  <si>
    <t xml:space="preserve">Önként vállalt feladat </t>
  </si>
  <si>
    <t xml:space="preserve">Állami (államigazg.) feladat </t>
  </si>
  <si>
    <t>III. Az önkorm. ált. működésének és ágazati felad. támogat.</t>
  </si>
  <si>
    <t xml:space="preserve">V. Önkorm. kiegészítő támogatása </t>
  </si>
  <si>
    <t>VII.  Államháztartáson kívülről átvett pénzeszköz</t>
  </si>
  <si>
    <t xml:space="preserve">A. Működési költségvetési bevételek összesen (I.+…VII.) </t>
  </si>
  <si>
    <t xml:space="preserve">II. Költségv.-i hiány belső finansz.-ra szolgáló kv.-i, váll.-i maradvány igénybevétele </t>
  </si>
  <si>
    <t xml:space="preserve">III. Irányító szerv támogatása </t>
  </si>
  <si>
    <t xml:space="preserve">IV. Értékpapír kibocsátás, értékesítés, beváltás </t>
  </si>
  <si>
    <t>B. Finanszírozási bevételek összesen (I.+...V.)</t>
  </si>
  <si>
    <t>C. MŰKÖDÉSI BEVÉTELEK MINDÖSSZESEN (A+B)</t>
  </si>
  <si>
    <t xml:space="preserve">III. Egyéb költségv.-i támogat. államházt.-on belülről </t>
  </si>
  <si>
    <t xml:space="preserve">D. Felhalmozási költségvetési bevételek összesen (I.+…IV.) </t>
  </si>
  <si>
    <t>E. Finanszírozási bevételek összesen (I+II+III+IV+V)</t>
  </si>
  <si>
    <t>F. FELHALMOZÁSI BEVÉTELEK MINDÖSSZESEN (A+B)</t>
  </si>
  <si>
    <t xml:space="preserve"> Központosított előirányzatok összesen </t>
  </si>
  <si>
    <t xml:space="preserve">A. IV. Központosított előirányzatok </t>
  </si>
  <si>
    <t>A. VII.Államháztartáson kívűlről átvett működési pénzeszköz</t>
  </si>
  <si>
    <t xml:space="preserve">D. III. Egyéb felhalmozási költségvetési támogatás áhn belülről </t>
  </si>
  <si>
    <t xml:space="preserve">Egyéb működési költségvetési támogatás államháztartáson belülről </t>
  </si>
  <si>
    <t xml:space="preserve">Áh.-on kívűlről átvett működési pénzeszköz összesen </t>
  </si>
  <si>
    <t>Egyéb felhalmozási költségvetési támogatás áhn belülről összesen</t>
  </si>
  <si>
    <t>D. IV.Államháztartáson kívűlről átvett felhalmozási pénzeszköz</t>
  </si>
  <si>
    <t xml:space="preserve">Államházt.-on kívülről átvett felhalmozási pénzeszk. össz. </t>
  </si>
  <si>
    <t>1. Egyéb költségvetési kiadás államháztartáson belülre</t>
  </si>
  <si>
    <t>2. Államháztartáson kívülre átadott pénzeszköz</t>
  </si>
  <si>
    <t xml:space="preserve">5. Fejlesztési célú kamatkiadás </t>
  </si>
  <si>
    <t>VI. Általános tartalék</t>
  </si>
  <si>
    <t>VII. Céltartalék</t>
  </si>
  <si>
    <t>D.III.1. Egyéb felhalmozási költségvetési kiadás államháztartáson belülre</t>
  </si>
  <si>
    <t>D.III.2. Felhalmozási célú pénzeszköz átad. államháztartáson kívülre</t>
  </si>
  <si>
    <t xml:space="preserve">D.I. Beruházási előirányzat célonkénti részletezése </t>
  </si>
  <si>
    <t xml:space="preserve">D.II. Felújítási előirányzat célonkénti részletezése </t>
  </si>
  <si>
    <t>kötvénybeváltás  *</t>
  </si>
  <si>
    <t xml:space="preserve">MINDÖSSZESEN </t>
  </si>
  <si>
    <t>MINDÖSSZESEN</t>
  </si>
  <si>
    <t>1. Áru- és készletértékesítés bevétele</t>
  </si>
  <si>
    <t xml:space="preserve">2. Szolgáltatások ellenértékének bevétele </t>
  </si>
  <si>
    <t>4. Alkalmazottak térítési díja</t>
  </si>
  <si>
    <t>5. Bérleti díj</t>
  </si>
  <si>
    <t>6. Továbbszámlázott szolgáltatás</t>
  </si>
  <si>
    <t>7. Egyéb intézményi bevétel</t>
  </si>
  <si>
    <t>8. Kiszámlázott Áfa bevétel</t>
  </si>
  <si>
    <t>9. Áfa visszatérülés</t>
  </si>
  <si>
    <t>10. Fordított Áfa miatti bevétel</t>
  </si>
  <si>
    <t>11. Értékesített tárgyi eszköz Áfája</t>
  </si>
  <si>
    <t>12. Közterületfoglalási díj</t>
  </si>
  <si>
    <t>13. Üzlethelyiség igénybevételi díj</t>
  </si>
  <si>
    <t>14. Lakások lakbére</t>
  </si>
  <si>
    <t>15. Nem lakás céljára szolgáló helyiség bérleti díja</t>
  </si>
  <si>
    <t>16. Szemét díj bevétele</t>
  </si>
  <si>
    <t>17. Kötbér, bánatpénz, kártérítés</t>
  </si>
  <si>
    <t>Minösszesen</t>
  </si>
  <si>
    <t>Önkormányzat beruházásai</t>
  </si>
  <si>
    <t xml:space="preserve">Egyéb felhalmozási költségvetési támogatás áhn belülről </t>
  </si>
  <si>
    <t>BEVÉTELEK</t>
  </si>
  <si>
    <t>Beruházási kiadás</t>
  </si>
  <si>
    <t>KIADÁSOK</t>
  </si>
  <si>
    <t xml:space="preserve">                Európai Uniós forrásból finanszírozott támogatással megvalósuló programok, projektek bevételei, kiadásai</t>
  </si>
  <si>
    <t>1. melléklet</t>
  </si>
  <si>
    <t xml:space="preserve"> Intézményi működési bevételek összesen </t>
  </si>
  <si>
    <t xml:space="preserve">                  3. melléklet</t>
  </si>
  <si>
    <t>1.1. melléklet</t>
  </si>
  <si>
    <t xml:space="preserve">                  2. melléklet</t>
  </si>
  <si>
    <t>7. melléklet</t>
  </si>
  <si>
    <t>mozgáskorl</t>
  </si>
  <si>
    <t>egyház</t>
  </si>
  <si>
    <t xml:space="preserve">ktgvetési </t>
  </si>
  <si>
    <t>KÖLTSÉGVETÉS MÉRLEGE</t>
  </si>
  <si>
    <t xml:space="preserve">2.1. melléklet </t>
  </si>
  <si>
    <t xml:space="preserve">2.2. melléklet </t>
  </si>
  <si>
    <t xml:space="preserve">      2/3. melléklet</t>
  </si>
  <si>
    <t xml:space="preserve">      2.4.  melléklet</t>
  </si>
  <si>
    <t xml:space="preserve">      2.5.melléklet</t>
  </si>
  <si>
    <t xml:space="preserve">      2.6.melléklet</t>
  </si>
  <si>
    <t xml:space="preserve">      2.7. melléklet</t>
  </si>
  <si>
    <t xml:space="preserve">      2.8. melléklet</t>
  </si>
  <si>
    <t xml:space="preserve">   4.  melléklet</t>
  </si>
  <si>
    <t>4.2.  melléklet</t>
  </si>
  <si>
    <t>4.3.  melléklet</t>
  </si>
  <si>
    <t>4.4.  melléklet</t>
  </si>
  <si>
    <t xml:space="preserve">                5. melléklet</t>
  </si>
  <si>
    <t>6. melléklet</t>
  </si>
  <si>
    <t xml:space="preserve">8.  melléklet </t>
  </si>
  <si>
    <t xml:space="preserve"> 10.  melléklet</t>
  </si>
  <si>
    <t>13.  melléklet</t>
  </si>
  <si>
    <t>október</t>
  </si>
  <si>
    <t>Közös Önkormányzati hivatal</t>
  </si>
  <si>
    <t>4. Gyermkétkeztetés támogatása</t>
  </si>
  <si>
    <t>I/1. A helyi önkormányzatok működésének általános támogatásának részletezése</t>
  </si>
  <si>
    <t>Kistelepülések szociális feladatainak támogatása</t>
  </si>
  <si>
    <t>Közös Önkormányzati Hivatal</t>
  </si>
  <si>
    <t>A.V.1. Egyéb működési költségvetési kiadás államháztartáson kívülre</t>
  </si>
  <si>
    <t>A.V.2. Működési célú pénzeszköz átad. államháztartáson belülre</t>
  </si>
  <si>
    <t>Céltartalék</t>
  </si>
  <si>
    <t>4.1. melléklet</t>
  </si>
  <si>
    <t>II. Települési önkormányzatok egyes köznevelési feladatainak támogatása</t>
  </si>
  <si>
    <t>III. A települési önkormányzatok szociális, gyermekjóléti, és gyermekétkeztetési feladatainak támogatása</t>
  </si>
  <si>
    <t>1. Egyéb működési kiadás államháztartáson belülre</t>
  </si>
  <si>
    <t>2. Köznevelési feladatok támogatása</t>
  </si>
  <si>
    <t>II. Közhatalmi bevételek</t>
  </si>
  <si>
    <t>III. Az önkorm. általános működésének támogatásai</t>
  </si>
  <si>
    <t xml:space="preserve">VI. Működési célú támogatás államháztartáson belülről </t>
  </si>
  <si>
    <t>III. Az önkorm. általános működésének támogatása</t>
  </si>
  <si>
    <t>3. Bérleti díjak</t>
  </si>
  <si>
    <t>4. Talajterhelési díj</t>
  </si>
  <si>
    <t>III. Az önkorm. ált. működésének  támogat.</t>
  </si>
  <si>
    <t>1. Helyi önkormányzatok működésének ált. tám.</t>
  </si>
  <si>
    <t xml:space="preserve">VI.Működési célú támogatás államháztartáson belülről  </t>
  </si>
  <si>
    <t>5. Könyvtár és közművelődési feladatok támogatása</t>
  </si>
  <si>
    <t xml:space="preserve"> Működési bevételek részletezése </t>
  </si>
  <si>
    <t>3. Ellátási díjak</t>
  </si>
  <si>
    <t xml:space="preserve">Közhatalmi bevételek részletezése </t>
  </si>
  <si>
    <t>9. Gépjárműadó</t>
  </si>
  <si>
    <t>10. Bírság</t>
  </si>
  <si>
    <t xml:space="preserve">Közhatalmi bevételek összesen </t>
  </si>
  <si>
    <t>A. VI. Működési célú támogatás áhn belülről</t>
  </si>
  <si>
    <t xml:space="preserve">ÚJKENÉZ KÖLTSÉGVETÉS MÉRLEGE FELADATONKÉNT </t>
  </si>
  <si>
    <t>2. Ellátási díjak, szolgáltatások ellenértéke</t>
  </si>
  <si>
    <t xml:space="preserve"> Ft-ban </t>
  </si>
  <si>
    <t xml:space="preserve"> Ft-ban</t>
  </si>
  <si>
    <t>Egyházak</t>
  </si>
  <si>
    <t xml:space="preserve">      Ft-ban</t>
  </si>
  <si>
    <t xml:space="preserve">       Ft-ban</t>
  </si>
  <si>
    <t xml:space="preserve">             Ft-ban</t>
  </si>
  <si>
    <t xml:space="preserve">           Ft-ban</t>
  </si>
  <si>
    <t xml:space="preserve"> Ft</t>
  </si>
  <si>
    <t xml:space="preserve">         Ft-ban</t>
  </si>
  <si>
    <t xml:space="preserve">        Ft-ban</t>
  </si>
  <si>
    <t>Ft-ban</t>
  </si>
  <si>
    <t xml:space="preserve">    9. melléklet</t>
  </si>
  <si>
    <t xml:space="preserve">12.  melléklet </t>
  </si>
  <si>
    <t xml:space="preserve">11.  melléklet </t>
  </si>
  <si>
    <t>III. Államháztartáson belüli megelőlegezések visszafizetése</t>
  </si>
  <si>
    <t>III.Államháztartáson belüli megelőlegezés visszafizetése</t>
  </si>
  <si>
    <t>Közfoglalkoztatás</t>
  </si>
  <si>
    <t>,</t>
  </si>
  <si>
    <t>3. A települési önkormányzatok szociális feladatainak támogatása</t>
  </si>
  <si>
    <t>kötvény állománya 2020. jan.1-én</t>
  </si>
  <si>
    <t>Saját bevétel megnevezése*</t>
  </si>
  <si>
    <t>Helyi adókból származó bevétel</t>
  </si>
  <si>
    <t>Az önkormányzati vagyon és az önkormányzatot megillető vagyoni értékű jog értékesítéséből hasznosításából származó bevétel</t>
  </si>
  <si>
    <t>Osztalék, kocessziós díj és hozambevétel</t>
  </si>
  <si>
    <t>Tárgyieszköz értékesítéséből származó bevétel</t>
  </si>
  <si>
    <t>Immateriális jószág értékesítéséből származó bevétel</t>
  </si>
  <si>
    <t>Részvény értékesítéséből származó bevétel</t>
  </si>
  <si>
    <t>Részesedés értékesítéséből származó bevétel</t>
  </si>
  <si>
    <t>Vállalt értékesítésből vagy privatizációból származó bevétel</t>
  </si>
  <si>
    <t>Bírság-, pótlék- és díjbevétel</t>
  </si>
  <si>
    <t>Kezeséggel kapcsolatos bevétel</t>
  </si>
  <si>
    <t>Saját bevétel összesen:</t>
  </si>
  <si>
    <t>* Az aósságot keletkeztető ügyletekhez történő hozzájárulás részletes szabályairól szóló 353/2011. (XII.30.) Korm. Rendelet 2.§ alapján.</t>
  </si>
  <si>
    <t>Adósságot keletkeztető ügylet megnevezése**</t>
  </si>
  <si>
    <t>Hitel felvételéből eredő aktuális tőketartozás</t>
  </si>
  <si>
    <t>Kölcsön felvételéből eredő aktuális tőketartozás</t>
  </si>
  <si>
    <t>Hitel átvállalásából eredő aktuális tőketartozás</t>
  </si>
  <si>
    <t>A számviteli törvény (Szt.) szerinti hitelviszonyt megtestesítő értékpapír forgalomba hozatal napjától a beváltás napjáig, kamatozó értékpapír esetén annak néértéke.</t>
  </si>
  <si>
    <t>Egyéb értékpapír vételára</t>
  </si>
  <si>
    <t>Váltó kibocsátása a kibocsátás napjától a beváltás napjáig és a váltóvalkiváltott kötelezettséggel megegyező, kamatot nem tartalmazó értéke</t>
  </si>
  <si>
    <t>A számviteli törvény (Szt.) szerinti hitelviszonyt megtestesítő értékpapír forgalomba hozatal napjától a beváltás napjáig, kamatozó értékpapír esetén annak névértéke.</t>
  </si>
  <si>
    <t>A Szt. szerinti pénzügyi lízing lízingbevevői félként történő megkötése a lízing futamideje alatt és a lízingszerződésben kikötött tőkerész hátralévő összege.</t>
  </si>
  <si>
    <t>A visszavásárlási kötelezettség kikötésével megkötött adásvételi szerződés eladói félként történő megkötése- ideértve Szt. szerinti valódi penziós és óvadési repó ügyleteket is- a visszavásárlásig, és a kikötött visszavásárlási ár</t>
  </si>
  <si>
    <t>Szerződésben kapott, legalább 365 nap időtartamú halasztott fizetés, részletfizetés, és a még ki nem fizetett ellenérték</t>
  </si>
  <si>
    <t>Külföldi hitelintézetek által, származkos műveletek különbözeteként az államadósság kezelő központ Zrt.-nél elhelyezett fedezeti betétek, és azok összege.</t>
  </si>
  <si>
    <t>** Magyarország gazdasági stabilitásáról szóló 2011. évi CXCIV törvény 3. §. (1) bek. Alapján</t>
  </si>
  <si>
    <t>2022. év</t>
  </si>
  <si>
    <t>2023. év</t>
  </si>
  <si>
    <t>Adósságot keletkezető ügyletekből eredő fizetési kötelezettség összesen:</t>
  </si>
  <si>
    <t>14. melléklet</t>
  </si>
  <si>
    <t>II. Központi irányítószervi támogatás</t>
  </si>
  <si>
    <t xml:space="preserve">     A KÖTELEZŐ feladatok 2021 évi bevételi előirányzatai intézményenként összesen</t>
  </si>
  <si>
    <t xml:space="preserve">     Az ÖNKÉNT vállalt feladatok 2021. évi bevételi előirányzatai intézményenként összesen</t>
  </si>
  <si>
    <t>1.1.1.1. Önkormányzati hivatal működésének támogatása</t>
  </si>
  <si>
    <t>1.1.1.2. Település- üzemeltetés-zöldterület-gazdálkodás támogatása</t>
  </si>
  <si>
    <t>1.1.1.4. Településüzemeltetés-Köztemető támogatása</t>
  </si>
  <si>
    <t>1.1.1.5. Településüzemeltetés- Közutak támogatása</t>
  </si>
  <si>
    <t>1.1.1.6. Egyéb önkormányzati feladatok támogatása</t>
  </si>
  <si>
    <t>1.1 A települési önkormányzatok múködésének általános támogatása</t>
  </si>
  <si>
    <t>1.2.2.1  Pedagógusok átlagbéralapú támogatása</t>
  </si>
  <si>
    <t>1.2.5.1.1 Pedagógus szakképzettséggel nem rendelkező segítők átlagbéralapú támogatása</t>
  </si>
  <si>
    <t>1.2.1.1. Óvodaműködtetés támogatása</t>
  </si>
  <si>
    <t>1.2. a települési önkormányzatok egyes köznevelési feladatainak támogatása</t>
  </si>
  <si>
    <t>1.3.1. A települési önkormányzatok szociális és gyermekjóléti feladatainak egyéb támogatása</t>
  </si>
  <si>
    <t>1.4.1.1 Intézményi gyermekétkezetés bértámogatás</t>
  </si>
  <si>
    <t>1.4.1.2. Intézményi gyermekétkeztetés -üzemeltetési támogatás</t>
  </si>
  <si>
    <t>1.4.2. Szünidei étkeztetés támogatása</t>
  </si>
  <si>
    <t>1.5.2. Könyvtári és közművelődési feladatok támogatása</t>
  </si>
  <si>
    <t>1.1.1.3. Településüzemeltetés-közvilágítás támogatása</t>
  </si>
  <si>
    <t>Közös hivatal</t>
  </si>
  <si>
    <t xml:space="preserve">     A KÖTELEZŐ feladatok 2021. évi kiadási előirányzatai intézményenként összesen</t>
  </si>
  <si>
    <t>Polgárőrség</t>
  </si>
  <si>
    <t>Nyugdíjas klub</t>
  </si>
  <si>
    <t xml:space="preserve">Bursa </t>
  </si>
  <si>
    <t xml:space="preserve">     Az ÖNKÉNT vállalt feladatok 2021. évi kiadási előirányzatai intézményenként összesen</t>
  </si>
  <si>
    <t>Magyar Falu program Mátyás király utca felújítás</t>
  </si>
  <si>
    <t xml:space="preserve">   2021. év</t>
  </si>
  <si>
    <t>Hitel -kölcsön állomány 2021. jan. 1- én</t>
  </si>
  <si>
    <t>Törlesztés 2021.évben *</t>
  </si>
  <si>
    <t xml:space="preserve">   2021. évi  ELŐIRÁNYZAT-FELHASZNÁLÁSI TERV</t>
  </si>
  <si>
    <t>KIMUTATÁS a saját bevételek összegéről 2022-2024. év</t>
  </si>
  <si>
    <t>2023.év</t>
  </si>
  <si>
    <t>2024. év</t>
  </si>
  <si>
    <t>KIMUTATÁS az adósságot keletkeztető ügyletekből eredő fizetési kötelezettségek összegéről 2022-2024. év</t>
  </si>
  <si>
    <t xml:space="preserve">   </t>
  </si>
  <si>
    <t>Újkenézi Mesevár Óvoda és Konyha</t>
  </si>
  <si>
    <t xml:space="preserve">                         Bevétel </t>
  </si>
  <si>
    <t xml:space="preserve">                 Kiadás</t>
  </si>
  <si>
    <t>Módosítás</t>
  </si>
  <si>
    <t>Teljesítés</t>
  </si>
  <si>
    <t xml:space="preserve">                          Megnevezés </t>
  </si>
  <si>
    <t>A. Működési költségvetés bevételei összesen</t>
  </si>
  <si>
    <t>A. Működési költségvetés kiadásai összesen</t>
  </si>
  <si>
    <t xml:space="preserve">II. Önkormányzatok sajátos működési bevételei </t>
  </si>
  <si>
    <t>III. Központi költségvetésből kapott támogatás</t>
  </si>
  <si>
    <t xml:space="preserve">IV. Támogatás értékű bevételek  </t>
  </si>
  <si>
    <t xml:space="preserve">V. Államháztartáson kívülről átvett pénzeszközök </t>
  </si>
  <si>
    <t xml:space="preserve">B. Felhalmozási költségvetés bevételei összesen </t>
  </si>
  <si>
    <t xml:space="preserve">B. Felhalmozási költségvetés kiadásai összesen </t>
  </si>
  <si>
    <t xml:space="preserve">III. Támogatás értékű bevételek </t>
  </si>
  <si>
    <t>C. Kölcsönök</t>
  </si>
  <si>
    <t xml:space="preserve">C. Kölcsönök </t>
  </si>
  <si>
    <t xml:space="preserve">I. Kapott kölcsön </t>
  </si>
  <si>
    <t xml:space="preserve">I. Kölcsönök nyújtása </t>
  </si>
  <si>
    <t xml:space="preserve">II. Kölcsönök visszatérülése </t>
  </si>
  <si>
    <t>II. Kölcsönök törlesztése</t>
  </si>
  <si>
    <t>KÖLTSÉGVETÉSI BEVÉTELEK ÖSSZESEN (A+B+C)</t>
  </si>
  <si>
    <t xml:space="preserve">D. Tartalékok </t>
  </si>
  <si>
    <t xml:space="preserve">I. Általános tartalék </t>
  </si>
  <si>
    <t xml:space="preserve">II. Céltartalék </t>
  </si>
  <si>
    <t>D. Finanszírozási célú pénzügyi műveletek összesen (I+II+III)</t>
  </si>
  <si>
    <t>D. Finanszírozási célú pénzügyi műveletek összesen (I+II+III+IV)</t>
  </si>
  <si>
    <t>KÖLTSÉGVETÉSI KIADÁSOK ÖSSZESEN (A+B+C+D)</t>
  </si>
  <si>
    <t>E. Finanszírozási célú pénzügyi műveletek összesen (I+II+III)</t>
  </si>
  <si>
    <t xml:space="preserve">II. Költségv.-i hiány belső finaszírozására szolgáló pénzmaradvány, vállalkozási maradvány igénybevétele </t>
  </si>
  <si>
    <t xml:space="preserve">II. Értékpapírok vásárlása </t>
  </si>
  <si>
    <t xml:space="preserve">III. Költségv.-i hiány külső finanaz.-ra szolgáló pénzügyi műveletek </t>
  </si>
  <si>
    <t>III. Hitelek törlesztése  és kötvénybeváltás kiadásai</t>
  </si>
  <si>
    <t>IV. Központi irányítószervi támogatás / int.fin./</t>
  </si>
  <si>
    <t>BEVÉTELEK MINDÖSSZESEN (A+B+C+D)</t>
  </si>
  <si>
    <t>KIADÁSOK MINDÖSSZESEN (A+…E)</t>
  </si>
  <si>
    <t>Irányitó szervtől kapott támogatás: 55 332 302,-</t>
  </si>
  <si>
    <t>15.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</si>
</sst>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41">
    <font>
      <sz val="10"/>
      <name val="Arial"/>
      <charset val="238"/>
    </font>
    <font>
      <sz val="10"/>
      <name val="Arial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i/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indexed="8"/>
      <name val="Arial CE"/>
      <family val="2"/>
    </font>
    <font>
      <sz val="8"/>
      <name val="Arial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 CE"/>
      <family val="2"/>
    </font>
    <font>
      <sz val="9"/>
      <color indexed="8"/>
      <name val="Arial CE"/>
      <charset val="238"/>
    </font>
    <font>
      <sz val="10"/>
      <name val="Arial"/>
      <charset val="238"/>
    </font>
    <font>
      <sz val="10"/>
      <color indexed="8"/>
      <name val="Arial CE"/>
      <family val="2"/>
    </font>
    <font>
      <b/>
      <sz val="10"/>
      <color indexed="8"/>
      <name val="Arial CE"/>
      <family val="2"/>
    </font>
    <font>
      <sz val="9"/>
      <color indexed="8"/>
      <name val="Albany"/>
      <family val="2"/>
    </font>
    <font>
      <sz val="9"/>
      <color indexed="8"/>
      <name val="Arial"/>
      <family val="2"/>
    </font>
    <font>
      <b/>
      <sz val="9"/>
      <color indexed="8"/>
      <name val="Arial CE"/>
      <charset val="238"/>
    </font>
    <font>
      <b/>
      <sz val="10"/>
      <name val="Arial"/>
      <charset val="238"/>
    </font>
    <font>
      <sz val="9"/>
      <name val="Arial CE"/>
      <family val="2"/>
      <charset val="238"/>
    </font>
    <font>
      <sz val="9"/>
      <name val="Arial CE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21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left"/>
    </xf>
    <xf numFmtId="0" fontId="9" fillId="0" borderId="3" xfId="0" applyFont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12" fillId="0" borderId="0" xfId="0" applyFont="1" applyBorder="1"/>
    <xf numFmtId="0" fontId="0" fillId="0" borderId="0" xfId="0" applyBorder="1"/>
    <xf numFmtId="0" fontId="8" fillId="0" borderId="1" xfId="0" applyFont="1" applyBorder="1"/>
    <xf numFmtId="0" fontId="9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shrinkToFit="1"/>
    </xf>
    <xf numFmtId="0" fontId="8" fillId="0" borderId="0" xfId="0" applyFont="1" applyBorder="1"/>
    <xf numFmtId="0" fontId="11" fillId="0" borderId="0" xfId="0" applyFont="1" applyBorder="1"/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9" fillId="0" borderId="0" xfId="0" applyFont="1"/>
    <xf numFmtId="0" fontId="16" fillId="0" borderId="0" xfId="0" applyFont="1"/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10" fillId="0" borderId="1" xfId="0" applyFont="1" applyBorder="1" applyAlignment="1"/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0" fontId="10" fillId="0" borderId="0" xfId="0" applyFont="1" applyBorder="1"/>
    <xf numFmtId="0" fontId="9" fillId="0" borderId="0" xfId="0" applyFont="1" applyBorder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8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Alignment="1"/>
    <xf numFmtId="0" fontId="8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19" fillId="0" borderId="1" xfId="0" applyFont="1" applyBorder="1"/>
    <xf numFmtId="0" fontId="19" fillId="0" borderId="1" xfId="0" applyFont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21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20" fillId="2" borderId="2" xfId="0" applyFont="1" applyFill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1" xfId="0" applyFont="1" applyBorder="1" applyAlignment="1">
      <alignment horizontal="left" wrapText="1"/>
    </xf>
    <xf numFmtId="0" fontId="20" fillId="0" borderId="2" xfId="0" applyFont="1" applyFill="1" applyBorder="1" applyAlignment="1">
      <alignment horizontal="left"/>
    </xf>
    <xf numFmtId="3" fontId="17" fillId="0" borderId="1" xfId="0" applyNumberFormat="1" applyFont="1" applyBorder="1"/>
    <xf numFmtId="3" fontId="0" fillId="0" borderId="1" xfId="0" applyNumberFormat="1" applyFill="1" applyBorder="1"/>
    <xf numFmtId="0" fontId="12" fillId="0" borderId="4" xfId="0" applyFont="1" applyBorder="1" applyAlignment="1">
      <alignment horizontal="center"/>
    </xf>
    <xf numFmtId="0" fontId="17" fillId="0" borderId="5" xfId="0" applyFont="1" applyBorder="1"/>
    <xf numFmtId="3" fontId="17" fillId="0" borderId="5" xfId="0" applyNumberFormat="1" applyFont="1" applyBorder="1"/>
    <xf numFmtId="0" fontId="14" fillId="0" borderId="5" xfId="0" applyFont="1" applyBorder="1" applyAlignment="1">
      <alignment horizontal="center" wrapText="1"/>
    </xf>
    <xf numFmtId="3" fontId="10" fillId="0" borderId="1" xfId="0" applyNumberFormat="1" applyFont="1" applyBorder="1"/>
    <xf numFmtId="0" fontId="17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25" fillId="0" borderId="1" xfId="0" applyNumberFormat="1" applyFont="1" applyBorder="1"/>
    <xf numFmtId="3" fontId="26" fillId="0" borderId="1" xfId="0" applyNumberFormat="1" applyFont="1" applyBorder="1"/>
    <xf numFmtId="0" fontId="12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0" fillId="2" borderId="1" xfId="0" applyNumberFormat="1" applyFill="1" applyBorder="1"/>
    <xf numFmtId="3" fontId="17" fillId="2" borderId="1" xfId="0" applyNumberFormat="1" applyFont="1" applyFill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5" fillId="0" borderId="1" xfId="0" applyNumberFormat="1" applyFont="1" applyBorder="1"/>
    <xf numFmtId="3" fontId="5" fillId="2" borderId="1" xfId="0" applyNumberFormat="1" applyFont="1" applyFill="1" applyBorder="1"/>
    <xf numFmtId="0" fontId="6" fillId="0" borderId="1" xfId="0" applyFont="1" applyBorder="1" applyAlignment="1"/>
    <xf numFmtId="3" fontId="0" fillId="0" borderId="0" xfId="0" applyNumberFormat="1"/>
    <xf numFmtId="0" fontId="27" fillId="0" borderId="6" xfId="0" applyFont="1" applyBorder="1"/>
    <xf numFmtId="0" fontId="27" fillId="0" borderId="6" xfId="0" applyFont="1" applyFill="1" applyBorder="1"/>
    <xf numFmtId="3" fontId="17" fillId="0" borderId="1" xfId="0" applyNumberFormat="1" applyFont="1" applyBorder="1" applyAlignment="1">
      <alignment horizontal="right"/>
    </xf>
    <xf numFmtId="0" fontId="23" fillId="0" borderId="0" xfId="0" applyFont="1"/>
    <xf numFmtId="3" fontId="13" fillId="0" borderId="1" xfId="0" applyNumberFormat="1" applyFont="1" applyBorder="1" applyAlignment="1">
      <alignment horizontal="right"/>
    </xf>
    <xf numFmtId="3" fontId="11" fillId="0" borderId="0" xfId="0" applyNumberFormat="1" applyFont="1" applyBorder="1"/>
    <xf numFmtId="3" fontId="29" fillId="0" borderId="0" xfId="0" applyNumberFormat="1" applyFont="1" applyBorder="1"/>
    <xf numFmtId="3" fontId="11" fillId="0" borderId="0" xfId="0" applyNumberFormat="1" applyFont="1" applyFill="1" applyBorder="1"/>
    <xf numFmtId="3" fontId="21" fillId="0" borderId="1" xfId="0" applyNumberFormat="1" applyFont="1" applyBorder="1" applyAlignment="1">
      <alignment horizontal="right"/>
    </xf>
    <xf numFmtId="3" fontId="21" fillId="2" borderId="1" xfId="0" applyNumberFormat="1" applyFont="1" applyFill="1" applyBorder="1" applyAlignment="1">
      <alignment horizontal="right"/>
    </xf>
    <xf numFmtId="3" fontId="21" fillId="0" borderId="1" xfId="0" applyNumberFormat="1" applyFont="1" applyBorder="1" applyAlignment="1">
      <alignment horizontal="right" vertical="center"/>
    </xf>
    <xf numFmtId="0" fontId="0" fillId="0" borderId="0" xfId="0" applyFill="1"/>
    <xf numFmtId="3" fontId="17" fillId="0" borderId="0" xfId="0" applyNumberFormat="1" applyFont="1"/>
    <xf numFmtId="0" fontId="17" fillId="0" borderId="0" xfId="0" applyFont="1"/>
    <xf numFmtId="0" fontId="0" fillId="0" borderId="0" xfId="0" applyFill="1" applyBorder="1"/>
    <xf numFmtId="3" fontId="27" fillId="0" borderId="1" xfId="0" applyNumberFormat="1" applyFont="1" applyFill="1" applyBorder="1"/>
    <xf numFmtId="0" fontId="6" fillId="0" borderId="1" xfId="0" applyFont="1" applyBorder="1" applyAlignment="1">
      <alignment vertical="center" wrapText="1"/>
    </xf>
    <xf numFmtId="0" fontId="27" fillId="0" borderId="0" xfId="0" applyFont="1"/>
    <xf numFmtId="0" fontId="27" fillId="0" borderId="0" xfId="0" applyFont="1" applyBorder="1"/>
    <xf numFmtId="0" fontId="30" fillId="0" borderId="0" xfId="0" applyFont="1"/>
    <xf numFmtId="3" fontId="27" fillId="0" borderId="1" xfId="0" applyNumberFormat="1" applyFont="1" applyBorder="1"/>
    <xf numFmtId="1" fontId="27" fillId="0" borderId="1" xfId="0" applyNumberFormat="1" applyFont="1" applyBorder="1"/>
    <xf numFmtId="0" fontId="27" fillId="3" borderId="6" xfId="0" applyFont="1" applyFill="1" applyBorder="1"/>
    <xf numFmtId="3" fontId="27" fillId="3" borderId="1" xfId="0" applyNumberFormat="1" applyFont="1" applyFill="1" applyBorder="1"/>
    <xf numFmtId="1" fontId="27" fillId="3" borderId="1" xfId="0" applyNumberFormat="1" applyFont="1" applyFill="1" applyBorder="1"/>
    <xf numFmtId="1" fontId="27" fillId="0" borderId="1" xfId="0" applyNumberFormat="1" applyFont="1" applyFill="1" applyBorder="1"/>
    <xf numFmtId="0" fontId="23" fillId="0" borderId="10" xfId="0" applyFont="1" applyFill="1" applyBorder="1"/>
    <xf numFmtId="3" fontId="23" fillId="0" borderId="11" xfId="0" applyNumberFormat="1" applyFont="1" applyFill="1" applyBorder="1"/>
    <xf numFmtId="3" fontId="23" fillId="0" borderId="12" xfId="0" applyNumberFormat="1" applyFont="1" applyFill="1" applyBorder="1"/>
    <xf numFmtId="0" fontId="27" fillId="0" borderId="1" xfId="0" applyFont="1" applyFill="1" applyBorder="1"/>
    <xf numFmtId="3" fontId="32" fillId="0" borderId="13" xfId="0" applyNumberFormat="1" applyFont="1" applyBorder="1"/>
    <xf numFmtId="0" fontId="5" fillId="0" borderId="1" xfId="0" applyFont="1" applyBorder="1" applyAlignment="1">
      <alignment horizontal="center"/>
    </xf>
    <xf numFmtId="0" fontId="31" fillId="0" borderId="0" xfId="0" applyFont="1" applyAlignment="1">
      <alignment horizontal="left"/>
    </xf>
    <xf numFmtId="3" fontId="18" fillId="0" borderId="1" xfId="0" applyNumberFormat="1" applyFont="1" applyBorder="1" applyAlignment="1">
      <alignment horizontal="right"/>
    </xf>
    <xf numFmtId="3" fontId="33" fillId="0" borderId="14" xfId="0" applyNumberFormat="1" applyFont="1" applyBorder="1"/>
    <xf numFmtId="3" fontId="33" fillId="0" borderId="15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18" fillId="0" borderId="0" xfId="0" applyFont="1"/>
    <xf numFmtId="3" fontId="5" fillId="0" borderId="1" xfId="0" applyNumberFormat="1" applyFont="1" applyFill="1" applyBorder="1"/>
    <xf numFmtId="0" fontId="27" fillId="0" borderId="0" xfId="0" applyFont="1" applyFill="1" applyBorder="1"/>
    <xf numFmtId="3" fontId="27" fillId="0" borderId="0" xfId="0" applyNumberFormat="1" applyFont="1" applyFill="1" applyBorder="1"/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28" fillId="0" borderId="1" xfId="0" applyFont="1" applyFill="1" applyBorder="1"/>
    <xf numFmtId="3" fontId="28" fillId="0" borderId="1" xfId="0" applyNumberFormat="1" applyFont="1" applyFill="1" applyBorder="1"/>
    <xf numFmtId="0" fontId="34" fillId="0" borderId="1" xfId="0" applyFont="1" applyFill="1" applyBorder="1"/>
    <xf numFmtId="3" fontId="5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/>
    <xf numFmtId="0" fontId="17" fillId="0" borderId="0" xfId="0" applyFont="1" applyAlignment="1">
      <alignment horizontal="right"/>
    </xf>
    <xf numFmtId="0" fontId="17" fillId="0" borderId="16" xfId="0" applyFont="1" applyBorder="1"/>
    <xf numFmtId="0" fontId="15" fillId="0" borderId="0" xfId="0" applyFont="1" applyAlignment="1">
      <alignment horizontal="left"/>
    </xf>
    <xf numFmtId="0" fontId="17" fillId="0" borderId="7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0" fillId="0" borderId="9" xfId="0" applyBorder="1"/>
    <xf numFmtId="0" fontId="0" fillId="0" borderId="5" xfId="0" applyBorder="1"/>
    <xf numFmtId="0" fontId="0" fillId="0" borderId="6" xfId="0" applyBorder="1"/>
    <xf numFmtId="3" fontId="0" fillId="0" borderId="17" xfId="0" applyNumberFormat="1" applyBorder="1"/>
    <xf numFmtId="0" fontId="0" fillId="0" borderId="10" xfId="0" applyFill="1" applyBorder="1"/>
    <xf numFmtId="0" fontId="0" fillId="0" borderId="11" xfId="0" applyBorder="1" applyAlignment="1">
      <alignment horizontal="right"/>
    </xf>
    <xf numFmtId="0" fontId="0" fillId="0" borderId="11" xfId="0" applyBorder="1"/>
    <xf numFmtId="0" fontId="6" fillId="2" borderId="2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4" borderId="0" xfId="0" applyFill="1"/>
    <xf numFmtId="16" fontId="10" fillId="0" borderId="1" xfId="0" applyNumberFormat="1" applyFont="1" applyBorder="1" applyAlignment="1"/>
    <xf numFmtId="49" fontId="10" fillId="0" borderId="1" xfId="0" applyNumberFormat="1" applyFont="1" applyBorder="1" applyAlignment="1">
      <alignment vertical="center"/>
    </xf>
    <xf numFmtId="0" fontId="10" fillId="4" borderId="1" xfId="0" applyFont="1" applyFill="1" applyBorder="1" applyAlignment="1"/>
    <xf numFmtId="0" fontId="9" fillId="0" borderId="1" xfId="0" applyFont="1" applyFill="1" applyBorder="1" applyAlignment="1"/>
    <xf numFmtId="0" fontId="9" fillId="0" borderId="1" xfId="0" applyFont="1" applyBorder="1" applyAlignment="1">
      <alignment vertical="center" wrapText="1"/>
    </xf>
    <xf numFmtId="0" fontId="10" fillId="0" borderId="1" xfId="0" applyFont="1" applyFill="1" applyBorder="1" applyAlignment="1"/>
    <xf numFmtId="0" fontId="9" fillId="4" borderId="1" xfId="0" applyFont="1" applyFill="1" applyBorder="1" applyAlignment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0" fontId="10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wrapText="1"/>
    </xf>
    <xf numFmtId="16" fontId="6" fillId="0" borderId="1" xfId="0" applyNumberFormat="1" applyFont="1" applyBorder="1" applyAlignment="1">
      <alignment horizontal="left" vertical="center" wrapText="1"/>
    </xf>
    <xf numFmtId="0" fontId="35" fillId="0" borderId="0" xfId="0" applyFont="1" applyBorder="1"/>
    <xf numFmtId="0" fontId="35" fillId="0" borderId="0" xfId="0" applyFont="1"/>
    <xf numFmtId="3" fontId="35" fillId="0" borderId="0" xfId="0" applyNumberFormat="1" applyFont="1"/>
    <xf numFmtId="3" fontId="35" fillId="0" borderId="0" xfId="0" applyNumberFormat="1" applyFont="1" applyBorder="1"/>
    <xf numFmtId="16" fontId="5" fillId="0" borderId="1" xfId="0" applyNumberFormat="1" applyFont="1" applyBorder="1" applyAlignment="1">
      <alignment horizontal="left" wrapText="1"/>
    </xf>
    <xf numFmtId="0" fontId="5" fillId="4" borderId="1" xfId="0" applyFont="1" applyFill="1" applyBorder="1" applyAlignment="1">
      <alignment horizontal="left" vertical="center"/>
    </xf>
    <xf numFmtId="0" fontId="0" fillId="4" borderId="0" xfId="0" applyFill="1" applyBorder="1"/>
    <xf numFmtId="3" fontId="0" fillId="4" borderId="0" xfId="0" applyNumberFormat="1" applyFill="1"/>
    <xf numFmtId="0" fontId="5" fillId="4" borderId="1" xfId="0" applyFont="1" applyFill="1" applyBorder="1" applyAlignment="1"/>
    <xf numFmtId="3" fontId="0" fillId="4" borderId="0" xfId="0" applyNumberFormat="1" applyFill="1" applyBorder="1"/>
    <xf numFmtId="0" fontId="5" fillId="0" borderId="0" xfId="0" applyFont="1" applyBorder="1" applyAlignment="1">
      <alignment horizontal="left"/>
    </xf>
    <xf numFmtId="3" fontId="27" fillId="0" borderId="1" xfId="0" applyNumberFormat="1" applyFont="1" applyBorder="1" applyAlignment="1">
      <alignment horizontal="right"/>
    </xf>
    <xf numFmtId="1" fontId="27" fillId="0" borderId="1" xfId="0" applyNumberFormat="1" applyFont="1" applyBorder="1" applyAlignment="1">
      <alignment horizontal="right"/>
    </xf>
    <xf numFmtId="0" fontId="23" fillId="0" borderId="1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right"/>
    </xf>
    <xf numFmtId="1" fontId="0" fillId="0" borderId="17" xfId="1" applyNumberFormat="1" applyFont="1" applyFill="1" applyBorder="1" applyAlignment="1">
      <alignment horizontal="right"/>
    </xf>
    <xf numFmtId="0" fontId="0" fillId="0" borderId="17" xfId="0" applyBorder="1" applyAlignment="1">
      <alignment horizontal="right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0" fillId="0" borderId="17" xfId="0" applyNumberFormat="1" applyFill="1" applyBorder="1"/>
    <xf numFmtId="3" fontId="27" fillId="0" borderId="17" xfId="0" applyNumberFormat="1" applyFont="1" applyFill="1" applyBorder="1"/>
    <xf numFmtId="3" fontId="0" fillId="4" borderId="17" xfId="0" applyNumberFormat="1" applyFill="1" applyBorder="1"/>
    <xf numFmtId="0" fontId="5" fillId="0" borderId="2" xfId="0" applyFont="1" applyBorder="1" applyAlignment="1">
      <alignment horizontal="center" vertical="center"/>
    </xf>
    <xf numFmtId="3" fontId="0" fillId="0" borderId="0" xfId="0" applyNumberFormat="1" applyFill="1"/>
    <xf numFmtId="0" fontId="21" fillId="0" borderId="2" xfId="0" applyFont="1" applyBorder="1" applyAlignment="1">
      <alignment horizontal="left"/>
    </xf>
    <xf numFmtId="0" fontId="21" fillId="0" borderId="20" xfId="0" applyFont="1" applyBorder="1" applyAlignment="1">
      <alignment horizontal="left" wrapText="1"/>
    </xf>
    <xf numFmtId="0" fontId="21" fillId="0" borderId="18" xfId="0" applyFont="1" applyBorder="1" applyAlignment="1">
      <alignment horizontal="left" wrapText="1"/>
    </xf>
    <xf numFmtId="0" fontId="21" fillId="0" borderId="2" xfId="0" applyFont="1" applyFill="1" applyBorder="1" applyAlignment="1">
      <alignment horizontal="left"/>
    </xf>
    <xf numFmtId="0" fontId="21" fillId="0" borderId="20" xfId="0" applyFont="1" applyFill="1" applyBorder="1" applyAlignment="1">
      <alignment horizontal="left"/>
    </xf>
    <xf numFmtId="0" fontId="21" fillId="0" borderId="18" xfId="0" applyFont="1" applyFill="1" applyBorder="1" applyAlignment="1">
      <alignment horizontal="left"/>
    </xf>
    <xf numFmtId="0" fontId="3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vertical="center" wrapText="1"/>
    </xf>
    <xf numFmtId="3" fontId="6" fillId="0" borderId="2" xfId="0" applyNumberFormat="1" applyFont="1" applyBorder="1"/>
    <xf numFmtId="0" fontId="5" fillId="0" borderId="0" xfId="0" applyFont="1" applyAlignment="1">
      <alignment horizontal="center"/>
    </xf>
    <xf numFmtId="3" fontId="18" fillId="0" borderId="1" xfId="0" applyNumberFormat="1" applyFont="1" applyFill="1" applyBorder="1"/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27" fillId="0" borderId="1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3" fontId="5" fillId="4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/>
    <xf numFmtId="3" fontId="5" fillId="4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/>
    <xf numFmtId="0" fontId="14" fillId="0" borderId="9" xfId="0" applyFont="1" applyBorder="1" applyAlignment="1">
      <alignment horizontal="center" vertical="center"/>
    </xf>
    <xf numFmtId="0" fontId="36" fillId="0" borderId="0" xfId="0" applyFont="1"/>
    <xf numFmtId="3" fontId="6" fillId="5" borderId="1" xfId="0" applyNumberFormat="1" applyFont="1" applyFill="1" applyBorder="1"/>
    <xf numFmtId="3" fontId="6" fillId="0" borderId="1" xfId="0" applyNumberFormat="1" applyFont="1" applyFill="1" applyBorder="1"/>
    <xf numFmtId="3" fontId="5" fillId="4" borderId="1" xfId="0" applyNumberFormat="1" applyFont="1" applyFill="1" applyBorder="1"/>
    <xf numFmtId="3" fontId="25" fillId="5" borderId="1" xfId="0" applyNumberFormat="1" applyFont="1" applyFill="1" applyBorder="1"/>
    <xf numFmtId="3" fontId="26" fillId="4" borderId="1" xfId="0" applyNumberFormat="1" applyFont="1" applyFill="1" applyBorder="1"/>
    <xf numFmtId="0" fontId="12" fillId="0" borderId="19" xfId="0" applyFont="1" applyBorder="1" applyAlignment="1">
      <alignment horizontal="center" vertical="center"/>
    </xf>
    <xf numFmtId="3" fontId="37" fillId="0" borderId="1" xfId="0" applyNumberFormat="1" applyFont="1" applyBorder="1" applyAlignment="1">
      <alignment horizontal="right" vertical="center" wrapText="1"/>
    </xf>
    <xf numFmtId="3" fontId="18" fillId="0" borderId="0" xfId="0" applyNumberFormat="1" applyFont="1"/>
    <xf numFmtId="3" fontId="5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wrapText="1"/>
    </xf>
    <xf numFmtId="0" fontId="36" fillId="0" borderId="0" xfId="0" applyFont="1" applyAlignment="1"/>
    <xf numFmtId="0" fontId="5" fillId="0" borderId="0" xfId="0" applyFont="1" applyAlignment="1"/>
    <xf numFmtId="0" fontId="6" fillId="4" borderId="1" xfId="0" applyFont="1" applyFill="1" applyBorder="1" applyAlignment="1">
      <alignment vertical="center"/>
    </xf>
    <xf numFmtId="3" fontId="6" fillId="4" borderId="1" xfId="0" applyNumberFormat="1" applyFont="1" applyFill="1" applyBorder="1"/>
    <xf numFmtId="0" fontId="18" fillId="4" borderId="0" xfId="0" applyFont="1" applyFill="1"/>
    <xf numFmtId="3" fontId="28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28" fillId="0" borderId="1" xfId="0" applyFont="1" applyFill="1" applyBorder="1" applyAlignment="1">
      <alignment horizontal="left"/>
    </xf>
    <xf numFmtId="0" fontId="21" fillId="0" borderId="0" xfId="0" applyFont="1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>
      <alignment horizontal="center"/>
    </xf>
    <xf numFmtId="3" fontId="21" fillId="0" borderId="0" xfId="0" applyNumberFormat="1" applyFont="1" applyBorder="1"/>
    <xf numFmtId="0" fontId="21" fillId="0" borderId="0" xfId="0" applyFont="1" applyFill="1" applyBorder="1" applyAlignment="1"/>
    <xf numFmtId="0" fontId="17" fillId="0" borderId="0" xfId="0" applyFont="1" applyBorder="1"/>
    <xf numFmtId="3" fontId="17" fillId="0" borderId="0" xfId="0" applyNumberFormat="1" applyFont="1" applyBorder="1"/>
    <xf numFmtId="0" fontId="21" fillId="0" borderId="0" xfId="0" applyFont="1" applyBorder="1" applyAlignment="1">
      <alignment wrapText="1"/>
    </xf>
    <xf numFmtId="0" fontId="17" fillId="0" borderId="0" xfId="0" applyFont="1" applyBorder="1" applyAlignment="1"/>
    <xf numFmtId="0" fontId="28" fillId="0" borderId="1" xfId="0" applyFont="1" applyFill="1" applyBorder="1" applyAlignment="1">
      <alignment wrapText="1"/>
    </xf>
    <xf numFmtId="3" fontId="17" fillId="0" borderId="1" xfId="0" applyNumberFormat="1" applyFont="1" applyBorder="1" applyAlignment="1"/>
    <xf numFmtId="3" fontId="21" fillId="0" borderId="0" xfId="0" applyNumberFormat="1" applyFont="1" applyBorder="1" applyAlignment="1">
      <alignment wrapText="1"/>
    </xf>
    <xf numFmtId="3" fontId="25" fillId="0" borderId="0" xfId="0" applyNumberFormat="1" applyFont="1" applyBorder="1" applyAlignment="1">
      <alignment wrapText="1"/>
    </xf>
    <xf numFmtId="3" fontId="25" fillId="0" borderId="0" xfId="0" applyNumberFormat="1" applyFont="1" applyBorder="1" applyAlignment="1">
      <alignment horizontal="center" wrapText="1"/>
    </xf>
    <xf numFmtId="3" fontId="26" fillId="0" borderId="0" xfId="0" applyNumberFormat="1" applyFont="1" applyBorder="1" applyAlignment="1">
      <alignment wrapText="1"/>
    </xf>
    <xf numFmtId="3" fontId="26" fillId="0" borderId="1" xfId="0" applyNumberFormat="1" applyFont="1" applyBorder="1" applyAlignment="1">
      <alignment wrapText="1"/>
    </xf>
    <xf numFmtId="3" fontId="25" fillId="0" borderId="1" xfId="0" applyNumberFormat="1" applyFont="1" applyBorder="1" applyAlignment="1">
      <alignment wrapText="1"/>
    </xf>
    <xf numFmtId="3" fontId="25" fillId="0" borderId="1" xfId="0" applyNumberFormat="1" applyFont="1" applyFill="1" applyBorder="1" applyAlignment="1">
      <alignment wrapText="1"/>
    </xf>
    <xf numFmtId="3" fontId="2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Continuous"/>
    </xf>
    <xf numFmtId="3" fontId="5" fillId="0" borderId="1" xfId="0" applyNumberFormat="1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left"/>
    </xf>
    <xf numFmtId="0" fontId="6" fillId="0" borderId="1" xfId="0" applyFont="1" applyFill="1" applyBorder="1"/>
    <xf numFmtId="2" fontId="27" fillId="0" borderId="1" xfId="0" applyNumberFormat="1" applyFont="1" applyFill="1" applyBorder="1" applyAlignment="1">
      <alignment wrapText="1"/>
    </xf>
    <xf numFmtId="3" fontId="6" fillId="0" borderId="1" xfId="0" applyNumberFormat="1" applyFont="1" applyFill="1" applyBorder="1" applyAlignment="1">
      <alignment horizontal="right"/>
    </xf>
    <xf numFmtId="0" fontId="17" fillId="0" borderId="0" xfId="0" applyFont="1" applyAlignment="1"/>
    <xf numFmtId="0" fontId="20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/>
    <xf numFmtId="3" fontId="6" fillId="2" borderId="1" xfId="0" applyNumberFormat="1" applyFont="1" applyFill="1" applyBorder="1"/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 vertical="center" wrapText="1"/>
    </xf>
    <xf numFmtId="3" fontId="5" fillId="5" borderId="1" xfId="0" applyNumberFormat="1" applyFont="1" applyFill="1" applyBorder="1"/>
    <xf numFmtId="0" fontId="8" fillId="0" borderId="0" xfId="0" applyFont="1" applyAlignment="1"/>
    <xf numFmtId="0" fontId="21" fillId="0" borderId="0" xfId="0" applyFont="1" applyAlignment="1">
      <alignment horizontal="right"/>
    </xf>
    <xf numFmtId="0" fontId="0" fillId="0" borderId="1" xfId="0" applyBorder="1"/>
    <xf numFmtId="0" fontId="0" fillId="0" borderId="16" xfId="0" applyBorder="1"/>
    <xf numFmtId="0" fontId="0" fillId="0" borderId="7" xfId="0" applyBorder="1"/>
    <xf numFmtId="0" fontId="0" fillId="0" borderId="8" xfId="0" applyBorder="1"/>
    <xf numFmtId="0" fontId="40" fillId="0" borderId="10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0" fillId="0" borderId="12" xfId="0" applyFont="1" applyBorder="1" applyAlignment="1">
      <alignment horizontal="center"/>
    </xf>
    <xf numFmtId="0" fontId="0" fillId="0" borderId="25" xfId="0" applyBorder="1"/>
    <xf numFmtId="3" fontId="0" fillId="0" borderId="9" xfId="0" applyNumberFormat="1" applyBorder="1"/>
    <xf numFmtId="3" fontId="0" fillId="0" borderId="26" xfId="0" applyNumberFormat="1" applyBorder="1"/>
    <xf numFmtId="0" fontId="0" fillId="0" borderId="17" xfId="0" applyBorder="1"/>
    <xf numFmtId="0" fontId="21" fillId="0" borderId="6" xfId="0" applyFont="1" applyBorder="1"/>
    <xf numFmtId="0" fontId="21" fillId="0" borderId="27" xfId="0" applyFont="1" applyBorder="1"/>
    <xf numFmtId="0" fontId="0" fillId="0" borderId="28" xfId="0" applyBorder="1"/>
    <xf numFmtId="0" fontId="40" fillId="0" borderId="29" xfId="0" applyFont="1" applyBorder="1"/>
    <xf numFmtId="3" fontId="40" fillId="0" borderId="30" xfId="0" applyNumberFormat="1" applyFont="1" applyBorder="1"/>
    <xf numFmtId="3" fontId="40" fillId="0" borderId="31" xfId="0" applyNumberFormat="1" applyFont="1" applyBorder="1"/>
    <xf numFmtId="0" fontId="0" fillId="0" borderId="0" xfId="0" applyAlignment="1">
      <alignment vertical="distributed"/>
    </xf>
    <xf numFmtId="0" fontId="40" fillId="0" borderId="30" xfId="0" applyFont="1" applyBorder="1"/>
    <xf numFmtId="0" fontId="40" fillId="0" borderId="31" xfId="0" applyFont="1" applyBorder="1"/>
    <xf numFmtId="0" fontId="21" fillId="0" borderId="25" xfId="0" applyFont="1" applyBorder="1"/>
    <xf numFmtId="3" fontId="40" fillId="0" borderId="11" xfId="0" applyNumberFormat="1" applyFont="1" applyBorder="1"/>
    <xf numFmtId="3" fontId="40" fillId="0" borderId="12" xfId="0" applyNumberFormat="1" applyFont="1" applyBorder="1"/>
    <xf numFmtId="0" fontId="12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8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6" fillId="0" borderId="1" xfId="0" applyFont="1" applyBorder="1"/>
    <xf numFmtId="3" fontId="6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3" fontId="22" fillId="0" borderId="1" xfId="0" applyNumberFormat="1" applyFont="1" applyBorder="1"/>
    <xf numFmtId="0" fontId="17" fillId="0" borderId="1" xfId="0" applyFont="1" applyBorder="1" applyAlignment="1">
      <alignment vertical="distributed"/>
    </xf>
    <xf numFmtId="0" fontId="21" fillId="0" borderId="1" xfId="0" applyFont="1" applyBorder="1"/>
    <xf numFmtId="3" fontId="21" fillId="0" borderId="1" xfId="0" applyNumberFormat="1" applyFont="1" applyBorder="1"/>
    <xf numFmtId="0" fontId="21" fillId="0" borderId="1" xfId="0" applyFont="1" applyBorder="1" applyAlignment="1">
      <alignment vertical="distributed"/>
    </xf>
    <xf numFmtId="0" fontId="21" fillId="0" borderId="1" xfId="0" applyFont="1" applyBorder="1" applyAlignment="1">
      <alignment wrapText="1"/>
    </xf>
    <xf numFmtId="3" fontId="0" fillId="6" borderId="0" xfId="0" applyNumberFormat="1" applyFill="1"/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wrapText="1"/>
    </xf>
    <xf numFmtId="0" fontId="6" fillId="2" borderId="18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/>
    <xf numFmtId="0" fontId="6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27" fillId="0" borderId="21" xfId="0" applyFont="1" applyBorder="1" applyAlignment="1"/>
    <xf numFmtId="0" fontId="18" fillId="0" borderId="20" xfId="0" applyFont="1" applyBorder="1" applyAlignment="1"/>
    <xf numFmtId="0" fontId="18" fillId="0" borderId="18" xfId="0" applyFont="1" applyBorder="1" applyAlignme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5" fillId="4" borderId="18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left"/>
    </xf>
    <xf numFmtId="0" fontId="6" fillId="4" borderId="18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left"/>
    </xf>
    <xf numFmtId="16" fontId="6" fillId="0" borderId="1" xfId="0" applyNumberFormat="1" applyFont="1" applyBorder="1" applyAlignment="1">
      <alignment horizontal="left"/>
    </xf>
    <xf numFmtId="0" fontId="3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left"/>
    </xf>
    <xf numFmtId="0" fontId="21" fillId="2" borderId="20" xfId="0" applyFont="1" applyFill="1" applyBorder="1" applyAlignment="1">
      <alignment horizontal="left"/>
    </xf>
    <xf numFmtId="0" fontId="21" fillId="2" borderId="18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2" borderId="2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8" xfId="0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21" fillId="0" borderId="2" xfId="0" applyFont="1" applyBorder="1" applyAlignment="1">
      <alignment horizontal="left"/>
    </xf>
    <xf numFmtId="0" fontId="21" fillId="0" borderId="20" xfId="0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1" fillId="0" borderId="5" xfId="0" applyFont="1" applyBorder="1" applyAlignment="1">
      <alignment vertical="distributed"/>
    </xf>
    <xf numFmtId="0" fontId="0" fillId="0" borderId="9" xfId="0" applyBorder="1" applyAlignment="1">
      <alignment vertical="distributed"/>
    </xf>
    <xf numFmtId="0" fontId="0" fillId="0" borderId="5" xfId="0" applyBorder="1" applyAlignment="1">
      <alignment vertical="distributed"/>
    </xf>
    <xf numFmtId="3" fontId="0" fillId="0" borderId="5" xfId="0" applyNumberFormat="1" applyBorder="1" applyAlignment="1">
      <alignment vertical="distributed"/>
    </xf>
    <xf numFmtId="3" fontId="0" fillId="0" borderId="9" xfId="0" applyNumberFormat="1" applyBorder="1" applyAlignment="1">
      <alignment vertical="distributed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1" xfId="0" applyFont="1" applyBorder="1"/>
    <xf numFmtId="0" fontId="6" fillId="0" borderId="20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1" fillId="0" borderId="0" xfId="0" applyFont="1" applyBorder="1" applyAlignment="1"/>
    <xf numFmtId="0" fontId="21" fillId="0" borderId="0" xfId="0" applyFont="1" applyFill="1" applyBorder="1" applyAlignment="1"/>
    <xf numFmtId="0" fontId="22" fillId="0" borderId="0" xfId="0" applyFont="1" applyBorder="1" applyAlignment="1"/>
    <xf numFmtId="0" fontId="17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/>
    <xf numFmtId="0" fontId="0" fillId="0" borderId="1" xfId="0" applyBorder="1" applyAlignment="1">
      <alignment wrapText="1"/>
    </xf>
    <xf numFmtId="0" fontId="40" fillId="0" borderId="16" xfId="0" applyFont="1" applyBorder="1" applyAlignment="1">
      <alignment vertical="distributed"/>
    </xf>
    <xf numFmtId="0" fontId="40" fillId="0" borderId="6" xfId="0" applyFont="1" applyBorder="1" applyAlignment="1">
      <alignment vertical="distributed"/>
    </xf>
    <xf numFmtId="0" fontId="0" fillId="0" borderId="10" xfId="0" applyBorder="1" applyAlignment="1">
      <alignment vertical="distributed"/>
    </xf>
    <xf numFmtId="0" fontId="21" fillId="0" borderId="6" xfId="0" applyFont="1" applyBorder="1" applyAlignment="1">
      <alignment vertical="distributed"/>
    </xf>
    <xf numFmtId="0" fontId="0" fillId="0" borderId="6" xfId="0" applyBorder="1" applyAlignment="1">
      <alignment vertical="distributed"/>
    </xf>
    <xf numFmtId="0" fontId="0" fillId="0" borderId="27" xfId="0" applyBorder="1" applyAlignment="1">
      <alignment vertical="distributed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 vertical="distributed"/>
    </xf>
    <xf numFmtId="0" fontId="39" fillId="0" borderId="0" xfId="0" applyFont="1" applyAlignment="1">
      <alignment horizontal="center" vertical="distributed"/>
    </xf>
    <xf numFmtId="0" fontId="0" fillId="0" borderId="6" xfId="0" applyBorder="1" applyAlignment="1">
      <alignment vertical="distributed" wrapText="1"/>
    </xf>
    <xf numFmtId="0" fontId="21" fillId="0" borderId="0" xfId="0" applyFont="1" applyAlignment="1">
      <alignment vertical="distributed"/>
    </xf>
    <xf numFmtId="0" fontId="0" fillId="0" borderId="0" xfId="0" applyAlignment="1">
      <alignment vertical="distributed"/>
    </xf>
    <xf numFmtId="0" fontId="38" fillId="0" borderId="0" xfId="0" applyFont="1" applyAlignment="1">
      <alignment vertical="distributed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6" fillId="2" borderId="2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25" workbookViewId="0">
      <selection activeCell="G40" sqref="G40"/>
    </sheetView>
  </sheetViews>
  <sheetFormatPr defaultRowHeight="12.75"/>
  <cols>
    <col min="3" max="3" width="33.5703125" customWidth="1"/>
    <col min="4" max="4" width="13.28515625" customWidth="1"/>
    <col min="5" max="5" width="6.5703125" customWidth="1"/>
    <col min="6" max="6" width="46.85546875" customWidth="1"/>
    <col min="7" max="7" width="16" customWidth="1"/>
    <col min="8" max="8" width="12.85546875" customWidth="1"/>
  </cols>
  <sheetData>
    <row r="1" spans="1:12" ht="12" customHeight="1">
      <c r="F1" s="1"/>
      <c r="G1" s="2" t="s">
        <v>255</v>
      </c>
    </row>
    <row r="2" spans="1:12">
      <c r="A2" s="362" t="s">
        <v>264</v>
      </c>
      <c r="B2" s="362"/>
      <c r="C2" s="362"/>
      <c r="D2" s="362"/>
      <c r="E2" s="362"/>
      <c r="F2" s="362"/>
      <c r="G2" s="362"/>
    </row>
    <row r="3" spans="1:12">
      <c r="A3" s="362">
        <v>2021</v>
      </c>
      <c r="B3" s="362"/>
      <c r="C3" s="362"/>
      <c r="D3" s="362"/>
      <c r="E3" s="362"/>
      <c r="F3" s="362"/>
      <c r="G3" s="362"/>
    </row>
    <row r="4" spans="1:12" ht="12" customHeight="1">
      <c r="A4" t="s">
        <v>32</v>
      </c>
      <c r="G4" s="2" t="s">
        <v>323</v>
      </c>
    </row>
    <row r="5" spans="1:12" ht="14.25" customHeight="1">
      <c r="A5" s="355" t="s">
        <v>82</v>
      </c>
      <c r="B5" s="355"/>
      <c r="C5" s="355"/>
      <c r="D5" s="355"/>
      <c r="E5" s="355" t="s">
        <v>83</v>
      </c>
      <c r="F5" s="355"/>
      <c r="G5" s="355"/>
    </row>
    <row r="6" spans="1:12">
      <c r="A6" s="363" t="s">
        <v>0</v>
      </c>
      <c r="B6" s="363"/>
      <c r="C6" s="363"/>
      <c r="D6" s="3" t="s">
        <v>1</v>
      </c>
      <c r="E6" s="363" t="s">
        <v>0</v>
      </c>
      <c r="F6" s="363"/>
      <c r="G6" s="3" t="s">
        <v>1</v>
      </c>
    </row>
    <row r="7" spans="1:12" ht="13.5" customHeight="1">
      <c r="A7" s="354" t="s">
        <v>2</v>
      </c>
      <c r="B7" s="354"/>
      <c r="C7" s="354"/>
      <c r="D7" s="75">
        <v>2641500</v>
      </c>
      <c r="E7" s="354" t="s">
        <v>3</v>
      </c>
      <c r="F7" s="354"/>
      <c r="G7" s="75">
        <v>22444860</v>
      </c>
      <c r="H7" s="87"/>
      <c r="J7" s="87"/>
      <c r="K7" s="87"/>
    </row>
    <row r="8" spans="1:12" ht="15" customHeight="1">
      <c r="A8" s="358" t="s">
        <v>296</v>
      </c>
      <c r="B8" s="358"/>
      <c r="C8" s="358"/>
      <c r="D8" s="75">
        <v>2802000</v>
      </c>
      <c r="E8" s="347" t="s">
        <v>4</v>
      </c>
      <c r="F8" s="347"/>
      <c r="G8" s="75">
        <v>2359048</v>
      </c>
      <c r="J8" s="206"/>
      <c r="K8" s="87"/>
    </row>
    <row r="9" spans="1:12" ht="24.75" customHeight="1">
      <c r="A9" s="350" t="s">
        <v>297</v>
      </c>
      <c r="B9" s="360"/>
      <c r="C9" s="351"/>
      <c r="D9" s="75">
        <v>102258712</v>
      </c>
      <c r="E9" s="354" t="s">
        <v>5</v>
      </c>
      <c r="F9" s="354"/>
      <c r="G9" s="75">
        <v>24852771</v>
      </c>
      <c r="J9" s="206"/>
      <c r="K9" s="87"/>
    </row>
    <row r="10" spans="1:12" ht="15" customHeight="1">
      <c r="A10" s="348" t="s">
        <v>164</v>
      </c>
      <c r="B10" s="361"/>
      <c r="C10" s="349"/>
      <c r="D10" s="75"/>
      <c r="E10" s="354" t="s">
        <v>6</v>
      </c>
      <c r="F10" s="354"/>
      <c r="G10" s="75">
        <v>29060000</v>
      </c>
      <c r="J10" s="99"/>
    </row>
    <row r="11" spans="1:12" ht="15" customHeight="1">
      <c r="A11" s="348" t="s">
        <v>161</v>
      </c>
      <c r="B11" s="361"/>
      <c r="C11" s="349"/>
      <c r="D11" s="75">
        <v>0</v>
      </c>
      <c r="E11" s="354" t="s">
        <v>7</v>
      </c>
      <c r="F11" s="354"/>
      <c r="G11" s="75">
        <v>700000</v>
      </c>
      <c r="J11" s="206"/>
      <c r="K11" s="87"/>
      <c r="L11" s="87"/>
    </row>
    <row r="12" spans="1:12" ht="15" customHeight="1">
      <c r="A12" s="354" t="s">
        <v>298</v>
      </c>
      <c r="B12" s="354"/>
      <c r="C12" s="354"/>
      <c r="D12" s="75">
        <v>16057213</v>
      </c>
      <c r="E12" s="348" t="s">
        <v>166</v>
      </c>
      <c r="F12" s="349"/>
      <c r="G12" s="75">
        <v>3922578</v>
      </c>
      <c r="J12" s="206"/>
      <c r="K12" s="87"/>
      <c r="L12" s="87"/>
    </row>
    <row r="13" spans="1:12" ht="15" customHeight="1">
      <c r="A13" s="359" t="s">
        <v>163</v>
      </c>
      <c r="B13" s="359"/>
      <c r="C13" s="359"/>
      <c r="D13" s="75"/>
      <c r="E13" s="348" t="s">
        <v>167</v>
      </c>
      <c r="F13" s="349"/>
      <c r="G13" s="75">
        <v>1000000</v>
      </c>
      <c r="J13" s="206"/>
      <c r="K13" s="87"/>
      <c r="L13" s="87"/>
    </row>
    <row r="14" spans="1:12" ht="15" customHeight="1">
      <c r="A14" s="344" t="s">
        <v>168</v>
      </c>
      <c r="B14" s="344"/>
      <c r="C14" s="344"/>
      <c r="D14" s="84">
        <f>SUM(D7:D13)</f>
        <v>123759425</v>
      </c>
      <c r="E14" s="345" t="s">
        <v>169</v>
      </c>
      <c r="F14" s="346"/>
      <c r="G14" s="84">
        <f>SUM(G7:G13)</f>
        <v>84339257</v>
      </c>
      <c r="H14" s="87">
        <f>+D14-G14</f>
        <v>39420168</v>
      </c>
      <c r="J14" s="99"/>
    </row>
    <row r="15" spans="1:12" ht="15" customHeight="1">
      <c r="A15" s="347" t="s">
        <v>13</v>
      </c>
      <c r="B15" s="347"/>
      <c r="C15" s="347"/>
      <c r="D15" s="75"/>
      <c r="E15" s="348" t="s">
        <v>14</v>
      </c>
      <c r="F15" s="349"/>
      <c r="G15" s="75"/>
      <c r="J15" s="99"/>
    </row>
    <row r="16" spans="1:12" ht="24" customHeight="1">
      <c r="A16" s="347" t="s">
        <v>170</v>
      </c>
      <c r="B16" s="347"/>
      <c r="C16" s="347"/>
      <c r="D16" s="75">
        <v>17854566</v>
      </c>
      <c r="E16" s="348" t="s">
        <v>365</v>
      </c>
      <c r="F16" s="349"/>
      <c r="G16" s="75">
        <v>53184385</v>
      </c>
      <c r="J16" s="99"/>
    </row>
    <row r="17" spans="1:13" ht="24.75" customHeight="1">
      <c r="A17" s="340" t="s">
        <v>172</v>
      </c>
      <c r="B17" s="340"/>
      <c r="C17" s="340"/>
      <c r="D17" s="75"/>
      <c r="E17" s="352" t="s">
        <v>329</v>
      </c>
      <c r="F17" s="353"/>
      <c r="G17" s="75">
        <v>4090349</v>
      </c>
      <c r="J17" s="99"/>
    </row>
    <row r="18" spans="1:13" ht="15" customHeight="1">
      <c r="A18" s="354" t="s">
        <v>174</v>
      </c>
      <c r="B18" s="354"/>
      <c r="C18" s="354"/>
      <c r="D18" s="75"/>
      <c r="E18" s="348" t="s">
        <v>175</v>
      </c>
      <c r="F18" s="349"/>
      <c r="G18" s="75"/>
      <c r="J18" s="99"/>
    </row>
    <row r="19" spans="1:13" ht="15" customHeight="1">
      <c r="A19" s="354" t="s">
        <v>176</v>
      </c>
      <c r="B19" s="354"/>
      <c r="C19" s="354"/>
      <c r="D19" s="75"/>
      <c r="E19" s="356"/>
      <c r="F19" s="357"/>
      <c r="G19" s="75"/>
      <c r="J19" s="99"/>
    </row>
    <row r="20" spans="1:13" ht="15" customHeight="1">
      <c r="A20" s="344" t="s">
        <v>177</v>
      </c>
      <c r="B20" s="344"/>
      <c r="C20" s="344"/>
      <c r="D20" s="84">
        <f>SUM(D16:D19)</f>
        <v>17854566</v>
      </c>
      <c r="E20" s="345" t="s">
        <v>178</v>
      </c>
      <c r="F20" s="346"/>
      <c r="G20" s="84">
        <f>G15+G16+G17+G18</f>
        <v>57274734</v>
      </c>
      <c r="J20" s="99"/>
    </row>
    <row r="21" spans="1:13" ht="15" customHeight="1">
      <c r="A21" s="355"/>
      <c r="B21" s="355"/>
      <c r="C21" s="355"/>
      <c r="D21" s="4"/>
      <c r="E21" s="365"/>
      <c r="F21" s="366"/>
      <c r="G21" s="75"/>
      <c r="J21" s="99"/>
    </row>
    <row r="22" spans="1:13" ht="15" customHeight="1">
      <c r="A22" s="344" t="s">
        <v>179</v>
      </c>
      <c r="B22" s="344"/>
      <c r="C22" s="344"/>
      <c r="D22" s="84">
        <f>D14+D20</f>
        <v>141613991</v>
      </c>
      <c r="E22" s="345" t="s">
        <v>180</v>
      </c>
      <c r="F22" s="346"/>
      <c r="G22" s="84">
        <f>G14+G20</f>
        <v>141613991</v>
      </c>
      <c r="H22" s="87">
        <f>+D22-G22</f>
        <v>0</v>
      </c>
      <c r="J22" s="206"/>
      <c r="K22" s="87"/>
    </row>
    <row r="23" spans="1:13" ht="15" customHeight="1">
      <c r="A23" s="354"/>
      <c r="B23" s="354"/>
      <c r="C23" s="354"/>
      <c r="D23" s="4" t="s">
        <v>332</v>
      </c>
      <c r="E23" s="348"/>
      <c r="F23" s="349"/>
      <c r="G23" s="75"/>
      <c r="J23" s="206"/>
    </row>
    <row r="24" spans="1:13" ht="15" customHeight="1">
      <c r="A24" s="354" t="s">
        <v>8</v>
      </c>
      <c r="B24" s="354"/>
      <c r="C24" s="354"/>
      <c r="D24" s="75"/>
      <c r="E24" s="348" t="s">
        <v>9</v>
      </c>
      <c r="F24" s="349"/>
      <c r="G24" s="75"/>
      <c r="J24" s="206"/>
      <c r="K24" s="87"/>
      <c r="M24" s="87"/>
    </row>
    <row r="25" spans="1:13" ht="15" customHeight="1">
      <c r="A25" s="358" t="s">
        <v>139</v>
      </c>
      <c r="B25" s="358"/>
      <c r="C25" s="358"/>
      <c r="D25" s="75"/>
      <c r="E25" s="348" t="s">
        <v>10</v>
      </c>
      <c r="F25" s="349"/>
      <c r="G25" s="75">
        <v>29835886</v>
      </c>
      <c r="J25" s="99"/>
      <c r="K25" s="87"/>
    </row>
    <row r="26" spans="1:13" ht="15" customHeight="1">
      <c r="A26" s="354" t="s">
        <v>181</v>
      </c>
      <c r="B26" s="354"/>
      <c r="C26" s="354"/>
      <c r="D26" s="75">
        <v>0</v>
      </c>
      <c r="E26" s="348" t="s">
        <v>11</v>
      </c>
      <c r="F26" s="349"/>
      <c r="G26" s="75"/>
      <c r="J26" s="99"/>
    </row>
    <row r="27" spans="1:13" ht="15" customHeight="1">
      <c r="A27" s="354" t="s">
        <v>12</v>
      </c>
      <c r="B27" s="354"/>
      <c r="C27" s="354"/>
      <c r="D27" s="75"/>
      <c r="E27" s="348" t="s">
        <v>166</v>
      </c>
      <c r="F27" s="349"/>
      <c r="G27" s="75"/>
      <c r="J27" s="87"/>
      <c r="K27" s="87"/>
      <c r="L27" s="87"/>
    </row>
    <row r="28" spans="1:13" ht="15" customHeight="1">
      <c r="A28" s="354"/>
      <c r="B28" s="354"/>
      <c r="C28" s="354"/>
      <c r="D28" s="4"/>
      <c r="E28" s="348" t="s">
        <v>182</v>
      </c>
      <c r="F28" s="349"/>
      <c r="G28" s="75"/>
    </row>
    <row r="29" spans="1:13" ht="15" customHeight="1">
      <c r="A29" s="344" t="s">
        <v>183</v>
      </c>
      <c r="B29" s="344"/>
      <c r="C29" s="344"/>
      <c r="D29" s="84">
        <v>0</v>
      </c>
      <c r="E29" s="345" t="s">
        <v>184</v>
      </c>
      <c r="F29" s="346"/>
      <c r="G29" s="84">
        <f>SUM(G24:G28)</f>
        <v>29835886</v>
      </c>
      <c r="I29" s="87">
        <f>+G14+G29</f>
        <v>114175143</v>
      </c>
    </row>
    <row r="30" spans="1:13" ht="13.5" customHeight="1">
      <c r="A30" s="347" t="s">
        <v>13</v>
      </c>
      <c r="B30" s="347"/>
      <c r="C30" s="347"/>
      <c r="D30" s="75"/>
      <c r="E30" s="348" t="s">
        <v>14</v>
      </c>
      <c r="F30" s="349"/>
      <c r="G30" s="75"/>
    </row>
    <row r="31" spans="1:13" ht="31.5" customHeight="1">
      <c r="A31" s="347" t="s">
        <v>170</v>
      </c>
      <c r="B31" s="347"/>
      <c r="C31" s="347"/>
      <c r="D31" s="75">
        <v>29835886</v>
      </c>
      <c r="E31" s="350" t="s">
        <v>185</v>
      </c>
      <c r="F31" s="351"/>
      <c r="G31" s="75"/>
    </row>
    <row r="32" spans="1:13">
      <c r="A32" s="340" t="s">
        <v>172</v>
      </c>
      <c r="B32" s="340"/>
      <c r="C32" s="340"/>
      <c r="D32" s="84">
        <v>0</v>
      </c>
      <c r="E32" s="352" t="s">
        <v>173</v>
      </c>
      <c r="F32" s="353"/>
      <c r="G32" s="75"/>
    </row>
    <row r="33" spans="1:12">
      <c r="A33" s="354" t="s">
        <v>174</v>
      </c>
      <c r="B33" s="354"/>
      <c r="C33" s="354"/>
      <c r="D33" s="84">
        <v>0</v>
      </c>
      <c r="E33" s="348" t="s">
        <v>186</v>
      </c>
      <c r="F33" s="349"/>
      <c r="G33" s="75"/>
    </row>
    <row r="34" spans="1:12" ht="15" customHeight="1">
      <c r="A34" s="354" t="s">
        <v>187</v>
      </c>
      <c r="B34" s="354"/>
      <c r="C34" s="354"/>
      <c r="D34" s="84">
        <v>0</v>
      </c>
      <c r="E34" s="348" t="s">
        <v>188</v>
      </c>
      <c r="F34" s="349"/>
      <c r="G34" s="75"/>
      <c r="H34" s="87"/>
      <c r="J34" s="87"/>
      <c r="K34" s="87"/>
      <c r="L34" s="87"/>
    </row>
    <row r="35" spans="1:12" ht="15" customHeight="1">
      <c r="A35" s="344" t="s">
        <v>189</v>
      </c>
      <c r="B35" s="344"/>
      <c r="C35" s="344"/>
      <c r="D35" s="84">
        <v>0</v>
      </c>
      <c r="E35" s="345" t="s">
        <v>190</v>
      </c>
      <c r="F35" s="346"/>
      <c r="G35" s="84"/>
    </row>
    <row r="36" spans="1:12" ht="15" customHeight="1">
      <c r="A36" s="343"/>
      <c r="B36" s="343"/>
      <c r="C36" s="343"/>
      <c r="D36" s="84">
        <f t="shared" ref="D36" si="0">D29+D30+D31+D32+D33</f>
        <v>29835886</v>
      </c>
      <c r="E36" s="158"/>
      <c r="F36" s="159"/>
      <c r="G36" s="75"/>
    </row>
    <row r="37" spans="1:12" ht="25.5" customHeight="1">
      <c r="A37" s="344" t="s">
        <v>191</v>
      </c>
      <c r="B37" s="344"/>
      <c r="C37" s="344"/>
      <c r="D37" s="84">
        <f>D30+D31+D32+D33+D34</f>
        <v>29835886</v>
      </c>
      <c r="E37" s="345" t="s">
        <v>192</v>
      </c>
      <c r="F37" s="346"/>
      <c r="G37" s="84">
        <f>G29+G35</f>
        <v>29835886</v>
      </c>
      <c r="H37" s="87">
        <f>+D37-G37</f>
        <v>0</v>
      </c>
    </row>
    <row r="38" spans="1:12" ht="12.75" customHeight="1">
      <c r="A38" s="340"/>
      <c r="B38" s="340"/>
      <c r="C38" s="340"/>
      <c r="D38" s="75"/>
      <c r="E38" s="341"/>
      <c r="F38" s="342"/>
      <c r="G38" s="75"/>
    </row>
    <row r="39" spans="1:12" ht="20.25" customHeight="1">
      <c r="A39" s="364" t="s">
        <v>193</v>
      </c>
      <c r="B39" s="364"/>
      <c r="C39" s="364"/>
      <c r="D39" s="84">
        <f>D22+D37</f>
        <v>171449877</v>
      </c>
      <c r="E39" s="364" t="s">
        <v>194</v>
      </c>
      <c r="F39" s="364"/>
      <c r="G39" s="84">
        <f>G22+G37</f>
        <v>171449877</v>
      </c>
      <c r="H39" s="87">
        <f>+D39-G39</f>
        <v>0</v>
      </c>
    </row>
    <row r="40" spans="1:12" ht="15" customHeight="1"/>
    <row r="44" spans="1:12">
      <c r="D44" s="87"/>
    </row>
  </sheetData>
  <mergeCells count="71">
    <mergeCell ref="A7:C7"/>
    <mergeCell ref="E7:F7"/>
    <mergeCell ref="A39:C39"/>
    <mergeCell ref="E39:F39"/>
    <mergeCell ref="E21:F21"/>
    <mergeCell ref="A23:C23"/>
    <mergeCell ref="E23:F23"/>
    <mergeCell ref="A24:C24"/>
    <mergeCell ref="E24:F24"/>
    <mergeCell ref="A25:C25"/>
    <mergeCell ref="A22:C22"/>
    <mergeCell ref="E22:F22"/>
    <mergeCell ref="E25:F25"/>
    <mergeCell ref="A26:C26"/>
    <mergeCell ref="E26:F26"/>
    <mergeCell ref="A27:C27"/>
    <mergeCell ref="A2:G2"/>
    <mergeCell ref="A3:G3"/>
    <mergeCell ref="A5:D5"/>
    <mergeCell ref="E5:G5"/>
    <mergeCell ref="A6:C6"/>
    <mergeCell ref="E6:F6"/>
    <mergeCell ref="A8:C8"/>
    <mergeCell ref="E8:F8"/>
    <mergeCell ref="A12:C12"/>
    <mergeCell ref="A13:C13"/>
    <mergeCell ref="E12:F12"/>
    <mergeCell ref="E13:F13"/>
    <mergeCell ref="A9:C9"/>
    <mergeCell ref="E9:F9"/>
    <mergeCell ref="A10:C10"/>
    <mergeCell ref="E10:F10"/>
    <mergeCell ref="A11:C11"/>
    <mergeCell ref="E11:F11"/>
    <mergeCell ref="A28:C28"/>
    <mergeCell ref="E27:F27"/>
    <mergeCell ref="E28:F28"/>
    <mergeCell ref="A15:C15"/>
    <mergeCell ref="A16:C16"/>
    <mergeCell ref="A17:C17"/>
    <mergeCell ref="E15:F15"/>
    <mergeCell ref="E16:F16"/>
    <mergeCell ref="E17:F17"/>
    <mergeCell ref="A18:C18"/>
    <mergeCell ref="A19:C19"/>
    <mergeCell ref="A20:C20"/>
    <mergeCell ref="A21:C21"/>
    <mergeCell ref="E19:F19"/>
    <mergeCell ref="E20:F20"/>
    <mergeCell ref="E18:F18"/>
    <mergeCell ref="E14:F14"/>
    <mergeCell ref="A14:C14"/>
    <mergeCell ref="A29:C29"/>
    <mergeCell ref="E29:F29"/>
    <mergeCell ref="A35:C35"/>
    <mergeCell ref="E35:F35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8:C38"/>
    <mergeCell ref="E38:F38"/>
    <mergeCell ref="A36:C36"/>
    <mergeCell ref="A37:C37"/>
    <mergeCell ref="E37:F37"/>
  </mergeCells>
  <phoneticPr fontId="24" type="noConversion"/>
  <pageMargins left="0.75" right="0.75" top="0.37" bottom="0.31" header="0.25" footer="0.24"/>
  <pageSetup paperSize="9" scale="8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E21" sqref="E21"/>
    </sheetView>
  </sheetViews>
  <sheetFormatPr defaultRowHeight="12.75"/>
  <cols>
    <col min="1" max="1" width="45.5703125" customWidth="1"/>
    <col min="2" max="4" width="13.7109375" customWidth="1"/>
    <col min="5" max="5" width="13.5703125" style="128" customWidth="1"/>
  </cols>
  <sheetData>
    <row r="1" spans="1:8">
      <c r="A1" s="441" t="s">
        <v>277</v>
      </c>
      <c r="B1" s="441"/>
      <c r="C1" s="441"/>
      <c r="D1" s="441"/>
      <c r="E1" s="441"/>
      <c r="F1" s="213"/>
      <c r="G1" s="213"/>
      <c r="H1" s="213"/>
    </row>
    <row r="2" spans="1:8">
      <c r="H2" s="8"/>
    </row>
    <row r="3" spans="1:8">
      <c r="A3" s="280" t="s">
        <v>389</v>
      </c>
      <c r="B3" s="53"/>
      <c r="C3" s="53"/>
      <c r="D3" s="53"/>
      <c r="E3" s="241"/>
      <c r="F3" s="53"/>
      <c r="G3" s="53"/>
      <c r="H3" s="9"/>
    </row>
    <row r="5" spans="1:8">
      <c r="E5" s="125" t="s">
        <v>15</v>
      </c>
    </row>
    <row r="6" spans="1:8">
      <c r="A6" s="439" t="s">
        <v>45</v>
      </c>
      <c r="B6" s="439" t="s">
        <v>17</v>
      </c>
      <c r="C6" s="456" t="s">
        <v>287</v>
      </c>
      <c r="D6" s="458"/>
      <c r="E6" s="363" t="s">
        <v>18</v>
      </c>
    </row>
    <row r="7" spans="1:8" ht="28.5" customHeight="1">
      <c r="A7" s="439"/>
      <c r="B7" s="439"/>
      <c r="C7" s="457"/>
      <c r="D7" s="458"/>
      <c r="E7" s="363"/>
    </row>
    <row r="8" spans="1:8">
      <c r="A8" s="162" t="s">
        <v>3</v>
      </c>
      <c r="B8" s="79"/>
      <c r="C8" s="79"/>
      <c r="D8" s="79"/>
      <c r="E8" s="238">
        <f>SUM(B8:D8)</f>
        <v>0</v>
      </c>
    </row>
    <row r="9" spans="1:8">
      <c r="A9" s="137" t="s">
        <v>47</v>
      </c>
      <c r="B9" s="79"/>
      <c r="C9" s="79"/>
      <c r="D9" s="79"/>
      <c r="E9" s="238">
        <f t="shared" ref="E9:E47" si="0">SUM(B9:D9)</f>
        <v>0</v>
      </c>
    </row>
    <row r="10" spans="1:8">
      <c r="A10" s="162" t="s">
        <v>48</v>
      </c>
      <c r="B10" s="79">
        <v>2641500</v>
      </c>
      <c r="C10" s="79"/>
      <c r="D10" s="79"/>
      <c r="E10" s="238">
        <f t="shared" si="0"/>
        <v>2641500</v>
      </c>
    </row>
    <row r="11" spans="1:8">
      <c r="A11" s="185" t="s">
        <v>49</v>
      </c>
      <c r="B11" s="79"/>
      <c r="C11" s="79"/>
      <c r="D11" s="79"/>
      <c r="E11" s="238">
        <f t="shared" si="0"/>
        <v>0</v>
      </c>
    </row>
    <row r="12" spans="1:8">
      <c r="A12" s="162" t="s">
        <v>50</v>
      </c>
      <c r="B12" s="79"/>
      <c r="C12" s="79"/>
      <c r="D12" s="79"/>
      <c r="E12" s="238">
        <f t="shared" si="0"/>
        <v>0</v>
      </c>
    </row>
    <row r="13" spans="1:8">
      <c r="A13" s="5" t="s">
        <v>220</v>
      </c>
      <c r="B13" s="79"/>
      <c r="C13" s="79"/>
      <c r="D13" s="79"/>
      <c r="E13" s="238">
        <f t="shared" si="0"/>
        <v>0</v>
      </c>
    </row>
    <row r="14" spans="1:8">
      <c r="A14" s="163" t="s">
        <v>221</v>
      </c>
      <c r="B14" s="79"/>
      <c r="C14" s="79"/>
      <c r="D14" s="79"/>
      <c r="E14" s="238">
        <f t="shared" si="0"/>
        <v>0</v>
      </c>
    </row>
    <row r="15" spans="1:8" ht="24">
      <c r="A15" s="180" t="s">
        <v>51</v>
      </c>
      <c r="B15" s="79"/>
      <c r="C15" s="79"/>
      <c r="D15" s="79"/>
      <c r="E15" s="238">
        <f t="shared" si="0"/>
        <v>0</v>
      </c>
    </row>
    <row r="16" spans="1:8">
      <c r="A16" s="179" t="s">
        <v>52</v>
      </c>
      <c r="B16" s="79"/>
      <c r="C16" s="79"/>
      <c r="D16" s="79"/>
      <c r="E16" s="238">
        <f t="shared" si="0"/>
        <v>0</v>
      </c>
    </row>
    <row r="17" spans="1:5">
      <c r="A17" s="179" t="s">
        <v>53</v>
      </c>
      <c r="B17" s="79"/>
      <c r="C17" s="79"/>
      <c r="D17" s="79"/>
      <c r="E17" s="238">
        <f t="shared" si="0"/>
        <v>0</v>
      </c>
    </row>
    <row r="18" spans="1:5">
      <c r="A18" s="185" t="s">
        <v>223</v>
      </c>
      <c r="B18" s="79"/>
      <c r="C18" s="79"/>
      <c r="D18" s="79"/>
      <c r="E18" s="238">
        <f t="shared" si="0"/>
        <v>0</v>
      </c>
    </row>
    <row r="19" spans="1:5">
      <c r="A19" s="185" t="s">
        <v>224</v>
      </c>
      <c r="B19" s="79"/>
      <c r="C19" s="79"/>
      <c r="D19" s="79"/>
      <c r="E19" s="238">
        <f t="shared" si="0"/>
        <v>0</v>
      </c>
    </row>
    <row r="20" spans="1:5">
      <c r="A20" s="186" t="s">
        <v>46</v>
      </c>
      <c r="B20" s="79">
        <v>2641500</v>
      </c>
      <c r="C20" s="79"/>
      <c r="D20" s="79"/>
      <c r="E20" s="238">
        <f>B20</f>
        <v>2641500</v>
      </c>
    </row>
    <row r="21" spans="1:5">
      <c r="A21" s="86" t="s">
        <v>14</v>
      </c>
      <c r="B21" s="79"/>
      <c r="C21" s="79"/>
      <c r="D21" s="79"/>
      <c r="E21" s="238">
        <f t="shared" si="0"/>
        <v>0</v>
      </c>
    </row>
    <row r="22" spans="1:5">
      <c r="A22" s="86" t="s">
        <v>171</v>
      </c>
      <c r="B22" s="79"/>
      <c r="C22" s="79"/>
      <c r="D22" s="79"/>
      <c r="E22" s="238">
        <f t="shared" si="0"/>
        <v>0</v>
      </c>
    </row>
    <row r="23" spans="1:5" s="164" customFormat="1">
      <c r="A23" s="242" t="s">
        <v>173</v>
      </c>
      <c r="B23" s="79"/>
      <c r="C23" s="224"/>
      <c r="D23" s="224"/>
      <c r="E23" s="226">
        <f t="shared" si="0"/>
        <v>0</v>
      </c>
    </row>
    <row r="24" spans="1:5">
      <c r="A24" s="86" t="s">
        <v>175</v>
      </c>
      <c r="B24" s="79"/>
      <c r="C24" s="79"/>
      <c r="D24" s="79"/>
      <c r="E24" s="238">
        <f t="shared" si="0"/>
        <v>0</v>
      </c>
    </row>
    <row r="25" spans="1:5">
      <c r="A25" s="189" t="s">
        <v>178</v>
      </c>
      <c r="B25" s="79"/>
      <c r="C25" s="79"/>
      <c r="D25" s="79"/>
      <c r="E25" s="238">
        <f t="shared" si="0"/>
        <v>0</v>
      </c>
    </row>
    <row r="26" spans="1:5">
      <c r="A26" s="189" t="s">
        <v>180</v>
      </c>
      <c r="B26" s="79">
        <f>+B20+B23</f>
        <v>2641500</v>
      </c>
      <c r="C26" s="79"/>
      <c r="D26" s="79"/>
      <c r="E26" s="238">
        <f t="shared" si="0"/>
        <v>2641500</v>
      </c>
    </row>
    <row r="27" spans="1:5">
      <c r="A27" s="162"/>
      <c r="B27" s="79"/>
      <c r="C27" s="79"/>
      <c r="D27" s="79"/>
      <c r="E27" s="238">
        <f t="shared" si="0"/>
        <v>0</v>
      </c>
    </row>
    <row r="28" spans="1:5">
      <c r="A28" s="162" t="s">
        <v>54</v>
      </c>
      <c r="B28" s="79"/>
      <c r="C28" s="79"/>
      <c r="D28" s="79"/>
      <c r="E28" s="238">
        <f t="shared" si="0"/>
        <v>0</v>
      </c>
    </row>
    <row r="29" spans="1:5">
      <c r="A29" s="162" t="s">
        <v>55</v>
      </c>
      <c r="B29" s="79"/>
      <c r="C29" s="79"/>
      <c r="D29" s="79"/>
      <c r="E29" s="238">
        <f t="shared" si="0"/>
        <v>0</v>
      </c>
    </row>
    <row r="30" spans="1:5">
      <c r="A30" s="162" t="s">
        <v>56</v>
      </c>
      <c r="B30" s="79"/>
      <c r="C30" s="79"/>
      <c r="D30" s="79"/>
      <c r="E30" s="238">
        <f t="shared" si="0"/>
        <v>0</v>
      </c>
    </row>
    <row r="31" spans="1:5">
      <c r="A31" s="5" t="s">
        <v>220</v>
      </c>
      <c r="B31" s="79"/>
      <c r="C31" s="79"/>
      <c r="D31" s="79"/>
      <c r="E31" s="238">
        <f t="shared" si="0"/>
        <v>0</v>
      </c>
    </row>
    <row r="32" spans="1:5">
      <c r="A32" s="163" t="s">
        <v>221</v>
      </c>
      <c r="B32" s="79"/>
      <c r="C32" s="79"/>
      <c r="D32" s="79"/>
      <c r="E32" s="238">
        <f t="shared" si="0"/>
        <v>0</v>
      </c>
    </row>
    <row r="33" spans="1:5">
      <c r="A33" s="160" t="s">
        <v>57</v>
      </c>
      <c r="B33" s="79"/>
      <c r="C33" s="79"/>
      <c r="D33" s="79"/>
      <c r="E33" s="238">
        <f t="shared" si="0"/>
        <v>0</v>
      </c>
    </row>
    <row r="34" spans="1:5">
      <c r="A34" s="163" t="s">
        <v>58</v>
      </c>
      <c r="B34" s="79"/>
      <c r="C34" s="79"/>
      <c r="D34" s="79"/>
      <c r="E34" s="238">
        <f t="shared" si="0"/>
        <v>0</v>
      </c>
    </row>
    <row r="35" spans="1:5">
      <c r="A35" s="179" t="s">
        <v>222</v>
      </c>
      <c r="B35" s="79"/>
      <c r="C35" s="79"/>
      <c r="D35" s="79"/>
      <c r="E35" s="238">
        <f t="shared" si="0"/>
        <v>0</v>
      </c>
    </row>
    <row r="36" spans="1:5">
      <c r="A36" s="185" t="s">
        <v>223</v>
      </c>
      <c r="B36" s="79"/>
      <c r="C36" s="79"/>
      <c r="D36" s="79"/>
      <c r="E36" s="238">
        <f t="shared" si="0"/>
        <v>0</v>
      </c>
    </row>
    <row r="37" spans="1:5">
      <c r="A37" s="185" t="s">
        <v>224</v>
      </c>
      <c r="B37" s="79"/>
      <c r="C37" s="79"/>
      <c r="D37" s="79"/>
      <c r="E37" s="238">
        <f t="shared" si="0"/>
        <v>0</v>
      </c>
    </row>
    <row r="38" spans="1:5">
      <c r="A38" s="189" t="s">
        <v>184</v>
      </c>
      <c r="B38" s="79"/>
      <c r="C38" s="79"/>
      <c r="D38" s="79"/>
      <c r="E38" s="238">
        <f t="shared" si="0"/>
        <v>0</v>
      </c>
    </row>
    <row r="39" spans="1:5">
      <c r="A39" s="86" t="s">
        <v>14</v>
      </c>
      <c r="B39" s="79"/>
      <c r="C39" s="79"/>
      <c r="D39" s="79"/>
      <c r="E39" s="238">
        <f t="shared" si="0"/>
        <v>0</v>
      </c>
    </row>
    <row r="40" spans="1:5">
      <c r="A40" s="104" t="s">
        <v>185</v>
      </c>
      <c r="B40" s="79"/>
      <c r="C40" s="79"/>
      <c r="D40" s="79"/>
      <c r="E40" s="238">
        <f t="shared" si="0"/>
        <v>0</v>
      </c>
    </row>
    <row r="41" spans="1:5">
      <c r="A41" s="178" t="s">
        <v>173</v>
      </c>
      <c r="B41" s="79"/>
      <c r="C41" s="79"/>
      <c r="D41" s="79"/>
      <c r="E41" s="238">
        <f t="shared" si="0"/>
        <v>0</v>
      </c>
    </row>
    <row r="42" spans="1:5">
      <c r="A42" s="86" t="s">
        <v>186</v>
      </c>
      <c r="B42" s="79"/>
      <c r="C42" s="79"/>
      <c r="D42" s="79"/>
      <c r="E42" s="238">
        <f t="shared" si="0"/>
        <v>0</v>
      </c>
    </row>
    <row r="43" spans="1:5">
      <c r="A43" s="86" t="s">
        <v>188</v>
      </c>
      <c r="B43" s="79"/>
      <c r="C43" s="79"/>
      <c r="D43" s="79"/>
      <c r="E43" s="238">
        <f t="shared" si="0"/>
        <v>0</v>
      </c>
    </row>
    <row r="44" spans="1:5">
      <c r="A44" s="189" t="s">
        <v>190</v>
      </c>
      <c r="B44" s="79"/>
      <c r="C44" s="79"/>
      <c r="D44" s="79"/>
      <c r="E44" s="238">
        <f t="shared" si="0"/>
        <v>0</v>
      </c>
    </row>
    <row r="45" spans="1:5">
      <c r="A45" s="189" t="s">
        <v>192</v>
      </c>
      <c r="B45" s="79"/>
      <c r="C45" s="79"/>
      <c r="D45" s="79"/>
      <c r="E45" s="238">
        <f t="shared" si="0"/>
        <v>0</v>
      </c>
    </row>
    <row r="46" spans="1:5">
      <c r="A46" s="86"/>
      <c r="B46" s="79"/>
      <c r="C46" s="79"/>
      <c r="D46" s="79"/>
      <c r="E46" s="238">
        <f t="shared" si="0"/>
        <v>0</v>
      </c>
    </row>
    <row r="47" spans="1:5">
      <c r="A47" s="189" t="s">
        <v>194</v>
      </c>
      <c r="B47" s="79">
        <f>+B26+B45</f>
        <v>2641500</v>
      </c>
      <c r="C47" s="79"/>
      <c r="D47" s="79"/>
      <c r="E47" s="238">
        <f t="shared" si="0"/>
        <v>2641500</v>
      </c>
    </row>
  </sheetData>
  <mergeCells count="6">
    <mergeCell ref="A1:E1"/>
    <mergeCell ref="B6:B7"/>
    <mergeCell ref="C6:C7"/>
    <mergeCell ref="D6:D7"/>
    <mergeCell ref="E6:E7"/>
    <mergeCell ref="A6:A7"/>
  </mergeCells>
  <phoneticPr fontId="24" type="noConversion"/>
  <pageMargins left="0.25" right="0.24" top="0.28999999999999998" bottom="0.75" header="0.17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0" workbookViewId="0">
      <selection activeCell="A24" sqref="A24"/>
    </sheetView>
  </sheetViews>
  <sheetFormatPr defaultRowHeight="12.75"/>
  <cols>
    <col min="1" max="1" width="61" customWidth="1"/>
    <col min="2" max="2" width="21.28515625" customWidth="1"/>
  </cols>
  <sheetData>
    <row r="1" spans="1:5">
      <c r="A1" s="36"/>
      <c r="B1" s="10" t="s">
        <v>278</v>
      </c>
    </row>
    <row r="2" spans="1:5">
      <c r="A2" s="36"/>
      <c r="B2" s="36"/>
    </row>
    <row r="3" spans="1:5">
      <c r="A3" s="459" t="s">
        <v>227</v>
      </c>
      <c r="B3" s="459"/>
    </row>
    <row r="4" spans="1:5">
      <c r="A4" s="42"/>
      <c r="B4" s="46"/>
    </row>
    <row r="5" spans="1:5">
      <c r="A5" s="433" t="s">
        <v>319</v>
      </c>
      <c r="B5" s="433"/>
    </row>
    <row r="6" spans="1:5" ht="18.75" customHeight="1">
      <c r="A6" s="132" t="s">
        <v>61</v>
      </c>
      <c r="B6" s="3" t="s">
        <v>62</v>
      </c>
    </row>
    <row r="7" spans="1:5" ht="18.75" customHeight="1">
      <c r="A7" s="132" t="s">
        <v>249</v>
      </c>
      <c r="B7" s="142"/>
    </row>
    <row r="8" spans="1:5" ht="18.75" customHeight="1">
      <c r="A8" s="222">
        <v>0</v>
      </c>
      <c r="B8" s="140">
        <v>0</v>
      </c>
    </row>
    <row r="9" spans="1:5" ht="18.75" customHeight="1">
      <c r="A9" s="222"/>
      <c r="B9" s="140"/>
    </row>
    <row r="10" spans="1:5" ht="18.75" customHeight="1">
      <c r="A10" s="117"/>
      <c r="B10" s="140"/>
    </row>
    <row r="11" spans="1:5" ht="18.75" customHeight="1">
      <c r="A11" s="139"/>
      <c r="B11" s="245"/>
      <c r="D11" s="130"/>
      <c r="E11" s="131"/>
    </row>
    <row r="12" spans="1:5" ht="18.75" customHeight="1">
      <c r="A12" s="141"/>
      <c r="B12" s="143"/>
      <c r="D12" s="130"/>
      <c r="E12" s="131"/>
    </row>
    <row r="13" spans="1:5" ht="18.75" customHeight="1">
      <c r="A13" s="247"/>
      <c r="B13" s="245"/>
      <c r="D13" s="130"/>
      <c r="E13" s="131"/>
    </row>
    <row r="14" spans="1:5" ht="18.75" customHeight="1">
      <c r="A14" s="247"/>
      <c r="B14" s="245"/>
      <c r="D14" s="130"/>
      <c r="E14" s="131"/>
    </row>
    <row r="15" spans="1:5" ht="18.75" customHeight="1">
      <c r="A15" s="133" t="s">
        <v>63</v>
      </c>
      <c r="B15" s="134">
        <f>SUM(B8:B14)</f>
        <v>0</v>
      </c>
      <c r="C15" s="47"/>
    </row>
    <row r="16" spans="1:5">
      <c r="A16" s="36"/>
      <c r="B16" s="36"/>
    </row>
    <row r="17" spans="1:2" ht="12.75" customHeight="1">
      <c r="A17" s="440" t="s">
        <v>260</v>
      </c>
      <c r="B17" s="440"/>
    </row>
    <row r="18" spans="1:2">
      <c r="A18" s="36"/>
      <c r="B18" s="36"/>
    </row>
    <row r="19" spans="1:2">
      <c r="A19" s="459" t="s">
        <v>228</v>
      </c>
      <c r="B19" s="459"/>
    </row>
    <row r="20" spans="1:2">
      <c r="A20" s="43"/>
      <c r="B20" s="48"/>
    </row>
    <row r="21" spans="1:2">
      <c r="A21" s="434" t="s">
        <v>318</v>
      </c>
      <c r="B21" s="434"/>
    </row>
    <row r="22" spans="1:2">
      <c r="A22" s="268" t="s">
        <v>64</v>
      </c>
      <c r="B22" s="269" t="s">
        <v>62</v>
      </c>
    </row>
    <row r="23" spans="1:2">
      <c r="A23" s="75" t="s">
        <v>390</v>
      </c>
      <c r="B23" s="75">
        <v>29835886</v>
      </c>
    </row>
    <row r="24" spans="1:2">
      <c r="A24" s="75"/>
      <c r="B24" s="75"/>
    </row>
    <row r="25" spans="1:2">
      <c r="A25" s="75"/>
      <c r="B25" s="75"/>
    </row>
    <row r="26" spans="1:2">
      <c r="A26" s="270" t="s">
        <v>65</v>
      </c>
      <c r="B26" s="85">
        <f>SUM(B23:B25)</f>
        <v>29835886</v>
      </c>
    </row>
    <row r="27" spans="1:2">
      <c r="A27" s="36"/>
      <c r="B27" s="36"/>
    </row>
  </sheetData>
  <mergeCells count="5">
    <mergeCell ref="A21:B21"/>
    <mergeCell ref="A3:B3"/>
    <mergeCell ref="A5:B5"/>
    <mergeCell ref="A17:B17"/>
    <mergeCell ref="A19:B19"/>
  </mergeCells>
  <phoneticPr fontId="24" type="noConversion"/>
  <pageMargins left="0.75" right="0.75" top="0.42" bottom="0.32" header="0.22" footer="0.18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3"/>
  <sheetViews>
    <sheetView workbookViewId="0">
      <selection activeCell="F11" sqref="F11"/>
    </sheetView>
  </sheetViews>
  <sheetFormatPr defaultRowHeight="12.75"/>
  <cols>
    <col min="5" max="5" width="31.28515625" customWidth="1"/>
    <col min="6" max="6" width="20.28515625" customWidth="1"/>
  </cols>
  <sheetData>
    <row r="3" spans="1:7" ht="15">
      <c r="G3" s="7"/>
    </row>
    <row r="4" spans="1:7">
      <c r="A4" s="36"/>
      <c r="B4" s="124"/>
      <c r="C4" s="124"/>
      <c r="D4" s="124"/>
      <c r="E4" s="124"/>
      <c r="F4" s="125" t="s">
        <v>326</v>
      </c>
    </row>
    <row r="5" spans="1:7">
      <c r="A5" s="36"/>
      <c r="B5" s="124"/>
      <c r="C5" s="124"/>
      <c r="D5" s="124"/>
      <c r="E5" s="124"/>
      <c r="F5" s="126"/>
    </row>
    <row r="6" spans="1:7">
      <c r="A6" s="42"/>
      <c r="B6" s="404" t="s">
        <v>141</v>
      </c>
      <c r="C6" s="404"/>
      <c r="D6" s="404"/>
      <c r="E6" s="404"/>
      <c r="F6" s="404"/>
    </row>
    <row r="7" spans="1:7">
      <c r="A7" s="42"/>
      <c r="B7" s="127"/>
      <c r="C7" s="127"/>
      <c r="D7" s="127"/>
      <c r="E7" s="127"/>
      <c r="F7" s="127"/>
    </row>
    <row r="8" spans="1:7">
      <c r="A8" s="36"/>
      <c r="B8" s="124"/>
      <c r="C8" s="124"/>
      <c r="D8" s="124"/>
      <c r="E8" s="124"/>
      <c r="F8" s="125" t="s">
        <v>320</v>
      </c>
    </row>
    <row r="9" spans="1:7" ht="17.25" customHeight="1">
      <c r="A9" s="36"/>
      <c r="B9" s="363" t="s">
        <v>66</v>
      </c>
      <c r="C9" s="460"/>
      <c r="D9" s="460"/>
      <c r="E9" s="460"/>
      <c r="F9" s="3" t="s">
        <v>62</v>
      </c>
    </row>
    <row r="10" spans="1:7" ht="15" customHeight="1">
      <c r="A10" s="36"/>
      <c r="B10" s="341" t="s">
        <v>156</v>
      </c>
      <c r="C10" s="461"/>
      <c r="D10" s="461"/>
      <c r="E10" s="342"/>
      <c r="F10" s="75">
        <v>3922578</v>
      </c>
    </row>
    <row r="11" spans="1:7" ht="15" customHeight="1">
      <c r="A11" s="36"/>
      <c r="B11" s="341"/>
      <c r="C11" s="461"/>
      <c r="D11" s="461"/>
      <c r="E11" s="342"/>
      <c r="F11" s="75"/>
    </row>
    <row r="12" spans="1:7" ht="18" customHeight="1">
      <c r="A12" s="36"/>
      <c r="B12" s="388" t="s">
        <v>142</v>
      </c>
      <c r="C12" s="460"/>
      <c r="D12" s="460"/>
      <c r="E12" s="460"/>
      <c r="F12" s="129">
        <f>SUM(F10:F11)</f>
        <v>3922578</v>
      </c>
    </row>
    <row r="13" spans="1:7">
      <c r="B13" s="128"/>
      <c r="C13" s="128"/>
      <c r="D13" s="128"/>
      <c r="E13" s="128"/>
      <c r="F13" s="128"/>
    </row>
    <row r="14" spans="1:7">
      <c r="B14" s="128"/>
      <c r="C14" s="128"/>
      <c r="D14" s="128"/>
      <c r="E14" s="128"/>
      <c r="F14" s="128"/>
    </row>
    <row r="15" spans="1:7">
      <c r="B15" s="404" t="s">
        <v>140</v>
      </c>
      <c r="C15" s="404"/>
      <c r="D15" s="404"/>
      <c r="E15" s="404"/>
      <c r="F15" s="404"/>
    </row>
    <row r="16" spans="1:7">
      <c r="B16" s="127"/>
      <c r="C16" s="127"/>
      <c r="D16" s="127"/>
      <c r="E16" s="127"/>
      <c r="F16" s="127"/>
    </row>
    <row r="17" spans="2:6">
      <c r="B17" s="124"/>
      <c r="C17" s="124"/>
      <c r="D17" s="124"/>
      <c r="E17" s="124"/>
      <c r="F17" s="125" t="s">
        <v>321</v>
      </c>
    </row>
    <row r="18" spans="2:6">
      <c r="B18" s="363" t="s">
        <v>66</v>
      </c>
      <c r="C18" s="460"/>
      <c r="D18" s="460"/>
      <c r="E18" s="460"/>
      <c r="F18" s="3" t="s">
        <v>62</v>
      </c>
    </row>
    <row r="19" spans="2:6">
      <c r="B19" s="348" t="s">
        <v>290</v>
      </c>
      <c r="C19" s="361"/>
      <c r="D19" s="361"/>
      <c r="E19" s="349"/>
      <c r="F19" s="75">
        <v>1000000</v>
      </c>
    </row>
    <row r="20" spans="2:6">
      <c r="B20" s="341"/>
      <c r="C20" s="461"/>
      <c r="D20" s="461"/>
      <c r="E20" s="342"/>
      <c r="F20" s="75"/>
    </row>
    <row r="21" spans="2:6">
      <c r="B21" s="341"/>
      <c r="C21" s="461"/>
      <c r="D21" s="461"/>
      <c r="E21" s="342"/>
      <c r="F21" s="75"/>
    </row>
    <row r="22" spans="2:6">
      <c r="B22" s="341"/>
      <c r="C22" s="461"/>
      <c r="D22" s="461"/>
      <c r="E22" s="342"/>
      <c r="F22" s="75"/>
    </row>
    <row r="23" spans="2:6">
      <c r="B23" s="388" t="s">
        <v>67</v>
      </c>
      <c r="C23" s="460"/>
      <c r="D23" s="460"/>
      <c r="E23" s="460"/>
      <c r="F23" s="129">
        <f>SUM(F19:F22)</f>
        <v>1000000</v>
      </c>
    </row>
  </sheetData>
  <mergeCells count="12">
    <mergeCell ref="B6:F6"/>
    <mergeCell ref="B9:E9"/>
    <mergeCell ref="B10:E10"/>
    <mergeCell ref="B11:E11"/>
    <mergeCell ref="B23:E23"/>
    <mergeCell ref="B15:F15"/>
    <mergeCell ref="B18:E18"/>
    <mergeCell ref="B19:E19"/>
    <mergeCell ref="B12:E12"/>
    <mergeCell ref="B20:E20"/>
    <mergeCell ref="B21:E21"/>
    <mergeCell ref="B22:E22"/>
  </mergeCells>
  <phoneticPr fontId="24" type="noConversion"/>
  <pageMargins left="0.74" right="0.18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16" workbookViewId="0">
      <selection activeCell="B25" sqref="B25"/>
    </sheetView>
  </sheetViews>
  <sheetFormatPr defaultRowHeight="12.75"/>
  <cols>
    <col min="1" max="1" width="60.140625" customWidth="1"/>
    <col min="2" max="2" width="19.5703125" customWidth="1"/>
  </cols>
  <sheetData>
    <row r="1" spans="1:2">
      <c r="A1" s="124"/>
      <c r="B1" s="125" t="s">
        <v>279</v>
      </c>
    </row>
    <row r="2" spans="1:2">
      <c r="A2" s="124"/>
      <c r="B2" s="124"/>
    </row>
    <row r="3" spans="1:2">
      <c r="A3" s="404" t="s">
        <v>68</v>
      </c>
      <c r="B3" s="404"/>
    </row>
    <row r="4" spans="1:2" ht="51" customHeight="1">
      <c r="A4" s="462" t="s">
        <v>157</v>
      </c>
      <c r="B4" s="462"/>
    </row>
    <row r="5" spans="1:2" ht="12" customHeight="1">
      <c r="A5" s="135"/>
      <c r="B5" s="135"/>
    </row>
    <row r="6" spans="1:2">
      <c r="A6" s="124"/>
      <c r="B6" s="125" t="s">
        <v>322</v>
      </c>
    </row>
    <row r="7" spans="1:2">
      <c r="A7" s="119" t="s">
        <v>69</v>
      </c>
      <c r="B7" s="119" t="s">
        <v>70</v>
      </c>
    </row>
    <row r="8" spans="1:2" ht="26.25" customHeight="1">
      <c r="A8" s="104" t="s">
        <v>71</v>
      </c>
      <c r="B8" s="4">
        <v>0</v>
      </c>
    </row>
    <row r="9" spans="1:2">
      <c r="A9" s="277">
        <v>0</v>
      </c>
      <c r="B9" s="4">
        <v>0</v>
      </c>
    </row>
    <row r="10" spans="1:2">
      <c r="A10" s="4" t="s">
        <v>72</v>
      </c>
      <c r="B10" s="4"/>
    </row>
    <row r="11" spans="1:2">
      <c r="A11" s="4" t="s">
        <v>73</v>
      </c>
      <c r="B11" s="4"/>
    </row>
    <row r="12" spans="1:2">
      <c r="A12" s="4"/>
      <c r="B12" s="4"/>
    </row>
    <row r="13" spans="1:2">
      <c r="A13" s="4"/>
      <c r="B13" s="4"/>
    </row>
    <row r="14" spans="1:2">
      <c r="A14" s="4"/>
      <c r="B14" s="4"/>
    </row>
    <row r="15" spans="1:2">
      <c r="A15" s="4"/>
      <c r="B15" s="4"/>
    </row>
    <row r="16" spans="1:2">
      <c r="A16" s="4"/>
      <c r="B16" s="4"/>
    </row>
    <row r="17" spans="1:2">
      <c r="A17" s="4" t="s">
        <v>74</v>
      </c>
      <c r="B17" s="4">
        <v>0</v>
      </c>
    </row>
    <row r="18" spans="1:2">
      <c r="A18" s="4" t="s">
        <v>75</v>
      </c>
      <c r="B18" s="4"/>
    </row>
    <row r="19" spans="1:2">
      <c r="A19" s="4" t="s">
        <v>72</v>
      </c>
      <c r="B19" s="4"/>
    </row>
    <row r="20" spans="1:2">
      <c r="A20" s="4" t="s">
        <v>73</v>
      </c>
      <c r="B20" s="4"/>
    </row>
    <row r="21" spans="1:2">
      <c r="A21" s="4"/>
      <c r="B21" s="4"/>
    </row>
    <row r="22" spans="1:2">
      <c r="A22" s="4"/>
      <c r="B22" s="4"/>
    </row>
    <row r="23" spans="1:2">
      <c r="A23" s="4"/>
      <c r="B23" s="4"/>
    </row>
    <row r="24" spans="1:2">
      <c r="A24" s="4"/>
      <c r="B24" s="4"/>
    </row>
    <row r="25" spans="1:2">
      <c r="A25" s="136" t="s">
        <v>59</v>
      </c>
      <c r="B25" s="136">
        <v>0</v>
      </c>
    </row>
    <row r="26" spans="1:2">
      <c r="A26" s="36"/>
      <c r="B26" s="36"/>
    </row>
  </sheetData>
  <mergeCells count="2">
    <mergeCell ref="A3:B3"/>
    <mergeCell ref="A4:B4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41"/>
  <sheetViews>
    <sheetView topLeftCell="A7" workbookViewId="0">
      <selection activeCell="G10" sqref="G10"/>
    </sheetView>
  </sheetViews>
  <sheetFormatPr defaultRowHeight="12.75"/>
  <cols>
    <col min="3" max="3" width="33.42578125" customWidth="1"/>
    <col min="4" max="4" width="17" customWidth="1"/>
    <col min="5" max="5" width="16" customWidth="1"/>
    <col min="6" max="6" width="18.140625" customWidth="1"/>
    <col min="7" max="7" width="16.85546875" customWidth="1"/>
    <col min="8" max="8" width="14.140625" customWidth="1"/>
  </cols>
  <sheetData>
    <row r="1" spans="3:8">
      <c r="C1" s="105"/>
      <c r="D1" s="105"/>
      <c r="E1" s="463" t="s">
        <v>280</v>
      </c>
      <c r="F1" s="463"/>
    </row>
    <row r="2" spans="3:8">
      <c r="D2" s="120" t="s">
        <v>68</v>
      </c>
      <c r="E2" s="107"/>
      <c r="F2" s="106"/>
    </row>
    <row r="3" spans="3:8">
      <c r="C3" s="120" t="s">
        <v>153</v>
      </c>
      <c r="D3" s="107"/>
      <c r="E3" s="105"/>
      <c r="F3" s="106"/>
    </row>
    <row r="4" spans="3:8">
      <c r="D4" s="120" t="s">
        <v>391</v>
      </c>
      <c r="E4" s="107"/>
      <c r="F4" s="106"/>
    </row>
    <row r="5" spans="3:8">
      <c r="C5" s="105"/>
      <c r="D5" s="105"/>
      <c r="E5" s="105"/>
      <c r="F5" s="106"/>
    </row>
    <row r="6" spans="3:8">
      <c r="C6" s="105"/>
      <c r="D6" s="105"/>
      <c r="E6" s="105"/>
      <c r="F6" s="106"/>
    </row>
    <row r="7" spans="3:8">
      <c r="C7" s="105"/>
      <c r="D7" s="105"/>
      <c r="E7" s="105"/>
      <c r="F7" s="106"/>
    </row>
    <row r="8" spans="3:8">
      <c r="C8" s="105"/>
      <c r="D8" s="105"/>
      <c r="E8" s="107"/>
      <c r="F8" s="106" t="s">
        <v>315</v>
      </c>
    </row>
    <row r="9" spans="3:8" ht="13.5" thickBot="1">
      <c r="C9" s="106"/>
      <c r="D9" s="106"/>
      <c r="E9" s="106"/>
      <c r="F9" s="106"/>
    </row>
    <row r="10" spans="3:8" ht="36">
      <c r="C10" s="194" t="s">
        <v>154</v>
      </c>
      <c r="D10" s="195" t="s">
        <v>392</v>
      </c>
      <c r="E10" s="195" t="s">
        <v>155</v>
      </c>
      <c r="F10" s="196" t="s">
        <v>393</v>
      </c>
    </row>
    <row r="11" spans="3:8">
      <c r="C11" s="88"/>
      <c r="D11" s="192"/>
      <c r="E11" s="193"/>
      <c r="F11" s="197"/>
      <c r="G11">
        <f>+F11*2</f>
        <v>0</v>
      </c>
    </row>
    <row r="12" spans="3:8">
      <c r="C12" s="88"/>
      <c r="D12" s="103"/>
      <c r="E12" s="109"/>
      <c r="F12" s="198"/>
      <c r="G12">
        <f t="shared" ref="G12:G33" si="0">+F12*2</f>
        <v>0</v>
      </c>
    </row>
    <row r="13" spans="3:8">
      <c r="C13" s="88"/>
      <c r="D13" s="108"/>
      <c r="E13" s="109"/>
      <c r="F13" s="198"/>
      <c r="G13">
        <f t="shared" si="0"/>
        <v>0</v>
      </c>
      <c r="H13" s="87"/>
    </row>
    <row r="14" spans="3:8">
      <c r="C14" s="88"/>
      <c r="D14" s="108"/>
      <c r="E14" s="109"/>
      <c r="F14" s="197"/>
      <c r="G14">
        <f t="shared" si="0"/>
        <v>0</v>
      </c>
    </row>
    <row r="15" spans="3:8">
      <c r="C15" s="88"/>
      <c r="D15" s="108"/>
      <c r="E15" s="109"/>
      <c r="F15" s="197"/>
      <c r="G15">
        <f t="shared" si="0"/>
        <v>0</v>
      </c>
    </row>
    <row r="16" spans="3:8">
      <c r="C16" s="88"/>
      <c r="D16" s="108"/>
      <c r="E16" s="109"/>
      <c r="F16" s="197"/>
      <c r="G16">
        <f t="shared" si="0"/>
        <v>0</v>
      </c>
    </row>
    <row r="17" spans="3:10">
      <c r="C17" s="88"/>
      <c r="D17" s="108"/>
      <c r="E17" s="109"/>
      <c r="F17" s="199"/>
    </row>
    <row r="18" spans="3:10">
      <c r="C18" s="110"/>
      <c r="D18" s="111"/>
      <c r="E18" s="112"/>
      <c r="F18" s="204"/>
      <c r="G18">
        <f t="shared" si="0"/>
        <v>0</v>
      </c>
    </row>
    <row r="19" spans="3:10">
      <c r="C19" s="89"/>
      <c r="D19" s="103"/>
      <c r="E19" s="113"/>
      <c r="F19" s="197"/>
      <c r="G19">
        <f t="shared" si="0"/>
        <v>0</v>
      </c>
    </row>
    <row r="20" spans="3:10">
      <c r="C20" s="89"/>
      <c r="D20" s="103"/>
      <c r="E20" s="113"/>
      <c r="F20" s="197"/>
      <c r="G20">
        <f t="shared" si="0"/>
        <v>0</v>
      </c>
    </row>
    <row r="21" spans="3:10">
      <c r="C21" s="89"/>
      <c r="D21" s="103"/>
      <c r="E21" s="113"/>
      <c r="F21" s="197"/>
      <c r="G21">
        <f t="shared" si="0"/>
        <v>0</v>
      </c>
    </row>
    <row r="22" spans="3:10">
      <c r="C22" s="88"/>
      <c r="D22" s="103"/>
      <c r="E22" s="113"/>
      <c r="F22" s="197"/>
      <c r="G22">
        <f t="shared" si="0"/>
        <v>0</v>
      </c>
      <c r="H22" s="87"/>
    </row>
    <row r="23" spans="3:10">
      <c r="C23" s="89"/>
      <c r="D23" s="103"/>
      <c r="E23" s="113"/>
      <c r="F23" s="197"/>
      <c r="G23">
        <f t="shared" si="0"/>
        <v>0</v>
      </c>
    </row>
    <row r="24" spans="3:10">
      <c r="C24" s="89"/>
      <c r="D24" s="103"/>
      <c r="E24" s="113"/>
      <c r="F24" s="197"/>
      <c r="G24">
        <f t="shared" si="0"/>
        <v>0</v>
      </c>
    </row>
    <row r="25" spans="3:10">
      <c r="C25" s="88"/>
      <c r="D25" s="103"/>
      <c r="E25" s="113"/>
      <c r="F25" s="202"/>
      <c r="G25">
        <f t="shared" si="0"/>
        <v>0</v>
      </c>
      <c r="I25">
        <f>+G28-G18</f>
        <v>0</v>
      </c>
    </row>
    <row r="26" spans="3:10">
      <c r="C26" s="88"/>
      <c r="D26" s="103"/>
      <c r="E26" s="113"/>
      <c r="F26" s="202"/>
      <c r="G26">
        <f t="shared" si="0"/>
        <v>0</v>
      </c>
    </row>
    <row r="27" spans="3:10">
      <c r="C27" s="88"/>
      <c r="D27" s="103"/>
      <c r="E27" s="113"/>
      <c r="F27" s="203"/>
      <c r="G27">
        <f t="shared" si="0"/>
        <v>0</v>
      </c>
    </row>
    <row r="28" spans="3:10" ht="13.5" thickBot="1">
      <c r="C28" s="114"/>
      <c r="D28" s="115"/>
      <c r="E28" s="115"/>
      <c r="F28" s="116"/>
      <c r="G28">
        <f t="shared" si="0"/>
        <v>0</v>
      </c>
      <c r="H28" s="87">
        <f>+F28-F18+F32</f>
        <v>0</v>
      </c>
      <c r="I28" s="87"/>
      <c r="J28" s="87"/>
    </row>
    <row r="29" spans="3:10" ht="13.5" thickBot="1">
      <c r="G29">
        <f t="shared" si="0"/>
        <v>0</v>
      </c>
    </row>
    <row r="30" spans="3:10" ht="38.25">
      <c r="C30" s="147" t="s">
        <v>160</v>
      </c>
      <c r="D30" s="149" t="s">
        <v>334</v>
      </c>
      <c r="E30" s="149"/>
      <c r="F30" s="150" t="s">
        <v>229</v>
      </c>
      <c r="G30" t="e">
        <f t="shared" si="0"/>
        <v>#VALUE!</v>
      </c>
    </row>
    <row r="31" spans="3:10">
      <c r="C31" s="153"/>
      <c r="D31" s="83"/>
      <c r="E31" s="83"/>
      <c r="F31" s="154"/>
      <c r="G31">
        <f t="shared" si="0"/>
        <v>0</v>
      </c>
    </row>
    <row r="32" spans="3:10">
      <c r="C32" s="153"/>
      <c r="D32" s="83"/>
      <c r="E32" s="83"/>
      <c r="F32" s="154"/>
      <c r="G32">
        <f t="shared" si="0"/>
        <v>0</v>
      </c>
    </row>
    <row r="33" spans="3:8" ht="13.5" thickBot="1">
      <c r="C33" s="155"/>
      <c r="D33" s="156"/>
      <c r="E33" s="157"/>
      <c r="F33" s="156"/>
      <c r="G33">
        <f t="shared" si="0"/>
        <v>0</v>
      </c>
    </row>
    <row r="34" spans="3:8">
      <c r="C34" s="102"/>
      <c r="D34" s="26"/>
      <c r="E34" s="23"/>
      <c r="F34" s="23"/>
      <c r="G34" s="23"/>
      <c r="H34" s="23"/>
    </row>
    <row r="35" spans="3:8">
      <c r="C35" s="152"/>
    </row>
    <row r="36" spans="3:8">
      <c r="C36" s="151"/>
    </row>
    <row r="37" spans="3:8">
      <c r="C37" s="102"/>
    </row>
    <row r="38" spans="3:8">
      <c r="C38" s="102"/>
    </row>
    <row r="39" spans="3:8">
      <c r="C39" s="23"/>
    </row>
    <row r="40" spans="3:8">
      <c r="D40" s="47"/>
      <c r="E40" s="47"/>
      <c r="F40" s="47"/>
    </row>
    <row r="41" spans="3:8">
      <c r="D41" s="47"/>
      <c r="E41" s="47"/>
      <c r="F41" s="47"/>
    </row>
  </sheetData>
  <mergeCells count="1">
    <mergeCell ref="E1:F1"/>
  </mergeCells>
  <phoneticPr fontId="24" type="noConversion"/>
  <pageMargins left="0.25" right="0.24" top="1" bottom="1" header="0.5" footer="0.5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9" workbookViewId="0">
      <selection activeCell="D25" sqref="D25"/>
    </sheetView>
  </sheetViews>
  <sheetFormatPr defaultRowHeight="12.75"/>
  <cols>
    <col min="1" max="1" width="12.85546875" customWidth="1"/>
    <col min="2" max="2" width="14" customWidth="1"/>
    <col min="3" max="3" width="14.5703125" customWidth="1"/>
    <col min="4" max="4" width="15.42578125" customWidth="1"/>
    <col min="5" max="5" width="14.7109375" customWidth="1"/>
    <col min="6" max="6" width="15.85546875" customWidth="1"/>
    <col min="7" max="7" width="14.5703125" customWidth="1"/>
    <col min="8" max="8" width="13.7109375" customWidth="1"/>
    <col min="9" max="9" width="15.28515625" customWidth="1"/>
  </cols>
  <sheetData>
    <row r="1" spans="1:9" ht="14.25">
      <c r="I1" s="1" t="s">
        <v>328</v>
      </c>
    </row>
    <row r="2" spans="1:9">
      <c r="E2" s="87"/>
    </row>
    <row r="4" spans="1:9" ht="15.75" customHeight="1">
      <c r="A4" s="464" t="s">
        <v>394</v>
      </c>
      <c r="B4" s="464"/>
      <c r="C4" s="464"/>
      <c r="D4" s="464"/>
      <c r="E4" s="464"/>
      <c r="F4" s="464"/>
      <c r="G4" s="464"/>
      <c r="H4" s="464"/>
      <c r="I4" s="464"/>
    </row>
    <row r="5" spans="1:9">
      <c r="C5" s="50"/>
    </row>
    <row r="7" spans="1:9">
      <c r="I7" s="286" t="s">
        <v>316</v>
      </c>
    </row>
    <row r="8" spans="1:9" ht="17.25" customHeight="1">
      <c r="A8" s="465" t="s">
        <v>77</v>
      </c>
      <c r="B8" s="368" t="s">
        <v>78</v>
      </c>
      <c r="C8" s="368"/>
      <c r="D8" s="368" t="s">
        <v>79</v>
      </c>
      <c r="E8" s="368"/>
      <c r="F8" s="466" t="s">
        <v>80</v>
      </c>
      <c r="G8" s="368"/>
      <c r="H8" s="368" t="s">
        <v>81</v>
      </c>
      <c r="I8" s="368"/>
    </row>
    <row r="9" spans="1:9" ht="17.25" customHeight="1">
      <c r="A9" s="465"/>
      <c r="B9" s="20" t="s">
        <v>82</v>
      </c>
      <c r="C9" s="20" t="s">
        <v>83</v>
      </c>
      <c r="D9" s="20" t="s">
        <v>84</v>
      </c>
      <c r="E9" s="20" t="s">
        <v>85</v>
      </c>
      <c r="F9" s="51" t="s">
        <v>86</v>
      </c>
      <c r="G9" s="51" t="s">
        <v>87</v>
      </c>
      <c r="H9" s="20" t="s">
        <v>88</v>
      </c>
      <c r="I9" s="20" t="s">
        <v>89</v>
      </c>
    </row>
    <row r="10" spans="1:9" ht="18" customHeight="1">
      <c r="A10" s="19" t="s">
        <v>90</v>
      </c>
      <c r="B10" s="83">
        <v>14287490</v>
      </c>
      <c r="C10" s="83">
        <v>14287490</v>
      </c>
      <c r="D10" s="83"/>
      <c r="E10" s="83">
        <v>0</v>
      </c>
      <c r="F10" s="83"/>
      <c r="G10" s="83"/>
      <c r="H10" s="83"/>
      <c r="I10" s="83"/>
    </row>
    <row r="11" spans="1:9" ht="16.5" customHeight="1">
      <c r="A11" s="19" t="s">
        <v>91</v>
      </c>
      <c r="B11" s="83">
        <v>14287490</v>
      </c>
      <c r="C11" s="83">
        <v>14287490</v>
      </c>
      <c r="D11" s="83"/>
      <c r="E11" s="83">
        <v>0</v>
      </c>
      <c r="F11" s="83"/>
      <c r="G11" s="83"/>
      <c r="H11" s="83"/>
      <c r="I11" s="83"/>
    </row>
    <row r="12" spans="1:9" ht="18" customHeight="1">
      <c r="A12" s="19" t="s">
        <v>92</v>
      </c>
      <c r="B12" s="83">
        <v>14287490</v>
      </c>
      <c r="C12" s="83">
        <v>14287490</v>
      </c>
      <c r="D12" s="83"/>
      <c r="E12" s="83"/>
      <c r="F12" s="83"/>
      <c r="G12" s="83"/>
      <c r="H12" s="83"/>
      <c r="I12" s="83"/>
    </row>
    <row r="13" spans="1:9" ht="18" customHeight="1">
      <c r="A13" s="19" t="s">
        <v>93</v>
      </c>
      <c r="B13" s="83">
        <v>14287490</v>
      </c>
      <c r="C13" s="83">
        <v>14287490</v>
      </c>
      <c r="D13" s="83"/>
      <c r="E13" s="83"/>
      <c r="F13" s="83"/>
      <c r="G13" s="83"/>
      <c r="H13" s="83"/>
      <c r="I13" s="83"/>
    </row>
    <row r="14" spans="1:9" ht="18" customHeight="1">
      <c r="A14" s="19" t="s">
        <v>94</v>
      </c>
      <c r="B14" s="83">
        <v>14287490</v>
      </c>
      <c r="C14" s="83">
        <v>14287490</v>
      </c>
      <c r="D14" s="83"/>
      <c r="E14" s="83"/>
      <c r="F14" s="83"/>
      <c r="G14" s="83"/>
      <c r="H14" s="83"/>
      <c r="I14" s="83"/>
    </row>
    <row r="15" spans="1:9" ht="18" customHeight="1">
      <c r="A15" s="19" t="s">
        <v>95</v>
      </c>
      <c r="B15" s="83">
        <v>14287490</v>
      </c>
      <c r="C15" s="83">
        <v>14287490</v>
      </c>
      <c r="D15" s="83"/>
      <c r="E15" s="83"/>
      <c r="F15" s="83"/>
      <c r="G15" s="83"/>
      <c r="H15" s="83"/>
      <c r="I15" s="83"/>
    </row>
    <row r="16" spans="1:9" ht="18" customHeight="1">
      <c r="A16" s="19" t="s">
        <v>96</v>
      </c>
      <c r="B16" s="83">
        <v>14287490</v>
      </c>
      <c r="C16" s="83">
        <v>14287490</v>
      </c>
      <c r="D16" s="83"/>
      <c r="E16" s="83"/>
      <c r="F16" s="83"/>
      <c r="G16" s="83"/>
      <c r="H16" s="83"/>
      <c r="I16" s="83"/>
    </row>
    <row r="17" spans="1:9" ht="18" customHeight="1">
      <c r="A17" s="19" t="s">
        <v>97</v>
      </c>
      <c r="B17" s="83">
        <v>14287490</v>
      </c>
      <c r="C17" s="83">
        <v>14287490</v>
      </c>
      <c r="D17" s="83"/>
      <c r="E17" s="83"/>
      <c r="F17" s="83"/>
      <c r="G17" s="83"/>
      <c r="H17" s="83"/>
      <c r="I17" s="83"/>
    </row>
    <row r="18" spans="1:9" ht="18" customHeight="1">
      <c r="A18" s="19" t="s">
        <v>98</v>
      </c>
      <c r="B18" s="83">
        <v>14287490</v>
      </c>
      <c r="C18" s="83">
        <v>14287490</v>
      </c>
      <c r="D18" s="83"/>
      <c r="E18" s="83"/>
      <c r="F18" s="83"/>
      <c r="G18" s="83"/>
      <c r="H18" s="83"/>
      <c r="I18" s="83"/>
    </row>
    <row r="19" spans="1:9" ht="18" customHeight="1">
      <c r="A19" s="19" t="s">
        <v>282</v>
      </c>
      <c r="B19" s="83">
        <v>14287490</v>
      </c>
      <c r="C19" s="83">
        <v>14287490</v>
      </c>
      <c r="D19" s="83"/>
      <c r="E19" s="83"/>
      <c r="F19" s="83"/>
      <c r="G19" s="82"/>
      <c r="H19" s="83"/>
      <c r="I19" s="83"/>
    </row>
    <row r="20" spans="1:9" ht="18" customHeight="1">
      <c r="A20" s="19" t="s">
        <v>99</v>
      </c>
      <c r="B20" s="83">
        <v>14287490</v>
      </c>
      <c r="C20" s="83">
        <v>14287490</v>
      </c>
      <c r="D20" s="83"/>
      <c r="E20" s="83"/>
      <c r="F20" s="83"/>
      <c r="G20" s="83"/>
      <c r="H20" s="83"/>
      <c r="I20" s="83"/>
    </row>
    <row r="21" spans="1:9" ht="17.25" customHeight="1">
      <c r="A21" s="19" t="s">
        <v>100</v>
      </c>
      <c r="B21" s="83">
        <v>14287487</v>
      </c>
      <c r="C21" s="83">
        <v>14287487</v>
      </c>
      <c r="D21" s="83"/>
      <c r="E21" s="83"/>
      <c r="F21" s="83"/>
      <c r="G21" s="83"/>
      <c r="H21" s="83"/>
      <c r="I21" s="83"/>
    </row>
    <row r="22" spans="1:9" ht="18" customHeight="1">
      <c r="A22" s="24" t="s">
        <v>101</v>
      </c>
      <c r="B22" s="83">
        <f>B10+B11+B12+B13+B14+B15+B16+B17+B18+B19+B20+B21</f>
        <v>171449877</v>
      </c>
      <c r="C22" s="83">
        <f>C10+C11+C12+C13+C14+C15+C16+C17+C18+C19+C20+C21</f>
        <v>171449877</v>
      </c>
      <c r="D22" s="83">
        <f t="shared" ref="D22:I22" si="0">SUM(D10:D21)</f>
        <v>0</v>
      </c>
      <c r="E22" s="83"/>
      <c r="F22" s="83">
        <f t="shared" si="0"/>
        <v>0</v>
      </c>
      <c r="G22" s="83"/>
      <c r="H22" s="83">
        <f t="shared" si="0"/>
        <v>0</v>
      </c>
      <c r="I22" s="83">
        <f t="shared" si="0"/>
        <v>0</v>
      </c>
    </row>
    <row r="24" spans="1:9">
      <c r="B24" s="87"/>
      <c r="C24" s="87"/>
      <c r="E24" s="87"/>
      <c r="G24" s="87">
        <f>+'10'!F32</f>
        <v>0</v>
      </c>
    </row>
    <row r="25" spans="1:9">
      <c r="B25" s="87"/>
      <c r="C25" s="87"/>
      <c r="D25" s="87"/>
      <c r="E25" s="87"/>
      <c r="G25" s="87"/>
    </row>
    <row r="26" spans="1:9">
      <c r="B26" s="87"/>
      <c r="E26" s="87"/>
    </row>
    <row r="27" spans="1:9">
      <c r="C27" s="87"/>
    </row>
  </sheetData>
  <mergeCells count="6">
    <mergeCell ref="A4:I4"/>
    <mergeCell ref="A8:A9"/>
    <mergeCell ref="B8:C8"/>
    <mergeCell ref="D8:E8"/>
    <mergeCell ref="F8:G8"/>
    <mergeCell ref="H8:I8"/>
  </mergeCells>
  <phoneticPr fontId="24" type="noConversion"/>
  <pageMargins left="0.75" right="0.75" top="1" bottom="1" header="0.5" footer="0.5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F10" sqref="F10"/>
    </sheetView>
  </sheetViews>
  <sheetFormatPr defaultRowHeight="12.75"/>
  <cols>
    <col min="2" max="2" width="37" customWidth="1"/>
    <col min="4" max="4" width="38.85546875" customWidth="1"/>
    <col min="5" max="5" width="12" customWidth="1"/>
    <col min="6" max="6" width="11.85546875" customWidth="1"/>
    <col min="7" max="7" width="11.7109375" customWidth="1"/>
    <col min="8" max="8" width="11.5703125" customWidth="1"/>
    <col min="9" max="9" width="9.85546875" customWidth="1"/>
    <col min="10" max="10" width="12.42578125" customWidth="1"/>
    <col min="11" max="11" width="13.28515625" customWidth="1"/>
  </cols>
  <sheetData>
    <row r="1" spans="1:12">
      <c r="D1" s="144" t="s">
        <v>327</v>
      </c>
      <c r="J1" s="145"/>
      <c r="K1" s="145"/>
    </row>
    <row r="3" spans="1:12">
      <c r="A3" s="274" t="s">
        <v>254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</row>
    <row r="4" spans="1:1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>
      <c r="A5" s="248"/>
      <c r="B5" s="367" t="s">
        <v>251</v>
      </c>
      <c r="C5" s="367"/>
      <c r="D5" s="367" t="s">
        <v>253</v>
      </c>
      <c r="E5" s="367"/>
      <c r="F5" s="249"/>
      <c r="G5" s="249"/>
      <c r="H5" s="249"/>
      <c r="I5" s="249"/>
      <c r="J5" s="249"/>
      <c r="K5" s="249"/>
      <c r="L5" s="249"/>
    </row>
    <row r="6" spans="1:12" ht="25.5">
      <c r="A6" s="248"/>
      <c r="B6" s="177" t="s">
        <v>250</v>
      </c>
      <c r="C6" s="259"/>
      <c r="D6" s="264" t="s">
        <v>252</v>
      </c>
      <c r="E6" s="264">
        <f>SUM(E7:E16)</f>
        <v>0</v>
      </c>
      <c r="F6" s="261"/>
      <c r="G6" s="261"/>
      <c r="H6" s="261"/>
      <c r="I6" s="248"/>
      <c r="J6" s="248"/>
      <c r="K6" s="248"/>
      <c r="L6" s="248"/>
    </row>
    <row r="7" spans="1:12" ht="21.75" customHeight="1">
      <c r="A7" s="248"/>
      <c r="B7" s="258"/>
      <c r="C7" s="140"/>
      <c r="D7" s="258"/>
      <c r="E7" s="265"/>
      <c r="F7" s="261"/>
      <c r="G7" s="261"/>
      <c r="H7" s="261"/>
      <c r="I7" s="252"/>
      <c r="J7" s="252"/>
      <c r="K7" s="252"/>
      <c r="L7" s="248"/>
    </row>
    <row r="8" spans="1:12" ht="28.5" customHeight="1">
      <c r="A8" s="248"/>
      <c r="B8" s="222"/>
      <c r="C8" s="103"/>
      <c r="D8" s="222"/>
      <c r="E8" s="265"/>
      <c r="F8" s="261"/>
      <c r="G8" s="261"/>
      <c r="H8" s="261"/>
      <c r="I8" s="248"/>
      <c r="J8" s="248"/>
      <c r="K8" s="248"/>
      <c r="L8" s="248"/>
    </row>
    <row r="9" spans="1:12" ht="39" customHeight="1">
      <c r="A9" s="248"/>
      <c r="B9" s="222"/>
      <c r="C9" s="103"/>
      <c r="D9" s="222"/>
      <c r="E9" s="265"/>
      <c r="F9" s="261"/>
      <c r="G9" s="261"/>
      <c r="H9" s="261"/>
      <c r="I9" s="248"/>
      <c r="J9" s="248"/>
      <c r="K9" s="248"/>
      <c r="L9" s="248"/>
    </row>
    <row r="10" spans="1:12" ht="15.75" customHeight="1">
      <c r="A10" s="248"/>
      <c r="B10" s="222"/>
      <c r="C10" s="103"/>
      <c r="D10" s="222"/>
      <c r="E10" s="266"/>
      <c r="F10" s="261"/>
      <c r="G10" s="261"/>
      <c r="H10" s="261"/>
      <c r="I10" s="248"/>
      <c r="J10" s="248"/>
      <c r="K10" s="248"/>
      <c r="L10" s="248"/>
    </row>
    <row r="11" spans="1:12" ht="27.75" customHeight="1">
      <c r="A11" s="248"/>
      <c r="B11" s="222"/>
      <c r="C11" s="103"/>
      <c r="D11" s="222"/>
      <c r="E11" s="140"/>
      <c r="F11" s="261"/>
      <c r="G11" s="261"/>
      <c r="H11" s="261"/>
      <c r="I11" s="248"/>
      <c r="J11" s="248"/>
      <c r="K11" s="248"/>
      <c r="L11" s="248"/>
    </row>
    <row r="12" spans="1:12" ht="29.25" customHeight="1">
      <c r="A12" s="248"/>
      <c r="B12" s="222"/>
      <c r="C12" s="103"/>
      <c r="D12" s="222"/>
      <c r="E12" s="140"/>
      <c r="F12" s="263"/>
      <c r="G12" s="263"/>
      <c r="H12" s="263"/>
      <c r="I12" s="255"/>
      <c r="J12" s="255"/>
      <c r="K12" s="255"/>
      <c r="L12" s="248"/>
    </row>
    <row r="13" spans="1:12" ht="32.25" customHeight="1">
      <c r="A13" s="248"/>
      <c r="B13" s="222"/>
      <c r="C13" s="103"/>
      <c r="D13" s="222"/>
      <c r="E13" s="140"/>
      <c r="F13" s="261"/>
      <c r="G13" s="261"/>
      <c r="H13" s="261"/>
      <c r="I13" s="248"/>
      <c r="J13" s="248"/>
      <c r="K13" s="248"/>
      <c r="L13" s="248"/>
    </row>
    <row r="14" spans="1:12" ht="31.5" customHeight="1">
      <c r="A14" s="248"/>
      <c r="B14" s="222"/>
      <c r="C14" s="103"/>
      <c r="D14" s="222"/>
      <c r="E14" s="140"/>
      <c r="F14" s="261"/>
      <c r="G14" s="261"/>
      <c r="H14" s="261"/>
      <c r="I14" s="248"/>
      <c r="J14" s="248"/>
      <c r="K14" s="248"/>
      <c r="L14" s="248"/>
    </row>
    <row r="15" spans="1:12" ht="31.5" customHeight="1">
      <c r="A15" s="248"/>
      <c r="B15" s="272"/>
      <c r="C15" s="103"/>
      <c r="D15" s="222"/>
      <c r="E15" s="140"/>
      <c r="F15" s="261"/>
      <c r="G15" s="261"/>
      <c r="H15" s="261"/>
      <c r="I15" s="248"/>
      <c r="J15" s="248"/>
      <c r="K15" s="248"/>
      <c r="L15" s="248"/>
    </row>
    <row r="16" spans="1:12" ht="21.75" customHeight="1">
      <c r="A16" s="248"/>
      <c r="B16" s="222"/>
      <c r="C16" s="103"/>
      <c r="D16" s="222"/>
      <c r="E16" s="267"/>
      <c r="F16" s="262"/>
      <c r="G16" s="262"/>
      <c r="H16" s="262"/>
      <c r="I16" s="251"/>
      <c r="J16" s="251"/>
      <c r="K16" s="251"/>
      <c r="L16" s="248"/>
    </row>
    <row r="17" spans="1:12" ht="33" customHeight="1">
      <c r="A17" s="248"/>
      <c r="B17" s="256"/>
      <c r="C17" s="260"/>
      <c r="D17" s="256"/>
      <c r="E17" s="252"/>
      <c r="F17" s="252"/>
      <c r="G17" s="252"/>
      <c r="H17" s="252"/>
      <c r="I17" s="252"/>
      <c r="J17" s="252"/>
      <c r="K17" s="252"/>
      <c r="L17" s="248"/>
    </row>
    <row r="18" spans="1:12">
      <c r="A18" s="248"/>
      <c r="B18" s="249"/>
      <c r="C18" s="249"/>
      <c r="D18" s="249"/>
      <c r="E18" s="252"/>
      <c r="F18" s="252"/>
      <c r="G18" s="252"/>
      <c r="H18" s="252"/>
      <c r="I18" s="252"/>
      <c r="J18" s="252"/>
      <c r="K18" s="252"/>
      <c r="L18" s="248"/>
    </row>
    <row r="19" spans="1:12">
      <c r="A19" s="248"/>
      <c r="B19" s="253"/>
      <c r="C19" s="253"/>
      <c r="D19" s="253"/>
      <c r="E19" s="252"/>
      <c r="F19" s="252"/>
      <c r="G19" s="252"/>
      <c r="H19" s="252"/>
      <c r="I19" s="252"/>
      <c r="J19" s="252"/>
      <c r="K19" s="252"/>
      <c r="L19" s="248"/>
    </row>
    <row r="20" spans="1:12">
      <c r="A20" s="248"/>
      <c r="B20" s="249"/>
      <c r="C20" s="249"/>
      <c r="D20" s="249"/>
      <c r="E20" s="252"/>
      <c r="F20" s="252"/>
      <c r="G20" s="252"/>
      <c r="H20" s="252"/>
      <c r="I20" s="252"/>
      <c r="J20" s="252"/>
      <c r="K20" s="252"/>
      <c r="L20" s="248"/>
    </row>
    <row r="21" spans="1:12">
      <c r="A21" s="248"/>
      <c r="B21" s="257"/>
      <c r="C21" s="249"/>
      <c r="D21" s="249"/>
      <c r="E21" s="255"/>
      <c r="F21" s="255"/>
      <c r="G21" s="255"/>
      <c r="H21" s="255"/>
      <c r="I21" s="255"/>
      <c r="J21" s="255"/>
      <c r="K21" s="255"/>
      <c r="L21" s="248"/>
    </row>
    <row r="22" spans="1:1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>
      <c r="A24" s="25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</row>
    <row r="25" spans="1:12">
      <c r="A25" s="248"/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</row>
    <row r="26" spans="1:12">
      <c r="A26" s="248"/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</row>
    <row r="27" spans="1:12">
      <c r="A27" s="248"/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</row>
    <row r="28" spans="1:12">
      <c r="A28" s="248"/>
      <c r="B28" s="248"/>
      <c r="C28" s="248"/>
      <c r="D28" s="248"/>
      <c r="E28" s="248"/>
      <c r="F28" s="248"/>
      <c r="G28" s="248"/>
      <c r="H28" s="248"/>
      <c r="I28" s="248"/>
      <c r="J28" s="23"/>
      <c r="K28" s="250"/>
      <c r="L28" s="248"/>
    </row>
    <row r="29" spans="1:12">
      <c r="A29" s="248"/>
      <c r="B29" s="249"/>
      <c r="C29" s="249"/>
      <c r="D29" s="249"/>
      <c r="E29" s="251"/>
      <c r="F29" s="251"/>
      <c r="G29" s="251"/>
      <c r="H29" s="251"/>
      <c r="I29" s="251"/>
      <c r="J29" s="251"/>
      <c r="K29" s="251"/>
      <c r="L29" s="248"/>
    </row>
    <row r="30" spans="1:12">
      <c r="A30" s="248"/>
      <c r="B30" s="249"/>
      <c r="C30" s="249"/>
      <c r="D30" s="249"/>
      <c r="E30" s="248"/>
      <c r="F30" s="248"/>
      <c r="G30" s="248"/>
      <c r="H30" s="248"/>
      <c r="I30" s="248"/>
      <c r="J30" s="248"/>
      <c r="K30" s="248"/>
      <c r="L30" s="248"/>
    </row>
    <row r="31" spans="1:12">
      <c r="A31" s="248"/>
      <c r="B31" s="469"/>
      <c r="C31" s="467"/>
      <c r="D31" s="467"/>
      <c r="E31" s="252"/>
      <c r="F31" s="252"/>
      <c r="G31" s="252"/>
      <c r="H31" s="252"/>
      <c r="I31" s="252"/>
      <c r="J31" s="252"/>
      <c r="K31" s="252"/>
      <c r="L31" s="248"/>
    </row>
    <row r="32" spans="1:12">
      <c r="A32" s="248"/>
      <c r="B32" s="467"/>
      <c r="C32" s="467"/>
      <c r="D32" s="467"/>
      <c r="E32" s="252"/>
      <c r="F32" s="252"/>
      <c r="G32" s="252"/>
      <c r="H32" s="252"/>
      <c r="I32" s="252"/>
      <c r="J32" s="252"/>
      <c r="K32" s="252"/>
      <c r="L32" s="248"/>
    </row>
    <row r="33" spans="1:12">
      <c r="A33" s="248"/>
      <c r="B33" s="468"/>
      <c r="C33" s="468"/>
      <c r="D33" s="468"/>
      <c r="E33" s="252"/>
      <c r="F33" s="252"/>
      <c r="G33" s="252"/>
      <c r="H33" s="252"/>
      <c r="I33" s="252"/>
      <c r="J33" s="252"/>
      <c r="K33" s="252"/>
      <c r="L33" s="248"/>
    </row>
    <row r="34" spans="1:12">
      <c r="A34" s="248"/>
      <c r="B34" s="468"/>
      <c r="C34" s="468"/>
      <c r="D34" s="468"/>
      <c r="E34" s="252"/>
      <c r="F34" s="252"/>
      <c r="G34" s="252"/>
      <c r="H34" s="252"/>
      <c r="I34" s="252"/>
      <c r="J34" s="252"/>
      <c r="K34" s="252"/>
      <c r="L34" s="248"/>
    </row>
    <row r="35" spans="1:12">
      <c r="A35" s="248"/>
      <c r="B35" s="468"/>
      <c r="C35" s="468"/>
      <c r="D35" s="468"/>
      <c r="E35" s="252"/>
      <c r="F35" s="252"/>
      <c r="G35" s="252"/>
      <c r="H35" s="252"/>
      <c r="I35" s="252"/>
      <c r="J35" s="252"/>
      <c r="K35" s="252"/>
      <c r="L35" s="248"/>
    </row>
    <row r="36" spans="1:12">
      <c r="A36" s="248"/>
      <c r="B36" s="467"/>
      <c r="C36" s="467"/>
      <c r="D36" s="467"/>
      <c r="E36" s="252"/>
      <c r="F36" s="252"/>
      <c r="G36" s="252"/>
      <c r="H36" s="252"/>
      <c r="I36" s="252"/>
      <c r="J36" s="252"/>
      <c r="K36" s="252"/>
      <c r="L36" s="248"/>
    </row>
    <row r="37" spans="1:12">
      <c r="A37" s="248"/>
      <c r="B37" s="254"/>
      <c r="C37" s="248"/>
      <c r="D37" s="248"/>
      <c r="E37" s="255"/>
      <c r="F37" s="255"/>
      <c r="G37" s="255"/>
      <c r="H37" s="255"/>
      <c r="I37" s="255"/>
      <c r="J37" s="255"/>
      <c r="K37" s="255"/>
      <c r="L37" s="248"/>
    </row>
    <row r="38" spans="1:12">
      <c r="A38" s="248"/>
      <c r="B38" s="248"/>
      <c r="C38" s="248"/>
      <c r="D38" s="248"/>
      <c r="E38" s="248"/>
      <c r="F38" s="248"/>
      <c r="G38" s="248"/>
      <c r="H38" s="248"/>
      <c r="I38" s="248"/>
      <c r="J38" s="248"/>
      <c r="K38" s="248"/>
      <c r="L38" s="248"/>
    </row>
    <row r="39" spans="1:12">
      <c r="A39" s="248"/>
      <c r="B39" s="248"/>
      <c r="C39" s="248"/>
      <c r="D39" s="248"/>
      <c r="E39" s="248"/>
      <c r="F39" s="248"/>
      <c r="G39" s="248"/>
      <c r="H39" s="248"/>
      <c r="I39" s="248"/>
      <c r="J39" s="248"/>
      <c r="K39" s="248"/>
      <c r="L39" s="248"/>
    </row>
    <row r="40" spans="1:12">
      <c r="A40" s="248"/>
      <c r="B40" s="471"/>
      <c r="C40" s="471"/>
      <c r="D40" s="471"/>
      <c r="E40" s="251"/>
      <c r="F40" s="251"/>
      <c r="G40" s="251"/>
      <c r="H40" s="251"/>
      <c r="I40" s="251"/>
      <c r="J40" s="251"/>
      <c r="K40" s="251"/>
      <c r="L40" s="248"/>
    </row>
    <row r="41" spans="1:12" ht="28.5" customHeight="1">
      <c r="A41" s="248"/>
      <c r="B41" s="472"/>
      <c r="C41" s="472"/>
      <c r="D41" s="472"/>
      <c r="E41" s="252"/>
      <c r="F41" s="252"/>
      <c r="G41" s="252"/>
      <c r="H41" s="252"/>
      <c r="I41" s="252"/>
      <c r="J41" s="252"/>
      <c r="K41" s="252"/>
      <c r="L41" s="248"/>
    </row>
    <row r="42" spans="1:12">
      <c r="A42" s="248"/>
      <c r="B42" s="467"/>
      <c r="C42" s="467"/>
      <c r="D42" s="467"/>
      <c r="E42" s="252"/>
      <c r="F42" s="252"/>
      <c r="G42" s="252"/>
      <c r="H42" s="252"/>
      <c r="I42" s="252"/>
      <c r="J42" s="252"/>
      <c r="K42" s="252"/>
      <c r="L42" s="248"/>
    </row>
    <row r="43" spans="1:12">
      <c r="A43" s="248"/>
      <c r="B43" s="468"/>
      <c r="C43" s="468"/>
      <c r="D43" s="468"/>
      <c r="E43" s="252"/>
      <c r="F43" s="252"/>
      <c r="G43" s="252"/>
      <c r="H43" s="252"/>
      <c r="I43" s="252"/>
      <c r="J43" s="252"/>
      <c r="K43" s="252"/>
      <c r="L43" s="248"/>
    </row>
    <row r="44" spans="1:12">
      <c r="A44" s="248"/>
      <c r="B44" s="467"/>
      <c r="C44" s="467"/>
      <c r="D44" s="467"/>
      <c r="E44" s="252"/>
      <c r="F44" s="252"/>
      <c r="G44" s="252"/>
      <c r="H44" s="252"/>
      <c r="I44" s="252"/>
      <c r="J44" s="252"/>
      <c r="K44" s="252"/>
      <c r="L44" s="248"/>
    </row>
    <row r="45" spans="1:12">
      <c r="A45" s="248"/>
      <c r="B45" s="470"/>
      <c r="C45" s="467"/>
      <c r="D45" s="467"/>
      <c r="E45" s="255"/>
      <c r="F45" s="255"/>
      <c r="G45" s="255"/>
      <c r="H45" s="255"/>
      <c r="I45" s="255"/>
      <c r="J45" s="255"/>
      <c r="K45" s="255"/>
      <c r="L45" s="248"/>
    </row>
    <row r="46" spans="1:1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</sheetData>
  <mergeCells count="14">
    <mergeCell ref="B45:D45"/>
    <mergeCell ref="B36:D36"/>
    <mergeCell ref="B40:D40"/>
    <mergeCell ref="B41:D41"/>
    <mergeCell ref="B42:D42"/>
    <mergeCell ref="B43:D43"/>
    <mergeCell ref="B5:C5"/>
    <mergeCell ref="D5:E5"/>
    <mergeCell ref="B32:D32"/>
    <mergeCell ref="B44:D44"/>
    <mergeCell ref="B33:D33"/>
    <mergeCell ref="B34:D34"/>
    <mergeCell ref="B35:D35"/>
    <mergeCell ref="B31:D31"/>
  </mergeCells>
  <phoneticPr fontId="24" type="noConversion"/>
  <pageMargins left="0.26" right="0.18" top="0.4" bottom="1" header="0.2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25" workbookViewId="0">
      <selection activeCell="J24" sqref="J24"/>
    </sheetView>
  </sheetViews>
  <sheetFormatPr defaultRowHeight="12.75"/>
  <cols>
    <col min="1" max="1" width="60.28515625" customWidth="1"/>
    <col min="2" max="2" width="20.140625" customWidth="1"/>
  </cols>
  <sheetData>
    <row r="1" spans="1:2">
      <c r="A1" s="52"/>
      <c r="B1" s="38" t="s">
        <v>281</v>
      </c>
    </row>
    <row r="4" spans="1:2">
      <c r="A4" s="475" t="s">
        <v>76</v>
      </c>
      <c r="B4" s="475"/>
    </row>
    <row r="5" spans="1:2">
      <c r="A5" s="464" t="s">
        <v>102</v>
      </c>
      <c r="B5" s="476"/>
    </row>
    <row r="6" spans="1:2">
      <c r="A6" s="9"/>
      <c r="B6" s="53"/>
    </row>
    <row r="8" spans="1:2">
      <c r="B8" s="38" t="s">
        <v>33</v>
      </c>
    </row>
    <row r="9" spans="1:2" ht="24.75" customHeight="1">
      <c r="A9" s="31" t="s">
        <v>103</v>
      </c>
      <c r="B9" s="54" t="s">
        <v>104</v>
      </c>
    </row>
    <row r="10" spans="1:2" ht="13.5" customHeight="1">
      <c r="A10" s="473" t="s">
        <v>105</v>
      </c>
      <c r="B10" s="368"/>
    </row>
    <row r="11" spans="1:2" ht="13.5" customHeight="1">
      <c r="A11" s="477"/>
      <c r="B11" s="368"/>
    </row>
    <row r="12" spans="1:2" ht="13.5" customHeight="1">
      <c r="A12" s="473" t="s">
        <v>106</v>
      </c>
      <c r="B12" s="368"/>
    </row>
    <row r="13" spans="1:2" ht="13.5" customHeight="1">
      <c r="A13" s="474"/>
      <c r="B13" s="368"/>
    </row>
    <row r="14" spans="1:2" ht="13.5" customHeight="1">
      <c r="A14" s="19" t="s">
        <v>107</v>
      </c>
      <c r="B14" s="19"/>
    </row>
    <row r="15" spans="1:2" ht="13.5" customHeight="1">
      <c r="A15" s="57" t="s">
        <v>108</v>
      </c>
      <c r="B15" s="19"/>
    </row>
    <row r="16" spans="1:2" ht="13.5" customHeight="1">
      <c r="A16" s="57" t="s">
        <v>109</v>
      </c>
      <c r="B16" s="19"/>
    </row>
    <row r="17" spans="1:2" ht="13.5" customHeight="1">
      <c r="A17" s="57" t="s">
        <v>110</v>
      </c>
      <c r="B17" s="19"/>
    </row>
    <row r="18" spans="1:2" ht="13.5" customHeight="1">
      <c r="A18" s="57" t="s">
        <v>111</v>
      </c>
      <c r="B18" s="19"/>
    </row>
    <row r="19" spans="1:2" ht="13.5" customHeight="1">
      <c r="A19" s="57" t="s">
        <v>112</v>
      </c>
      <c r="B19" s="19"/>
    </row>
    <row r="20" spans="1:2" ht="13.5" customHeight="1">
      <c r="A20" s="57" t="s">
        <v>113</v>
      </c>
      <c r="B20" s="19"/>
    </row>
    <row r="21" spans="1:2" ht="13.5" customHeight="1">
      <c r="A21" s="57" t="s">
        <v>114</v>
      </c>
      <c r="B21" s="19"/>
    </row>
    <row r="22" spans="1:2" ht="13.5" customHeight="1">
      <c r="A22" s="58" t="s">
        <v>115</v>
      </c>
      <c r="B22" s="19"/>
    </row>
    <row r="23" spans="1:2" ht="13.5" customHeight="1">
      <c r="A23" s="58" t="s">
        <v>116</v>
      </c>
      <c r="B23" s="19"/>
    </row>
    <row r="24" spans="1:2" ht="13.5" customHeight="1">
      <c r="A24" s="56" t="s">
        <v>117</v>
      </c>
      <c r="B24" s="19"/>
    </row>
    <row r="25" spans="1:2" ht="13.5" customHeight="1">
      <c r="A25" s="19" t="s">
        <v>118</v>
      </c>
      <c r="B25" s="19">
        <v>0</v>
      </c>
    </row>
    <row r="26" spans="1:2" ht="13.5" customHeight="1">
      <c r="A26" s="57" t="s">
        <v>108</v>
      </c>
      <c r="B26" s="19"/>
    </row>
    <row r="27" spans="1:2" ht="13.5" customHeight="1">
      <c r="A27" s="57" t="s">
        <v>109</v>
      </c>
      <c r="B27" s="19"/>
    </row>
    <row r="28" spans="1:2" ht="13.5" customHeight="1">
      <c r="A28" s="57" t="s">
        <v>110</v>
      </c>
      <c r="B28" s="19"/>
    </row>
    <row r="29" spans="1:2" ht="13.5" customHeight="1">
      <c r="A29" s="57" t="s">
        <v>111</v>
      </c>
      <c r="B29" s="19"/>
    </row>
    <row r="30" spans="1:2" ht="13.5" customHeight="1">
      <c r="A30" s="57" t="s">
        <v>112</v>
      </c>
      <c r="B30" s="19"/>
    </row>
    <row r="31" spans="1:2" ht="13.5" customHeight="1">
      <c r="A31" s="57" t="s">
        <v>113</v>
      </c>
      <c r="B31" s="19"/>
    </row>
    <row r="32" spans="1:2" ht="13.5" customHeight="1">
      <c r="A32" s="57" t="s">
        <v>114</v>
      </c>
      <c r="B32" s="19"/>
    </row>
    <row r="33" spans="1:4" ht="13.5" customHeight="1">
      <c r="A33" s="58" t="s">
        <v>115</v>
      </c>
      <c r="B33" s="19"/>
    </row>
    <row r="34" spans="1:4" ht="13.5" customHeight="1">
      <c r="A34" s="58" t="s">
        <v>116</v>
      </c>
      <c r="B34" s="19"/>
    </row>
    <row r="35" spans="1:4" ht="13.5" customHeight="1">
      <c r="A35" s="56" t="s">
        <v>119</v>
      </c>
      <c r="B35" s="19"/>
      <c r="D35" t="s">
        <v>261</v>
      </c>
    </row>
    <row r="36" spans="1:4" ht="13.5" customHeight="1">
      <c r="A36" s="55" t="s">
        <v>120</v>
      </c>
      <c r="B36" s="19"/>
      <c r="D36" t="s">
        <v>262</v>
      </c>
    </row>
    <row r="37" spans="1:4" ht="13.5" customHeight="1">
      <c r="A37" s="55" t="s">
        <v>121</v>
      </c>
      <c r="B37" s="19"/>
      <c r="D37" t="s">
        <v>263</v>
      </c>
    </row>
    <row r="38" spans="1:4" ht="13.5" customHeight="1">
      <c r="A38" s="55" t="s">
        <v>122</v>
      </c>
      <c r="B38" s="19"/>
    </row>
    <row r="39" spans="1:4" ht="15" customHeight="1">
      <c r="A39" s="24" t="s">
        <v>123</v>
      </c>
      <c r="B39" s="24"/>
    </row>
    <row r="41" spans="1:4">
      <c r="A41" s="59"/>
    </row>
    <row r="42" spans="1:4">
      <c r="A42" s="91"/>
    </row>
    <row r="43" spans="1:4">
      <c r="A43" s="91"/>
    </row>
  </sheetData>
  <mergeCells count="6">
    <mergeCell ref="A12:A13"/>
    <mergeCell ref="B12:B13"/>
    <mergeCell ref="A4:B4"/>
    <mergeCell ref="A5:B5"/>
    <mergeCell ref="A10:A11"/>
    <mergeCell ref="B10:B11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0"/>
  <sheetViews>
    <sheetView workbookViewId="0">
      <selection activeCell="F57" sqref="F57"/>
    </sheetView>
  </sheetViews>
  <sheetFormatPr defaultRowHeight="12.75"/>
  <cols>
    <col min="1" max="1" width="49.85546875" customWidth="1"/>
    <col min="2" max="2" width="10.85546875" customWidth="1"/>
    <col min="3" max="3" width="10.5703125" customWidth="1"/>
    <col min="4" max="4" width="10.42578125" customWidth="1"/>
  </cols>
  <sheetData>
    <row r="2" spans="1:4">
      <c r="C2" s="484" t="s">
        <v>364</v>
      </c>
      <c r="D2" s="485"/>
    </row>
    <row r="4" spans="1:4">
      <c r="A4" s="486" t="s">
        <v>395</v>
      </c>
      <c r="B4" s="487"/>
      <c r="C4" s="487"/>
      <c r="D4" s="487"/>
    </row>
    <row r="5" spans="1:4">
      <c r="A5" s="487"/>
      <c r="B5" s="487"/>
      <c r="C5" s="487"/>
      <c r="D5" s="487"/>
    </row>
    <row r="6" spans="1:4" ht="13.5" thickBot="1">
      <c r="A6" s="487"/>
      <c r="B6" s="487"/>
      <c r="C6" s="487"/>
      <c r="D6" s="487"/>
    </row>
    <row r="7" spans="1:4">
      <c r="A7" s="288"/>
      <c r="B7" s="289"/>
      <c r="C7" s="289"/>
      <c r="D7" s="290"/>
    </row>
    <row r="8" spans="1:4" ht="15.75" thickBot="1">
      <c r="A8" s="291" t="s">
        <v>335</v>
      </c>
      <c r="B8" s="292" t="s">
        <v>361</v>
      </c>
      <c r="C8" s="292" t="s">
        <v>396</v>
      </c>
      <c r="D8" s="293" t="s">
        <v>397</v>
      </c>
    </row>
    <row r="9" spans="1:4">
      <c r="A9" s="294" t="s">
        <v>336</v>
      </c>
      <c r="B9" s="295">
        <v>2652000</v>
      </c>
      <c r="C9" s="295">
        <v>2652000</v>
      </c>
      <c r="D9" s="296">
        <v>2652000</v>
      </c>
    </row>
    <row r="10" spans="1:4">
      <c r="A10" s="488" t="s">
        <v>337</v>
      </c>
      <c r="B10" s="287"/>
      <c r="C10" s="287"/>
      <c r="D10" s="297"/>
    </row>
    <row r="11" spans="1:4">
      <c r="A11" s="488"/>
      <c r="B11" s="287"/>
      <c r="C11" s="287"/>
      <c r="D11" s="297"/>
    </row>
    <row r="12" spans="1:4">
      <c r="A12" s="298" t="s">
        <v>338</v>
      </c>
      <c r="B12" s="287"/>
      <c r="C12" s="287"/>
      <c r="D12" s="297"/>
    </row>
    <row r="13" spans="1:4">
      <c r="A13" s="298" t="s">
        <v>339</v>
      </c>
      <c r="B13" s="287"/>
      <c r="C13" s="287"/>
      <c r="D13" s="297"/>
    </row>
    <row r="14" spans="1:4">
      <c r="A14" s="298" t="s">
        <v>340</v>
      </c>
      <c r="B14" s="287"/>
      <c r="C14" s="287"/>
      <c r="D14" s="297"/>
    </row>
    <row r="15" spans="1:4">
      <c r="A15" s="298" t="s">
        <v>341</v>
      </c>
      <c r="B15" s="287"/>
      <c r="C15" s="287"/>
      <c r="D15" s="297"/>
    </row>
    <row r="16" spans="1:4">
      <c r="A16" s="298" t="s">
        <v>342</v>
      </c>
      <c r="B16" s="287"/>
      <c r="C16" s="287"/>
      <c r="D16" s="297"/>
    </row>
    <row r="17" spans="1:4">
      <c r="A17" s="298" t="s">
        <v>343</v>
      </c>
      <c r="B17" s="287"/>
      <c r="C17" s="287"/>
      <c r="D17" s="297"/>
    </row>
    <row r="18" spans="1:4">
      <c r="A18" s="298" t="s">
        <v>344</v>
      </c>
      <c r="B18" s="83">
        <v>150000</v>
      </c>
      <c r="C18" s="83">
        <v>150000</v>
      </c>
      <c r="D18" s="154">
        <v>150000</v>
      </c>
    </row>
    <row r="19" spans="1:4" ht="13.5" thickBot="1">
      <c r="A19" s="299" t="s">
        <v>345</v>
      </c>
      <c r="B19" s="152"/>
      <c r="C19" s="152"/>
      <c r="D19" s="300"/>
    </row>
    <row r="20" spans="1:4" ht="15.75" thickBot="1">
      <c r="A20" s="301" t="s">
        <v>346</v>
      </c>
      <c r="B20" s="302">
        <f>SUM(B9:B19)</f>
        <v>2802000</v>
      </c>
      <c r="C20" s="302">
        <f>SUM(C9:C19)</f>
        <v>2802000</v>
      </c>
      <c r="D20" s="303">
        <f>SUM(D9:D19)</f>
        <v>2802000</v>
      </c>
    </row>
    <row r="22" spans="1:4">
      <c r="A22" s="489" t="s">
        <v>347</v>
      </c>
      <c r="B22" s="490"/>
      <c r="C22" s="490"/>
      <c r="D22" s="490"/>
    </row>
    <row r="23" spans="1:4">
      <c r="A23" s="490"/>
      <c r="B23" s="490"/>
      <c r="C23" s="490"/>
      <c r="D23" s="490"/>
    </row>
    <row r="24" spans="1:4">
      <c r="A24" s="304"/>
      <c r="B24" s="304"/>
      <c r="C24" s="304"/>
      <c r="D24" s="304"/>
    </row>
    <row r="26" spans="1:4">
      <c r="A26" s="491" t="s">
        <v>398</v>
      </c>
      <c r="B26" s="491"/>
      <c r="C26" s="491"/>
      <c r="D26" s="491"/>
    </row>
    <row r="27" spans="1:4">
      <c r="A27" s="491"/>
      <c r="B27" s="491"/>
      <c r="C27" s="491"/>
      <c r="D27" s="491"/>
    </row>
    <row r="28" spans="1:4">
      <c r="A28" s="490"/>
      <c r="B28" s="490"/>
      <c r="C28" s="490"/>
      <c r="D28" s="490"/>
    </row>
    <row r="29" spans="1:4" ht="13.5" thickBot="1"/>
    <row r="30" spans="1:4" ht="15.75" thickBot="1">
      <c r="A30" s="301" t="s">
        <v>348</v>
      </c>
      <c r="B30" s="305" t="s">
        <v>361</v>
      </c>
      <c r="C30" s="305" t="s">
        <v>362</v>
      </c>
      <c r="D30" s="306" t="s">
        <v>397</v>
      </c>
    </row>
    <row r="31" spans="1:4">
      <c r="A31" s="307" t="s">
        <v>349</v>
      </c>
      <c r="B31" s="295">
        <v>0</v>
      </c>
      <c r="C31" s="295">
        <v>0</v>
      </c>
      <c r="D31" s="296">
        <v>0</v>
      </c>
    </row>
    <row r="32" spans="1:4">
      <c r="A32" s="298" t="s">
        <v>350</v>
      </c>
      <c r="B32" s="287"/>
      <c r="C32" s="287"/>
      <c r="D32" s="297"/>
    </row>
    <row r="33" spans="1:4">
      <c r="A33" s="298" t="s">
        <v>351</v>
      </c>
      <c r="B33" s="287"/>
      <c r="C33" s="287"/>
      <c r="D33" s="297"/>
    </row>
    <row r="34" spans="1:4">
      <c r="A34" s="481" t="s">
        <v>352</v>
      </c>
      <c r="B34" s="287"/>
      <c r="C34" s="287"/>
      <c r="D34" s="297"/>
    </row>
    <row r="35" spans="1:4">
      <c r="A35" s="482"/>
      <c r="B35" s="287"/>
      <c r="C35" s="287"/>
      <c r="D35" s="297"/>
    </row>
    <row r="36" spans="1:4">
      <c r="A36" s="482"/>
      <c r="B36" s="287"/>
      <c r="C36" s="287"/>
      <c r="D36" s="297"/>
    </row>
    <row r="37" spans="1:4">
      <c r="A37" s="298" t="s">
        <v>353</v>
      </c>
      <c r="B37" s="287"/>
      <c r="C37" s="287"/>
      <c r="D37" s="297"/>
    </row>
    <row r="38" spans="1:4">
      <c r="A38" s="481" t="s">
        <v>354</v>
      </c>
      <c r="B38" s="287"/>
      <c r="C38" s="287"/>
      <c r="D38" s="297"/>
    </row>
    <row r="39" spans="1:4">
      <c r="A39" s="482"/>
      <c r="B39" s="287"/>
      <c r="C39" s="287"/>
      <c r="D39" s="297"/>
    </row>
    <row r="40" spans="1:4">
      <c r="A40" s="482"/>
      <c r="B40" s="287"/>
      <c r="C40" s="287"/>
      <c r="D40" s="297"/>
    </row>
    <row r="41" spans="1:4">
      <c r="A41" s="481" t="s">
        <v>355</v>
      </c>
      <c r="B41" s="287"/>
      <c r="C41" s="287"/>
      <c r="D41" s="297"/>
    </row>
    <row r="42" spans="1:4">
      <c r="A42" s="482"/>
      <c r="B42" s="287"/>
      <c r="C42" s="287"/>
      <c r="D42" s="297"/>
    </row>
    <row r="43" spans="1:4">
      <c r="A43" s="482"/>
      <c r="B43" s="287"/>
      <c r="C43" s="287"/>
      <c r="D43" s="297"/>
    </row>
    <row r="44" spans="1:4">
      <c r="A44" s="481" t="s">
        <v>356</v>
      </c>
      <c r="B44" s="287"/>
      <c r="C44" s="287"/>
      <c r="D44" s="297"/>
    </row>
    <row r="45" spans="1:4">
      <c r="A45" s="482"/>
      <c r="B45" s="83"/>
      <c r="C45" s="83"/>
      <c r="D45" s="154"/>
    </row>
    <row r="46" spans="1:4">
      <c r="A46" s="482"/>
      <c r="B46" s="287"/>
      <c r="C46" s="287"/>
      <c r="D46" s="297"/>
    </row>
    <row r="47" spans="1:4">
      <c r="A47" s="481" t="s">
        <v>357</v>
      </c>
      <c r="B47" s="287"/>
      <c r="C47" s="287"/>
      <c r="D47" s="297"/>
    </row>
    <row r="48" spans="1:4">
      <c r="A48" s="482"/>
      <c r="B48" s="287"/>
      <c r="C48" s="287"/>
      <c r="D48" s="297"/>
    </row>
    <row r="49" spans="1:4">
      <c r="A49" s="482"/>
      <c r="B49" s="287"/>
      <c r="C49" s="287"/>
      <c r="D49" s="297"/>
    </row>
    <row r="50" spans="1:4">
      <c r="A50" s="482"/>
      <c r="B50" s="287"/>
      <c r="C50" s="287"/>
      <c r="D50" s="297"/>
    </row>
    <row r="51" spans="1:4">
      <c r="A51" s="481" t="s">
        <v>358</v>
      </c>
      <c r="B51" s="287"/>
      <c r="C51" s="287"/>
      <c r="D51" s="297"/>
    </row>
    <row r="52" spans="1:4">
      <c r="A52" s="482"/>
      <c r="B52" s="287"/>
      <c r="C52" s="287"/>
      <c r="D52" s="297"/>
    </row>
    <row r="53" spans="1:4">
      <c r="A53" s="481" t="s">
        <v>359</v>
      </c>
      <c r="B53" s="287"/>
      <c r="C53" s="287"/>
      <c r="D53" s="297"/>
    </row>
    <row r="54" spans="1:4">
      <c r="A54" s="482"/>
      <c r="B54" s="287"/>
      <c r="C54" s="287"/>
      <c r="D54" s="297"/>
    </row>
    <row r="55" spans="1:4" ht="13.5" thickBot="1">
      <c r="A55" s="483"/>
      <c r="B55" s="152"/>
      <c r="C55" s="152"/>
      <c r="D55" s="300"/>
    </row>
    <row r="56" spans="1:4">
      <c r="A56" s="478" t="s">
        <v>363</v>
      </c>
      <c r="B56" s="289"/>
      <c r="C56" s="289"/>
      <c r="D56" s="290"/>
    </row>
    <row r="57" spans="1:4">
      <c r="A57" s="479"/>
      <c r="B57" s="295">
        <v>0</v>
      </c>
      <c r="C57" s="295">
        <v>0</v>
      </c>
      <c r="D57" s="296">
        <v>0</v>
      </c>
    </row>
    <row r="58" spans="1:4" ht="15.75" thickBot="1">
      <c r="A58" s="480"/>
      <c r="B58" s="308"/>
      <c r="C58" s="308"/>
      <c r="D58" s="309"/>
    </row>
    <row r="60" spans="1:4">
      <c r="A60" s="60" t="s">
        <v>360</v>
      </c>
    </row>
  </sheetData>
  <mergeCells count="13">
    <mergeCell ref="A34:A36"/>
    <mergeCell ref="C2:D2"/>
    <mergeCell ref="A4:D6"/>
    <mergeCell ref="A10:A11"/>
    <mergeCell ref="A22:D23"/>
    <mergeCell ref="A26:D28"/>
    <mergeCell ref="A56:A58"/>
    <mergeCell ref="A38:A40"/>
    <mergeCell ref="A41:A43"/>
    <mergeCell ref="A44:A46"/>
    <mergeCell ref="A47:A50"/>
    <mergeCell ref="A51:A52"/>
    <mergeCell ref="A53:A55"/>
  </mergeCells>
  <phoneticPr fontId="24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topLeftCell="A4" workbookViewId="0">
      <selection activeCell="H4" sqref="H4"/>
    </sheetView>
  </sheetViews>
  <sheetFormatPr defaultRowHeight="12.75"/>
  <cols>
    <col min="3" max="3" width="22.140625" customWidth="1"/>
    <col min="4" max="4" width="10.85546875" customWidth="1"/>
    <col min="5" max="5" width="10.5703125" customWidth="1"/>
    <col min="6" max="6" width="10.7109375" customWidth="1"/>
    <col min="7" max="7" width="6.5703125" customWidth="1"/>
    <col min="8" max="8" width="42.28515625" customWidth="1"/>
    <col min="9" max="9" width="11.85546875" customWidth="1"/>
    <col min="10" max="10" width="12.140625" customWidth="1"/>
    <col min="11" max="11" width="12.28515625" customWidth="1"/>
    <col min="12" max="12" width="12.85546875" customWidth="1"/>
    <col min="259" max="259" width="22.140625" customWidth="1"/>
    <col min="260" max="260" width="10.85546875" customWidth="1"/>
    <col min="261" max="261" width="10.5703125" customWidth="1"/>
    <col min="262" max="262" width="10.7109375" customWidth="1"/>
    <col min="263" max="263" width="6.5703125" customWidth="1"/>
    <col min="264" max="264" width="42.28515625" customWidth="1"/>
    <col min="265" max="265" width="11.85546875" customWidth="1"/>
    <col min="266" max="266" width="12.140625" customWidth="1"/>
    <col min="267" max="267" width="12.28515625" customWidth="1"/>
    <col min="268" max="268" width="12.85546875" customWidth="1"/>
    <col min="515" max="515" width="22.140625" customWidth="1"/>
    <col min="516" max="516" width="10.85546875" customWidth="1"/>
    <col min="517" max="517" width="10.5703125" customWidth="1"/>
    <col min="518" max="518" width="10.7109375" customWidth="1"/>
    <col min="519" max="519" width="6.5703125" customWidth="1"/>
    <col min="520" max="520" width="42.28515625" customWidth="1"/>
    <col min="521" max="521" width="11.85546875" customWidth="1"/>
    <col min="522" max="522" width="12.140625" customWidth="1"/>
    <col min="523" max="523" width="12.28515625" customWidth="1"/>
    <col min="524" max="524" width="12.85546875" customWidth="1"/>
    <col min="771" max="771" width="22.140625" customWidth="1"/>
    <col min="772" max="772" width="10.85546875" customWidth="1"/>
    <col min="773" max="773" width="10.5703125" customWidth="1"/>
    <col min="774" max="774" width="10.7109375" customWidth="1"/>
    <col min="775" max="775" width="6.5703125" customWidth="1"/>
    <col min="776" max="776" width="42.28515625" customWidth="1"/>
    <col min="777" max="777" width="11.85546875" customWidth="1"/>
    <col min="778" max="778" width="12.140625" customWidth="1"/>
    <col min="779" max="779" width="12.28515625" customWidth="1"/>
    <col min="780" max="780" width="12.85546875" customWidth="1"/>
    <col min="1027" max="1027" width="22.140625" customWidth="1"/>
    <col min="1028" max="1028" width="10.85546875" customWidth="1"/>
    <col min="1029" max="1029" width="10.5703125" customWidth="1"/>
    <col min="1030" max="1030" width="10.7109375" customWidth="1"/>
    <col min="1031" max="1031" width="6.5703125" customWidth="1"/>
    <col min="1032" max="1032" width="42.28515625" customWidth="1"/>
    <col min="1033" max="1033" width="11.85546875" customWidth="1"/>
    <col min="1034" max="1034" width="12.140625" customWidth="1"/>
    <col min="1035" max="1035" width="12.28515625" customWidth="1"/>
    <col min="1036" max="1036" width="12.85546875" customWidth="1"/>
    <col min="1283" max="1283" width="22.140625" customWidth="1"/>
    <col min="1284" max="1284" width="10.85546875" customWidth="1"/>
    <col min="1285" max="1285" width="10.5703125" customWidth="1"/>
    <col min="1286" max="1286" width="10.7109375" customWidth="1"/>
    <col min="1287" max="1287" width="6.5703125" customWidth="1"/>
    <col min="1288" max="1288" width="42.28515625" customWidth="1"/>
    <col min="1289" max="1289" width="11.85546875" customWidth="1"/>
    <col min="1290" max="1290" width="12.140625" customWidth="1"/>
    <col min="1291" max="1291" width="12.28515625" customWidth="1"/>
    <col min="1292" max="1292" width="12.85546875" customWidth="1"/>
    <col min="1539" max="1539" width="22.140625" customWidth="1"/>
    <col min="1540" max="1540" width="10.85546875" customWidth="1"/>
    <col min="1541" max="1541" width="10.5703125" customWidth="1"/>
    <col min="1542" max="1542" width="10.7109375" customWidth="1"/>
    <col min="1543" max="1543" width="6.5703125" customWidth="1"/>
    <col min="1544" max="1544" width="42.28515625" customWidth="1"/>
    <col min="1545" max="1545" width="11.85546875" customWidth="1"/>
    <col min="1546" max="1546" width="12.140625" customWidth="1"/>
    <col min="1547" max="1547" width="12.28515625" customWidth="1"/>
    <col min="1548" max="1548" width="12.85546875" customWidth="1"/>
    <col min="1795" max="1795" width="22.140625" customWidth="1"/>
    <col min="1796" max="1796" width="10.85546875" customWidth="1"/>
    <col min="1797" max="1797" width="10.5703125" customWidth="1"/>
    <col min="1798" max="1798" width="10.7109375" customWidth="1"/>
    <col min="1799" max="1799" width="6.5703125" customWidth="1"/>
    <col min="1800" max="1800" width="42.28515625" customWidth="1"/>
    <col min="1801" max="1801" width="11.85546875" customWidth="1"/>
    <col min="1802" max="1802" width="12.140625" customWidth="1"/>
    <col min="1803" max="1803" width="12.28515625" customWidth="1"/>
    <col min="1804" max="1804" width="12.85546875" customWidth="1"/>
    <col min="2051" max="2051" width="22.140625" customWidth="1"/>
    <col min="2052" max="2052" width="10.85546875" customWidth="1"/>
    <col min="2053" max="2053" width="10.5703125" customWidth="1"/>
    <col min="2054" max="2054" width="10.7109375" customWidth="1"/>
    <col min="2055" max="2055" width="6.5703125" customWidth="1"/>
    <col min="2056" max="2056" width="42.28515625" customWidth="1"/>
    <col min="2057" max="2057" width="11.85546875" customWidth="1"/>
    <col min="2058" max="2058" width="12.140625" customWidth="1"/>
    <col min="2059" max="2059" width="12.28515625" customWidth="1"/>
    <col min="2060" max="2060" width="12.85546875" customWidth="1"/>
    <col min="2307" max="2307" width="22.140625" customWidth="1"/>
    <col min="2308" max="2308" width="10.85546875" customWidth="1"/>
    <col min="2309" max="2309" width="10.5703125" customWidth="1"/>
    <col min="2310" max="2310" width="10.7109375" customWidth="1"/>
    <col min="2311" max="2311" width="6.5703125" customWidth="1"/>
    <col min="2312" max="2312" width="42.28515625" customWidth="1"/>
    <col min="2313" max="2313" width="11.85546875" customWidth="1"/>
    <col min="2314" max="2314" width="12.140625" customWidth="1"/>
    <col min="2315" max="2315" width="12.28515625" customWidth="1"/>
    <col min="2316" max="2316" width="12.85546875" customWidth="1"/>
    <col min="2563" max="2563" width="22.140625" customWidth="1"/>
    <col min="2564" max="2564" width="10.85546875" customWidth="1"/>
    <col min="2565" max="2565" width="10.5703125" customWidth="1"/>
    <col min="2566" max="2566" width="10.7109375" customWidth="1"/>
    <col min="2567" max="2567" width="6.5703125" customWidth="1"/>
    <col min="2568" max="2568" width="42.28515625" customWidth="1"/>
    <col min="2569" max="2569" width="11.85546875" customWidth="1"/>
    <col min="2570" max="2570" width="12.140625" customWidth="1"/>
    <col min="2571" max="2571" width="12.28515625" customWidth="1"/>
    <col min="2572" max="2572" width="12.85546875" customWidth="1"/>
    <col min="2819" max="2819" width="22.140625" customWidth="1"/>
    <col min="2820" max="2820" width="10.85546875" customWidth="1"/>
    <col min="2821" max="2821" width="10.5703125" customWidth="1"/>
    <col min="2822" max="2822" width="10.7109375" customWidth="1"/>
    <col min="2823" max="2823" width="6.5703125" customWidth="1"/>
    <col min="2824" max="2824" width="42.28515625" customWidth="1"/>
    <col min="2825" max="2825" width="11.85546875" customWidth="1"/>
    <col min="2826" max="2826" width="12.140625" customWidth="1"/>
    <col min="2827" max="2827" width="12.28515625" customWidth="1"/>
    <col min="2828" max="2828" width="12.85546875" customWidth="1"/>
    <col min="3075" max="3075" width="22.140625" customWidth="1"/>
    <col min="3076" max="3076" width="10.85546875" customWidth="1"/>
    <col min="3077" max="3077" width="10.5703125" customWidth="1"/>
    <col min="3078" max="3078" width="10.7109375" customWidth="1"/>
    <col min="3079" max="3079" width="6.5703125" customWidth="1"/>
    <col min="3080" max="3080" width="42.28515625" customWidth="1"/>
    <col min="3081" max="3081" width="11.85546875" customWidth="1"/>
    <col min="3082" max="3082" width="12.140625" customWidth="1"/>
    <col min="3083" max="3083" width="12.28515625" customWidth="1"/>
    <col min="3084" max="3084" width="12.85546875" customWidth="1"/>
    <col min="3331" max="3331" width="22.140625" customWidth="1"/>
    <col min="3332" max="3332" width="10.85546875" customWidth="1"/>
    <col min="3333" max="3333" width="10.5703125" customWidth="1"/>
    <col min="3334" max="3334" width="10.7109375" customWidth="1"/>
    <col min="3335" max="3335" width="6.5703125" customWidth="1"/>
    <col min="3336" max="3336" width="42.28515625" customWidth="1"/>
    <col min="3337" max="3337" width="11.85546875" customWidth="1"/>
    <col min="3338" max="3338" width="12.140625" customWidth="1"/>
    <col min="3339" max="3339" width="12.28515625" customWidth="1"/>
    <col min="3340" max="3340" width="12.85546875" customWidth="1"/>
    <col min="3587" max="3587" width="22.140625" customWidth="1"/>
    <col min="3588" max="3588" width="10.85546875" customWidth="1"/>
    <col min="3589" max="3589" width="10.5703125" customWidth="1"/>
    <col min="3590" max="3590" width="10.7109375" customWidth="1"/>
    <col min="3591" max="3591" width="6.5703125" customWidth="1"/>
    <col min="3592" max="3592" width="42.28515625" customWidth="1"/>
    <col min="3593" max="3593" width="11.85546875" customWidth="1"/>
    <col min="3594" max="3594" width="12.140625" customWidth="1"/>
    <col min="3595" max="3595" width="12.28515625" customWidth="1"/>
    <col min="3596" max="3596" width="12.85546875" customWidth="1"/>
    <col min="3843" max="3843" width="22.140625" customWidth="1"/>
    <col min="3844" max="3844" width="10.85546875" customWidth="1"/>
    <col min="3845" max="3845" width="10.5703125" customWidth="1"/>
    <col min="3846" max="3846" width="10.7109375" customWidth="1"/>
    <col min="3847" max="3847" width="6.5703125" customWidth="1"/>
    <col min="3848" max="3848" width="42.28515625" customWidth="1"/>
    <col min="3849" max="3849" width="11.85546875" customWidth="1"/>
    <col min="3850" max="3850" width="12.140625" customWidth="1"/>
    <col min="3851" max="3851" width="12.28515625" customWidth="1"/>
    <col min="3852" max="3852" width="12.85546875" customWidth="1"/>
    <col min="4099" max="4099" width="22.140625" customWidth="1"/>
    <col min="4100" max="4100" width="10.85546875" customWidth="1"/>
    <col min="4101" max="4101" width="10.5703125" customWidth="1"/>
    <col min="4102" max="4102" width="10.7109375" customWidth="1"/>
    <col min="4103" max="4103" width="6.5703125" customWidth="1"/>
    <col min="4104" max="4104" width="42.28515625" customWidth="1"/>
    <col min="4105" max="4105" width="11.85546875" customWidth="1"/>
    <col min="4106" max="4106" width="12.140625" customWidth="1"/>
    <col min="4107" max="4107" width="12.28515625" customWidth="1"/>
    <col min="4108" max="4108" width="12.85546875" customWidth="1"/>
    <col min="4355" max="4355" width="22.140625" customWidth="1"/>
    <col min="4356" max="4356" width="10.85546875" customWidth="1"/>
    <col min="4357" max="4357" width="10.5703125" customWidth="1"/>
    <col min="4358" max="4358" width="10.7109375" customWidth="1"/>
    <col min="4359" max="4359" width="6.5703125" customWidth="1"/>
    <col min="4360" max="4360" width="42.28515625" customWidth="1"/>
    <col min="4361" max="4361" width="11.85546875" customWidth="1"/>
    <col min="4362" max="4362" width="12.140625" customWidth="1"/>
    <col min="4363" max="4363" width="12.28515625" customWidth="1"/>
    <col min="4364" max="4364" width="12.85546875" customWidth="1"/>
    <col min="4611" max="4611" width="22.140625" customWidth="1"/>
    <col min="4612" max="4612" width="10.85546875" customWidth="1"/>
    <col min="4613" max="4613" width="10.5703125" customWidth="1"/>
    <col min="4614" max="4614" width="10.7109375" customWidth="1"/>
    <col min="4615" max="4615" width="6.5703125" customWidth="1"/>
    <col min="4616" max="4616" width="42.28515625" customWidth="1"/>
    <col min="4617" max="4617" width="11.85546875" customWidth="1"/>
    <col min="4618" max="4618" width="12.140625" customWidth="1"/>
    <col min="4619" max="4619" width="12.28515625" customWidth="1"/>
    <col min="4620" max="4620" width="12.85546875" customWidth="1"/>
    <col min="4867" max="4867" width="22.140625" customWidth="1"/>
    <col min="4868" max="4868" width="10.85546875" customWidth="1"/>
    <col min="4869" max="4869" width="10.5703125" customWidth="1"/>
    <col min="4870" max="4870" width="10.7109375" customWidth="1"/>
    <col min="4871" max="4871" width="6.5703125" customWidth="1"/>
    <col min="4872" max="4872" width="42.28515625" customWidth="1"/>
    <col min="4873" max="4873" width="11.85546875" customWidth="1"/>
    <col min="4874" max="4874" width="12.140625" customWidth="1"/>
    <col min="4875" max="4875" width="12.28515625" customWidth="1"/>
    <col min="4876" max="4876" width="12.85546875" customWidth="1"/>
    <col min="5123" max="5123" width="22.140625" customWidth="1"/>
    <col min="5124" max="5124" width="10.85546875" customWidth="1"/>
    <col min="5125" max="5125" width="10.5703125" customWidth="1"/>
    <col min="5126" max="5126" width="10.7109375" customWidth="1"/>
    <col min="5127" max="5127" width="6.5703125" customWidth="1"/>
    <col min="5128" max="5128" width="42.28515625" customWidth="1"/>
    <col min="5129" max="5129" width="11.85546875" customWidth="1"/>
    <col min="5130" max="5130" width="12.140625" customWidth="1"/>
    <col min="5131" max="5131" width="12.28515625" customWidth="1"/>
    <col min="5132" max="5132" width="12.85546875" customWidth="1"/>
    <col min="5379" max="5379" width="22.140625" customWidth="1"/>
    <col min="5380" max="5380" width="10.85546875" customWidth="1"/>
    <col min="5381" max="5381" width="10.5703125" customWidth="1"/>
    <col min="5382" max="5382" width="10.7109375" customWidth="1"/>
    <col min="5383" max="5383" width="6.5703125" customWidth="1"/>
    <col min="5384" max="5384" width="42.28515625" customWidth="1"/>
    <col min="5385" max="5385" width="11.85546875" customWidth="1"/>
    <col min="5386" max="5386" width="12.140625" customWidth="1"/>
    <col min="5387" max="5387" width="12.28515625" customWidth="1"/>
    <col min="5388" max="5388" width="12.85546875" customWidth="1"/>
    <col min="5635" max="5635" width="22.140625" customWidth="1"/>
    <col min="5636" max="5636" width="10.85546875" customWidth="1"/>
    <col min="5637" max="5637" width="10.5703125" customWidth="1"/>
    <col min="5638" max="5638" width="10.7109375" customWidth="1"/>
    <col min="5639" max="5639" width="6.5703125" customWidth="1"/>
    <col min="5640" max="5640" width="42.28515625" customWidth="1"/>
    <col min="5641" max="5641" width="11.85546875" customWidth="1"/>
    <col min="5642" max="5642" width="12.140625" customWidth="1"/>
    <col min="5643" max="5643" width="12.28515625" customWidth="1"/>
    <col min="5644" max="5644" width="12.85546875" customWidth="1"/>
    <col min="5891" max="5891" width="22.140625" customWidth="1"/>
    <col min="5892" max="5892" width="10.85546875" customWidth="1"/>
    <col min="5893" max="5893" width="10.5703125" customWidth="1"/>
    <col min="5894" max="5894" width="10.7109375" customWidth="1"/>
    <col min="5895" max="5895" width="6.5703125" customWidth="1"/>
    <col min="5896" max="5896" width="42.28515625" customWidth="1"/>
    <col min="5897" max="5897" width="11.85546875" customWidth="1"/>
    <col min="5898" max="5898" width="12.140625" customWidth="1"/>
    <col min="5899" max="5899" width="12.28515625" customWidth="1"/>
    <col min="5900" max="5900" width="12.85546875" customWidth="1"/>
    <col min="6147" max="6147" width="22.140625" customWidth="1"/>
    <col min="6148" max="6148" width="10.85546875" customWidth="1"/>
    <col min="6149" max="6149" width="10.5703125" customWidth="1"/>
    <col min="6150" max="6150" width="10.7109375" customWidth="1"/>
    <col min="6151" max="6151" width="6.5703125" customWidth="1"/>
    <col min="6152" max="6152" width="42.28515625" customWidth="1"/>
    <col min="6153" max="6153" width="11.85546875" customWidth="1"/>
    <col min="6154" max="6154" width="12.140625" customWidth="1"/>
    <col min="6155" max="6155" width="12.28515625" customWidth="1"/>
    <col min="6156" max="6156" width="12.85546875" customWidth="1"/>
    <col min="6403" max="6403" width="22.140625" customWidth="1"/>
    <col min="6404" max="6404" width="10.85546875" customWidth="1"/>
    <col min="6405" max="6405" width="10.5703125" customWidth="1"/>
    <col min="6406" max="6406" width="10.7109375" customWidth="1"/>
    <col min="6407" max="6407" width="6.5703125" customWidth="1"/>
    <col min="6408" max="6408" width="42.28515625" customWidth="1"/>
    <col min="6409" max="6409" width="11.85546875" customWidth="1"/>
    <col min="6410" max="6410" width="12.140625" customWidth="1"/>
    <col min="6411" max="6411" width="12.28515625" customWidth="1"/>
    <col min="6412" max="6412" width="12.85546875" customWidth="1"/>
    <col min="6659" max="6659" width="22.140625" customWidth="1"/>
    <col min="6660" max="6660" width="10.85546875" customWidth="1"/>
    <col min="6661" max="6661" width="10.5703125" customWidth="1"/>
    <col min="6662" max="6662" width="10.7109375" customWidth="1"/>
    <col min="6663" max="6663" width="6.5703125" customWidth="1"/>
    <col min="6664" max="6664" width="42.28515625" customWidth="1"/>
    <col min="6665" max="6665" width="11.85546875" customWidth="1"/>
    <col min="6666" max="6666" width="12.140625" customWidth="1"/>
    <col min="6667" max="6667" width="12.28515625" customWidth="1"/>
    <col min="6668" max="6668" width="12.85546875" customWidth="1"/>
    <col min="6915" max="6915" width="22.140625" customWidth="1"/>
    <col min="6916" max="6916" width="10.85546875" customWidth="1"/>
    <col min="6917" max="6917" width="10.5703125" customWidth="1"/>
    <col min="6918" max="6918" width="10.7109375" customWidth="1"/>
    <col min="6919" max="6919" width="6.5703125" customWidth="1"/>
    <col min="6920" max="6920" width="42.28515625" customWidth="1"/>
    <col min="6921" max="6921" width="11.85546875" customWidth="1"/>
    <col min="6922" max="6922" width="12.140625" customWidth="1"/>
    <col min="6923" max="6923" width="12.28515625" customWidth="1"/>
    <col min="6924" max="6924" width="12.85546875" customWidth="1"/>
    <col min="7171" max="7171" width="22.140625" customWidth="1"/>
    <col min="7172" max="7172" width="10.85546875" customWidth="1"/>
    <col min="7173" max="7173" width="10.5703125" customWidth="1"/>
    <col min="7174" max="7174" width="10.7109375" customWidth="1"/>
    <col min="7175" max="7175" width="6.5703125" customWidth="1"/>
    <col min="7176" max="7176" width="42.28515625" customWidth="1"/>
    <col min="7177" max="7177" width="11.85546875" customWidth="1"/>
    <col min="7178" max="7178" width="12.140625" customWidth="1"/>
    <col min="7179" max="7179" width="12.28515625" customWidth="1"/>
    <col min="7180" max="7180" width="12.85546875" customWidth="1"/>
    <col min="7427" max="7427" width="22.140625" customWidth="1"/>
    <col min="7428" max="7428" width="10.85546875" customWidth="1"/>
    <col min="7429" max="7429" width="10.5703125" customWidth="1"/>
    <col min="7430" max="7430" width="10.7109375" customWidth="1"/>
    <col min="7431" max="7431" width="6.5703125" customWidth="1"/>
    <col min="7432" max="7432" width="42.28515625" customWidth="1"/>
    <col min="7433" max="7433" width="11.85546875" customWidth="1"/>
    <col min="7434" max="7434" width="12.140625" customWidth="1"/>
    <col min="7435" max="7435" width="12.28515625" customWidth="1"/>
    <col min="7436" max="7436" width="12.85546875" customWidth="1"/>
    <col min="7683" max="7683" width="22.140625" customWidth="1"/>
    <col min="7684" max="7684" width="10.85546875" customWidth="1"/>
    <col min="7685" max="7685" width="10.5703125" customWidth="1"/>
    <col min="7686" max="7686" width="10.7109375" customWidth="1"/>
    <col min="7687" max="7687" width="6.5703125" customWidth="1"/>
    <col min="7688" max="7688" width="42.28515625" customWidth="1"/>
    <col min="7689" max="7689" width="11.85546875" customWidth="1"/>
    <col min="7690" max="7690" width="12.140625" customWidth="1"/>
    <col min="7691" max="7691" width="12.28515625" customWidth="1"/>
    <col min="7692" max="7692" width="12.85546875" customWidth="1"/>
    <col min="7939" max="7939" width="22.140625" customWidth="1"/>
    <col min="7940" max="7940" width="10.85546875" customWidth="1"/>
    <col min="7941" max="7941" width="10.5703125" customWidth="1"/>
    <col min="7942" max="7942" width="10.7109375" customWidth="1"/>
    <col min="7943" max="7943" width="6.5703125" customWidth="1"/>
    <col min="7944" max="7944" width="42.28515625" customWidth="1"/>
    <col min="7945" max="7945" width="11.85546875" customWidth="1"/>
    <col min="7946" max="7946" width="12.140625" customWidth="1"/>
    <col min="7947" max="7947" width="12.28515625" customWidth="1"/>
    <col min="7948" max="7948" width="12.85546875" customWidth="1"/>
    <col min="8195" max="8195" width="22.140625" customWidth="1"/>
    <col min="8196" max="8196" width="10.85546875" customWidth="1"/>
    <col min="8197" max="8197" width="10.5703125" customWidth="1"/>
    <col min="8198" max="8198" width="10.7109375" customWidth="1"/>
    <col min="8199" max="8199" width="6.5703125" customWidth="1"/>
    <col min="8200" max="8200" width="42.28515625" customWidth="1"/>
    <col min="8201" max="8201" width="11.85546875" customWidth="1"/>
    <col min="8202" max="8202" width="12.140625" customWidth="1"/>
    <col min="8203" max="8203" width="12.28515625" customWidth="1"/>
    <col min="8204" max="8204" width="12.85546875" customWidth="1"/>
    <col min="8451" max="8451" width="22.140625" customWidth="1"/>
    <col min="8452" max="8452" width="10.85546875" customWidth="1"/>
    <col min="8453" max="8453" width="10.5703125" customWidth="1"/>
    <col min="8454" max="8454" width="10.7109375" customWidth="1"/>
    <col min="8455" max="8455" width="6.5703125" customWidth="1"/>
    <col min="8456" max="8456" width="42.28515625" customWidth="1"/>
    <col min="8457" max="8457" width="11.85546875" customWidth="1"/>
    <col min="8458" max="8458" width="12.140625" customWidth="1"/>
    <col min="8459" max="8459" width="12.28515625" customWidth="1"/>
    <col min="8460" max="8460" width="12.85546875" customWidth="1"/>
    <col min="8707" max="8707" width="22.140625" customWidth="1"/>
    <col min="8708" max="8708" width="10.85546875" customWidth="1"/>
    <col min="8709" max="8709" width="10.5703125" customWidth="1"/>
    <col min="8710" max="8710" width="10.7109375" customWidth="1"/>
    <col min="8711" max="8711" width="6.5703125" customWidth="1"/>
    <col min="8712" max="8712" width="42.28515625" customWidth="1"/>
    <col min="8713" max="8713" width="11.85546875" customWidth="1"/>
    <col min="8714" max="8714" width="12.140625" customWidth="1"/>
    <col min="8715" max="8715" width="12.28515625" customWidth="1"/>
    <col min="8716" max="8716" width="12.85546875" customWidth="1"/>
    <col min="8963" max="8963" width="22.140625" customWidth="1"/>
    <col min="8964" max="8964" width="10.85546875" customWidth="1"/>
    <col min="8965" max="8965" width="10.5703125" customWidth="1"/>
    <col min="8966" max="8966" width="10.7109375" customWidth="1"/>
    <col min="8967" max="8967" width="6.5703125" customWidth="1"/>
    <col min="8968" max="8968" width="42.28515625" customWidth="1"/>
    <col min="8969" max="8969" width="11.85546875" customWidth="1"/>
    <col min="8970" max="8970" width="12.140625" customWidth="1"/>
    <col min="8971" max="8971" width="12.28515625" customWidth="1"/>
    <col min="8972" max="8972" width="12.85546875" customWidth="1"/>
    <col min="9219" max="9219" width="22.140625" customWidth="1"/>
    <col min="9220" max="9220" width="10.85546875" customWidth="1"/>
    <col min="9221" max="9221" width="10.5703125" customWidth="1"/>
    <col min="9222" max="9222" width="10.7109375" customWidth="1"/>
    <col min="9223" max="9223" width="6.5703125" customWidth="1"/>
    <col min="9224" max="9224" width="42.28515625" customWidth="1"/>
    <col min="9225" max="9225" width="11.85546875" customWidth="1"/>
    <col min="9226" max="9226" width="12.140625" customWidth="1"/>
    <col min="9227" max="9227" width="12.28515625" customWidth="1"/>
    <col min="9228" max="9228" width="12.85546875" customWidth="1"/>
    <col min="9475" max="9475" width="22.140625" customWidth="1"/>
    <col min="9476" max="9476" width="10.85546875" customWidth="1"/>
    <col min="9477" max="9477" width="10.5703125" customWidth="1"/>
    <col min="9478" max="9478" width="10.7109375" customWidth="1"/>
    <col min="9479" max="9479" width="6.5703125" customWidth="1"/>
    <col min="9480" max="9480" width="42.28515625" customWidth="1"/>
    <col min="9481" max="9481" width="11.85546875" customWidth="1"/>
    <col min="9482" max="9482" width="12.140625" customWidth="1"/>
    <col min="9483" max="9483" width="12.28515625" customWidth="1"/>
    <col min="9484" max="9484" width="12.85546875" customWidth="1"/>
    <col min="9731" max="9731" width="22.140625" customWidth="1"/>
    <col min="9732" max="9732" width="10.85546875" customWidth="1"/>
    <col min="9733" max="9733" width="10.5703125" customWidth="1"/>
    <col min="9734" max="9734" width="10.7109375" customWidth="1"/>
    <col min="9735" max="9735" width="6.5703125" customWidth="1"/>
    <col min="9736" max="9736" width="42.28515625" customWidth="1"/>
    <col min="9737" max="9737" width="11.85546875" customWidth="1"/>
    <col min="9738" max="9738" width="12.140625" customWidth="1"/>
    <col min="9739" max="9739" width="12.28515625" customWidth="1"/>
    <col min="9740" max="9740" width="12.85546875" customWidth="1"/>
    <col min="9987" max="9987" width="22.140625" customWidth="1"/>
    <col min="9988" max="9988" width="10.85546875" customWidth="1"/>
    <col min="9989" max="9989" width="10.5703125" customWidth="1"/>
    <col min="9990" max="9990" width="10.7109375" customWidth="1"/>
    <col min="9991" max="9991" width="6.5703125" customWidth="1"/>
    <col min="9992" max="9992" width="42.28515625" customWidth="1"/>
    <col min="9993" max="9993" width="11.85546875" customWidth="1"/>
    <col min="9994" max="9994" width="12.140625" customWidth="1"/>
    <col min="9995" max="9995" width="12.28515625" customWidth="1"/>
    <col min="9996" max="9996" width="12.85546875" customWidth="1"/>
    <col min="10243" max="10243" width="22.140625" customWidth="1"/>
    <col min="10244" max="10244" width="10.85546875" customWidth="1"/>
    <col min="10245" max="10245" width="10.5703125" customWidth="1"/>
    <col min="10246" max="10246" width="10.7109375" customWidth="1"/>
    <col min="10247" max="10247" width="6.5703125" customWidth="1"/>
    <col min="10248" max="10248" width="42.28515625" customWidth="1"/>
    <col min="10249" max="10249" width="11.85546875" customWidth="1"/>
    <col min="10250" max="10250" width="12.140625" customWidth="1"/>
    <col min="10251" max="10251" width="12.28515625" customWidth="1"/>
    <col min="10252" max="10252" width="12.85546875" customWidth="1"/>
    <col min="10499" max="10499" width="22.140625" customWidth="1"/>
    <col min="10500" max="10500" width="10.85546875" customWidth="1"/>
    <col min="10501" max="10501" width="10.5703125" customWidth="1"/>
    <col min="10502" max="10502" width="10.7109375" customWidth="1"/>
    <col min="10503" max="10503" width="6.5703125" customWidth="1"/>
    <col min="10504" max="10504" width="42.28515625" customWidth="1"/>
    <col min="10505" max="10505" width="11.85546875" customWidth="1"/>
    <col min="10506" max="10506" width="12.140625" customWidth="1"/>
    <col min="10507" max="10507" width="12.28515625" customWidth="1"/>
    <col min="10508" max="10508" width="12.85546875" customWidth="1"/>
    <col min="10755" max="10755" width="22.140625" customWidth="1"/>
    <col min="10756" max="10756" width="10.85546875" customWidth="1"/>
    <col min="10757" max="10757" width="10.5703125" customWidth="1"/>
    <col min="10758" max="10758" width="10.7109375" customWidth="1"/>
    <col min="10759" max="10759" width="6.5703125" customWidth="1"/>
    <col min="10760" max="10760" width="42.28515625" customWidth="1"/>
    <col min="10761" max="10761" width="11.85546875" customWidth="1"/>
    <col min="10762" max="10762" width="12.140625" customWidth="1"/>
    <col min="10763" max="10763" width="12.28515625" customWidth="1"/>
    <col min="10764" max="10764" width="12.85546875" customWidth="1"/>
    <col min="11011" max="11011" width="22.140625" customWidth="1"/>
    <col min="11012" max="11012" width="10.85546875" customWidth="1"/>
    <col min="11013" max="11013" width="10.5703125" customWidth="1"/>
    <col min="11014" max="11014" width="10.7109375" customWidth="1"/>
    <col min="11015" max="11015" width="6.5703125" customWidth="1"/>
    <col min="11016" max="11016" width="42.28515625" customWidth="1"/>
    <col min="11017" max="11017" width="11.85546875" customWidth="1"/>
    <col min="11018" max="11018" width="12.140625" customWidth="1"/>
    <col min="11019" max="11019" width="12.28515625" customWidth="1"/>
    <col min="11020" max="11020" width="12.85546875" customWidth="1"/>
    <col min="11267" max="11267" width="22.140625" customWidth="1"/>
    <col min="11268" max="11268" width="10.85546875" customWidth="1"/>
    <col min="11269" max="11269" width="10.5703125" customWidth="1"/>
    <col min="11270" max="11270" width="10.7109375" customWidth="1"/>
    <col min="11271" max="11271" width="6.5703125" customWidth="1"/>
    <col min="11272" max="11272" width="42.28515625" customWidth="1"/>
    <col min="11273" max="11273" width="11.85546875" customWidth="1"/>
    <col min="11274" max="11274" width="12.140625" customWidth="1"/>
    <col min="11275" max="11275" width="12.28515625" customWidth="1"/>
    <col min="11276" max="11276" width="12.85546875" customWidth="1"/>
    <col min="11523" max="11523" width="22.140625" customWidth="1"/>
    <col min="11524" max="11524" width="10.85546875" customWidth="1"/>
    <col min="11525" max="11525" width="10.5703125" customWidth="1"/>
    <col min="11526" max="11526" width="10.7109375" customWidth="1"/>
    <col min="11527" max="11527" width="6.5703125" customWidth="1"/>
    <col min="11528" max="11528" width="42.28515625" customWidth="1"/>
    <col min="11529" max="11529" width="11.85546875" customWidth="1"/>
    <col min="11530" max="11530" width="12.140625" customWidth="1"/>
    <col min="11531" max="11531" width="12.28515625" customWidth="1"/>
    <col min="11532" max="11532" width="12.85546875" customWidth="1"/>
    <col min="11779" max="11779" width="22.140625" customWidth="1"/>
    <col min="11780" max="11780" width="10.85546875" customWidth="1"/>
    <col min="11781" max="11781" width="10.5703125" customWidth="1"/>
    <col min="11782" max="11782" width="10.7109375" customWidth="1"/>
    <col min="11783" max="11783" width="6.5703125" customWidth="1"/>
    <col min="11784" max="11784" width="42.28515625" customWidth="1"/>
    <col min="11785" max="11785" width="11.85546875" customWidth="1"/>
    <col min="11786" max="11786" width="12.140625" customWidth="1"/>
    <col min="11787" max="11787" width="12.28515625" customWidth="1"/>
    <col min="11788" max="11788" width="12.85546875" customWidth="1"/>
    <col min="12035" max="12035" width="22.140625" customWidth="1"/>
    <col min="12036" max="12036" width="10.85546875" customWidth="1"/>
    <col min="12037" max="12037" width="10.5703125" customWidth="1"/>
    <col min="12038" max="12038" width="10.7109375" customWidth="1"/>
    <col min="12039" max="12039" width="6.5703125" customWidth="1"/>
    <col min="12040" max="12040" width="42.28515625" customWidth="1"/>
    <col min="12041" max="12041" width="11.85546875" customWidth="1"/>
    <col min="12042" max="12042" width="12.140625" customWidth="1"/>
    <col min="12043" max="12043" width="12.28515625" customWidth="1"/>
    <col min="12044" max="12044" width="12.85546875" customWidth="1"/>
    <col min="12291" max="12291" width="22.140625" customWidth="1"/>
    <col min="12292" max="12292" width="10.85546875" customWidth="1"/>
    <col min="12293" max="12293" width="10.5703125" customWidth="1"/>
    <col min="12294" max="12294" width="10.7109375" customWidth="1"/>
    <col min="12295" max="12295" width="6.5703125" customWidth="1"/>
    <col min="12296" max="12296" width="42.28515625" customWidth="1"/>
    <col min="12297" max="12297" width="11.85546875" customWidth="1"/>
    <col min="12298" max="12298" width="12.140625" customWidth="1"/>
    <col min="12299" max="12299" width="12.28515625" customWidth="1"/>
    <col min="12300" max="12300" width="12.85546875" customWidth="1"/>
    <col min="12547" max="12547" width="22.140625" customWidth="1"/>
    <col min="12548" max="12548" width="10.85546875" customWidth="1"/>
    <col min="12549" max="12549" width="10.5703125" customWidth="1"/>
    <col min="12550" max="12550" width="10.7109375" customWidth="1"/>
    <col min="12551" max="12551" width="6.5703125" customWidth="1"/>
    <col min="12552" max="12552" width="42.28515625" customWidth="1"/>
    <col min="12553" max="12553" width="11.85546875" customWidth="1"/>
    <col min="12554" max="12554" width="12.140625" customWidth="1"/>
    <col min="12555" max="12555" width="12.28515625" customWidth="1"/>
    <col min="12556" max="12556" width="12.85546875" customWidth="1"/>
    <col min="12803" max="12803" width="22.140625" customWidth="1"/>
    <col min="12804" max="12804" width="10.85546875" customWidth="1"/>
    <col min="12805" max="12805" width="10.5703125" customWidth="1"/>
    <col min="12806" max="12806" width="10.7109375" customWidth="1"/>
    <col min="12807" max="12807" width="6.5703125" customWidth="1"/>
    <col min="12808" max="12808" width="42.28515625" customWidth="1"/>
    <col min="12809" max="12809" width="11.85546875" customWidth="1"/>
    <col min="12810" max="12810" width="12.140625" customWidth="1"/>
    <col min="12811" max="12811" width="12.28515625" customWidth="1"/>
    <col min="12812" max="12812" width="12.85546875" customWidth="1"/>
    <col min="13059" max="13059" width="22.140625" customWidth="1"/>
    <col min="13060" max="13060" width="10.85546875" customWidth="1"/>
    <col min="13061" max="13061" width="10.5703125" customWidth="1"/>
    <col min="13062" max="13062" width="10.7109375" customWidth="1"/>
    <col min="13063" max="13063" width="6.5703125" customWidth="1"/>
    <col min="13064" max="13064" width="42.28515625" customWidth="1"/>
    <col min="13065" max="13065" width="11.85546875" customWidth="1"/>
    <col min="13066" max="13066" width="12.140625" customWidth="1"/>
    <col min="13067" max="13067" width="12.28515625" customWidth="1"/>
    <col min="13068" max="13068" width="12.85546875" customWidth="1"/>
    <col min="13315" max="13315" width="22.140625" customWidth="1"/>
    <col min="13316" max="13316" width="10.85546875" customWidth="1"/>
    <col min="13317" max="13317" width="10.5703125" customWidth="1"/>
    <col min="13318" max="13318" width="10.7109375" customWidth="1"/>
    <col min="13319" max="13319" width="6.5703125" customWidth="1"/>
    <col min="13320" max="13320" width="42.28515625" customWidth="1"/>
    <col min="13321" max="13321" width="11.85546875" customWidth="1"/>
    <col min="13322" max="13322" width="12.140625" customWidth="1"/>
    <col min="13323" max="13323" width="12.28515625" customWidth="1"/>
    <col min="13324" max="13324" width="12.85546875" customWidth="1"/>
    <col min="13571" max="13571" width="22.140625" customWidth="1"/>
    <col min="13572" max="13572" width="10.85546875" customWidth="1"/>
    <col min="13573" max="13573" width="10.5703125" customWidth="1"/>
    <col min="13574" max="13574" width="10.7109375" customWidth="1"/>
    <col min="13575" max="13575" width="6.5703125" customWidth="1"/>
    <col min="13576" max="13576" width="42.28515625" customWidth="1"/>
    <col min="13577" max="13577" width="11.85546875" customWidth="1"/>
    <col min="13578" max="13578" width="12.140625" customWidth="1"/>
    <col min="13579" max="13579" width="12.28515625" customWidth="1"/>
    <col min="13580" max="13580" width="12.85546875" customWidth="1"/>
    <col min="13827" max="13827" width="22.140625" customWidth="1"/>
    <col min="13828" max="13828" width="10.85546875" customWidth="1"/>
    <col min="13829" max="13829" width="10.5703125" customWidth="1"/>
    <col min="13830" max="13830" width="10.7109375" customWidth="1"/>
    <col min="13831" max="13831" width="6.5703125" customWidth="1"/>
    <col min="13832" max="13832" width="42.28515625" customWidth="1"/>
    <col min="13833" max="13833" width="11.85546875" customWidth="1"/>
    <col min="13834" max="13834" width="12.140625" customWidth="1"/>
    <col min="13835" max="13835" width="12.28515625" customWidth="1"/>
    <col min="13836" max="13836" width="12.85546875" customWidth="1"/>
    <col min="14083" max="14083" width="22.140625" customWidth="1"/>
    <col min="14084" max="14084" width="10.85546875" customWidth="1"/>
    <col min="14085" max="14085" width="10.5703125" customWidth="1"/>
    <col min="14086" max="14086" width="10.7109375" customWidth="1"/>
    <col min="14087" max="14087" width="6.5703125" customWidth="1"/>
    <col min="14088" max="14088" width="42.28515625" customWidth="1"/>
    <col min="14089" max="14089" width="11.85546875" customWidth="1"/>
    <col min="14090" max="14090" width="12.140625" customWidth="1"/>
    <col min="14091" max="14091" width="12.28515625" customWidth="1"/>
    <col min="14092" max="14092" width="12.85546875" customWidth="1"/>
    <col min="14339" max="14339" width="22.140625" customWidth="1"/>
    <col min="14340" max="14340" width="10.85546875" customWidth="1"/>
    <col min="14341" max="14341" width="10.5703125" customWidth="1"/>
    <col min="14342" max="14342" width="10.7109375" customWidth="1"/>
    <col min="14343" max="14343" width="6.5703125" customWidth="1"/>
    <col min="14344" max="14344" width="42.28515625" customWidth="1"/>
    <col min="14345" max="14345" width="11.85546875" customWidth="1"/>
    <col min="14346" max="14346" width="12.140625" customWidth="1"/>
    <col min="14347" max="14347" width="12.28515625" customWidth="1"/>
    <col min="14348" max="14348" width="12.85546875" customWidth="1"/>
    <col min="14595" max="14595" width="22.140625" customWidth="1"/>
    <col min="14596" max="14596" width="10.85546875" customWidth="1"/>
    <col min="14597" max="14597" width="10.5703125" customWidth="1"/>
    <col min="14598" max="14598" width="10.7109375" customWidth="1"/>
    <col min="14599" max="14599" width="6.5703125" customWidth="1"/>
    <col min="14600" max="14600" width="42.28515625" customWidth="1"/>
    <col min="14601" max="14601" width="11.85546875" customWidth="1"/>
    <col min="14602" max="14602" width="12.140625" customWidth="1"/>
    <col min="14603" max="14603" width="12.28515625" customWidth="1"/>
    <col min="14604" max="14604" width="12.85546875" customWidth="1"/>
    <col min="14851" max="14851" width="22.140625" customWidth="1"/>
    <col min="14852" max="14852" width="10.85546875" customWidth="1"/>
    <col min="14853" max="14853" width="10.5703125" customWidth="1"/>
    <col min="14854" max="14854" width="10.7109375" customWidth="1"/>
    <col min="14855" max="14855" width="6.5703125" customWidth="1"/>
    <col min="14856" max="14856" width="42.28515625" customWidth="1"/>
    <col min="14857" max="14857" width="11.85546875" customWidth="1"/>
    <col min="14858" max="14858" width="12.140625" customWidth="1"/>
    <col min="14859" max="14859" width="12.28515625" customWidth="1"/>
    <col min="14860" max="14860" width="12.85546875" customWidth="1"/>
    <col min="15107" max="15107" width="22.140625" customWidth="1"/>
    <col min="15108" max="15108" width="10.85546875" customWidth="1"/>
    <col min="15109" max="15109" width="10.5703125" customWidth="1"/>
    <col min="15110" max="15110" width="10.7109375" customWidth="1"/>
    <col min="15111" max="15111" width="6.5703125" customWidth="1"/>
    <col min="15112" max="15112" width="42.28515625" customWidth="1"/>
    <col min="15113" max="15113" width="11.85546875" customWidth="1"/>
    <col min="15114" max="15114" width="12.140625" customWidth="1"/>
    <col min="15115" max="15115" width="12.28515625" customWidth="1"/>
    <col min="15116" max="15116" width="12.85546875" customWidth="1"/>
    <col min="15363" max="15363" width="22.140625" customWidth="1"/>
    <col min="15364" max="15364" width="10.85546875" customWidth="1"/>
    <col min="15365" max="15365" width="10.5703125" customWidth="1"/>
    <col min="15366" max="15366" width="10.7109375" customWidth="1"/>
    <col min="15367" max="15367" width="6.5703125" customWidth="1"/>
    <col min="15368" max="15368" width="42.28515625" customWidth="1"/>
    <col min="15369" max="15369" width="11.85546875" customWidth="1"/>
    <col min="15370" max="15370" width="12.140625" customWidth="1"/>
    <col min="15371" max="15371" width="12.28515625" customWidth="1"/>
    <col min="15372" max="15372" width="12.85546875" customWidth="1"/>
    <col min="15619" max="15619" width="22.140625" customWidth="1"/>
    <col min="15620" max="15620" width="10.85546875" customWidth="1"/>
    <col min="15621" max="15621" width="10.5703125" customWidth="1"/>
    <col min="15622" max="15622" width="10.7109375" customWidth="1"/>
    <col min="15623" max="15623" width="6.5703125" customWidth="1"/>
    <col min="15624" max="15624" width="42.28515625" customWidth="1"/>
    <col min="15625" max="15625" width="11.85546875" customWidth="1"/>
    <col min="15626" max="15626" width="12.140625" customWidth="1"/>
    <col min="15627" max="15627" width="12.28515625" customWidth="1"/>
    <col min="15628" max="15628" width="12.85546875" customWidth="1"/>
    <col min="15875" max="15875" width="22.140625" customWidth="1"/>
    <col min="15876" max="15876" width="10.85546875" customWidth="1"/>
    <col min="15877" max="15877" width="10.5703125" customWidth="1"/>
    <col min="15878" max="15878" width="10.7109375" customWidth="1"/>
    <col min="15879" max="15879" width="6.5703125" customWidth="1"/>
    <col min="15880" max="15880" width="42.28515625" customWidth="1"/>
    <col min="15881" max="15881" width="11.85546875" customWidth="1"/>
    <col min="15882" max="15882" width="12.140625" customWidth="1"/>
    <col min="15883" max="15883" width="12.28515625" customWidth="1"/>
    <col min="15884" max="15884" width="12.85546875" customWidth="1"/>
    <col min="16131" max="16131" width="22.140625" customWidth="1"/>
    <col min="16132" max="16132" width="10.85546875" customWidth="1"/>
    <col min="16133" max="16133" width="10.5703125" customWidth="1"/>
    <col min="16134" max="16134" width="10.7109375" customWidth="1"/>
    <col min="16135" max="16135" width="6.5703125" customWidth="1"/>
    <col min="16136" max="16136" width="42.28515625" customWidth="1"/>
    <col min="16137" max="16137" width="11.85546875" customWidth="1"/>
    <col min="16138" max="16138" width="12.140625" customWidth="1"/>
    <col min="16139" max="16139" width="12.28515625" customWidth="1"/>
    <col min="16140" max="16140" width="12.85546875" customWidth="1"/>
  </cols>
  <sheetData>
    <row r="1" spans="1:17" ht="12" customHeight="1">
      <c r="H1" s="1"/>
      <c r="I1" s="1"/>
      <c r="J1" s="8"/>
      <c r="K1" s="8" t="s">
        <v>437</v>
      </c>
    </row>
    <row r="2" spans="1:17">
      <c r="A2" s="362" t="s">
        <v>264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</row>
    <row r="3" spans="1:17">
      <c r="A3" s="362">
        <v>2021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</row>
    <row r="4" spans="1:17" ht="12" customHeight="1">
      <c r="B4" t="s">
        <v>399</v>
      </c>
      <c r="C4" t="s">
        <v>400</v>
      </c>
      <c r="K4" s="324" t="s">
        <v>323</v>
      </c>
    </row>
    <row r="5" spans="1:17" ht="14.25" customHeight="1">
      <c r="A5" s="355" t="s">
        <v>401</v>
      </c>
      <c r="B5" s="355"/>
      <c r="C5" s="355"/>
      <c r="D5" s="355"/>
      <c r="E5" s="355"/>
      <c r="F5" s="355"/>
      <c r="G5" s="355" t="s">
        <v>402</v>
      </c>
      <c r="H5" s="355"/>
      <c r="I5" s="355"/>
      <c r="J5" s="355"/>
      <c r="K5" s="355"/>
    </row>
    <row r="6" spans="1:17">
      <c r="A6" s="363" t="s">
        <v>0</v>
      </c>
      <c r="B6" s="363"/>
      <c r="C6" s="363"/>
      <c r="D6" s="319" t="s">
        <v>1</v>
      </c>
      <c r="E6" s="319" t="s">
        <v>403</v>
      </c>
      <c r="F6" s="319" t="s">
        <v>404</v>
      </c>
      <c r="G6" s="363" t="s">
        <v>405</v>
      </c>
      <c r="H6" s="363"/>
      <c r="I6" s="319" t="s">
        <v>1</v>
      </c>
      <c r="J6" s="319" t="s">
        <v>403</v>
      </c>
      <c r="K6" s="319" t="s">
        <v>404</v>
      </c>
    </row>
    <row r="7" spans="1:17" ht="13.5" customHeight="1">
      <c r="A7" s="344" t="s">
        <v>406</v>
      </c>
      <c r="B7" s="344"/>
      <c r="C7" s="344"/>
      <c r="D7" s="84">
        <v>7000000</v>
      </c>
      <c r="E7" s="317"/>
      <c r="F7" s="84"/>
      <c r="G7" s="344" t="s">
        <v>407</v>
      </c>
      <c r="H7" s="344"/>
      <c r="I7" s="84">
        <f>I8+I9+I10</f>
        <v>60184385</v>
      </c>
      <c r="J7" s="317"/>
      <c r="K7" s="84"/>
      <c r="L7" s="87">
        <f>+F7-K7</f>
        <v>0</v>
      </c>
      <c r="N7" s="87">
        <f>+F7</f>
        <v>0</v>
      </c>
      <c r="O7" s="87">
        <f>+K7</f>
        <v>0</v>
      </c>
    </row>
    <row r="8" spans="1:17" ht="15" customHeight="1">
      <c r="A8" s="354" t="s">
        <v>2</v>
      </c>
      <c r="B8" s="354"/>
      <c r="C8" s="354"/>
      <c r="D8" s="75">
        <v>7000000</v>
      </c>
      <c r="E8" s="313"/>
      <c r="F8" s="75"/>
      <c r="G8" s="354" t="s">
        <v>3</v>
      </c>
      <c r="H8" s="354"/>
      <c r="I8" s="75">
        <v>29103364</v>
      </c>
      <c r="J8" s="313"/>
      <c r="K8" s="75"/>
      <c r="N8" s="336" t="e">
        <f>+#REF!</f>
        <v>#REF!</v>
      </c>
      <c r="O8" s="87"/>
    </row>
    <row r="9" spans="1:17" ht="13.5" customHeight="1">
      <c r="A9" s="358" t="s">
        <v>408</v>
      </c>
      <c r="B9" s="358"/>
      <c r="C9" s="358"/>
      <c r="D9" s="75"/>
      <c r="E9" s="316"/>
      <c r="F9" s="75"/>
      <c r="G9" s="347" t="s">
        <v>4</v>
      </c>
      <c r="H9" s="347"/>
      <c r="I9" s="75">
        <v>4511021</v>
      </c>
      <c r="J9" s="320"/>
      <c r="K9" s="75"/>
      <c r="N9" s="87" t="e">
        <f>+#REF!</f>
        <v>#REF!</v>
      </c>
      <c r="O9" s="87" t="e">
        <f>+#REF!</f>
        <v>#REF!</v>
      </c>
    </row>
    <row r="10" spans="1:17" ht="15" customHeight="1">
      <c r="A10" s="358" t="s">
        <v>409</v>
      </c>
      <c r="B10" s="358"/>
      <c r="C10" s="358"/>
      <c r="D10" s="75"/>
      <c r="E10" s="316"/>
      <c r="F10" s="75"/>
      <c r="G10" s="354" t="s">
        <v>5</v>
      </c>
      <c r="H10" s="354"/>
      <c r="I10" s="75">
        <v>26570000</v>
      </c>
      <c r="J10" s="313"/>
      <c r="K10" s="75"/>
    </row>
    <row r="11" spans="1:17" ht="15" customHeight="1">
      <c r="A11" s="354" t="s">
        <v>410</v>
      </c>
      <c r="B11" s="354"/>
      <c r="C11" s="354"/>
      <c r="D11" s="75"/>
      <c r="E11" s="313"/>
      <c r="F11" s="75"/>
      <c r="G11" s="354" t="s">
        <v>6</v>
      </c>
      <c r="H11" s="354"/>
      <c r="I11" s="75"/>
      <c r="J11" s="313"/>
      <c r="K11" s="75"/>
      <c r="N11" s="87" t="e">
        <f>SUM(N7:N10)</f>
        <v>#REF!</v>
      </c>
      <c r="O11" s="87" t="e">
        <f>SUM(O7:O10)</f>
        <v>#REF!</v>
      </c>
      <c r="P11" s="87" t="e">
        <f>+N11-O11</f>
        <v>#REF!</v>
      </c>
    </row>
    <row r="12" spans="1:17" ht="15" customHeight="1">
      <c r="A12" s="354" t="s">
        <v>411</v>
      </c>
      <c r="B12" s="354"/>
      <c r="C12" s="354"/>
      <c r="D12" s="75"/>
      <c r="E12" s="313"/>
      <c r="F12" s="75"/>
      <c r="G12" s="354" t="s">
        <v>7</v>
      </c>
      <c r="H12" s="354"/>
      <c r="I12" s="75"/>
      <c r="J12" s="313"/>
      <c r="K12" s="75"/>
    </row>
    <row r="13" spans="1:17" ht="15" customHeight="1">
      <c r="A13" s="354"/>
      <c r="B13" s="354"/>
      <c r="C13" s="354"/>
      <c r="D13" s="325"/>
      <c r="E13" s="313"/>
      <c r="F13" s="325"/>
      <c r="G13" s="348"/>
      <c r="H13" s="349"/>
      <c r="I13" s="325"/>
      <c r="J13" s="315"/>
      <c r="K13" s="325"/>
    </row>
    <row r="14" spans="1:17" ht="15" customHeight="1">
      <c r="A14" s="344" t="s">
        <v>412</v>
      </c>
      <c r="B14" s="344"/>
      <c r="C14" s="344"/>
      <c r="D14" s="84"/>
      <c r="E14" s="317"/>
      <c r="F14" s="84"/>
      <c r="G14" s="344" t="s">
        <v>413</v>
      </c>
      <c r="H14" s="344"/>
      <c r="I14" s="84"/>
      <c r="J14" s="317"/>
      <c r="K14" s="84"/>
      <c r="L14" s="87">
        <f>+F14-K14</f>
        <v>0</v>
      </c>
      <c r="N14" s="87">
        <f>+F14</f>
        <v>0</v>
      </c>
      <c r="O14" s="87">
        <f>+K14</f>
        <v>0</v>
      </c>
    </row>
    <row r="15" spans="1:17" ht="15" customHeight="1">
      <c r="A15" s="354" t="s">
        <v>8</v>
      </c>
      <c r="B15" s="354"/>
      <c r="C15" s="354"/>
      <c r="D15" s="75"/>
      <c r="E15" s="313"/>
      <c r="F15" s="75"/>
      <c r="G15" s="348" t="s">
        <v>9</v>
      </c>
      <c r="H15" s="349"/>
      <c r="I15" s="75"/>
      <c r="J15" s="315"/>
      <c r="K15" s="75"/>
      <c r="N15" s="336" t="e">
        <f>+#REF!</f>
        <v>#REF!</v>
      </c>
    </row>
    <row r="16" spans="1:17" ht="15" customHeight="1">
      <c r="A16" s="358" t="s">
        <v>139</v>
      </c>
      <c r="B16" s="358"/>
      <c r="C16" s="358"/>
      <c r="D16" s="75"/>
      <c r="E16" s="316"/>
      <c r="F16" s="75"/>
      <c r="G16" s="348" t="s">
        <v>10</v>
      </c>
      <c r="H16" s="349"/>
      <c r="I16" s="75"/>
      <c r="J16" s="315"/>
      <c r="K16" s="75"/>
      <c r="N16" s="87" t="e">
        <f>+#REF!</f>
        <v>#REF!</v>
      </c>
      <c r="O16" s="87" t="e">
        <f>+#REF!</f>
        <v>#REF!</v>
      </c>
      <c r="Q16" s="87" t="e">
        <f>+N8+N15</f>
        <v>#REF!</v>
      </c>
    </row>
    <row r="17" spans="1:16" ht="15" customHeight="1">
      <c r="A17" s="354" t="s">
        <v>414</v>
      </c>
      <c r="B17" s="354"/>
      <c r="C17" s="354"/>
      <c r="D17" s="75"/>
      <c r="E17" s="313"/>
      <c r="F17" s="75"/>
      <c r="G17" s="348" t="s">
        <v>11</v>
      </c>
      <c r="H17" s="349"/>
      <c r="I17" s="75"/>
      <c r="J17" s="315"/>
      <c r="K17" s="75"/>
      <c r="O17" s="87" t="e">
        <f>+#REF!</f>
        <v>#REF!</v>
      </c>
    </row>
    <row r="18" spans="1:16" ht="15" customHeight="1">
      <c r="A18" s="354" t="s">
        <v>12</v>
      </c>
      <c r="B18" s="354"/>
      <c r="C18" s="354"/>
      <c r="D18" s="75"/>
      <c r="E18" s="313"/>
      <c r="F18" s="75"/>
      <c r="G18" s="348"/>
      <c r="H18" s="349"/>
      <c r="I18" s="325"/>
      <c r="J18" s="315"/>
      <c r="K18" s="325"/>
    </row>
    <row r="19" spans="1:16" ht="15" customHeight="1">
      <c r="A19" s="354"/>
      <c r="B19" s="354"/>
      <c r="C19" s="354"/>
      <c r="D19" s="325"/>
      <c r="E19" s="313"/>
      <c r="F19" s="325"/>
      <c r="G19" s="350"/>
      <c r="H19" s="351"/>
      <c r="I19" s="325"/>
      <c r="J19" s="321"/>
      <c r="K19" s="325"/>
      <c r="N19" s="87" t="e">
        <f>SUM(N14:N18)</f>
        <v>#REF!</v>
      </c>
      <c r="O19" s="87" t="e">
        <f>SUM(O14:O18)</f>
        <v>#REF!</v>
      </c>
      <c r="P19" s="87" t="e">
        <f>+N19-O19</f>
        <v>#REF!</v>
      </c>
    </row>
    <row r="20" spans="1:16" ht="15" customHeight="1">
      <c r="A20" s="492" t="s">
        <v>415</v>
      </c>
      <c r="B20" s="340"/>
      <c r="C20" s="340"/>
      <c r="D20" s="84"/>
      <c r="E20" s="322"/>
      <c r="F20" s="84"/>
      <c r="G20" s="493" t="s">
        <v>416</v>
      </c>
      <c r="H20" s="494"/>
      <c r="I20" s="84"/>
      <c r="J20" s="337"/>
      <c r="K20" s="84"/>
    </row>
    <row r="21" spans="1:16" ht="15" customHeight="1">
      <c r="A21" s="354" t="s">
        <v>417</v>
      </c>
      <c r="B21" s="354"/>
      <c r="C21" s="354"/>
      <c r="D21" s="75"/>
      <c r="E21" s="313"/>
      <c r="F21" s="75"/>
      <c r="G21" s="350" t="s">
        <v>418</v>
      </c>
      <c r="H21" s="351"/>
      <c r="I21" s="75"/>
      <c r="J21" s="321"/>
      <c r="K21" s="75"/>
    </row>
    <row r="22" spans="1:16" ht="13.5" customHeight="1">
      <c r="A22" s="354" t="s">
        <v>419</v>
      </c>
      <c r="B22" s="354"/>
      <c r="C22" s="354"/>
      <c r="D22" s="75"/>
      <c r="E22" s="313"/>
      <c r="F22" s="75"/>
      <c r="G22" s="348" t="s">
        <v>420</v>
      </c>
      <c r="H22" s="349"/>
      <c r="I22" s="75"/>
      <c r="J22" s="315"/>
      <c r="K22" s="75"/>
    </row>
    <row r="23" spans="1:16" ht="13.5" customHeight="1">
      <c r="A23" s="354"/>
      <c r="B23" s="354"/>
      <c r="C23" s="354"/>
      <c r="D23" s="325"/>
      <c r="E23" s="313"/>
      <c r="F23" s="325"/>
      <c r="G23" s="348"/>
      <c r="H23" s="349"/>
      <c r="I23" s="325"/>
      <c r="J23" s="315"/>
      <c r="K23" s="325"/>
    </row>
    <row r="24" spans="1:16" ht="13.5" customHeight="1">
      <c r="A24" s="344" t="s">
        <v>421</v>
      </c>
      <c r="B24" s="344"/>
      <c r="C24" s="344"/>
      <c r="D24" s="325"/>
      <c r="E24" s="313"/>
      <c r="F24" s="325"/>
      <c r="G24" s="345" t="s">
        <v>422</v>
      </c>
      <c r="H24" s="346"/>
      <c r="I24" s="84"/>
      <c r="J24" s="318"/>
      <c r="K24" s="84"/>
    </row>
    <row r="25" spans="1:16">
      <c r="A25" s="495"/>
      <c r="B25" s="496"/>
      <c r="C25" s="497"/>
      <c r="D25" s="325"/>
      <c r="E25" s="313"/>
      <c r="F25" s="325"/>
      <c r="G25" s="348" t="s">
        <v>423</v>
      </c>
      <c r="H25" s="349"/>
      <c r="I25" s="75"/>
      <c r="J25" s="315"/>
      <c r="K25" s="75"/>
    </row>
    <row r="26" spans="1:16">
      <c r="A26" s="495"/>
      <c r="B26" s="496"/>
      <c r="C26" s="497"/>
      <c r="D26" s="325"/>
      <c r="E26" s="313"/>
      <c r="F26" s="325"/>
      <c r="G26" s="348" t="s">
        <v>424</v>
      </c>
      <c r="H26" s="349"/>
      <c r="I26" s="75"/>
      <c r="J26" s="315"/>
      <c r="K26" s="75"/>
    </row>
    <row r="27" spans="1:16" ht="21.95" customHeight="1">
      <c r="A27" s="495" t="s">
        <v>425</v>
      </c>
      <c r="B27" s="496"/>
      <c r="C27" s="497"/>
      <c r="D27" s="325"/>
      <c r="E27" s="313"/>
      <c r="F27" s="325"/>
      <c r="G27" s="348"/>
      <c r="H27" s="349"/>
      <c r="I27" s="325"/>
      <c r="J27" s="315"/>
      <c r="K27" s="325"/>
    </row>
    <row r="28" spans="1:16" ht="22.5" customHeight="1">
      <c r="A28" s="495" t="s">
        <v>426</v>
      </c>
      <c r="B28" s="496"/>
      <c r="C28" s="497"/>
      <c r="D28" s="84">
        <v>53184385</v>
      </c>
      <c r="E28" s="317"/>
      <c r="F28" s="84"/>
      <c r="G28" s="345" t="s">
        <v>427</v>
      </c>
      <c r="H28" s="346"/>
      <c r="I28" s="84"/>
      <c r="J28" s="318"/>
      <c r="K28" s="84"/>
      <c r="L28" s="87">
        <f>+F28-K28</f>
        <v>0</v>
      </c>
      <c r="N28" s="87"/>
      <c r="O28" s="87"/>
      <c r="P28" s="87"/>
    </row>
    <row r="29" spans="1:16" ht="15" customHeight="1">
      <c r="A29" s="495"/>
      <c r="B29" s="496"/>
      <c r="C29" s="497"/>
      <c r="D29" s="84"/>
      <c r="E29" s="338"/>
      <c r="F29" s="84"/>
      <c r="G29" s="493" t="s">
        <v>428</v>
      </c>
      <c r="H29" s="494"/>
      <c r="I29" s="84"/>
      <c r="J29" s="337"/>
      <c r="K29" s="84"/>
    </row>
    <row r="30" spans="1:16" ht="15" customHeight="1">
      <c r="A30" s="350" t="s">
        <v>13</v>
      </c>
      <c r="B30" s="360"/>
      <c r="C30" s="351"/>
      <c r="D30" s="75">
        <v>0</v>
      </c>
      <c r="E30" s="321"/>
      <c r="F30" s="75"/>
      <c r="G30" s="350" t="s">
        <v>14</v>
      </c>
      <c r="H30" s="351"/>
      <c r="I30" s="75"/>
      <c r="J30" s="321"/>
      <c r="K30" s="75"/>
    </row>
    <row r="31" spans="1:16" ht="25.5" customHeight="1">
      <c r="A31" s="350" t="s">
        <v>429</v>
      </c>
      <c r="B31" s="360"/>
      <c r="C31" s="351"/>
      <c r="D31" s="283"/>
      <c r="E31" s="321"/>
      <c r="F31" s="283"/>
      <c r="G31" s="498" t="s">
        <v>430</v>
      </c>
      <c r="H31" s="499"/>
      <c r="I31" s="75"/>
      <c r="J31" s="339"/>
      <c r="K31" s="75"/>
    </row>
    <row r="32" spans="1:16" ht="12.75" customHeight="1">
      <c r="A32" s="340" t="s">
        <v>431</v>
      </c>
      <c r="B32" s="340"/>
      <c r="C32" s="340"/>
      <c r="D32" s="75"/>
      <c r="E32" s="322"/>
      <c r="F32" s="75"/>
      <c r="G32" s="500" t="s">
        <v>432</v>
      </c>
      <c r="H32" s="501"/>
      <c r="I32" s="75"/>
      <c r="J32" s="159"/>
      <c r="K32" s="75"/>
    </row>
    <row r="33" spans="1:12" ht="12.75" customHeight="1">
      <c r="A33" s="340" t="s">
        <v>433</v>
      </c>
      <c r="B33" s="340"/>
      <c r="C33" s="340"/>
      <c r="D33" s="75">
        <v>53184385</v>
      </c>
      <c r="E33" s="322"/>
      <c r="F33" s="75"/>
      <c r="G33" s="341"/>
      <c r="H33" s="342"/>
      <c r="I33" s="75"/>
      <c r="J33" s="323"/>
      <c r="K33" s="75"/>
    </row>
    <row r="34" spans="1:12" ht="15" customHeight="1">
      <c r="A34" s="364" t="s">
        <v>434</v>
      </c>
      <c r="B34" s="364"/>
      <c r="C34" s="364"/>
      <c r="D34" s="84">
        <v>60184385</v>
      </c>
      <c r="E34" s="314"/>
      <c r="F34" s="84"/>
      <c r="G34" s="364" t="s">
        <v>435</v>
      </c>
      <c r="H34" s="364"/>
      <c r="I34" s="84">
        <v>60184385</v>
      </c>
      <c r="J34" s="314"/>
      <c r="K34" s="84"/>
      <c r="L34" s="87">
        <f>+F34-K34</f>
        <v>0</v>
      </c>
    </row>
    <row r="36" spans="1:12">
      <c r="A36" s="60" t="s">
        <v>436</v>
      </c>
    </row>
  </sheetData>
  <mergeCells count="62">
    <mergeCell ref="A34:C34"/>
    <mergeCell ref="G34:H34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2:K2"/>
    <mergeCell ref="A3:K3"/>
    <mergeCell ref="A5:F5"/>
    <mergeCell ref="G5:K5"/>
    <mergeCell ref="A6:C6"/>
    <mergeCell ref="G6:H6"/>
  </mergeCells>
  <phoneticPr fontId="2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D28" workbookViewId="0">
      <selection activeCell="I34" sqref="I34"/>
    </sheetView>
  </sheetViews>
  <sheetFormatPr defaultRowHeight="12.75"/>
  <cols>
    <col min="3" max="3" width="33.5703125" customWidth="1"/>
    <col min="4" max="6" width="13.28515625" customWidth="1"/>
    <col min="7" max="7" width="6.5703125" customWidth="1"/>
    <col min="8" max="8" width="46.85546875" customWidth="1"/>
    <col min="9" max="9" width="16" customWidth="1"/>
    <col min="10" max="10" width="12.85546875" customWidth="1"/>
    <col min="11" max="11" width="14" customWidth="1"/>
  </cols>
  <sheetData>
    <row r="1" spans="1:15" ht="12" customHeight="1">
      <c r="H1" s="1"/>
      <c r="I1" s="2" t="s">
        <v>258</v>
      </c>
    </row>
    <row r="2" spans="1:15">
      <c r="A2" s="362" t="s">
        <v>313</v>
      </c>
      <c r="B2" s="362"/>
      <c r="C2" s="362"/>
      <c r="D2" s="362"/>
      <c r="E2" s="362"/>
      <c r="F2" s="362"/>
      <c r="G2" s="362"/>
      <c r="H2" s="362"/>
      <c r="I2" s="362"/>
    </row>
    <row r="3" spans="1:15">
      <c r="A3" s="362">
        <v>2021</v>
      </c>
      <c r="B3" s="362"/>
      <c r="C3" s="362"/>
      <c r="D3" s="362"/>
      <c r="E3" s="362"/>
      <c r="F3" s="362"/>
      <c r="G3" s="362"/>
      <c r="H3" s="362"/>
      <c r="I3" s="362"/>
    </row>
    <row r="4" spans="1:15" ht="12" customHeight="1">
      <c r="A4" t="s">
        <v>32</v>
      </c>
      <c r="I4" s="2" t="s">
        <v>324</v>
      </c>
    </row>
    <row r="5" spans="1:15" ht="14.25" customHeight="1">
      <c r="A5" s="365" t="s">
        <v>82</v>
      </c>
      <c r="B5" s="374"/>
      <c r="C5" s="374"/>
      <c r="D5" s="374"/>
      <c r="E5" s="374"/>
      <c r="F5" s="366"/>
      <c r="G5" s="365" t="s">
        <v>83</v>
      </c>
      <c r="H5" s="374"/>
      <c r="I5" s="374"/>
      <c r="J5" s="374"/>
      <c r="K5" s="366"/>
    </row>
    <row r="6" spans="1:15">
      <c r="A6" s="375" t="s">
        <v>0</v>
      </c>
      <c r="B6" s="375"/>
      <c r="C6" s="375"/>
      <c r="D6" s="371" t="s">
        <v>1</v>
      </c>
      <c r="E6" s="372"/>
      <c r="F6" s="373"/>
      <c r="G6" s="376" t="s">
        <v>0</v>
      </c>
      <c r="H6" s="376"/>
      <c r="I6" s="371" t="s">
        <v>1</v>
      </c>
      <c r="J6" s="372"/>
      <c r="K6" s="373"/>
    </row>
    <row r="7" spans="1:15" ht="36.75" customHeight="1">
      <c r="A7" s="205"/>
      <c r="B7" s="200"/>
      <c r="C7" s="201"/>
      <c r="D7" s="12" t="s">
        <v>195</v>
      </c>
      <c r="E7" s="12" t="s">
        <v>196</v>
      </c>
      <c r="F7" s="214" t="s">
        <v>197</v>
      </c>
      <c r="G7" s="205"/>
      <c r="H7" s="201"/>
      <c r="I7" s="12" t="s">
        <v>195</v>
      </c>
      <c r="J7" s="12" t="s">
        <v>196</v>
      </c>
      <c r="K7" s="12" t="s">
        <v>197</v>
      </c>
    </row>
    <row r="8" spans="1:15" ht="13.5" customHeight="1">
      <c r="A8" s="370" t="s">
        <v>2</v>
      </c>
      <c r="B8" s="370"/>
      <c r="C8" s="370"/>
      <c r="D8" s="326"/>
      <c r="E8" s="75">
        <v>2641500</v>
      </c>
      <c r="F8" s="216"/>
      <c r="G8" s="370" t="s">
        <v>3</v>
      </c>
      <c r="H8" s="370"/>
      <c r="I8" s="75">
        <v>22444860</v>
      </c>
      <c r="J8" s="68"/>
      <c r="K8" s="219"/>
      <c r="L8" s="206"/>
      <c r="M8" s="206"/>
      <c r="N8" s="99"/>
      <c r="O8" s="99"/>
    </row>
    <row r="9" spans="1:15" ht="15" customHeight="1">
      <c r="A9" s="358" t="s">
        <v>296</v>
      </c>
      <c r="B9" s="358"/>
      <c r="C9" s="358"/>
      <c r="D9" s="75">
        <v>2802000</v>
      </c>
      <c r="E9" s="75">
        <v>0</v>
      </c>
      <c r="F9" s="216"/>
      <c r="G9" s="347" t="s">
        <v>4</v>
      </c>
      <c r="H9" s="347"/>
      <c r="I9" s="75">
        <v>2359048</v>
      </c>
      <c r="J9" s="68"/>
      <c r="K9" s="219"/>
      <c r="L9" s="206"/>
      <c r="M9" s="206"/>
      <c r="N9" s="99"/>
      <c r="O9" s="99"/>
    </row>
    <row r="10" spans="1:15" ht="24.75" customHeight="1">
      <c r="A10" s="350" t="s">
        <v>299</v>
      </c>
      <c r="B10" s="360"/>
      <c r="C10" s="351"/>
      <c r="D10" s="75">
        <v>102258712</v>
      </c>
      <c r="E10" s="75"/>
      <c r="F10" s="216"/>
      <c r="G10" s="354" t="s">
        <v>5</v>
      </c>
      <c r="H10" s="354"/>
      <c r="I10" s="75">
        <v>22211271</v>
      </c>
      <c r="J10" s="68">
        <v>2641500</v>
      </c>
      <c r="K10" s="219"/>
      <c r="L10" s="206"/>
      <c r="M10" s="206"/>
      <c r="N10" s="99"/>
      <c r="O10" s="99"/>
    </row>
    <row r="11" spans="1:15" ht="15" customHeight="1">
      <c r="A11" s="348" t="s">
        <v>164</v>
      </c>
      <c r="B11" s="361"/>
      <c r="C11" s="349"/>
      <c r="D11" s="75">
        <v>0</v>
      </c>
      <c r="E11" s="75">
        <f>+'3'!E30</f>
        <v>0</v>
      </c>
      <c r="F11" s="216"/>
      <c r="G11" s="354" t="s">
        <v>6</v>
      </c>
      <c r="H11" s="354"/>
      <c r="I11" s="75">
        <v>29060000</v>
      </c>
      <c r="J11" s="68"/>
      <c r="K11" s="219"/>
      <c r="L11" s="99"/>
      <c r="M11" s="99"/>
      <c r="N11" s="99"/>
      <c r="O11" s="99"/>
    </row>
    <row r="12" spans="1:15" ht="15" customHeight="1">
      <c r="A12" s="348" t="s">
        <v>161</v>
      </c>
      <c r="B12" s="361"/>
      <c r="C12" s="349"/>
      <c r="D12" s="75">
        <v>0</v>
      </c>
      <c r="E12" s="75">
        <f>+'3'!E31</f>
        <v>0</v>
      </c>
      <c r="F12" s="216"/>
      <c r="G12" s="354" t="s">
        <v>7</v>
      </c>
      <c r="H12" s="354"/>
      <c r="I12" s="75">
        <v>700000</v>
      </c>
      <c r="J12" s="68"/>
      <c r="K12" s="219"/>
      <c r="L12" s="206"/>
      <c r="M12" s="206"/>
      <c r="N12" s="206"/>
      <c r="O12" s="99"/>
    </row>
    <row r="13" spans="1:15" ht="15" customHeight="1">
      <c r="A13" s="354" t="s">
        <v>165</v>
      </c>
      <c r="B13" s="354"/>
      <c r="C13" s="354"/>
      <c r="D13" s="75">
        <v>16057213</v>
      </c>
      <c r="E13" s="75"/>
      <c r="F13" s="216"/>
      <c r="G13" s="348" t="s">
        <v>166</v>
      </c>
      <c r="H13" s="349"/>
      <c r="I13" s="75">
        <v>3922578</v>
      </c>
      <c r="J13" s="68"/>
      <c r="K13" s="219"/>
      <c r="L13" s="206"/>
      <c r="M13" s="206"/>
      <c r="N13" s="206"/>
      <c r="O13" s="99"/>
    </row>
    <row r="14" spans="1:15" ht="15" customHeight="1">
      <c r="A14" s="359" t="s">
        <v>163</v>
      </c>
      <c r="B14" s="359"/>
      <c r="C14" s="359"/>
      <c r="D14" s="75">
        <f>+'2'!H26</f>
        <v>0</v>
      </c>
      <c r="E14" s="75"/>
      <c r="F14" s="216"/>
      <c r="G14" s="348" t="s">
        <v>167</v>
      </c>
      <c r="H14" s="349"/>
      <c r="I14" s="75">
        <v>1000000</v>
      </c>
      <c r="J14" s="68"/>
      <c r="K14" s="219"/>
      <c r="L14" s="206"/>
      <c r="M14" s="206"/>
      <c r="N14" s="206"/>
      <c r="O14" s="99"/>
    </row>
    <row r="15" spans="1:15" ht="15" customHeight="1">
      <c r="A15" s="344" t="s">
        <v>168</v>
      </c>
      <c r="B15" s="344"/>
      <c r="C15" s="344"/>
      <c r="D15" s="84">
        <f>SUM(D9:D14)</f>
        <v>121117925</v>
      </c>
      <c r="E15" s="84">
        <f>SUM(E8:E14)</f>
        <v>2641500</v>
      </c>
      <c r="F15" s="216"/>
      <c r="G15" s="345" t="s">
        <v>169</v>
      </c>
      <c r="H15" s="346"/>
      <c r="I15" s="84">
        <f>SUM(I8:I14)</f>
        <v>81697757</v>
      </c>
      <c r="J15" s="84">
        <f>SUM(J8:J14)</f>
        <v>2641500</v>
      </c>
      <c r="K15" s="84"/>
      <c r="L15" s="99"/>
      <c r="M15" s="99"/>
      <c r="N15" s="99"/>
      <c r="O15" s="99"/>
    </row>
    <row r="16" spans="1:15" ht="15" customHeight="1">
      <c r="A16" s="347" t="s">
        <v>13</v>
      </c>
      <c r="B16" s="347"/>
      <c r="C16" s="347"/>
      <c r="D16" s="75">
        <f>+'2'!H28</f>
        <v>0</v>
      </c>
      <c r="E16" s="217">
        <f>+'3'!E35</f>
        <v>0</v>
      </c>
      <c r="F16" s="216"/>
      <c r="G16" s="348" t="s">
        <v>14</v>
      </c>
      <c r="H16" s="349"/>
      <c r="I16" s="75">
        <f>+'4'!E19</f>
        <v>0</v>
      </c>
      <c r="J16" s="68"/>
      <c r="K16" s="219"/>
      <c r="L16" s="99"/>
      <c r="M16" s="99"/>
      <c r="N16" s="99"/>
      <c r="O16" s="99"/>
    </row>
    <row r="17" spans="1:15" ht="24" customHeight="1">
      <c r="A17" s="347" t="s">
        <v>170</v>
      </c>
      <c r="B17" s="347"/>
      <c r="C17" s="347"/>
      <c r="D17" s="75">
        <v>17854566</v>
      </c>
      <c r="E17" s="217">
        <v>0</v>
      </c>
      <c r="F17" s="216"/>
      <c r="G17" s="348" t="s">
        <v>365</v>
      </c>
      <c r="H17" s="349"/>
      <c r="I17" s="75">
        <v>53184385</v>
      </c>
      <c r="J17" s="68"/>
      <c r="K17" s="219"/>
      <c r="L17" s="99"/>
      <c r="M17" s="99"/>
      <c r="N17" s="99"/>
      <c r="O17" s="99"/>
    </row>
    <row r="18" spans="1:15" ht="24.75" customHeight="1">
      <c r="A18" s="340" t="s">
        <v>172</v>
      </c>
      <c r="B18" s="340"/>
      <c r="C18" s="340"/>
      <c r="D18" s="75"/>
      <c r="E18" s="217"/>
      <c r="F18" s="216"/>
      <c r="G18" s="352" t="s">
        <v>329</v>
      </c>
      <c r="H18" s="353"/>
      <c r="I18" s="75">
        <v>4090349</v>
      </c>
      <c r="J18" s="68"/>
      <c r="K18" s="219"/>
      <c r="L18" s="99"/>
      <c r="M18" s="99"/>
      <c r="N18" s="99"/>
      <c r="O18" s="99"/>
    </row>
    <row r="19" spans="1:15" ht="15" customHeight="1">
      <c r="A19" s="354" t="s">
        <v>174</v>
      </c>
      <c r="B19" s="354"/>
      <c r="C19" s="354"/>
      <c r="D19" s="75">
        <f>+'2'!H31</f>
        <v>0</v>
      </c>
      <c r="E19" s="217">
        <f>+'3'!E38</f>
        <v>0</v>
      </c>
      <c r="F19" s="216"/>
      <c r="G19" s="348" t="s">
        <v>175</v>
      </c>
      <c r="H19" s="349"/>
      <c r="I19" s="75"/>
      <c r="J19" s="68"/>
      <c r="K19" s="219"/>
      <c r="L19" s="99"/>
      <c r="M19" s="99"/>
      <c r="N19" s="99"/>
      <c r="O19" s="99"/>
    </row>
    <row r="20" spans="1:15" ht="15" customHeight="1">
      <c r="A20" s="354" t="s">
        <v>176</v>
      </c>
      <c r="B20" s="354"/>
      <c r="C20" s="354"/>
      <c r="D20" s="75">
        <f>+'2'!H32</f>
        <v>0</v>
      </c>
      <c r="E20" s="217">
        <f>+'3'!E39</f>
        <v>0</v>
      </c>
      <c r="F20" s="216"/>
      <c r="G20" s="356"/>
      <c r="H20" s="357"/>
      <c r="I20" s="75">
        <v>0</v>
      </c>
      <c r="J20" s="68"/>
      <c r="K20" s="219"/>
      <c r="L20" s="99"/>
      <c r="M20" s="99"/>
      <c r="N20" s="99"/>
      <c r="O20" s="99"/>
    </row>
    <row r="21" spans="1:15" ht="15" customHeight="1">
      <c r="A21" s="344" t="s">
        <v>177</v>
      </c>
      <c r="B21" s="344"/>
      <c r="C21" s="344"/>
      <c r="D21" s="84">
        <f>D16+D17+D18+D19+D20</f>
        <v>17854566</v>
      </c>
      <c r="E21" s="84">
        <f>SUM(E16:E20)</f>
        <v>0</v>
      </c>
      <c r="F21" s="216"/>
      <c r="G21" s="345" t="s">
        <v>178</v>
      </c>
      <c r="H21" s="346"/>
      <c r="I21" s="84">
        <f>I16+I17+I18+I19+I20</f>
        <v>57274734</v>
      </c>
      <c r="J21" s="84">
        <f>SUM(J16:J19)</f>
        <v>0</v>
      </c>
      <c r="K21" s="84"/>
      <c r="L21" s="99"/>
      <c r="M21" s="99"/>
      <c r="N21" s="99"/>
      <c r="O21" s="99"/>
    </row>
    <row r="22" spans="1:15" ht="15" customHeight="1">
      <c r="A22" s="355"/>
      <c r="B22" s="355"/>
      <c r="C22" s="355"/>
      <c r="D22" s="4"/>
      <c r="E22" s="217"/>
      <c r="F22" s="216"/>
      <c r="G22" s="365"/>
      <c r="H22" s="366"/>
      <c r="I22" s="75"/>
      <c r="J22" s="68"/>
      <c r="K22" s="219"/>
      <c r="L22" s="99"/>
      <c r="M22" s="99"/>
      <c r="N22" s="99"/>
      <c r="O22" s="99"/>
    </row>
    <row r="23" spans="1:15" ht="15" customHeight="1">
      <c r="A23" s="344" t="s">
        <v>179</v>
      </c>
      <c r="B23" s="344"/>
      <c r="C23" s="344"/>
      <c r="D23" s="84">
        <f>+D15+D21</f>
        <v>138972491</v>
      </c>
      <c r="E23" s="84">
        <f>+E15+E21</f>
        <v>2641500</v>
      </c>
      <c r="F23" s="216"/>
      <c r="G23" s="345" t="s">
        <v>180</v>
      </c>
      <c r="H23" s="346"/>
      <c r="I23" s="84">
        <f>+I15+I21</f>
        <v>138972491</v>
      </c>
      <c r="J23" s="84">
        <f>J15+J21</f>
        <v>2641500</v>
      </c>
      <c r="K23" s="84"/>
      <c r="L23" s="206"/>
      <c r="M23" s="206"/>
      <c r="N23" s="99"/>
      <c r="O23" s="99"/>
    </row>
    <row r="24" spans="1:15" ht="15" customHeight="1">
      <c r="A24" s="354"/>
      <c r="B24" s="354"/>
      <c r="C24" s="354"/>
      <c r="D24" s="4"/>
      <c r="E24" s="217"/>
      <c r="F24" s="216"/>
      <c r="G24" s="348"/>
      <c r="H24" s="349"/>
      <c r="I24" s="75"/>
      <c r="J24" s="68"/>
      <c r="K24" s="219"/>
      <c r="L24" s="206"/>
      <c r="M24" s="99"/>
      <c r="N24" s="99"/>
      <c r="O24" s="99"/>
    </row>
    <row r="25" spans="1:15" ht="15" customHeight="1">
      <c r="A25" s="354" t="s">
        <v>8</v>
      </c>
      <c r="B25" s="354"/>
      <c r="C25" s="354"/>
      <c r="D25" s="75"/>
      <c r="E25" s="217">
        <f>+'3'!E35</f>
        <v>0</v>
      </c>
      <c r="F25" s="216"/>
      <c r="G25" s="348" t="s">
        <v>9</v>
      </c>
      <c r="H25" s="349"/>
      <c r="I25" s="75">
        <v>0</v>
      </c>
      <c r="J25" s="68"/>
      <c r="K25" s="219"/>
      <c r="L25" s="206"/>
      <c r="M25" s="206"/>
      <c r="N25" s="99"/>
      <c r="O25" s="206"/>
    </row>
    <row r="26" spans="1:15" ht="15" customHeight="1">
      <c r="A26" s="358" t="s">
        <v>139</v>
      </c>
      <c r="B26" s="358"/>
      <c r="C26" s="358"/>
      <c r="D26" s="75"/>
      <c r="E26" s="217">
        <f>+'3'!E43</f>
        <v>0</v>
      </c>
      <c r="F26" s="216"/>
      <c r="G26" s="348" t="s">
        <v>10</v>
      </c>
      <c r="H26" s="349"/>
      <c r="I26" s="75">
        <v>29835886</v>
      </c>
      <c r="J26" s="68"/>
      <c r="K26" s="219"/>
      <c r="L26" s="99"/>
      <c r="M26" s="206"/>
      <c r="N26" s="99"/>
      <c r="O26" s="99"/>
    </row>
    <row r="27" spans="1:15" ht="15" customHeight="1">
      <c r="A27" s="354" t="s">
        <v>181</v>
      </c>
      <c r="B27" s="354"/>
      <c r="C27" s="354"/>
      <c r="D27" s="75"/>
      <c r="E27" s="217">
        <f>+'3'!E44</f>
        <v>0</v>
      </c>
      <c r="F27" s="216"/>
      <c r="G27" s="348" t="s">
        <v>11</v>
      </c>
      <c r="H27" s="349"/>
      <c r="I27" s="75"/>
      <c r="J27" s="68"/>
      <c r="K27" s="219"/>
      <c r="L27" s="99"/>
      <c r="M27" s="99"/>
      <c r="N27" s="99"/>
      <c r="O27" s="99"/>
    </row>
    <row r="28" spans="1:15" ht="15" customHeight="1">
      <c r="A28" s="354" t="s">
        <v>12</v>
      </c>
      <c r="B28" s="354"/>
      <c r="C28" s="354"/>
      <c r="D28" s="75"/>
      <c r="E28" s="217">
        <f>+'3'!E45</f>
        <v>0</v>
      </c>
      <c r="F28" s="216"/>
      <c r="G28" s="348" t="s">
        <v>166</v>
      </c>
      <c r="H28" s="349"/>
      <c r="I28" s="75">
        <f>+'4'!E34</f>
        <v>0</v>
      </c>
      <c r="J28" s="68"/>
      <c r="K28" s="219"/>
      <c r="L28" s="206"/>
      <c r="M28" s="206"/>
      <c r="N28" s="206"/>
      <c r="O28" s="99"/>
    </row>
    <row r="29" spans="1:15" ht="15" customHeight="1">
      <c r="A29" s="354"/>
      <c r="B29" s="354"/>
      <c r="C29" s="354"/>
      <c r="D29" s="4"/>
      <c r="E29" s="217"/>
      <c r="F29" s="216"/>
      <c r="G29" s="348" t="s">
        <v>182</v>
      </c>
      <c r="H29" s="349"/>
      <c r="I29" s="75">
        <f>+'4'!E35</f>
        <v>0</v>
      </c>
      <c r="J29" s="68"/>
      <c r="K29" s="219"/>
      <c r="L29" s="99"/>
      <c r="M29" s="99"/>
      <c r="N29" s="99"/>
      <c r="O29" s="99"/>
    </row>
    <row r="30" spans="1:15" ht="15" customHeight="1">
      <c r="A30" s="344" t="s">
        <v>183</v>
      </c>
      <c r="B30" s="344"/>
      <c r="C30" s="344"/>
      <c r="D30" s="84"/>
      <c r="E30" s="84">
        <f>SUM(E25:E28)</f>
        <v>0</v>
      </c>
      <c r="F30" s="216"/>
      <c r="G30" s="345" t="s">
        <v>184</v>
      </c>
      <c r="H30" s="346"/>
      <c r="I30" s="84">
        <f>SUM(I25:I29)</f>
        <v>29835886</v>
      </c>
      <c r="J30" s="84"/>
      <c r="K30" s="84"/>
      <c r="L30" s="99"/>
      <c r="M30" s="99"/>
      <c r="N30" s="99"/>
      <c r="O30" s="99"/>
    </row>
    <row r="31" spans="1:15" ht="13.5" customHeight="1">
      <c r="A31" s="347" t="s">
        <v>13</v>
      </c>
      <c r="B31" s="347"/>
      <c r="C31" s="347"/>
      <c r="D31" s="75">
        <f>+'2'!H48</f>
        <v>0</v>
      </c>
      <c r="E31" s="217">
        <f>+'3'!E47</f>
        <v>0</v>
      </c>
      <c r="F31" s="216"/>
      <c r="G31" s="348" t="s">
        <v>14</v>
      </c>
      <c r="H31" s="349"/>
      <c r="I31" s="75">
        <f>+'4'!E37</f>
        <v>0</v>
      </c>
      <c r="J31" s="68"/>
      <c r="K31" s="219"/>
      <c r="L31" s="99"/>
      <c r="M31" s="99"/>
      <c r="N31" s="99"/>
      <c r="O31" s="99"/>
    </row>
    <row r="32" spans="1:15" ht="27.95" customHeight="1">
      <c r="A32" s="347" t="s">
        <v>170</v>
      </c>
      <c r="B32" s="347"/>
      <c r="C32" s="347"/>
      <c r="D32" s="75">
        <v>29835886</v>
      </c>
      <c r="E32" s="217">
        <f>+'3'!E48</f>
        <v>0</v>
      </c>
      <c r="F32" s="216"/>
      <c r="G32" s="350" t="s">
        <v>185</v>
      </c>
      <c r="H32" s="351"/>
      <c r="I32" s="75">
        <v>0</v>
      </c>
      <c r="J32" s="68"/>
      <c r="K32" s="219"/>
      <c r="L32" s="99"/>
      <c r="M32" s="99"/>
      <c r="N32" s="99"/>
      <c r="O32" s="99"/>
    </row>
    <row r="33" spans="1:15">
      <c r="A33" s="340" t="s">
        <v>172</v>
      </c>
      <c r="B33" s="340"/>
      <c r="C33" s="340"/>
      <c r="D33" s="75">
        <f>+'2'!H50</f>
        <v>0</v>
      </c>
      <c r="E33" s="217">
        <f>+'3'!E49</f>
        <v>0</v>
      </c>
      <c r="F33" s="216"/>
      <c r="G33" s="352" t="s">
        <v>173</v>
      </c>
      <c r="H33" s="353"/>
      <c r="I33" s="75">
        <v>0</v>
      </c>
      <c r="J33" s="68"/>
      <c r="K33" s="219"/>
      <c r="L33" s="99"/>
      <c r="M33" s="99"/>
      <c r="N33" s="99"/>
      <c r="O33" s="99"/>
    </row>
    <row r="34" spans="1:15">
      <c r="A34" s="354" t="s">
        <v>174</v>
      </c>
      <c r="B34" s="354"/>
      <c r="C34" s="354"/>
      <c r="D34" s="75">
        <f>+'2'!H51</f>
        <v>0</v>
      </c>
      <c r="E34" s="217">
        <f>+'3'!E50</f>
        <v>0</v>
      </c>
      <c r="F34" s="216"/>
      <c r="G34" s="348" t="s">
        <v>186</v>
      </c>
      <c r="H34" s="349"/>
      <c r="I34" s="75">
        <f>+'4'!E40</f>
        <v>0</v>
      </c>
      <c r="J34" s="68"/>
      <c r="K34" s="219"/>
      <c r="L34" s="99"/>
      <c r="M34" s="99"/>
      <c r="N34" s="99"/>
      <c r="O34" s="99"/>
    </row>
    <row r="35" spans="1:15" ht="15" customHeight="1">
      <c r="A35" s="354" t="s">
        <v>187</v>
      </c>
      <c r="B35" s="354"/>
      <c r="C35" s="354"/>
      <c r="D35" s="75">
        <v>0</v>
      </c>
      <c r="E35" s="217">
        <f>+'3'!E51</f>
        <v>0</v>
      </c>
      <c r="F35" s="216"/>
      <c r="G35" s="348" t="s">
        <v>188</v>
      </c>
      <c r="H35" s="349"/>
      <c r="I35" s="75"/>
      <c r="J35" s="68"/>
      <c r="K35" s="219"/>
      <c r="L35" s="206"/>
      <c r="M35" s="206"/>
      <c r="N35" s="206"/>
      <c r="O35" s="99"/>
    </row>
    <row r="36" spans="1:15" ht="15" customHeight="1">
      <c r="A36" s="344" t="s">
        <v>189</v>
      </c>
      <c r="B36" s="344"/>
      <c r="C36" s="344"/>
      <c r="D36" s="136">
        <f>SUM(D31:D35)</f>
        <v>29835886</v>
      </c>
      <c r="E36" s="84">
        <f>SUM(E31:E35)</f>
        <v>0</v>
      </c>
      <c r="F36" s="216"/>
      <c r="G36" s="345" t="s">
        <v>190</v>
      </c>
      <c r="H36" s="346"/>
      <c r="I36" s="84">
        <f>SUM(I31:I35)</f>
        <v>0</v>
      </c>
      <c r="J36" s="84"/>
      <c r="K36" s="84"/>
      <c r="L36" s="99"/>
      <c r="M36" s="99"/>
      <c r="N36" s="99"/>
      <c r="O36" s="99"/>
    </row>
    <row r="37" spans="1:15" ht="15" customHeight="1">
      <c r="A37" s="343"/>
      <c r="B37" s="343"/>
      <c r="C37" s="343"/>
      <c r="D37" s="4"/>
      <c r="E37" s="217"/>
      <c r="F37" s="216"/>
      <c r="G37" s="158"/>
      <c r="H37" s="159"/>
      <c r="I37" s="75"/>
      <c r="J37" s="83"/>
      <c r="K37" s="83"/>
    </row>
    <row r="38" spans="1:15" ht="25.5" customHeight="1">
      <c r="A38" s="344" t="s">
        <v>191</v>
      </c>
      <c r="B38" s="344"/>
      <c r="C38" s="344"/>
      <c r="D38" s="84">
        <f>+D30+D36</f>
        <v>29835886</v>
      </c>
      <c r="E38" s="84">
        <f>+E30+E36</f>
        <v>0</v>
      </c>
      <c r="F38" s="216"/>
      <c r="G38" s="345" t="s">
        <v>192</v>
      </c>
      <c r="H38" s="346"/>
      <c r="I38" s="84">
        <f>+I30+I36</f>
        <v>29835886</v>
      </c>
      <c r="J38" s="84"/>
      <c r="K38" s="84"/>
    </row>
    <row r="39" spans="1:15" ht="12.75" customHeight="1">
      <c r="A39" s="340"/>
      <c r="B39" s="340"/>
      <c r="C39" s="340"/>
      <c r="D39" s="4"/>
      <c r="E39" s="217"/>
      <c r="F39" s="216"/>
      <c r="G39" s="341"/>
      <c r="H39" s="342"/>
      <c r="I39" s="75"/>
      <c r="J39" s="83"/>
      <c r="K39" s="83"/>
    </row>
    <row r="40" spans="1:15" ht="12.75" customHeight="1">
      <c r="A40" s="364" t="s">
        <v>193</v>
      </c>
      <c r="B40" s="364"/>
      <c r="C40" s="364"/>
      <c r="D40" s="84">
        <f>+D23+D38</f>
        <v>168808377</v>
      </c>
      <c r="E40" s="84">
        <f>+E23+E38</f>
        <v>2641500</v>
      </c>
      <c r="F40" s="216"/>
      <c r="G40" s="364" t="s">
        <v>194</v>
      </c>
      <c r="H40" s="364"/>
      <c r="I40" s="84">
        <f>+I23+I38</f>
        <v>168808377</v>
      </c>
      <c r="J40" s="84">
        <f>J23+J38</f>
        <v>2641500</v>
      </c>
      <c r="K40" s="84"/>
      <c r="L40" s="87">
        <f>+D40-I40</f>
        <v>0</v>
      </c>
      <c r="M40" s="87">
        <f>+E40-J40</f>
        <v>0</v>
      </c>
      <c r="N40" s="87">
        <f>+F40-K40</f>
        <v>0</v>
      </c>
    </row>
    <row r="41" spans="1:15" ht="15" customHeight="1">
      <c r="A41" s="367" t="s">
        <v>230</v>
      </c>
      <c r="B41" s="368"/>
      <c r="C41" s="368"/>
      <c r="D41" s="369">
        <f>SUM(D40:F40)</f>
        <v>171449877</v>
      </c>
      <c r="E41" s="369"/>
      <c r="F41" s="369"/>
      <c r="G41" s="367" t="s">
        <v>231</v>
      </c>
      <c r="H41" s="367"/>
      <c r="I41" s="369">
        <f>SUM(I40:K40)</f>
        <v>171449877</v>
      </c>
      <c r="J41" s="369"/>
      <c r="K41" s="369"/>
    </row>
  </sheetData>
  <mergeCells count="77">
    <mergeCell ref="A2:I2"/>
    <mergeCell ref="A3:I3"/>
    <mergeCell ref="A5:F5"/>
    <mergeCell ref="A6:C6"/>
    <mergeCell ref="G6:H6"/>
    <mergeCell ref="I6:K6"/>
    <mergeCell ref="G5:K5"/>
    <mergeCell ref="A13:C13"/>
    <mergeCell ref="G13:H13"/>
    <mergeCell ref="A10:C10"/>
    <mergeCell ref="G10:H10"/>
    <mergeCell ref="A11:C11"/>
    <mergeCell ref="G11:H11"/>
    <mergeCell ref="A12:C12"/>
    <mergeCell ref="G12:H12"/>
    <mergeCell ref="A8:C8"/>
    <mergeCell ref="G8:H8"/>
    <mergeCell ref="D6:F6"/>
    <mergeCell ref="A9:C9"/>
    <mergeCell ref="G9:H9"/>
    <mergeCell ref="A23:C23"/>
    <mergeCell ref="G23:H23"/>
    <mergeCell ref="A24:C24"/>
    <mergeCell ref="G24:H24"/>
    <mergeCell ref="A14:C14"/>
    <mergeCell ref="G14:H14"/>
    <mergeCell ref="A15:C15"/>
    <mergeCell ref="G15:H15"/>
    <mergeCell ref="A16:C16"/>
    <mergeCell ref="G16:H16"/>
    <mergeCell ref="A17:C17"/>
    <mergeCell ref="G17:H17"/>
    <mergeCell ref="A26:C26"/>
    <mergeCell ref="G26:H26"/>
    <mergeCell ref="A27:C27"/>
    <mergeCell ref="G27:H27"/>
    <mergeCell ref="A18:C18"/>
    <mergeCell ref="G18:H18"/>
    <mergeCell ref="A25:C25"/>
    <mergeCell ref="G25:H25"/>
    <mergeCell ref="A20:C20"/>
    <mergeCell ref="G20:H20"/>
    <mergeCell ref="A21:C21"/>
    <mergeCell ref="G21:H21"/>
    <mergeCell ref="A22:C22"/>
    <mergeCell ref="G22:H22"/>
    <mergeCell ref="A19:C19"/>
    <mergeCell ref="G19:H19"/>
    <mergeCell ref="A35:C35"/>
    <mergeCell ref="G35:H35"/>
    <mergeCell ref="A28:C28"/>
    <mergeCell ref="G28:H28"/>
    <mergeCell ref="A29:C29"/>
    <mergeCell ref="G29:H29"/>
    <mergeCell ref="A30:C30"/>
    <mergeCell ref="G30:H30"/>
    <mergeCell ref="A32:C32"/>
    <mergeCell ref="G32:H32"/>
    <mergeCell ref="A33:C33"/>
    <mergeCell ref="G33:H33"/>
    <mergeCell ref="A34:C34"/>
    <mergeCell ref="G34:H34"/>
    <mergeCell ref="A31:C31"/>
    <mergeCell ref="G31:H31"/>
    <mergeCell ref="A41:C41"/>
    <mergeCell ref="D41:F41"/>
    <mergeCell ref="G41:H41"/>
    <mergeCell ref="I41:K41"/>
    <mergeCell ref="A36:C36"/>
    <mergeCell ref="G36:H36"/>
    <mergeCell ref="A40:C40"/>
    <mergeCell ref="G40:H40"/>
    <mergeCell ref="G38:H38"/>
    <mergeCell ref="A39:C39"/>
    <mergeCell ref="G39:H39"/>
    <mergeCell ref="A37:C37"/>
    <mergeCell ref="A38:C38"/>
  </mergeCells>
  <phoneticPr fontId="24" type="noConversion"/>
  <pageMargins left="0.25" right="0.25" top="0.48" bottom="0.37" header="0.25" footer="0.24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49" workbookViewId="0">
      <selection activeCell="E50" sqref="E50"/>
    </sheetView>
  </sheetViews>
  <sheetFormatPr defaultRowHeight="12.75"/>
  <cols>
    <col min="1" max="2" width="9.28515625" customWidth="1"/>
    <col min="4" max="4" width="22.28515625" customWidth="1"/>
    <col min="5" max="5" width="14.28515625" customWidth="1"/>
    <col min="6" max="6" width="12.42578125" customWidth="1"/>
    <col min="7" max="7" width="11.28515625" customWidth="1"/>
    <col min="8" max="8" width="12.85546875" customWidth="1"/>
    <col min="9" max="9" width="6" customWidth="1"/>
    <col min="10" max="10" width="9.28515625" customWidth="1"/>
    <col min="12" max="12" width="14.7109375" customWidth="1"/>
    <col min="13" max="13" width="11.140625" customWidth="1"/>
    <col min="14" max="14" width="14.28515625" customWidth="1"/>
    <col min="15" max="15" width="12.85546875" customWidth="1"/>
    <col min="16" max="16" width="15.28515625" customWidth="1"/>
  </cols>
  <sheetData>
    <row r="1" spans="1:11" ht="12" customHeight="1">
      <c r="A1" s="400" t="s">
        <v>259</v>
      </c>
      <c r="B1" s="400"/>
      <c r="C1" s="400"/>
      <c r="D1" s="400"/>
      <c r="E1" s="400"/>
      <c r="F1" s="400"/>
      <c r="G1" s="400"/>
      <c r="H1" s="400"/>
    </row>
    <row r="2" spans="1:11" ht="19.5" customHeight="1">
      <c r="A2" s="128"/>
      <c r="B2" s="128"/>
      <c r="C2" s="128"/>
      <c r="D2" s="128"/>
      <c r="E2" s="128"/>
      <c r="F2" s="128"/>
      <c r="G2" s="128"/>
      <c r="H2" s="229"/>
    </row>
    <row r="3" spans="1:11" ht="14.25" customHeight="1">
      <c r="A3" s="404" t="s">
        <v>366</v>
      </c>
      <c r="B3" s="404"/>
      <c r="C3" s="404"/>
      <c r="D3" s="404"/>
      <c r="E3" s="404"/>
      <c r="F3" s="404"/>
      <c r="G3" s="404"/>
      <c r="H3" s="218"/>
    </row>
    <row r="4" spans="1:11" ht="12" customHeight="1">
      <c r="A4" s="128"/>
      <c r="B4" s="128"/>
      <c r="C4" s="128"/>
      <c r="D4" s="128"/>
      <c r="E4" s="128"/>
      <c r="F4" s="128"/>
      <c r="G4" s="128"/>
      <c r="H4" s="125" t="s">
        <v>316</v>
      </c>
    </row>
    <row r="5" spans="1:11" ht="24" customHeight="1">
      <c r="A5" s="363" t="s">
        <v>16</v>
      </c>
      <c r="B5" s="363"/>
      <c r="C5" s="363"/>
      <c r="D5" s="363"/>
      <c r="E5" s="363" t="s">
        <v>17</v>
      </c>
      <c r="F5" s="402" t="s">
        <v>283</v>
      </c>
      <c r="G5" s="401"/>
      <c r="H5" s="363" t="s">
        <v>18</v>
      </c>
    </row>
    <row r="6" spans="1:11" ht="24.75" customHeight="1">
      <c r="A6" s="363"/>
      <c r="B6" s="363"/>
      <c r="C6" s="363"/>
      <c r="D6" s="363"/>
      <c r="E6" s="363"/>
      <c r="F6" s="403"/>
      <c r="G6" s="401"/>
      <c r="H6" s="363"/>
    </row>
    <row r="7" spans="1:11">
      <c r="A7" s="364" t="s">
        <v>19</v>
      </c>
      <c r="B7" s="364"/>
      <c r="C7" s="364"/>
      <c r="D7" s="364"/>
      <c r="E7" s="85"/>
      <c r="F7" s="85"/>
      <c r="G7" s="85"/>
      <c r="H7" s="85">
        <f>SUM(E7:G7)</f>
        <v>0</v>
      </c>
      <c r="K7" s="87"/>
    </row>
    <row r="8" spans="1:11">
      <c r="A8" s="354" t="s">
        <v>232</v>
      </c>
      <c r="B8" s="354"/>
      <c r="C8" s="354"/>
      <c r="D8" s="354"/>
      <c r="E8" s="75"/>
      <c r="F8" s="75"/>
      <c r="G8" s="75"/>
      <c r="H8" s="85">
        <f t="shared" ref="H8:H55" si="0">SUM(E8:G8)</f>
        <v>0</v>
      </c>
    </row>
    <row r="9" spans="1:11">
      <c r="A9" s="359" t="s">
        <v>314</v>
      </c>
      <c r="B9" s="359"/>
      <c r="C9" s="359"/>
      <c r="D9" s="359"/>
      <c r="E9" s="75"/>
      <c r="F9" s="75"/>
      <c r="G9" s="75"/>
      <c r="H9" s="85">
        <f t="shared" si="0"/>
        <v>0</v>
      </c>
    </row>
    <row r="10" spans="1:11">
      <c r="A10" s="354" t="s">
        <v>300</v>
      </c>
      <c r="B10" s="354"/>
      <c r="C10" s="354"/>
      <c r="D10" s="354"/>
      <c r="E10" s="230"/>
      <c r="F10" s="231"/>
      <c r="G10" s="231"/>
      <c r="H10" s="85">
        <f t="shared" si="0"/>
        <v>0</v>
      </c>
    </row>
    <row r="11" spans="1:11">
      <c r="A11" s="354" t="s">
        <v>23</v>
      </c>
      <c r="B11" s="354"/>
      <c r="C11" s="354"/>
      <c r="D11" s="354"/>
      <c r="E11" s="230"/>
      <c r="F11" s="231"/>
      <c r="G11" s="231"/>
      <c r="H11" s="85">
        <f t="shared" si="0"/>
        <v>0</v>
      </c>
      <c r="K11" s="87"/>
    </row>
    <row r="12" spans="1:11">
      <c r="A12" s="344" t="s">
        <v>296</v>
      </c>
      <c r="B12" s="344"/>
      <c r="C12" s="344"/>
      <c r="D12" s="344"/>
      <c r="E12" s="84">
        <f>E13+E14+E15+E16</f>
        <v>2802000</v>
      </c>
      <c r="F12" s="84">
        <f>SUM(F13:F16)</f>
        <v>0</v>
      </c>
      <c r="G12" s="84">
        <f>SUM(G13:G16)</f>
        <v>0</v>
      </c>
      <c r="H12" s="85">
        <f t="shared" si="0"/>
        <v>2802000</v>
      </c>
    </row>
    <row r="13" spans="1:11">
      <c r="A13" s="354" t="s">
        <v>24</v>
      </c>
      <c r="B13" s="354"/>
      <c r="C13" s="354"/>
      <c r="D13" s="354"/>
      <c r="E13" s="75">
        <v>2652000</v>
      </c>
      <c r="F13" s="75">
        <v>0</v>
      </c>
      <c r="G13" s="75">
        <v>0</v>
      </c>
      <c r="H13" s="85">
        <f t="shared" si="0"/>
        <v>2652000</v>
      </c>
    </row>
    <row r="14" spans="1:11">
      <c r="A14" s="354" t="s">
        <v>25</v>
      </c>
      <c r="B14" s="354"/>
      <c r="C14" s="354"/>
      <c r="D14" s="354"/>
      <c r="E14" s="230">
        <v>0</v>
      </c>
      <c r="F14" s="75">
        <v>0</v>
      </c>
      <c r="G14" s="75">
        <v>0</v>
      </c>
      <c r="H14" s="85">
        <f t="shared" si="0"/>
        <v>0</v>
      </c>
    </row>
    <row r="15" spans="1:11">
      <c r="A15" s="354" t="s">
        <v>26</v>
      </c>
      <c r="B15" s="354"/>
      <c r="C15" s="354"/>
      <c r="D15" s="354"/>
      <c r="E15" s="230">
        <v>150000</v>
      </c>
      <c r="F15" s="75">
        <v>0</v>
      </c>
      <c r="G15" s="75">
        <v>0</v>
      </c>
      <c r="H15" s="85">
        <f t="shared" si="0"/>
        <v>150000</v>
      </c>
    </row>
    <row r="16" spans="1:11">
      <c r="A16" s="354" t="s">
        <v>301</v>
      </c>
      <c r="B16" s="354"/>
      <c r="C16" s="354"/>
      <c r="D16" s="354"/>
      <c r="E16" s="230"/>
      <c r="F16" s="75">
        <v>0</v>
      </c>
      <c r="G16" s="75">
        <v>0</v>
      </c>
      <c r="H16" s="85">
        <f t="shared" si="0"/>
        <v>0</v>
      </c>
    </row>
    <row r="17" spans="1:11">
      <c r="A17" s="344" t="s">
        <v>302</v>
      </c>
      <c r="B17" s="344"/>
      <c r="C17" s="344"/>
      <c r="D17" s="344"/>
      <c r="E17" s="84">
        <f>E18+E19+E20+E21+E22</f>
        <v>102258712</v>
      </c>
      <c r="F17" s="84">
        <f>SUM(F18:F20)</f>
        <v>0</v>
      </c>
      <c r="G17" s="84">
        <f>SUM(G18:G20)</f>
        <v>0</v>
      </c>
      <c r="H17" s="85">
        <f t="shared" si="0"/>
        <v>102258712</v>
      </c>
    </row>
    <row r="18" spans="1:11">
      <c r="A18" s="354" t="s">
        <v>303</v>
      </c>
      <c r="B18" s="354"/>
      <c r="C18" s="354"/>
      <c r="D18" s="354"/>
      <c r="E18" s="75">
        <v>24613248</v>
      </c>
      <c r="F18" s="75">
        <v>0</v>
      </c>
      <c r="G18" s="75">
        <v>0</v>
      </c>
      <c r="H18" s="85">
        <f t="shared" si="0"/>
        <v>24613248</v>
      </c>
    </row>
    <row r="19" spans="1:11" ht="21" customHeight="1">
      <c r="A19" s="347" t="s">
        <v>295</v>
      </c>
      <c r="B19" s="347"/>
      <c r="C19" s="347"/>
      <c r="D19" s="347"/>
      <c r="E19" s="75">
        <v>28791250</v>
      </c>
      <c r="F19" s="75">
        <v>0</v>
      </c>
      <c r="G19" s="75">
        <v>0</v>
      </c>
      <c r="H19" s="85">
        <f t="shared" si="0"/>
        <v>28791250</v>
      </c>
    </row>
    <row r="20" spans="1:11">
      <c r="A20" s="354" t="s">
        <v>333</v>
      </c>
      <c r="B20" s="354"/>
      <c r="C20" s="354"/>
      <c r="D20" s="354"/>
      <c r="E20" s="75">
        <v>29060000</v>
      </c>
      <c r="F20" s="75">
        <v>0</v>
      </c>
      <c r="G20" s="75">
        <v>0</v>
      </c>
      <c r="H20" s="85">
        <f t="shared" si="0"/>
        <v>29060000</v>
      </c>
    </row>
    <row r="21" spans="1:11">
      <c r="A21" s="5" t="s">
        <v>284</v>
      </c>
      <c r="B21" s="5"/>
      <c r="C21" s="5"/>
      <c r="D21" s="5"/>
      <c r="E21" s="75">
        <v>17524214</v>
      </c>
      <c r="F21" s="75"/>
      <c r="G21" s="75"/>
      <c r="H21" s="85">
        <f>E21</f>
        <v>17524214</v>
      </c>
    </row>
    <row r="22" spans="1:11">
      <c r="A22" s="278" t="s">
        <v>305</v>
      </c>
      <c r="B22" s="278"/>
      <c r="C22" s="278"/>
      <c r="D22" s="278"/>
      <c r="E22" s="75">
        <v>2270000</v>
      </c>
      <c r="F22" s="75"/>
      <c r="G22" s="75"/>
      <c r="H22" s="85">
        <f>E22</f>
        <v>2270000</v>
      </c>
    </row>
    <row r="23" spans="1:11">
      <c r="A23" s="398" t="s">
        <v>164</v>
      </c>
      <c r="B23" s="399"/>
      <c r="C23" s="399"/>
      <c r="D23" s="399"/>
      <c r="E23" s="75"/>
      <c r="F23" s="79"/>
      <c r="G23" s="79"/>
      <c r="H23" s="85">
        <f t="shared" si="0"/>
        <v>0</v>
      </c>
    </row>
    <row r="24" spans="1:11">
      <c r="A24" s="398" t="s">
        <v>199</v>
      </c>
      <c r="B24" s="398"/>
      <c r="C24" s="398"/>
      <c r="D24" s="398"/>
      <c r="E24" s="284">
        <v>0</v>
      </c>
      <c r="F24" s="79"/>
      <c r="G24" s="79"/>
      <c r="H24" s="85">
        <f t="shared" si="0"/>
        <v>0</v>
      </c>
    </row>
    <row r="25" spans="1:11">
      <c r="A25" s="344" t="s">
        <v>304</v>
      </c>
      <c r="B25" s="344"/>
      <c r="C25" s="344"/>
      <c r="D25" s="344"/>
      <c r="E25" s="84">
        <v>16057213</v>
      </c>
      <c r="F25" s="79"/>
      <c r="G25" s="79"/>
      <c r="H25" s="85">
        <f t="shared" si="0"/>
        <v>16057213</v>
      </c>
      <c r="K25" s="87"/>
    </row>
    <row r="26" spans="1:11">
      <c r="A26" s="386" t="s">
        <v>200</v>
      </c>
      <c r="B26" s="386"/>
      <c r="C26" s="386"/>
      <c r="D26" s="386"/>
      <c r="E26" s="75">
        <f>+'2.4.-2.8'!B33</f>
        <v>0</v>
      </c>
      <c r="F26" s="79"/>
      <c r="G26" s="79"/>
      <c r="H26" s="85">
        <f t="shared" si="0"/>
        <v>0</v>
      </c>
    </row>
    <row r="27" spans="1:11">
      <c r="A27" s="377" t="s">
        <v>201</v>
      </c>
      <c r="B27" s="377"/>
      <c r="C27" s="377"/>
      <c r="D27" s="377"/>
      <c r="E27" s="232">
        <f>+E7+E12+E17+E23+E24+E25+E26</f>
        <v>121117925</v>
      </c>
      <c r="F27" s="232"/>
      <c r="G27" s="232"/>
      <c r="H27" s="85">
        <f t="shared" si="0"/>
        <v>121117925</v>
      </c>
    </row>
    <row r="28" spans="1:11">
      <c r="A28" s="389" t="s">
        <v>13</v>
      </c>
      <c r="B28" s="390"/>
      <c r="C28" s="390"/>
      <c r="D28" s="391"/>
      <c r="E28" s="75"/>
      <c r="F28" s="75"/>
      <c r="G28" s="75"/>
      <c r="H28" s="85">
        <f t="shared" si="0"/>
        <v>0</v>
      </c>
    </row>
    <row r="29" spans="1:11" ht="25.5" customHeight="1">
      <c r="A29" s="350" t="s">
        <v>202</v>
      </c>
      <c r="B29" s="360"/>
      <c r="C29" s="360"/>
      <c r="D29" s="351"/>
      <c r="E29" s="75">
        <v>17854566</v>
      </c>
      <c r="F29" s="75"/>
      <c r="G29" s="75"/>
      <c r="H29" s="85">
        <f t="shared" si="0"/>
        <v>17854566</v>
      </c>
    </row>
    <row r="30" spans="1:11" s="164" customFormat="1">
      <c r="A30" s="395" t="s">
        <v>203</v>
      </c>
      <c r="B30" s="396"/>
      <c r="C30" s="396"/>
      <c r="D30" s="397"/>
      <c r="E30" s="232"/>
      <c r="F30" s="243"/>
      <c r="G30" s="243"/>
      <c r="H30" s="232">
        <f t="shared" si="0"/>
        <v>0</v>
      </c>
      <c r="K30" s="188"/>
    </row>
    <row r="31" spans="1:11">
      <c r="A31" s="389" t="s">
        <v>204</v>
      </c>
      <c r="B31" s="390"/>
      <c r="C31" s="390"/>
      <c r="D31" s="391"/>
      <c r="E31" s="75"/>
      <c r="F31" s="75"/>
      <c r="G31" s="75"/>
      <c r="H31" s="85">
        <f t="shared" si="0"/>
        <v>0</v>
      </c>
    </row>
    <row r="32" spans="1:11">
      <c r="A32" s="348" t="s">
        <v>187</v>
      </c>
      <c r="B32" s="361"/>
      <c r="C32" s="361"/>
      <c r="D32" s="349"/>
      <c r="E32" s="75"/>
      <c r="F32" s="75"/>
      <c r="G32" s="75"/>
      <c r="H32" s="85">
        <f t="shared" si="0"/>
        <v>0</v>
      </c>
    </row>
    <row r="33" spans="1:8">
      <c r="A33" s="392" t="s">
        <v>205</v>
      </c>
      <c r="B33" s="393"/>
      <c r="C33" s="393"/>
      <c r="D33" s="394"/>
      <c r="E33" s="232">
        <f>SUM(E28:E32)</f>
        <v>17854566</v>
      </c>
      <c r="F33" s="232"/>
      <c r="G33" s="232"/>
      <c r="H33" s="85">
        <f t="shared" si="0"/>
        <v>17854566</v>
      </c>
    </row>
    <row r="34" spans="1:8" ht="12.75" customHeight="1">
      <c r="A34" s="377" t="s">
        <v>206</v>
      </c>
      <c r="B34" s="377"/>
      <c r="C34" s="377"/>
      <c r="D34" s="377"/>
      <c r="E34" s="232">
        <f>+E27+E33</f>
        <v>138972491</v>
      </c>
      <c r="F34" s="232"/>
      <c r="G34" s="232"/>
      <c r="H34" s="85">
        <f t="shared" si="0"/>
        <v>138972491</v>
      </c>
    </row>
    <row r="35" spans="1:8" ht="12.75" customHeight="1">
      <c r="A35" s="388"/>
      <c r="B35" s="388"/>
      <c r="C35" s="388"/>
      <c r="D35" s="388"/>
      <c r="E35" s="231"/>
      <c r="F35" s="231"/>
      <c r="G35" s="231"/>
      <c r="H35" s="85">
        <f t="shared" si="0"/>
        <v>0</v>
      </c>
    </row>
    <row r="36" spans="1:8" ht="12.75" customHeight="1">
      <c r="A36" s="344" t="s">
        <v>8</v>
      </c>
      <c r="B36" s="344"/>
      <c r="C36" s="344"/>
      <c r="D36" s="344"/>
      <c r="E36" s="77"/>
      <c r="F36" s="77"/>
      <c r="G36" s="77"/>
      <c r="H36" s="85">
        <f t="shared" si="0"/>
        <v>0</v>
      </c>
    </row>
    <row r="37" spans="1:8" ht="12.75" customHeight="1">
      <c r="A37" s="378" t="s">
        <v>27</v>
      </c>
      <c r="B37" s="378"/>
      <c r="C37" s="378"/>
      <c r="D37" s="378"/>
      <c r="E37" s="233"/>
      <c r="F37" s="76"/>
      <c r="G37" s="76"/>
      <c r="H37" s="85">
        <f t="shared" si="0"/>
        <v>0</v>
      </c>
    </row>
    <row r="38" spans="1:8" ht="12.75" customHeight="1">
      <c r="A38" s="379" t="s">
        <v>150</v>
      </c>
      <c r="B38" s="380"/>
      <c r="C38" s="380"/>
      <c r="D38" s="381"/>
      <c r="E38" s="233"/>
      <c r="F38" s="76"/>
      <c r="G38" s="76"/>
      <c r="H38" s="85">
        <f t="shared" si="0"/>
        <v>0</v>
      </c>
    </row>
    <row r="39" spans="1:8" ht="12.75" customHeight="1">
      <c r="A39" s="379" t="s">
        <v>151</v>
      </c>
      <c r="B39" s="380"/>
      <c r="C39" s="380"/>
      <c r="D39" s="381"/>
      <c r="E39" s="233"/>
      <c r="F39" s="76"/>
      <c r="G39" s="76"/>
      <c r="H39" s="85">
        <f t="shared" si="0"/>
        <v>0</v>
      </c>
    </row>
    <row r="40" spans="1:8" ht="12.75" customHeight="1">
      <c r="A40" s="379" t="s">
        <v>152</v>
      </c>
      <c r="B40" s="380"/>
      <c r="C40" s="380"/>
      <c r="D40" s="381"/>
      <c r="E40" s="233"/>
      <c r="F40" s="76"/>
      <c r="G40" s="76"/>
      <c r="H40" s="85">
        <f t="shared" si="0"/>
        <v>0</v>
      </c>
    </row>
    <row r="41" spans="1:8">
      <c r="A41" s="382" t="s">
        <v>28</v>
      </c>
      <c r="B41" s="382"/>
      <c r="C41" s="382"/>
      <c r="D41" s="382"/>
      <c r="E41" s="233"/>
      <c r="F41" s="76"/>
      <c r="G41" s="76"/>
      <c r="H41" s="85">
        <f t="shared" si="0"/>
        <v>0</v>
      </c>
    </row>
    <row r="42" spans="1:8">
      <c r="A42" s="383" t="s">
        <v>29</v>
      </c>
      <c r="B42" s="383"/>
      <c r="C42" s="383"/>
      <c r="D42" s="383"/>
      <c r="E42" s="233"/>
      <c r="F42" s="76"/>
      <c r="G42" s="76"/>
      <c r="H42" s="85">
        <f t="shared" si="0"/>
        <v>0</v>
      </c>
    </row>
    <row r="43" spans="1:8">
      <c r="A43" s="383" t="s">
        <v>30</v>
      </c>
      <c r="B43" s="383"/>
      <c r="C43" s="383"/>
      <c r="D43" s="383"/>
      <c r="E43" s="233"/>
      <c r="F43" s="76"/>
      <c r="G43" s="76"/>
      <c r="H43" s="85">
        <f t="shared" si="0"/>
        <v>0</v>
      </c>
    </row>
    <row r="44" spans="1:8" ht="12.75" customHeight="1">
      <c r="A44" s="384" t="s">
        <v>134</v>
      </c>
      <c r="B44" s="384"/>
      <c r="C44" s="384"/>
      <c r="D44" s="384"/>
      <c r="E44" s="76"/>
      <c r="F44" s="76"/>
      <c r="G44" s="76"/>
      <c r="H44" s="85">
        <f t="shared" si="0"/>
        <v>0</v>
      </c>
    </row>
    <row r="45" spans="1:8" ht="12.75" customHeight="1">
      <c r="A45" s="385" t="s">
        <v>207</v>
      </c>
      <c r="B45" s="385"/>
      <c r="C45" s="385"/>
      <c r="D45" s="385"/>
      <c r="E45" s="76"/>
      <c r="F45" s="76"/>
      <c r="G45" s="76"/>
      <c r="H45" s="85">
        <f t="shared" si="0"/>
        <v>0</v>
      </c>
    </row>
    <row r="46" spans="1:8">
      <c r="A46" s="386" t="s">
        <v>31</v>
      </c>
      <c r="B46" s="386"/>
      <c r="C46" s="386"/>
      <c r="D46" s="386"/>
      <c r="E46" s="76"/>
      <c r="F46" s="76"/>
      <c r="G46" s="76"/>
      <c r="H46" s="85">
        <f t="shared" si="0"/>
        <v>0</v>
      </c>
    </row>
    <row r="47" spans="1:8">
      <c r="A47" s="387" t="s">
        <v>208</v>
      </c>
      <c r="B47" s="387"/>
      <c r="C47" s="387"/>
      <c r="D47" s="387"/>
      <c r="E47" s="234">
        <f>+E36+E44+E45+E46</f>
        <v>0</v>
      </c>
      <c r="F47" s="234"/>
      <c r="G47" s="234"/>
      <c r="H47" s="85">
        <f t="shared" si="0"/>
        <v>0</v>
      </c>
    </row>
    <row r="48" spans="1:8">
      <c r="A48" s="378" t="s">
        <v>13</v>
      </c>
      <c r="B48" s="378"/>
      <c r="C48" s="378"/>
      <c r="D48" s="378"/>
      <c r="E48" s="76"/>
      <c r="F48" s="76"/>
      <c r="G48" s="76"/>
      <c r="H48" s="85">
        <f t="shared" si="0"/>
        <v>0</v>
      </c>
    </row>
    <row r="49" spans="1:8" ht="24" customHeight="1">
      <c r="A49" s="347" t="s">
        <v>202</v>
      </c>
      <c r="B49" s="347"/>
      <c r="C49" s="347"/>
      <c r="D49" s="347"/>
      <c r="E49" s="76">
        <v>29835886</v>
      </c>
      <c r="F49" s="76"/>
      <c r="G49" s="76"/>
      <c r="H49" s="85">
        <f t="shared" si="0"/>
        <v>29835886</v>
      </c>
    </row>
    <row r="50" spans="1:8" ht="12.75" customHeight="1">
      <c r="A50" s="354" t="s">
        <v>203</v>
      </c>
      <c r="B50" s="354"/>
      <c r="C50" s="354"/>
      <c r="D50" s="354"/>
      <c r="E50" s="76"/>
      <c r="F50" s="76"/>
      <c r="G50" s="76"/>
      <c r="H50" s="85">
        <f t="shared" si="0"/>
        <v>0</v>
      </c>
    </row>
    <row r="51" spans="1:8" ht="12.75" customHeight="1">
      <c r="A51" s="378" t="s">
        <v>204</v>
      </c>
      <c r="B51" s="378"/>
      <c r="C51" s="378"/>
      <c r="D51" s="378"/>
      <c r="E51" s="76"/>
      <c r="F51" s="76"/>
      <c r="G51" s="76"/>
      <c r="H51" s="85">
        <f t="shared" si="0"/>
        <v>0</v>
      </c>
    </row>
    <row r="52" spans="1:8" ht="12.75" customHeight="1">
      <c r="A52" s="354" t="s">
        <v>187</v>
      </c>
      <c r="B52" s="354"/>
      <c r="C52" s="354"/>
      <c r="D52" s="354"/>
      <c r="E52" s="76">
        <v>0</v>
      </c>
      <c r="F52" s="76"/>
      <c r="G52" s="76"/>
      <c r="H52" s="85">
        <f t="shared" si="0"/>
        <v>0</v>
      </c>
    </row>
    <row r="53" spans="1:8" ht="22.5" customHeight="1">
      <c r="A53" s="377" t="s">
        <v>209</v>
      </c>
      <c r="B53" s="377"/>
      <c r="C53" s="377"/>
      <c r="D53" s="377"/>
      <c r="E53" s="234">
        <f>SUM(E48:E52)</f>
        <v>29835886</v>
      </c>
      <c r="F53" s="234"/>
      <c r="G53" s="234"/>
      <c r="H53" s="85">
        <f t="shared" si="0"/>
        <v>29835886</v>
      </c>
    </row>
    <row r="54" spans="1:8">
      <c r="A54" s="377" t="s">
        <v>210</v>
      </c>
      <c r="B54" s="377"/>
      <c r="C54" s="377"/>
      <c r="D54" s="377"/>
      <c r="E54" s="234">
        <f>+E47+E53</f>
        <v>29835886</v>
      </c>
      <c r="F54" s="234"/>
      <c r="G54" s="234"/>
      <c r="H54" s="85">
        <f t="shared" si="0"/>
        <v>29835886</v>
      </c>
    </row>
    <row r="55" spans="1:8">
      <c r="A55" s="377" t="s">
        <v>193</v>
      </c>
      <c r="B55" s="377"/>
      <c r="C55" s="377"/>
      <c r="D55" s="377"/>
      <c r="E55" s="234">
        <f>+E34+E54</f>
        <v>168808377</v>
      </c>
      <c r="F55" s="234"/>
      <c r="G55" s="234"/>
      <c r="H55" s="85">
        <f t="shared" si="0"/>
        <v>168808377</v>
      </c>
    </row>
  </sheetData>
  <mergeCells count="54">
    <mergeCell ref="A1:H1"/>
    <mergeCell ref="A5:D6"/>
    <mergeCell ref="E5:E6"/>
    <mergeCell ref="G5:G6"/>
    <mergeCell ref="F5:F6"/>
    <mergeCell ref="H5:H6"/>
    <mergeCell ref="A3:G3"/>
    <mergeCell ref="A23:D23"/>
    <mergeCell ref="A24:D24"/>
    <mergeCell ref="A19:D19"/>
    <mergeCell ref="A9:D9"/>
    <mergeCell ref="A10:D10"/>
    <mergeCell ref="A11:D11"/>
    <mergeCell ref="A12:D12"/>
    <mergeCell ref="A18:D18"/>
    <mergeCell ref="A7:D7"/>
    <mergeCell ref="A8:D8"/>
    <mergeCell ref="A20:D20"/>
    <mergeCell ref="A13:D13"/>
    <mergeCell ref="A14:D14"/>
    <mergeCell ref="A15:D15"/>
    <mergeCell ref="A16:D16"/>
    <mergeCell ref="A17:D17"/>
    <mergeCell ref="A36:D36"/>
    <mergeCell ref="A35:D35"/>
    <mergeCell ref="A31:D31"/>
    <mergeCell ref="A25:D25"/>
    <mergeCell ref="A32:D32"/>
    <mergeCell ref="A33:D33"/>
    <mergeCell ref="A26:D26"/>
    <mergeCell ref="A27:D27"/>
    <mergeCell ref="A28:D28"/>
    <mergeCell ref="A29:D29"/>
    <mergeCell ref="A30:D30"/>
    <mergeCell ref="A34:D34"/>
    <mergeCell ref="A48:D48"/>
    <mergeCell ref="A37:D37"/>
    <mergeCell ref="A38:D38"/>
    <mergeCell ref="A40:D40"/>
    <mergeCell ref="A39:D39"/>
    <mergeCell ref="A41:D41"/>
    <mergeCell ref="A42:D42"/>
    <mergeCell ref="A43:D43"/>
    <mergeCell ref="A44:D44"/>
    <mergeCell ref="A45:D45"/>
    <mergeCell ref="A46:D46"/>
    <mergeCell ref="A47:D47"/>
    <mergeCell ref="A53:D53"/>
    <mergeCell ref="A54:D54"/>
    <mergeCell ref="A55:D55"/>
    <mergeCell ref="A49:D49"/>
    <mergeCell ref="A50:D50"/>
    <mergeCell ref="A51:D51"/>
    <mergeCell ref="A52:D52"/>
  </mergeCells>
  <phoneticPr fontId="24" type="noConversion"/>
  <pageMargins left="0.28999999999999998" right="0.31" top="0.44" bottom="0.39" header="0.28000000000000003" footer="0.18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22" workbookViewId="0">
      <selection activeCell="F42" sqref="F42"/>
    </sheetView>
  </sheetViews>
  <sheetFormatPr defaultRowHeight="12.75"/>
  <cols>
    <col min="2" max="2" width="23.140625" customWidth="1"/>
    <col min="3" max="3" width="10.28515625" customWidth="1"/>
    <col min="4" max="4" width="13" customWidth="1"/>
    <col min="5" max="5" width="12.5703125" customWidth="1"/>
    <col min="6" max="6" width="11.42578125" customWidth="1"/>
    <col min="7" max="7" width="13" customWidth="1"/>
    <col min="9" max="9" width="9.140625" style="87"/>
  </cols>
  <sheetData>
    <row r="1" spans="1:9">
      <c r="A1" s="213"/>
      <c r="B1" s="213"/>
      <c r="C1" s="213"/>
      <c r="D1" s="213"/>
      <c r="E1" s="213"/>
      <c r="F1" s="213"/>
      <c r="G1" s="213"/>
    </row>
    <row r="2" spans="1:9" ht="16.5" customHeight="1">
      <c r="A2" s="138"/>
      <c r="B2" s="138"/>
      <c r="C2" s="138"/>
      <c r="D2" s="138"/>
      <c r="E2" s="138"/>
      <c r="F2" s="138"/>
      <c r="G2" s="138"/>
    </row>
    <row r="3" spans="1:9" ht="12" customHeight="1">
      <c r="B3" s="17"/>
      <c r="C3" s="17"/>
      <c r="D3" s="25"/>
      <c r="F3" s="25"/>
      <c r="G3" s="25"/>
    </row>
    <row r="4" spans="1:9" ht="15" customHeight="1">
      <c r="B4" s="2"/>
      <c r="C4" s="2"/>
      <c r="D4" s="2" t="s">
        <v>265</v>
      </c>
      <c r="F4" s="87"/>
    </row>
    <row r="5" spans="1:9" ht="15" customHeight="1">
      <c r="F5" s="87"/>
    </row>
    <row r="6" spans="1:9" ht="15" customHeight="1">
      <c r="A6" s="138" t="s">
        <v>306</v>
      </c>
      <c r="B6" s="9"/>
      <c r="C6" s="9"/>
      <c r="D6" s="9"/>
      <c r="F6" s="87"/>
    </row>
    <row r="7" spans="1:9" ht="15" customHeight="1">
      <c r="A7" s="9"/>
      <c r="B7" s="9"/>
      <c r="C7" s="9"/>
      <c r="D7" s="9"/>
      <c r="F7" s="87"/>
    </row>
    <row r="8" spans="1:9" ht="15" customHeight="1">
      <c r="A8" s="433" t="s">
        <v>325</v>
      </c>
      <c r="B8" s="433"/>
      <c r="C8" s="433"/>
      <c r="D8" s="433"/>
      <c r="F8" s="87"/>
    </row>
    <row r="9" spans="1:9" ht="15" customHeight="1">
      <c r="A9" s="411" t="s">
        <v>16</v>
      </c>
      <c r="B9" s="411"/>
      <c r="C9" s="411"/>
      <c r="D9" s="439" t="s">
        <v>17</v>
      </c>
      <c r="F9" s="87"/>
      <c r="I9"/>
    </row>
    <row r="10" spans="1:9" ht="15" customHeight="1">
      <c r="A10" s="411"/>
      <c r="B10" s="411"/>
      <c r="C10" s="411"/>
      <c r="D10" s="439"/>
      <c r="F10" s="87"/>
      <c r="I10"/>
    </row>
    <row r="11" spans="1:9" ht="15" customHeight="1">
      <c r="A11" s="408" t="s">
        <v>232</v>
      </c>
      <c r="B11" s="409"/>
      <c r="C11" s="410"/>
      <c r="D11" s="80">
        <v>1841500</v>
      </c>
      <c r="F11" s="87"/>
      <c r="I11"/>
    </row>
    <row r="12" spans="1:9" ht="15" customHeight="1">
      <c r="A12" s="435" t="s">
        <v>233</v>
      </c>
      <c r="B12" s="436"/>
      <c r="C12" s="437"/>
      <c r="D12" s="80">
        <v>0</v>
      </c>
      <c r="F12" s="87"/>
      <c r="I12"/>
    </row>
    <row r="13" spans="1:9" ht="15" customHeight="1">
      <c r="A13" s="438" t="s">
        <v>307</v>
      </c>
      <c r="B13" s="438"/>
      <c r="C13" s="438"/>
      <c r="D13" s="80"/>
      <c r="F13" s="87"/>
      <c r="I13"/>
    </row>
    <row r="14" spans="1:9" ht="15" customHeight="1">
      <c r="A14" s="207" t="s">
        <v>234</v>
      </c>
      <c r="B14" s="208"/>
      <c r="C14" s="209"/>
      <c r="D14" s="80"/>
      <c r="E14">
        <f>+D14+D13+D18</f>
        <v>0</v>
      </c>
      <c r="F14" s="87"/>
      <c r="I14"/>
    </row>
    <row r="15" spans="1:9" ht="15" customHeight="1">
      <c r="A15" s="207" t="s">
        <v>235</v>
      </c>
      <c r="B15" s="208"/>
      <c r="C15" s="209"/>
      <c r="D15" s="80">
        <v>800000</v>
      </c>
      <c r="F15" s="87"/>
      <c r="I15"/>
    </row>
    <row r="16" spans="1:9" ht="15" customHeight="1">
      <c r="A16" s="207" t="s">
        <v>236</v>
      </c>
      <c r="B16" s="208"/>
      <c r="C16" s="209"/>
      <c r="D16" s="18"/>
      <c r="F16" s="87"/>
      <c r="I16"/>
    </row>
    <row r="17" spans="1:9" ht="15" customHeight="1">
      <c r="A17" s="210" t="s">
        <v>237</v>
      </c>
      <c r="B17" s="211"/>
      <c r="C17" s="212"/>
      <c r="D17" s="18"/>
      <c r="F17" s="87"/>
      <c r="I17"/>
    </row>
    <row r="18" spans="1:9" ht="15" customHeight="1">
      <c r="A18" s="210" t="s">
        <v>238</v>
      </c>
      <c r="B18" s="211"/>
      <c r="C18" s="212"/>
      <c r="D18" s="80">
        <v>0</v>
      </c>
      <c r="F18" s="87"/>
      <c r="I18"/>
    </row>
    <row r="19" spans="1:9" ht="15" customHeight="1">
      <c r="A19" s="210" t="s">
        <v>239</v>
      </c>
      <c r="B19" s="211"/>
      <c r="C19" s="212"/>
      <c r="D19" s="18"/>
      <c r="F19" s="87"/>
      <c r="I19"/>
    </row>
    <row r="20" spans="1:9" ht="15" customHeight="1">
      <c r="A20" s="210" t="s">
        <v>240</v>
      </c>
      <c r="B20" s="211"/>
      <c r="C20" s="212"/>
      <c r="D20" s="18"/>
      <c r="F20" s="87"/>
      <c r="I20"/>
    </row>
    <row r="21" spans="1:9" ht="15" customHeight="1">
      <c r="A21" s="210" t="s">
        <v>241</v>
      </c>
      <c r="B21" s="211"/>
      <c r="C21" s="212"/>
      <c r="D21" s="18"/>
      <c r="F21" s="87"/>
      <c r="I21"/>
    </row>
    <row r="22" spans="1:9" ht="15" customHeight="1">
      <c r="A22" s="210" t="s">
        <v>242</v>
      </c>
      <c r="B22" s="211"/>
      <c r="C22" s="212"/>
      <c r="D22" s="18"/>
      <c r="F22" s="87"/>
      <c r="I22"/>
    </row>
    <row r="23" spans="1:9" ht="15" customHeight="1">
      <c r="A23" s="210" t="s">
        <v>243</v>
      </c>
      <c r="B23" s="211"/>
      <c r="C23" s="212"/>
      <c r="D23" s="92"/>
      <c r="E23" s="23"/>
      <c r="F23" s="23"/>
      <c r="G23" s="23"/>
      <c r="I23"/>
    </row>
    <row r="24" spans="1:9" ht="15" customHeight="1">
      <c r="A24" s="210" t="s">
        <v>244</v>
      </c>
      <c r="B24" s="211"/>
      <c r="C24" s="212"/>
      <c r="D24" s="92"/>
      <c r="E24" s="2"/>
      <c r="F24" s="213"/>
      <c r="G24" s="213"/>
      <c r="I24"/>
    </row>
    <row r="25" spans="1:9" ht="15" customHeight="1">
      <c r="A25" s="210" t="s">
        <v>245</v>
      </c>
      <c r="B25" s="211"/>
      <c r="C25" s="212"/>
      <c r="D25" s="92"/>
      <c r="E25" s="23"/>
      <c r="F25" s="26"/>
      <c r="G25" s="23"/>
      <c r="I25"/>
    </row>
    <row r="26" spans="1:9" ht="15" customHeight="1">
      <c r="A26" s="210" t="s">
        <v>246</v>
      </c>
      <c r="B26" s="211"/>
      <c r="C26" s="212"/>
      <c r="D26" s="18"/>
      <c r="E26" s="1"/>
      <c r="F26" s="27"/>
      <c r="G26" s="1"/>
      <c r="I26"/>
    </row>
    <row r="27" spans="1:9" ht="15" customHeight="1">
      <c r="A27" s="210" t="s">
        <v>247</v>
      </c>
      <c r="B27" s="211"/>
      <c r="C27" s="212"/>
      <c r="D27" s="18"/>
      <c r="E27" s="1"/>
      <c r="G27" s="1"/>
      <c r="I27"/>
    </row>
    <row r="28" spans="1:9" ht="15" customHeight="1">
      <c r="A28" s="414" t="s">
        <v>256</v>
      </c>
      <c r="B28" s="415"/>
      <c r="C28" s="416"/>
      <c r="D28" s="81">
        <f>SUM(D11:D27)</f>
        <v>2641500</v>
      </c>
      <c r="E28" s="29"/>
      <c r="F28" s="28"/>
      <c r="G28" s="29"/>
      <c r="I28"/>
    </row>
    <row r="29" spans="1:9" ht="15" customHeight="1">
      <c r="A29" s="22"/>
      <c r="B29" s="23"/>
      <c r="C29" s="23"/>
      <c r="D29" s="23"/>
      <c r="E29" s="93"/>
      <c r="F29" s="29"/>
      <c r="G29" s="22"/>
    </row>
    <row r="30" spans="1:9" ht="15" customHeight="1">
      <c r="B30" s="2"/>
      <c r="C30" s="2"/>
      <c r="D30" s="2"/>
      <c r="E30" s="94"/>
      <c r="F30" s="23"/>
      <c r="G30" s="23"/>
    </row>
    <row r="31" spans="1:9" ht="12" customHeight="1">
      <c r="B31" s="25"/>
      <c r="C31" s="25"/>
      <c r="D31" s="2" t="s">
        <v>266</v>
      </c>
      <c r="E31" s="93"/>
      <c r="F31" s="23"/>
      <c r="G31" s="22"/>
    </row>
    <row r="32" spans="1:9" ht="18" customHeight="1">
      <c r="A32" s="412" t="s">
        <v>308</v>
      </c>
      <c r="B32" s="412"/>
      <c r="C32" s="412"/>
      <c r="D32" s="412"/>
      <c r="E32" s="95"/>
      <c r="F32" s="23"/>
      <c r="G32" s="23"/>
    </row>
    <row r="33" spans="1:7" ht="12" customHeight="1">
      <c r="A33" s="434" t="s">
        <v>315</v>
      </c>
      <c r="B33" s="434"/>
      <c r="C33" s="434"/>
      <c r="D33" s="434"/>
      <c r="E33" s="93"/>
      <c r="F33" s="23"/>
      <c r="G33" s="22"/>
    </row>
    <row r="34" spans="1:7" ht="17.25" customHeight="1">
      <c r="A34" s="405" t="s">
        <v>16</v>
      </c>
      <c r="B34" s="406"/>
      <c r="C34" s="407"/>
      <c r="D34" s="11" t="s">
        <v>17</v>
      </c>
      <c r="E34" s="94"/>
      <c r="F34" s="30"/>
      <c r="G34" s="23"/>
    </row>
    <row r="35" spans="1:7" ht="15" customHeight="1">
      <c r="A35" s="417" t="s">
        <v>34</v>
      </c>
      <c r="B35" s="418"/>
      <c r="C35" s="419"/>
      <c r="D35" s="98"/>
      <c r="E35" s="93"/>
      <c r="F35" s="30"/>
      <c r="G35" s="22"/>
    </row>
    <row r="36" spans="1:7">
      <c r="A36" s="420" t="s">
        <v>35</v>
      </c>
      <c r="B36" s="421"/>
      <c r="C36" s="422"/>
      <c r="D36" s="96"/>
      <c r="E36" s="94"/>
      <c r="F36" s="30"/>
      <c r="G36" s="23"/>
    </row>
    <row r="37" spans="1:7">
      <c r="A37" s="420" t="s">
        <v>36</v>
      </c>
      <c r="B37" s="421"/>
      <c r="C37" s="422"/>
      <c r="D37" s="96"/>
      <c r="E37" s="93"/>
      <c r="F37" s="23"/>
      <c r="G37" s="22"/>
    </row>
    <row r="38" spans="1:7">
      <c r="A38" s="420" t="s">
        <v>37</v>
      </c>
      <c r="B38" s="421"/>
      <c r="C38" s="422"/>
      <c r="D38" s="96">
        <v>1152000</v>
      </c>
      <c r="E38" s="23"/>
      <c r="F38" s="23"/>
      <c r="G38" s="23"/>
    </row>
    <row r="39" spans="1:7">
      <c r="A39" s="427" t="s">
        <v>38</v>
      </c>
      <c r="B39" s="428"/>
      <c r="C39" s="429"/>
      <c r="D39" s="96"/>
      <c r="E39" s="23"/>
      <c r="F39" s="23"/>
      <c r="G39" s="23"/>
    </row>
    <row r="40" spans="1:7">
      <c r="A40" s="430" t="s">
        <v>39</v>
      </c>
      <c r="B40" s="431"/>
      <c r="C40" s="432"/>
      <c r="D40" s="97"/>
    </row>
    <row r="41" spans="1:7" ht="24.75" customHeight="1">
      <c r="A41" s="423" t="s">
        <v>40</v>
      </c>
      <c r="B41" s="424"/>
      <c r="C41" s="425"/>
      <c r="D41" s="97">
        <v>1500000</v>
      </c>
    </row>
    <row r="42" spans="1:7" ht="24.75" customHeight="1">
      <c r="A42" s="423" t="s">
        <v>41</v>
      </c>
      <c r="B42" s="424"/>
      <c r="C42" s="425"/>
      <c r="D42" s="97"/>
    </row>
    <row r="43" spans="1:7" ht="15.75" customHeight="1">
      <c r="A43" s="423" t="s">
        <v>309</v>
      </c>
      <c r="B43" s="424"/>
      <c r="C43" s="425"/>
      <c r="D43" s="97">
        <v>0</v>
      </c>
    </row>
    <row r="44" spans="1:7" ht="16.5" customHeight="1">
      <c r="A44" s="423" t="s">
        <v>310</v>
      </c>
      <c r="B44" s="424"/>
      <c r="C44" s="425"/>
      <c r="D44" s="97">
        <v>150000</v>
      </c>
    </row>
    <row r="45" spans="1:7" ht="13.5" customHeight="1">
      <c r="A45" s="414" t="s">
        <v>311</v>
      </c>
      <c r="B45" s="415"/>
      <c r="C45" s="416"/>
      <c r="D45" s="90">
        <f>SUM(D35:D44)</f>
        <v>2802000</v>
      </c>
    </row>
    <row r="46" spans="1:7" ht="14.25" customHeight="1">
      <c r="A46" s="413"/>
      <c r="B46" s="413"/>
      <c r="C46" s="413"/>
      <c r="D46" s="413"/>
    </row>
    <row r="47" spans="1:7" ht="14.25" customHeight="1">
      <c r="A47" s="426"/>
      <c r="B47" s="426"/>
      <c r="C47" s="426"/>
      <c r="D47" s="426"/>
    </row>
  </sheetData>
  <mergeCells count="23">
    <mergeCell ref="A8:D8"/>
    <mergeCell ref="A33:D33"/>
    <mergeCell ref="A12:C12"/>
    <mergeCell ref="A13:C13"/>
    <mergeCell ref="A28:C28"/>
    <mergeCell ref="D9:D10"/>
    <mergeCell ref="A47:D47"/>
    <mergeCell ref="A39:C39"/>
    <mergeCell ref="A40:C40"/>
    <mergeCell ref="A41:C41"/>
    <mergeCell ref="A42:C42"/>
    <mergeCell ref="A34:C34"/>
    <mergeCell ref="A11:C11"/>
    <mergeCell ref="A9:C10"/>
    <mergeCell ref="A32:D32"/>
    <mergeCell ref="A46:D46"/>
    <mergeCell ref="A45:C45"/>
    <mergeCell ref="A35:C35"/>
    <mergeCell ref="A36:C36"/>
    <mergeCell ref="A37:C37"/>
    <mergeCell ref="A38:C38"/>
    <mergeCell ref="A43:C43"/>
    <mergeCell ref="A44:C44"/>
  </mergeCells>
  <phoneticPr fontId="24" type="noConversion"/>
  <pageMargins left="0.19685039370078741" right="0.19685039370078741" top="0.31496062992125984" bottom="0.23622047244094491" header="0.15748031496062992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5" workbookViewId="0">
      <selection activeCell="D36" sqref="D36"/>
    </sheetView>
  </sheetViews>
  <sheetFormatPr defaultRowHeight="12.75"/>
  <cols>
    <col min="1" max="1" width="57.140625" customWidth="1"/>
    <col min="2" max="2" width="16.140625" customWidth="1"/>
    <col min="3" max="3" width="10.85546875" customWidth="1"/>
    <col min="4" max="4" width="16.7109375" customWidth="1"/>
    <col min="5" max="5" width="12.5703125" customWidth="1"/>
    <col min="6" max="6" width="11.140625" bestFit="1" customWidth="1"/>
  </cols>
  <sheetData>
    <row r="1" spans="1:6">
      <c r="A1" s="441" t="s">
        <v>267</v>
      </c>
      <c r="B1" s="441"/>
      <c r="C1" s="441"/>
      <c r="D1" s="441"/>
    </row>
    <row r="2" spans="1:6" ht="12" customHeight="1">
      <c r="A2" s="146" t="s">
        <v>158</v>
      </c>
    </row>
    <row r="3" spans="1:6">
      <c r="A3" s="310" t="s">
        <v>285</v>
      </c>
      <c r="B3" s="310"/>
    </row>
    <row r="4" spans="1:6">
      <c r="A4" s="440" t="s">
        <v>135</v>
      </c>
      <c r="B4" s="440"/>
      <c r="D4" t="s">
        <v>159</v>
      </c>
    </row>
    <row r="5" spans="1:6" ht="22.5">
      <c r="A5" s="33" t="s">
        <v>43</v>
      </c>
      <c r="B5" s="61" t="s">
        <v>136</v>
      </c>
      <c r="C5" s="67" t="s">
        <v>137</v>
      </c>
      <c r="D5" s="49" t="s">
        <v>138</v>
      </c>
    </row>
    <row r="6" spans="1:6">
      <c r="A6" s="311" t="s">
        <v>368</v>
      </c>
      <c r="B6" s="327">
        <v>0</v>
      </c>
      <c r="C6" s="328"/>
      <c r="D6" s="329">
        <v>0</v>
      </c>
      <c r="F6">
        <v>89603000</v>
      </c>
    </row>
    <row r="7" spans="1:6" ht="25.5">
      <c r="A7" s="312" t="s">
        <v>369</v>
      </c>
      <c r="B7" s="311"/>
      <c r="C7" s="83"/>
      <c r="D7" s="330">
        <v>4254433</v>
      </c>
      <c r="F7" s="87" t="e">
        <f>+#REF!-F6</f>
        <v>#REF!</v>
      </c>
    </row>
    <row r="8" spans="1:6">
      <c r="A8" s="335" t="s">
        <v>383</v>
      </c>
      <c r="B8" s="311"/>
      <c r="C8" s="83"/>
      <c r="D8" s="330">
        <v>3468594</v>
      </c>
    </row>
    <row r="9" spans="1:6">
      <c r="A9" s="312" t="s">
        <v>370</v>
      </c>
      <c r="B9" s="311"/>
      <c r="C9" s="83"/>
      <c r="D9" s="330">
        <v>494876</v>
      </c>
    </row>
    <row r="10" spans="1:6" ht="15" customHeight="1">
      <c r="A10" s="312" t="s">
        <v>371</v>
      </c>
      <c r="B10" s="311"/>
      <c r="C10" s="83"/>
      <c r="D10" s="330">
        <v>4516597</v>
      </c>
    </row>
    <row r="11" spans="1:6">
      <c r="A11" s="312" t="s">
        <v>372</v>
      </c>
      <c r="B11" s="311"/>
      <c r="C11" s="83"/>
      <c r="D11" s="330">
        <v>11878748</v>
      </c>
    </row>
    <row r="12" spans="1:6" s="101" customFormat="1" ht="27" customHeight="1">
      <c r="A12" s="331" t="s">
        <v>373</v>
      </c>
      <c r="B12" s="61"/>
      <c r="C12" s="67"/>
      <c r="D12" s="67">
        <f>D6+D7+D8+D9+D10+D11</f>
        <v>24613248</v>
      </c>
    </row>
    <row r="13" spans="1:6" s="101" customFormat="1">
      <c r="C13" s="100"/>
      <c r="D13" s="100"/>
    </row>
    <row r="14" spans="1:6" s="101" customFormat="1">
      <c r="A14" s="101" t="s">
        <v>292</v>
      </c>
      <c r="C14" s="100"/>
      <c r="D14" s="100"/>
    </row>
    <row r="15" spans="1:6" s="101" customFormat="1">
      <c r="C15" s="100"/>
      <c r="D15" s="100"/>
    </row>
    <row r="16" spans="1:6" s="101" customFormat="1">
      <c r="A16" s="332" t="s">
        <v>374</v>
      </c>
      <c r="B16" s="332">
        <v>3.9</v>
      </c>
      <c r="C16" s="333">
        <v>4861500</v>
      </c>
      <c r="D16" s="330">
        <v>18959850</v>
      </c>
    </row>
    <row r="17" spans="1:6" s="101" customFormat="1" ht="27" customHeight="1">
      <c r="A17" s="334" t="s">
        <v>375</v>
      </c>
      <c r="B17" s="332">
        <v>2</v>
      </c>
      <c r="C17" s="333">
        <v>2919000</v>
      </c>
      <c r="D17" s="330">
        <v>5838000</v>
      </c>
    </row>
    <row r="18" spans="1:6" s="101" customFormat="1">
      <c r="A18" s="332" t="s">
        <v>376</v>
      </c>
      <c r="B18" s="332">
        <v>41</v>
      </c>
      <c r="C18" s="333">
        <v>97400</v>
      </c>
      <c r="D18" s="330">
        <v>3993400</v>
      </c>
    </row>
    <row r="19" spans="1:6" s="101" customFormat="1">
      <c r="A19" s="61"/>
      <c r="B19" s="332"/>
      <c r="C19" s="333"/>
      <c r="D19" s="330"/>
    </row>
    <row r="20" spans="1:6" s="101" customFormat="1">
      <c r="A20" s="332"/>
      <c r="B20" s="332"/>
      <c r="C20" s="333"/>
      <c r="D20" s="330"/>
    </row>
    <row r="21" spans="1:6" s="101" customFormat="1" ht="25.5">
      <c r="A21" s="331" t="s">
        <v>377</v>
      </c>
      <c r="B21" s="332"/>
      <c r="C21" s="333"/>
      <c r="D21" s="67">
        <f>SUM(D16:D20)</f>
        <v>28791250</v>
      </c>
    </row>
    <row r="22" spans="1:6" ht="15" customHeight="1"/>
    <row r="23" spans="1:6" ht="12.75" customHeight="1">
      <c r="D23" s="87"/>
    </row>
    <row r="24" spans="1:6" ht="12" customHeight="1">
      <c r="A24" s="148" t="s">
        <v>293</v>
      </c>
    </row>
    <row r="25" spans="1:6">
      <c r="F25" s="87" t="e">
        <f>+#REF!+#REF!+#REF!+#REF!</f>
        <v>#REF!</v>
      </c>
    </row>
    <row r="26" spans="1:6" ht="22.5">
      <c r="A26" s="69" t="s">
        <v>43</v>
      </c>
      <c r="B26" s="70" t="s">
        <v>136</v>
      </c>
      <c r="C26" s="71" t="s">
        <v>137</v>
      </c>
      <c r="D26" s="72" t="s">
        <v>138</v>
      </c>
      <c r="F26" s="87"/>
    </row>
    <row r="27" spans="1:6" ht="25.5">
      <c r="A27" s="334" t="s">
        <v>378</v>
      </c>
      <c r="B27" s="311"/>
      <c r="C27" s="83"/>
      <c r="D27" s="83">
        <v>29060000</v>
      </c>
    </row>
    <row r="28" spans="1:6">
      <c r="A28" s="332"/>
      <c r="B28" s="311"/>
      <c r="C28" s="83"/>
      <c r="D28" s="333" t="s">
        <v>332</v>
      </c>
      <c r="F28" s="87"/>
    </row>
    <row r="29" spans="1:6">
      <c r="A29" s="334" t="s">
        <v>379</v>
      </c>
      <c r="B29" s="311">
        <v>3.87</v>
      </c>
      <c r="C29" s="83">
        <v>2376000</v>
      </c>
      <c r="D29" s="83">
        <v>9195120</v>
      </c>
    </row>
    <row r="30" spans="1:6">
      <c r="A30" s="332" t="s">
        <v>380</v>
      </c>
      <c r="B30" s="311"/>
      <c r="C30" s="83"/>
      <c r="D30" s="83">
        <v>4671974</v>
      </c>
    </row>
    <row r="31" spans="1:6">
      <c r="A31" s="442" t="s">
        <v>381</v>
      </c>
      <c r="B31" s="444">
        <v>6416</v>
      </c>
      <c r="C31" s="445">
        <v>570</v>
      </c>
      <c r="D31" s="445">
        <v>3657120</v>
      </c>
    </row>
    <row r="32" spans="1:6">
      <c r="A32" s="443"/>
      <c r="B32" s="443"/>
      <c r="C32" s="446"/>
      <c r="D32" s="446"/>
    </row>
    <row r="33" spans="1:6" s="101" customFormat="1">
      <c r="A33" s="61" t="s">
        <v>101</v>
      </c>
      <c r="B33" s="61"/>
      <c r="C33" s="61"/>
      <c r="D33" s="67">
        <f>SUM(D27:D32)</f>
        <v>46584214</v>
      </c>
      <c r="E33" s="100" t="e">
        <f>+D33-#REF!-#REF!</f>
        <v>#REF!</v>
      </c>
      <c r="F33" s="100" t="e">
        <f>+D33-#REF!</f>
        <v>#REF!</v>
      </c>
    </row>
    <row r="35" spans="1:6">
      <c r="A35" s="61" t="s">
        <v>382</v>
      </c>
      <c r="B35" s="333">
        <v>2170</v>
      </c>
      <c r="C35" s="67"/>
      <c r="D35" s="67">
        <v>2270000</v>
      </c>
    </row>
    <row r="36" spans="1:6">
      <c r="A36" s="61" t="s">
        <v>286</v>
      </c>
      <c r="B36" s="67"/>
      <c r="C36" s="67"/>
      <c r="D36" s="67"/>
    </row>
    <row r="38" spans="1:6" s="101" customFormat="1">
      <c r="A38" s="61" t="s">
        <v>248</v>
      </c>
      <c r="B38" s="61"/>
      <c r="C38" s="61"/>
      <c r="D38" s="67">
        <f>D12+D21+D33+D35+D36</f>
        <v>102258712</v>
      </c>
    </row>
    <row r="42" spans="1:6" ht="12.75" customHeight="1"/>
  </sheetData>
  <mergeCells count="6">
    <mergeCell ref="A4:B4"/>
    <mergeCell ref="A1:D1"/>
    <mergeCell ref="A31:A32"/>
    <mergeCell ref="B31:B32"/>
    <mergeCell ref="C31:C32"/>
    <mergeCell ref="D31:D32"/>
  </mergeCells>
  <phoneticPr fontId="24" type="noConversion"/>
  <pageMargins left="0.17" right="0.18" top="0.31" bottom="0.59" header="0.22" footer="0.46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43" workbookViewId="0">
      <selection activeCell="E19" sqref="E19"/>
    </sheetView>
  </sheetViews>
  <sheetFormatPr defaultRowHeight="12.75"/>
  <cols>
    <col min="1" max="1" width="54.140625" customWidth="1"/>
    <col min="2" max="2" width="18.28515625" customWidth="1"/>
  </cols>
  <sheetData>
    <row r="2" spans="1:2">
      <c r="A2" s="441" t="s">
        <v>268</v>
      </c>
      <c r="B2" s="441"/>
    </row>
    <row r="4" spans="1:2">
      <c r="A4" s="447" t="s">
        <v>212</v>
      </c>
      <c r="B4" s="447"/>
    </row>
    <row r="5" spans="1:2">
      <c r="A5" s="434" t="s">
        <v>315</v>
      </c>
      <c r="B5" s="434"/>
    </row>
    <row r="6" spans="1:2">
      <c r="A6" s="33" t="s">
        <v>43</v>
      </c>
      <c r="B6" s="34" t="s">
        <v>44</v>
      </c>
    </row>
    <row r="7" spans="1:2">
      <c r="A7" s="21"/>
      <c r="B7" s="20"/>
    </row>
    <row r="8" spans="1:2">
      <c r="A8" s="21"/>
      <c r="B8" s="20"/>
    </row>
    <row r="9" spans="1:2">
      <c r="A9" s="35" t="s">
        <v>211</v>
      </c>
      <c r="B9" s="62"/>
    </row>
    <row r="10" spans="1:2">
      <c r="B10" s="2"/>
    </row>
    <row r="11" spans="1:2">
      <c r="A11" s="279" t="s">
        <v>312</v>
      </c>
      <c r="B11" s="32"/>
    </row>
    <row r="12" spans="1:2">
      <c r="B12" s="2" t="s">
        <v>269</v>
      </c>
    </row>
    <row r="13" spans="1:2" ht="12.75" customHeight="1">
      <c r="A13" s="448" t="s">
        <v>43</v>
      </c>
      <c r="B13" s="449" t="s">
        <v>44</v>
      </c>
    </row>
    <row r="14" spans="1:2">
      <c r="A14" s="448"/>
      <c r="B14" s="449"/>
    </row>
    <row r="15" spans="1:2">
      <c r="A15" s="220"/>
      <c r="B15" s="236"/>
    </row>
    <row r="16" spans="1:2">
      <c r="A16" s="221" t="s">
        <v>331</v>
      </c>
      <c r="B16" s="236">
        <v>14068473</v>
      </c>
    </row>
    <row r="17" spans="1:2">
      <c r="A17" s="220" t="s">
        <v>384</v>
      </c>
      <c r="B17" s="236">
        <v>1988740</v>
      </c>
    </row>
    <row r="18" spans="1:2">
      <c r="A18" s="220"/>
      <c r="B18" s="236"/>
    </row>
    <row r="19" spans="1:2">
      <c r="A19" s="117"/>
      <c r="B19" s="103"/>
    </row>
    <row r="20" spans="1:2">
      <c r="A20" s="222"/>
      <c r="B20" s="103"/>
    </row>
    <row r="21" spans="1:2">
      <c r="A21" s="117"/>
      <c r="B21" s="121"/>
    </row>
    <row r="22" spans="1:2">
      <c r="A22" s="117"/>
      <c r="B22" s="121"/>
    </row>
    <row r="23" spans="1:2">
      <c r="A23" s="271"/>
      <c r="B23" s="231"/>
    </row>
    <row r="24" spans="1:2" ht="25.5">
      <c r="A24" s="177" t="s">
        <v>215</v>
      </c>
      <c r="B24" s="90">
        <f>B16+B17</f>
        <v>16057213</v>
      </c>
    </row>
    <row r="26" spans="1:2">
      <c r="B26" s="2" t="s">
        <v>270</v>
      </c>
    </row>
    <row r="27" spans="1:2">
      <c r="A27" s="78" t="s">
        <v>213</v>
      </c>
      <c r="B27" s="32"/>
    </row>
    <row r="28" spans="1:2">
      <c r="B28" s="17"/>
    </row>
    <row r="29" spans="1:2" ht="12.75" customHeight="1">
      <c r="A29" s="448" t="s">
        <v>43</v>
      </c>
      <c r="B29" s="449" t="s">
        <v>44</v>
      </c>
    </row>
    <row r="30" spans="1:2">
      <c r="A30" s="448"/>
      <c r="B30" s="449"/>
    </row>
    <row r="31" spans="1:2">
      <c r="A31" s="223"/>
      <c r="B31" s="20"/>
    </row>
    <row r="32" spans="1:2">
      <c r="A32" s="223"/>
      <c r="B32" s="20"/>
    </row>
    <row r="33" spans="1:2">
      <c r="A33" s="215" t="s">
        <v>216</v>
      </c>
      <c r="B33" s="74">
        <f>SUM(B31:B32)</f>
        <v>0</v>
      </c>
    </row>
    <row r="34" spans="1:2">
      <c r="B34" s="2"/>
    </row>
    <row r="35" spans="1:2">
      <c r="B35" s="2"/>
    </row>
    <row r="36" spans="1:2">
      <c r="B36" s="2" t="s">
        <v>271</v>
      </c>
    </row>
    <row r="37" spans="1:2">
      <c r="A37" s="78" t="s">
        <v>214</v>
      </c>
      <c r="B37" s="32"/>
    </row>
    <row r="38" spans="1:2">
      <c r="B38" s="17"/>
    </row>
    <row r="39" spans="1:2" ht="12.75" customHeight="1">
      <c r="A39" s="448" t="s">
        <v>43</v>
      </c>
      <c r="B39" s="449" t="s">
        <v>44</v>
      </c>
    </row>
    <row r="40" spans="1:2">
      <c r="A40" s="448"/>
      <c r="B40" s="449"/>
    </row>
    <row r="41" spans="1:2">
      <c r="A41" s="139"/>
      <c r="B41" s="140"/>
    </row>
    <row r="42" spans="1:2">
      <c r="A42" s="223"/>
      <c r="B42" s="20"/>
    </row>
    <row r="43" spans="1:2" ht="25.5">
      <c r="A43" s="177" t="s">
        <v>217</v>
      </c>
      <c r="B43" s="90"/>
    </row>
    <row r="45" spans="1:2">
      <c r="B45" s="2" t="s">
        <v>272</v>
      </c>
    </row>
    <row r="46" spans="1:2">
      <c r="A46" s="78" t="s">
        <v>218</v>
      </c>
      <c r="B46" s="32"/>
    </row>
    <row r="47" spans="1:2">
      <c r="A47" s="17" t="s">
        <v>42</v>
      </c>
      <c r="B47" s="17"/>
    </row>
    <row r="48" spans="1:2" ht="12.75" customHeight="1">
      <c r="A48" s="450" t="s">
        <v>43</v>
      </c>
      <c r="B48" s="452" t="s">
        <v>44</v>
      </c>
    </row>
    <row r="49" spans="1:2">
      <c r="A49" s="451"/>
      <c r="B49" s="453"/>
    </row>
    <row r="50" spans="1:2">
      <c r="A50" s="235"/>
      <c r="B50" s="228"/>
    </row>
    <row r="51" spans="1:2">
      <c r="A51" s="235"/>
      <c r="B51" s="228"/>
    </row>
    <row r="52" spans="1:2">
      <c r="A52" s="21"/>
      <c r="B52" s="275"/>
    </row>
    <row r="53" spans="1:2">
      <c r="A53" s="21"/>
      <c r="B53" s="20"/>
    </row>
    <row r="54" spans="1:2">
      <c r="A54" s="16" t="s">
        <v>219</v>
      </c>
      <c r="B54" s="74"/>
    </row>
  </sheetData>
  <mergeCells count="11">
    <mergeCell ref="A29:A30"/>
    <mergeCell ref="B29:B30"/>
    <mergeCell ref="A48:A49"/>
    <mergeCell ref="B48:B49"/>
    <mergeCell ref="A39:A40"/>
    <mergeCell ref="B39:B40"/>
    <mergeCell ref="A2:B2"/>
    <mergeCell ref="A4:B4"/>
    <mergeCell ref="A5:B5"/>
    <mergeCell ref="A13:A14"/>
    <mergeCell ref="B13:B14"/>
  </mergeCells>
  <phoneticPr fontId="24" type="noConversion"/>
  <pageMargins left="0.26" right="0.2" top="0.74" bottom="0.32" header="0.17" footer="0.18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selection activeCell="E63" sqref="E63"/>
    </sheetView>
  </sheetViews>
  <sheetFormatPr defaultColWidth="9.140625" defaultRowHeight="12"/>
  <cols>
    <col min="1" max="1" width="55.5703125" style="128" customWidth="1"/>
    <col min="2" max="3" width="12.42578125" style="128" customWidth="1"/>
    <col min="4" max="4" width="11.28515625" style="128" customWidth="1"/>
    <col min="5" max="5" width="12.85546875" style="128" customWidth="1"/>
    <col min="6" max="6" width="6" style="128" customWidth="1"/>
    <col min="7" max="7" width="9.28515625" style="128" customWidth="1"/>
    <col min="8" max="8" width="9.140625" style="128"/>
    <col min="9" max="9" width="14.7109375" style="128" customWidth="1"/>
    <col min="10" max="10" width="11.140625" style="128" customWidth="1"/>
    <col min="11" max="11" width="14.28515625" style="128" customWidth="1"/>
    <col min="12" max="12" width="12.85546875" style="128" customWidth="1"/>
    <col min="13" max="13" width="15.28515625" style="128" customWidth="1"/>
    <col min="14" max="16384" width="9.140625" style="128"/>
  </cols>
  <sheetData>
    <row r="1" spans="1:8" ht="12" customHeight="1">
      <c r="B1" s="240"/>
      <c r="C1" s="240"/>
      <c r="D1" s="240" t="s">
        <v>257</v>
      </c>
      <c r="E1" s="240"/>
    </row>
    <row r="2" spans="1:8" ht="19.5" customHeight="1">
      <c r="E2" s="229"/>
    </row>
    <row r="3" spans="1:8" ht="14.25" customHeight="1">
      <c r="A3" s="241" t="s">
        <v>367</v>
      </c>
      <c r="B3" s="241"/>
      <c r="C3" s="241"/>
      <c r="D3" s="241"/>
      <c r="E3" s="218"/>
    </row>
    <row r="4" spans="1:8" ht="12" customHeight="1">
      <c r="E4" s="125" t="s">
        <v>316</v>
      </c>
    </row>
    <row r="5" spans="1:8" ht="24" customHeight="1">
      <c r="A5" s="363" t="s">
        <v>16</v>
      </c>
      <c r="B5" s="363" t="s">
        <v>17</v>
      </c>
      <c r="C5" s="402" t="s">
        <v>287</v>
      </c>
      <c r="D5" s="401"/>
      <c r="E5" s="363" t="s">
        <v>18</v>
      </c>
    </row>
    <row r="6" spans="1:8" ht="24.75" customHeight="1">
      <c r="A6" s="363"/>
      <c r="B6" s="363"/>
      <c r="C6" s="403"/>
      <c r="D6" s="401"/>
      <c r="E6" s="363"/>
    </row>
    <row r="7" spans="1:8">
      <c r="A7" s="13" t="s">
        <v>19</v>
      </c>
      <c r="B7" s="85">
        <v>2641500</v>
      </c>
      <c r="C7" s="85"/>
      <c r="D7" s="85"/>
      <c r="E7" s="85">
        <f>SUM(B7:D7)</f>
        <v>2641500</v>
      </c>
      <c r="H7" s="237"/>
    </row>
    <row r="8" spans="1:8">
      <c r="A8" s="5" t="s">
        <v>20</v>
      </c>
      <c r="B8" s="85"/>
      <c r="C8" s="85"/>
      <c r="D8" s="85"/>
      <c r="E8" s="85">
        <f t="shared" ref="E8:E58" si="0">SUM(B8:D8)</f>
        <v>0</v>
      </c>
    </row>
    <row r="9" spans="1:8">
      <c r="A9" s="86" t="s">
        <v>21</v>
      </c>
      <c r="B9" s="85">
        <v>2641500</v>
      </c>
      <c r="C9" s="85"/>
      <c r="D9" s="85"/>
      <c r="E9" s="85">
        <f t="shared" si="0"/>
        <v>2641500</v>
      </c>
    </row>
    <row r="10" spans="1:8">
      <c r="A10" s="63" t="s">
        <v>124</v>
      </c>
      <c r="B10" s="281">
        <v>0</v>
      </c>
      <c r="C10" s="85"/>
      <c r="D10" s="85"/>
      <c r="E10" s="281">
        <f t="shared" si="0"/>
        <v>0</v>
      </c>
    </row>
    <row r="11" spans="1:8">
      <c r="A11" s="64" t="s">
        <v>125</v>
      </c>
      <c r="B11" s="281">
        <v>1841500</v>
      </c>
      <c r="C11" s="281"/>
      <c r="D11" s="281"/>
      <c r="E11" s="281">
        <f t="shared" si="0"/>
        <v>1841500</v>
      </c>
      <c r="H11" s="237"/>
    </row>
    <row r="12" spans="1:8" ht="16.5" customHeight="1">
      <c r="A12" s="65" t="s">
        <v>126</v>
      </c>
      <c r="B12" s="85"/>
      <c r="C12" s="85"/>
      <c r="D12" s="85"/>
      <c r="E12" s="85">
        <f t="shared" si="0"/>
        <v>0</v>
      </c>
    </row>
    <row r="13" spans="1:8">
      <c r="A13" s="64" t="s">
        <v>127</v>
      </c>
      <c r="B13" s="85"/>
      <c r="C13" s="85"/>
      <c r="D13" s="85"/>
      <c r="E13" s="85">
        <f t="shared" si="0"/>
        <v>0</v>
      </c>
    </row>
    <row r="14" spans="1:8">
      <c r="A14" s="64" t="s">
        <v>128</v>
      </c>
      <c r="B14" s="281">
        <v>800000</v>
      </c>
      <c r="C14" s="85"/>
      <c r="D14" s="85"/>
      <c r="E14" s="281">
        <f t="shared" si="0"/>
        <v>800000</v>
      </c>
    </row>
    <row r="15" spans="1:8">
      <c r="A15" s="64" t="s">
        <v>129</v>
      </c>
      <c r="B15" s="85"/>
      <c r="C15" s="85"/>
      <c r="D15" s="85"/>
      <c r="E15" s="85">
        <f t="shared" si="0"/>
        <v>0</v>
      </c>
    </row>
    <row r="16" spans="1:8">
      <c r="A16" s="66" t="s">
        <v>130</v>
      </c>
      <c r="B16" s="85"/>
      <c r="C16" s="85"/>
      <c r="D16" s="85"/>
      <c r="E16" s="85">
        <f t="shared" si="0"/>
        <v>0</v>
      </c>
    </row>
    <row r="17" spans="1:8">
      <c r="A17" s="66" t="s">
        <v>131</v>
      </c>
      <c r="B17" s="85"/>
      <c r="C17" s="85"/>
      <c r="D17" s="85"/>
      <c r="E17" s="85">
        <f t="shared" si="0"/>
        <v>0</v>
      </c>
    </row>
    <row r="18" spans="1:8">
      <c r="A18" s="66" t="s">
        <v>132</v>
      </c>
      <c r="B18" s="85"/>
      <c r="C18" s="85"/>
      <c r="D18" s="85"/>
      <c r="E18" s="85">
        <f t="shared" si="0"/>
        <v>0</v>
      </c>
    </row>
    <row r="19" spans="1:8" ht="24" customHeight="1">
      <c r="A19" s="66" t="s">
        <v>133</v>
      </c>
      <c r="B19" s="85"/>
      <c r="C19" s="85"/>
      <c r="D19" s="85"/>
      <c r="E19" s="85">
        <f t="shared" si="0"/>
        <v>0</v>
      </c>
    </row>
    <row r="20" spans="1:8">
      <c r="A20" s="66" t="s">
        <v>143</v>
      </c>
      <c r="B20" s="85"/>
      <c r="C20" s="85"/>
      <c r="D20" s="85"/>
      <c r="E20" s="85">
        <f t="shared" si="0"/>
        <v>0</v>
      </c>
    </row>
    <row r="21" spans="1:8">
      <c r="A21" s="66" t="s">
        <v>144</v>
      </c>
      <c r="B21" s="85"/>
      <c r="C21" s="85"/>
      <c r="D21" s="85"/>
      <c r="E21" s="85">
        <f t="shared" si="0"/>
        <v>0</v>
      </c>
    </row>
    <row r="22" spans="1:8">
      <c r="A22" s="66" t="s">
        <v>145</v>
      </c>
      <c r="B22" s="85"/>
      <c r="C22" s="85"/>
      <c r="D22" s="85"/>
      <c r="E22" s="85">
        <f t="shared" si="0"/>
        <v>0</v>
      </c>
    </row>
    <row r="23" spans="1:8">
      <c r="A23" s="66" t="s">
        <v>146</v>
      </c>
      <c r="B23" s="85"/>
      <c r="C23" s="85"/>
      <c r="D23" s="85"/>
      <c r="E23" s="85">
        <f t="shared" si="0"/>
        <v>0</v>
      </c>
      <c r="H23" s="237"/>
    </row>
    <row r="24" spans="1:8">
      <c r="A24" s="66" t="s">
        <v>147</v>
      </c>
      <c r="B24" s="85"/>
      <c r="C24" s="85"/>
      <c r="D24" s="85"/>
      <c r="E24" s="85">
        <f t="shared" si="0"/>
        <v>0</v>
      </c>
    </row>
    <row r="25" spans="1:8">
      <c r="A25" s="66" t="s">
        <v>148</v>
      </c>
      <c r="B25" s="85"/>
      <c r="C25" s="85"/>
      <c r="D25" s="85"/>
      <c r="E25" s="85">
        <f t="shared" si="0"/>
        <v>0</v>
      </c>
    </row>
    <row r="26" spans="1:8">
      <c r="A26" s="66" t="s">
        <v>149</v>
      </c>
      <c r="B26" s="85"/>
      <c r="C26" s="85"/>
      <c r="D26" s="85"/>
      <c r="E26" s="85">
        <f t="shared" si="0"/>
        <v>0</v>
      </c>
    </row>
    <row r="27" spans="1:8" ht="24" customHeight="1">
      <c r="A27" s="6" t="s">
        <v>22</v>
      </c>
      <c r="B27" s="85"/>
      <c r="C27" s="85"/>
      <c r="D27" s="85"/>
      <c r="E27" s="85">
        <f t="shared" si="0"/>
        <v>0</v>
      </c>
    </row>
    <row r="28" spans="1:8">
      <c r="A28" s="6" t="s">
        <v>23</v>
      </c>
      <c r="B28" s="85"/>
      <c r="C28" s="85"/>
      <c r="D28" s="85"/>
      <c r="E28" s="85">
        <f t="shared" si="0"/>
        <v>0</v>
      </c>
      <c r="H28" s="237"/>
    </row>
    <row r="29" spans="1:8">
      <c r="A29" s="227" t="s">
        <v>198</v>
      </c>
      <c r="B29" s="225" t="e">
        <f>+('2.3'!#REF!+'2.3'!#REF!)/1000</f>
        <v>#REF!</v>
      </c>
      <c r="C29" s="227"/>
      <c r="D29" s="227"/>
      <c r="E29" s="85" t="e">
        <f t="shared" si="0"/>
        <v>#REF!</v>
      </c>
      <c r="H29" s="237"/>
    </row>
    <row r="30" spans="1:8">
      <c r="A30" s="165" t="s">
        <v>164</v>
      </c>
      <c r="B30" s="85"/>
      <c r="C30" s="85"/>
      <c r="D30" s="85"/>
      <c r="E30" s="85">
        <f t="shared" si="0"/>
        <v>0</v>
      </c>
    </row>
    <row r="31" spans="1:8">
      <c r="A31" s="165" t="s">
        <v>199</v>
      </c>
      <c r="B31" s="85"/>
      <c r="C31" s="85"/>
      <c r="D31" s="85"/>
      <c r="E31" s="85">
        <f t="shared" si="0"/>
        <v>0</v>
      </c>
    </row>
    <row r="32" spans="1:8" ht="24" customHeight="1">
      <c r="A32" s="239" t="s">
        <v>162</v>
      </c>
      <c r="B32" s="85"/>
      <c r="C32" s="85"/>
      <c r="D32" s="85"/>
      <c r="E32" s="85"/>
    </row>
    <row r="33" spans="1:5" ht="12.75" customHeight="1">
      <c r="A33" s="166" t="s">
        <v>200</v>
      </c>
      <c r="B33" s="85"/>
      <c r="C33" s="85"/>
      <c r="D33" s="85"/>
      <c r="E33" s="85"/>
    </row>
    <row r="34" spans="1:5" ht="12.75" customHeight="1">
      <c r="A34" s="167" t="s">
        <v>201</v>
      </c>
      <c r="B34" s="85">
        <v>2641500</v>
      </c>
      <c r="C34" s="85"/>
      <c r="D34" s="85"/>
      <c r="E34" s="85">
        <v>2641500</v>
      </c>
    </row>
    <row r="35" spans="1:5" ht="12.75" customHeight="1">
      <c r="A35" s="168" t="s">
        <v>13</v>
      </c>
      <c r="B35" s="85"/>
      <c r="C35" s="85"/>
      <c r="D35" s="85"/>
      <c r="E35" s="85"/>
    </row>
    <row r="36" spans="1:5" ht="25.5" customHeight="1">
      <c r="A36" s="169" t="s">
        <v>202</v>
      </c>
      <c r="B36" s="85"/>
      <c r="C36" s="85"/>
      <c r="D36" s="85"/>
      <c r="E36" s="85"/>
    </row>
    <row r="37" spans="1:5" s="244" customFormat="1" ht="12.75" customHeight="1">
      <c r="A37" s="171" t="s">
        <v>203</v>
      </c>
      <c r="B37" s="85"/>
      <c r="C37" s="85"/>
      <c r="D37" s="85"/>
      <c r="E37" s="85"/>
    </row>
    <row r="38" spans="1:5" ht="12.75" customHeight="1">
      <c r="A38" s="168" t="s">
        <v>204</v>
      </c>
      <c r="B38" s="85"/>
      <c r="C38" s="85"/>
      <c r="D38" s="85"/>
      <c r="E38" s="85"/>
    </row>
    <row r="39" spans="1:5" ht="12.75" customHeight="1">
      <c r="A39" s="161" t="s">
        <v>187</v>
      </c>
      <c r="B39" s="85"/>
      <c r="C39" s="85"/>
      <c r="D39" s="85"/>
      <c r="E39" s="85"/>
    </row>
    <row r="40" spans="1:5" ht="12" customHeight="1">
      <c r="A40" s="167" t="s">
        <v>205</v>
      </c>
      <c r="B40" s="85"/>
      <c r="C40" s="85"/>
      <c r="D40" s="85"/>
      <c r="E40" s="85"/>
    </row>
    <row r="41" spans="1:5" ht="12" customHeight="1">
      <c r="A41" s="167" t="s">
        <v>206</v>
      </c>
      <c r="B41" s="85">
        <v>2641500</v>
      </c>
      <c r="C41" s="85"/>
      <c r="D41" s="85"/>
      <c r="E41" s="85">
        <v>2641500</v>
      </c>
    </row>
    <row r="42" spans="1:5" ht="12" customHeight="1">
      <c r="A42" s="170"/>
      <c r="B42" s="85"/>
      <c r="C42" s="85"/>
      <c r="D42" s="85"/>
      <c r="E42" s="85"/>
    </row>
    <row r="43" spans="1:5" ht="12.75" customHeight="1">
      <c r="A43" s="40" t="s">
        <v>8</v>
      </c>
      <c r="B43" s="85"/>
      <c r="C43" s="85"/>
      <c r="D43" s="85"/>
      <c r="E43" s="85">
        <f t="shared" si="0"/>
        <v>0</v>
      </c>
    </row>
    <row r="44" spans="1:5" ht="12.75" customHeight="1">
      <c r="A44" s="168" t="s">
        <v>27</v>
      </c>
      <c r="B44" s="85"/>
      <c r="C44" s="85"/>
      <c r="D44" s="85"/>
      <c r="E44" s="85">
        <f t="shared" si="0"/>
        <v>0</v>
      </c>
    </row>
    <row r="45" spans="1:5" ht="29.25" customHeight="1">
      <c r="A45" s="172" t="s">
        <v>28</v>
      </c>
      <c r="B45" s="85"/>
      <c r="C45" s="85"/>
      <c r="D45" s="85"/>
      <c r="E45" s="85">
        <f t="shared" si="0"/>
        <v>0</v>
      </c>
    </row>
    <row r="46" spans="1:5" ht="12" customHeight="1">
      <c r="A46" s="173" t="s">
        <v>29</v>
      </c>
      <c r="B46" s="85"/>
      <c r="C46" s="85"/>
      <c r="D46" s="85"/>
      <c r="E46" s="85">
        <f t="shared" si="0"/>
        <v>0</v>
      </c>
    </row>
    <row r="47" spans="1:5" ht="17.25" customHeight="1">
      <c r="A47" s="173" t="s">
        <v>30</v>
      </c>
      <c r="B47" s="85"/>
      <c r="C47" s="85"/>
      <c r="D47" s="85"/>
      <c r="E47" s="85">
        <f t="shared" si="0"/>
        <v>0</v>
      </c>
    </row>
    <row r="48" spans="1:5" ht="19.5" customHeight="1">
      <c r="A48" s="174" t="s">
        <v>134</v>
      </c>
      <c r="B48" s="85"/>
      <c r="C48" s="85"/>
      <c r="D48" s="85"/>
      <c r="E48" s="85">
        <f t="shared" si="0"/>
        <v>0</v>
      </c>
    </row>
    <row r="49" spans="1:5" ht="12.75" customHeight="1">
      <c r="A49" s="175" t="s">
        <v>207</v>
      </c>
      <c r="B49" s="85"/>
      <c r="C49" s="85"/>
      <c r="D49" s="85"/>
      <c r="E49" s="85">
        <f t="shared" si="0"/>
        <v>0</v>
      </c>
    </row>
    <row r="50" spans="1:5" ht="12.75" customHeight="1">
      <c r="A50" s="166" t="s">
        <v>31</v>
      </c>
      <c r="B50" s="85"/>
      <c r="C50" s="85"/>
      <c r="D50" s="85"/>
      <c r="E50" s="85">
        <f t="shared" si="0"/>
        <v>0</v>
      </c>
    </row>
    <row r="51" spans="1:5" ht="12.75" customHeight="1">
      <c r="A51" s="176" t="s">
        <v>208</v>
      </c>
      <c r="B51" s="85"/>
      <c r="C51" s="85"/>
      <c r="D51" s="85"/>
      <c r="E51" s="85"/>
    </row>
    <row r="52" spans="1:5" ht="11.25" customHeight="1">
      <c r="A52" s="168" t="s">
        <v>13</v>
      </c>
      <c r="B52" s="85"/>
      <c r="C52" s="85"/>
      <c r="D52" s="85"/>
      <c r="E52" s="85"/>
    </row>
    <row r="53" spans="1:5" ht="24" customHeight="1">
      <c r="A53" s="169" t="s">
        <v>202</v>
      </c>
      <c r="B53" s="85"/>
      <c r="C53" s="85"/>
      <c r="D53" s="85"/>
      <c r="E53" s="85">
        <f t="shared" si="0"/>
        <v>0</v>
      </c>
    </row>
    <row r="54" spans="1:5">
      <c r="A54" s="161" t="s">
        <v>203</v>
      </c>
      <c r="B54" s="85"/>
      <c r="C54" s="85"/>
      <c r="D54" s="85"/>
      <c r="E54" s="85">
        <f t="shared" si="0"/>
        <v>0</v>
      </c>
    </row>
    <row r="55" spans="1:5">
      <c r="A55" s="168" t="s">
        <v>204</v>
      </c>
      <c r="B55" s="85"/>
      <c r="C55" s="85"/>
      <c r="D55" s="85"/>
      <c r="E55" s="85">
        <f t="shared" si="0"/>
        <v>0</v>
      </c>
    </row>
    <row r="56" spans="1:5">
      <c r="A56" s="161" t="s">
        <v>187</v>
      </c>
      <c r="B56" s="85"/>
      <c r="C56" s="85"/>
      <c r="D56" s="85"/>
      <c r="E56" s="85">
        <f t="shared" si="0"/>
        <v>0</v>
      </c>
    </row>
    <row r="57" spans="1:5">
      <c r="A57" s="167" t="s">
        <v>209</v>
      </c>
      <c r="B57" s="85"/>
      <c r="C57" s="85"/>
      <c r="D57" s="85"/>
      <c r="E57" s="85">
        <f t="shared" si="0"/>
        <v>0</v>
      </c>
    </row>
    <row r="58" spans="1:5">
      <c r="A58" s="167" t="s">
        <v>210</v>
      </c>
      <c r="B58" s="85"/>
      <c r="C58" s="85"/>
      <c r="D58" s="85"/>
      <c r="E58" s="85">
        <f t="shared" si="0"/>
        <v>0</v>
      </c>
    </row>
    <row r="59" spans="1:5">
      <c r="A59" s="167" t="s">
        <v>193</v>
      </c>
      <c r="B59" s="85">
        <v>2641500</v>
      </c>
      <c r="C59" s="85"/>
      <c r="D59" s="85"/>
      <c r="E59" s="85">
        <v>2641500</v>
      </c>
    </row>
  </sheetData>
  <mergeCells count="5">
    <mergeCell ref="E5:E6"/>
    <mergeCell ref="A5:A6"/>
    <mergeCell ref="B5:B6"/>
    <mergeCell ref="C5:C6"/>
    <mergeCell ref="D5:D6"/>
  </mergeCells>
  <phoneticPr fontId="24" type="noConversion"/>
  <pageMargins left="0.25" right="0.24" top="0.65" bottom="0.52" header="0.5" footer="0.25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A28" workbookViewId="0">
      <selection activeCell="E40" sqref="E40"/>
    </sheetView>
  </sheetViews>
  <sheetFormatPr defaultRowHeight="12.75"/>
  <cols>
    <col min="1" max="1" width="46.5703125" customWidth="1"/>
    <col min="2" max="2" width="12.7109375" customWidth="1"/>
    <col min="3" max="3" width="12.140625" customWidth="1"/>
    <col min="4" max="4" width="11.8554687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1" spans="1:15" ht="12.75" customHeight="1">
      <c r="A1" s="454" t="s">
        <v>273</v>
      </c>
      <c r="B1" s="454"/>
      <c r="C1" s="454"/>
      <c r="D1" s="454"/>
      <c r="E1" s="454"/>
    </row>
    <row r="2" spans="1:15" ht="18" customHeight="1">
      <c r="A2" s="285" t="s">
        <v>385</v>
      </c>
      <c r="B2" s="285"/>
      <c r="C2" s="285"/>
      <c r="D2" s="285"/>
      <c r="E2" s="53"/>
      <c r="F2" s="53"/>
      <c r="G2" s="53"/>
      <c r="H2" s="53"/>
    </row>
    <row r="3" spans="1:15" ht="15" customHeight="1">
      <c r="A3" s="455" t="s">
        <v>15</v>
      </c>
      <c r="B3" s="455"/>
      <c r="C3" s="455"/>
      <c r="D3" s="455"/>
      <c r="E3" s="455"/>
      <c r="F3" s="37"/>
      <c r="G3" s="39"/>
    </row>
    <row r="4" spans="1:15" ht="15" customHeight="1">
      <c r="A4" s="439" t="s">
        <v>45</v>
      </c>
      <c r="B4" s="439" t="s">
        <v>17</v>
      </c>
      <c r="C4" s="456" t="s">
        <v>287</v>
      </c>
      <c r="D4" s="458"/>
      <c r="E4" s="439" t="s">
        <v>18</v>
      </c>
      <c r="H4" s="87"/>
    </row>
    <row r="5" spans="1:15" ht="22.5" customHeight="1">
      <c r="A5" s="439"/>
      <c r="B5" s="439"/>
      <c r="C5" s="457"/>
      <c r="D5" s="458"/>
      <c r="E5" s="439"/>
    </row>
    <row r="6" spans="1:15" s="182" customFormat="1" ht="13.5" customHeight="1">
      <c r="A6" s="162" t="s">
        <v>3</v>
      </c>
      <c r="B6" s="79">
        <v>22444860</v>
      </c>
      <c r="C6" s="238"/>
      <c r="D6" s="238"/>
      <c r="E6" s="79">
        <v>22444860</v>
      </c>
      <c r="F6" s="181"/>
      <c r="G6" s="181"/>
      <c r="I6" s="181"/>
      <c r="J6" s="181"/>
      <c r="K6" s="181"/>
      <c r="L6" s="181"/>
      <c r="M6" s="181"/>
      <c r="O6" s="181"/>
    </row>
    <row r="7" spans="1:15" s="182" customFormat="1" ht="27" customHeight="1">
      <c r="A7" s="137" t="s">
        <v>47</v>
      </c>
      <c r="B7" s="79">
        <v>2359048</v>
      </c>
      <c r="C7" s="238"/>
      <c r="D7" s="238"/>
      <c r="E7" s="79">
        <v>2359048</v>
      </c>
      <c r="F7" s="181"/>
      <c r="G7" s="181"/>
      <c r="H7" s="183"/>
      <c r="I7" s="181"/>
      <c r="J7" s="181"/>
      <c r="K7" s="181"/>
      <c r="L7" s="181"/>
      <c r="M7" s="181"/>
      <c r="O7" s="181"/>
    </row>
    <row r="8" spans="1:15" s="182" customFormat="1" ht="13.5" customHeight="1">
      <c r="A8" s="162" t="s">
        <v>48</v>
      </c>
      <c r="B8" s="79">
        <v>22211271</v>
      </c>
      <c r="C8" s="238"/>
      <c r="D8" s="238"/>
      <c r="E8" s="79">
        <v>22211271</v>
      </c>
      <c r="F8" s="181"/>
      <c r="G8" s="184"/>
      <c r="I8" s="181"/>
      <c r="J8" s="181"/>
      <c r="K8" s="181"/>
      <c r="L8" s="181"/>
      <c r="M8" s="181"/>
      <c r="O8" s="181"/>
    </row>
    <row r="9" spans="1:15" s="182" customFormat="1" ht="13.5" customHeight="1">
      <c r="A9" s="185" t="s">
        <v>49</v>
      </c>
      <c r="B9" s="79">
        <v>29060000</v>
      </c>
      <c r="C9" s="238"/>
      <c r="D9" s="238"/>
      <c r="E9" s="79">
        <v>29060000</v>
      </c>
      <c r="F9" s="181"/>
      <c r="G9" s="181"/>
      <c r="H9" s="183"/>
      <c r="I9" s="181"/>
      <c r="J9" s="181"/>
      <c r="K9" s="181"/>
      <c r="L9" s="181"/>
      <c r="M9" s="181"/>
      <c r="O9" s="181"/>
    </row>
    <row r="10" spans="1:15" s="182" customFormat="1" ht="13.5" customHeight="1">
      <c r="A10" s="162" t="s">
        <v>50</v>
      </c>
      <c r="B10" s="79">
        <v>700000</v>
      </c>
      <c r="C10" s="238"/>
      <c r="D10" s="238"/>
      <c r="E10" s="79">
        <v>700000</v>
      </c>
      <c r="F10" s="181"/>
      <c r="G10" s="181"/>
      <c r="I10" s="181"/>
      <c r="J10" s="181"/>
      <c r="K10" s="181"/>
      <c r="L10" s="181"/>
      <c r="M10" s="181"/>
      <c r="O10" s="181"/>
    </row>
    <row r="11" spans="1:15" ht="13.5" customHeight="1">
      <c r="A11" s="276" t="s">
        <v>294</v>
      </c>
      <c r="B11" s="282">
        <v>0</v>
      </c>
      <c r="C11" s="283"/>
      <c r="D11" s="283"/>
      <c r="E11" s="282"/>
      <c r="F11" s="23"/>
      <c r="G11" s="23"/>
      <c r="I11" s="23"/>
      <c r="J11" s="23"/>
      <c r="K11" s="23"/>
      <c r="L11" s="23"/>
      <c r="M11" s="23"/>
      <c r="O11" s="23"/>
    </row>
    <row r="12" spans="1:15" ht="13.5" customHeight="1">
      <c r="A12" s="163" t="s">
        <v>221</v>
      </c>
      <c r="B12" s="282">
        <v>700000</v>
      </c>
      <c r="C12" s="238"/>
      <c r="D12" s="238"/>
      <c r="E12" s="282">
        <v>700000</v>
      </c>
      <c r="F12" s="23"/>
      <c r="G12" s="23"/>
      <c r="H12" s="87"/>
      <c r="I12" s="23"/>
      <c r="J12" s="23"/>
      <c r="K12" s="23"/>
      <c r="L12" s="23"/>
      <c r="M12" s="23"/>
      <c r="O12" s="23"/>
    </row>
    <row r="13" spans="1:15" ht="33" customHeight="1">
      <c r="A13" s="180" t="s">
        <v>51</v>
      </c>
      <c r="B13" s="79"/>
      <c r="C13" s="238"/>
      <c r="D13" s="238"/>
      <c r="E13" s="79"/>
      <c r="F13" s="23"/>
      <c r="G13" s="23"/>
      <c r="I13" s="23"/>
      <c r="J13" s="23"/>
      <c r="K13" s="23"/>
      <c r="L13" s="23"/>
      <c r="M13" s="23"/>
      <c r="O13" s="23"/>
    </row>
    <row r="14" spans="1:15" ht="13.5" customHeight="1">
      <c r="A14" s="179" t="s">
        <v>52</v>
      </c>
      <c r="B14" s="79"/>
      <c r="C14" s="238"/>
      <c r="D14" s="238"/>
      <c r="E14" s="79"/>
      <c r="F14" s="23"/>
      <c r="G14" s="23"/>
      <c r="I14" s="23"/>
      <c r="J14" s="23"/>
      <c r="K14" s="23"/>
      <c r="L14" s="23"/>
      <c r="M14" s="23"/>
      <c r="O14" s="23"/>
    </row>
    <row r="15" spans="1:15" ht="13.5" customHeight="1">
      <c r="A15" s="179" t="s">
        <v>53</v>
      </c>
      <c r="B15" s="79"/>
      <c r="C15" s="238"/>
      <c r="D15" s="238"/>
      <c r="E15" s="79"/>
      <c r="F15" s="23"/>
      <c r="G15" s="23"/>
      <c r="H15" s="87"/>
      <c r="I15" s="23"/>
      <c r="J15" s="23"/>
      <c r="K15" s="23"/>
      <c r="L15" s="23"/>
      <c r="M15" s="23"/>
      <c r="O15" s="23"/>
    </row>
    <row r="16" spans="1:15" s="182" customFormat="1" ht="13.5" customHeight="1">
      <c r="A16" s="185" t="s">
        <v>223</v>
      </c>
      <c r="B16" s="79">
        <v>3922578</v>
      </c>
      <c r="C16" s="238"/>
      <c r="D16" s="238"/>
      <c r="E16" s="79">
        <v>3922578</v>
      </c>
      <c r="F16" s="181"/>
      <c r="G16" s="181"/>
      <c r="H16" s="183"/>
      <c r="I16" s="181"/>
      <c r="J16" s="181"/>
      <c r="K16" s="181"/>
      <c r="L16" s="181"/>
      <c r="M16" s="181"/>
      <c r="O16" s="181"/>
    </row>
    <row r="17" spans="1:15" s="182" customFormat="1" ht="13.5" customHeight="1">
      <c r="A17" s="185" t="s">
        <v>224</v>
      </c>
      <c r="B17" s="79">
        <v>1000000</v>
      </c>
      <c r="C17" s="238"/>
      <c r="D17" s="238"/>
      <c r="E17" s="79">
        <v>1000000</v>
      </c>
      <c r="F17" s="181"/>
      <c r="G17" s="181"/>
      <c r="H17" s="183"/>
      <c r="I17" s="181"/>
      <c r="J17" s="181"/>
      <c r="K17" s="181"/>
      <c r="L17" s="181"/>
      <c r="M17" s="181"/>
      <c r="O17" s="181"/>
    </row>
    <row r="18" spans="1:15" s="164" customFormat="1" ht="13.5" customHeight="1">
      <c r="A18" s="186" t="s">
        <v>46</v>
      </c>
      <c r="B18" s="79">
        <f>B6+B7+B8+B9+B10+B16+B17</f>
        <v>81697757</v>
      </c>
      <c r="C18" s="79">
        <f t="shared" ref="C18:E18" si="0">C6+C7+C8+C9+C10+C16+C17</f>
        <v>0</v>
      </c>
      <c r="D18" s="79">
        <f t="shared" si="0"/>
        <v>0</v>
      </c>
      <c r="E18" s="79">
        <f t="shared" si="0"/>
        <v>81697757</v>
      </c>
      <c r="F18" s="187"/>
      <c r="G18" s="190"/>
      <c r="H18" s="188"/>
      <c r="I18" s="187"/>
      <c r="J18" s="187"/>
      <c r="K18" s="187"/>
      <c r="L18" s="187"/>
      <c r="M18" s="187"/>
      <c r="O18" s="187"/>
    </row>
    <row r="19" spans="1:15" ht="13.5" customHeight="1">
      <c r="A19" s="86" t="s">
        <v>14</v>
      </c>
      <c r="B19" s="79"/>
      <c r="C19" s="238"/>
      <c r="D19" s="238"/>
      <c r="E19" s="79"/>
      <c r="F19" s="23"/>
      <c r="G19" s="23"/>
      <c r="H19" s="87"/>
      <c r="I19" s="23"/>
      <c r="J19" s="23"/>
      <c r="K19" s="23"/>
      <c r="L19" s="23"/>
      <c r="M19" s="23"/>
      <c r="O19" s="23"/>
    </row>
    <row r="20" spans="1:15" ht="13.5" customHeight="1">
      <c r="A20" s="86" t="s">
        <v>171</v>
      </c>
      <c r="B20" s="79"/>
      <c r="C20" s="238"/>
      <c r="D20" s="238"/>
      <c r="E20" s="79"/>
      <c r="F20" s="23"/>
      <c r="G20" s="23"/>
      <c r="H20" s="87"/>
      <c r="I20" s="23"/>
      <c r="J20" s="23"/>
      <c r="K20" s="23"/>
      <c r="L20" s="23"/>
      <c r="M20" s="23"/>
      <c r="O20" s="23"/>
    </row>
    <row r="21" spans="1:15" s="164" customFormat="1" ht="13.5" customHeight="1">
      <c r="A21" s="242" t="s">
        <v>330</v>
      </c>
      <c r="B21" s="79">
        <v>4090349</v>
      </c>
      <c r="C21" s="226"/>
      <c r="D21" s="226"/>
      <c r="E21" s="79">
        <f>B21</f>
        <v>4090349</v>
      </c>
      <c r="F21" s="187"/>
      <c r="G21" s="187"/>
      <c r="H21" s="188"/>
      <c r="I21" s="187"/>
      <c r="J21" s="187"/>
      <c r="K21" s="187"/>
      <c r="L21" s="187"/>
      <c r="M21" s="187"/>
      <c r="O21" s="187"/>
    </row>
    <row r="22" spans="1:15" ht="13.5" customHeight="1">
      <c r="A22" s="86" t="s">
        <v>175</v>
      </c>
      <c r="B22" s="79"/>
      <c r="C22" s="238"/>
      <c r="D22" s="238"/>
      <c r="E22" s="79"/>
      <c r="F22" s="23"/>
      <c r="G22" s="23"/>
      <c r="H22" s="87"/>
      <c r="I22" s="23"/>
      <c r="J22" s="23"/>
      <c r="K22" s="23"/>
      <c r="L22" s="23"/>
      <c r="M22" s="23"/>
      <c r="O22" s="23"/>
    </row>
    <row r="23" spans="1:15" s="164" customFormat="1" ht="13.5" customHeight="1">
      <c r="A23" s="189" t="s">
        <v>178</v>
      </c>
      <c r="B23" s="79">
        <f>B19+B20+B21+B22</f>
        <v>4090349</v>
      </c>
      <c r="C23" s="238"/>
      <c r="D23" s="238"/>
      <c r="E23" s="79">
        <f>B23</f>
        <v>4090349</v>
      </c>
      <c r="F23" s="187"/>
      <c r="G23" s="187"/>
      <c r="H23" s="188"/>
      <c r="I23" s="187"/>
      <c r="J23" s="187"/>
      <c r="K23" s="187"/>
      <c r="L23" s="187"/>
      <c r="M23" s="187"/>
      <c r="O23" s="187"/>
    </row>
    <row r="24" spans="1:15" s="164" customFormat="1" ht="13.5" customHeight="1">
      <c r="A24" s="189" t="s">
        <v>180</v>
      </c>
      <c r="B24" s="79">
        <f>B18+B23</f>
        <v>85788106</v>
      </c>
      <c r="C24" s="238"/>
      <c r="D24" s="238"/>
      <c r="E24" s="79">
        <f>B24</f>
        <v>85788106</v>
      </c>
      <c r="F24" s="187"/>
      <c r="G24" s="187"/>
      <c r="H24" s="188"/>
      <c r="I24" s="187"/>
      <c r="J24" s="187"/>
      <c r="K24" s="187"/>
      <c r="L24" s="187"/>
      <c r="M24" s="187"/>
      <c r="O24" s="187"/>
    </row>
    <row r="25" spans="1:15" ht="13.5" customHeight="1">
      <c r="A25" s="162"/>
      <c r="B25" s="79"/>
      <c r="C25" s="238"/>
      <c r="D25" s="238"/>
      <c r="E25" s="79"/>
      <c r="F25" s="23"/>
      <c r="G25" s="23"/>
      <c r="H25" s="87"/>
      <c r="I25" s="23"/>
      <c r="J25" s="23"/>
      <c r="K25" s="23"/>
      <c r="L25" s="23"/>
      <c r="M25" s="23"/>
      <c r="O25" s="23"/>
    </row>
    <row r="26" spans="1:15" s="182" customFormat="1">
      <c r="A26" s="162" t="s">
        <v>54</v>
      </c>
      <c r="B26" s="79">
        <v>0</v>
      </c>
      <c r="C26" s="238"/>
      <c r="D26" s="238"/>
      <c r="E26" s="79">
        <v>0</v>
      </c>
      <c r="F26" s="181"/>
      <c r="G26" s="181"/>
      <c r="I26" s="181"/>
      <c r="J26" s="181"/>
      <c r="K26" s="181"/>
      <c r="L26" s="181"/>
      <c r="M26" s="181"/>
      <c r="O26" s="181"/>
    </row>
    <row r="27" spans="1:15" s="182" customFormat="1" ht="13.5" customHeight="1">
      <c r="A27" s="162" t="s">
        <v>55</v>
      </c>
      <c r="B27" s="79">
        <v>29835886</v>
      </c>
      <c r="C27" s="238"/>
      <c r="D27" s="238"/>
      <c r="E27" s="79">
        <f>B27</f>
        <v>29835886</v>
      </c>
      <c r="F27" s="181"/>
      <c r="G27" s="181"/>
      <c r="I27" s="181"/>
      <c r="J27" s="181"/>
      <c r="K27" s="181"/>
      <c r="L27" s="181"/>
      <c r="M27" s="181"/>
      <c r="O27" s="181"/>
    </row>
    <row r="28" spans="1:15" s="182" customFormat="1" ht="13.5" customHeight="1">
      <c r="A28" s="162" t="s">
        <v>56</v>
      </c>
      <c r="B28" s="79"/>
      <c r="C28" s="238"/>
      <c r="D28" s="238"/>
      <c r="E28" s="79"/>
      <c r="F28" s="181"/>
      <c r="G28" s="181"/>
      <c r="I28" s="181"/>
      <c r="J28" s="181"/>
      <c r="K28" s="181"/>
      <c r="L28" s="181"/>
      <c r="M28" s="181"/>
      <c r="O28" s="181"/>
    </row>
    <row r="29" spans="1:15" ht="13.5" customHeight="1">
      <c r="A29" s="5" t="s">
        <v>220</v>
      </c>
      <c r="B29" s="273"/>
      <c r="C29" s="238"/>
      <c r="D29" s="238"/>
      <c r="E29" s="273"/>
      <c r="F29" s="23"/>
      <c r="G29" s="23"/>
      <c r="I29" s="23"/>
      <c r="J29" s="23"/>
      <c r="K29" s="23"/>
      <c r="L29" s="23"/>
      <c r="M29" s="23"/>
      <c r="O29" s="23"/>
    </row>
    <row r="30" spans="1:15" ht="13.5" customHeight="1">
      <c r="A30" s="163" t="s">
        <v>221</v>
      </c>
      <c r="B30" s="246"/>
      <c r="C30" s="238"/>
      <c r="D30" s="238"/>
      <c r="E30" s="246"/>
      <c r="F30" s="23"/>
      <c r="G30" s="23"/>
      <c r="I30" s="23"/>
    </row>
    <row r="31" spans="1:15" ht="13.5" customHeight="1">
      <c r="A31" s="160" t="s">
        <v>57</v>
      </c>
      <c r="B31" s="79"/>
      <c r="C31" s="238"/>
      <c r="D31" s="238"/>
      <c r="E31" s="79"/>
      <c r="F31" s="23"/>
      <c r="G31" s="23"/>
      <c r="I31" s="23"/>
    </row>
    <row r="32" spans="1:15" ht="13.5" customHeight="1">
      <c r="A32" s="163" t="s">
        <v>58</v>
      </c>
      <c r="B32" s="79"/>
      <c r="C32" s="238"/>
      <c r="D32" s="238"/>
      <c r="E32" s="79"/>
      <c r="F32" s="23"/>
      <c r="G32" s="23"/>
      <c r="I32" s="23"/>
    </row>
    <row r="33" spans="1:9" ht="13.5" customHeight="1">
      <c r="A33" s="179" t="s">
        <v>222</v>
      </c>
      <c r="B33" s="79"/>
      <c r="C33" s="238"/>
      <c r="D33" s="238"/>
      <c r="E33" s="79"/>
      <c r="F33" s="23"/>
      <c r="G33" s="23"/>
      <c r="I33" s="23"/>
    </row>
    <row r="34" spans="1:9" ht="13.5" customHeight="1">
      <c r="A34" s="185" t="s">
        <v>223</v>
      </c>
      <c r="B34" s="79"/>
      <c r="C34" s="238"/>
      <c r="D34" s="238"/>
      <c r="E34" s="79"/>
      <c r="F34" s="23"/>
      <c r="G34" s="23"/>
      <c r="I34" s="23"/>
    </row>
    <row r="35" spans="1:9" ht="13.5" customHeight="1">
      <c r="A35" s="185" t="s">
        <v>224</v>
      </c>
      <c r="B35" s="79"/>
      <c r="C35" s="238"/>
      <c r="D35" s="238"/>
      <c r="E35" s="79"/>
      <c r="F35" s="23"/>
      <c r="G35" s="23"/>
      <c r="I35" s="23"/>
    </row>
    <row r="36" spans="1:9" s="164" customFormat="1" ht="13.5" customHeight="1">
      <c r="A36" s="189" t="s">
        <v>184</v>
      </c>
      <c r="B36" s="79">
        <f>SUM(B26:B35)</f>
        <v>29835886</v>
      </c>
      <c r="C36" s="238"/>
      <c r="D36" s="238"/>
      <c r="E36" s="79">
        <f>SUM(E26:E35)</f>
        <v>29835886</v>
      </c>
      <c r="F36" s="190"/>
      <c r="G36" s="187"/>
      <c r="I36" s="187"/>
    </row>
    <row r="37" spans="1:9" ht="13.5" customHeight="1">
      <c r="A37" s="86" t="s">
        <v>14</v>
      </c>
      <c r="B37" s="79"/>
      <c r="C37" s="238"/>
      <c r="D37" s="238"/>
      <c r="E37" s="79"/>
      <c r="F37" s="23"/>
      <c r="G37" s="23"/>
      <c r="I37" s="23"/>
    </row>
    <row r="38" spans="1:9" ht="13.5" customHeight="1">
      <c r="A38" s="104" t="s">
        <v>185</v>
      </c>
      <c r="B38" s="79"/>
      <c r="C38" s="238"/>
      <c r="D38" s="238"/>
      <c r="E38" s="79"/>
      <c r="F38" s="23"/>
      <c r="G38" s="23"/>
      <c r="I38" s="23"/>
    </row>
    <row r="39" spans="1:9" ht="13.5" customHeight="1">
      <c r="A39" s="178" t="s">
        <v>173</v>
      </c>
      <c r="B39" s="79">
        <v>53184385</v>
      </c>
      <c r="C39" s="238"/>
      <c r="D39" s="238"/>
      <c r="E39" s="79">
        <f>B39</f>
        <v>53184385</v>
      </c>
      <c r="F39" s="23"/>
      <c r="G39" s="23"/>
      <c r="I39" s="23"/>
    </row>
    <row r="40" spans="1:9" ht="13.5" customHeight="1">
      <c r="A40" s="86" t="s">
        <v>186</v>
      </c>
      <c r="B40" s="79"/>
      <c r="C40" s="238"/>
      <c r="D40" s="238"/>
      <c r="E40" s="79"/>
      <c r="F40" s="23"/>
      <c r="G40" s="23"/>
      <c r="I40" s="23"/>
    </row>
    <row r="41" spans="1:9" ht="13.5" customHeight="1">
      <c r="A41" s="86" t="s">
        <v>188</v>
      </c>
      <c r="B41" s="79"/>
      <c r="C41" s="238"/>
      <c r="D41" s="238"/>
      <c r="E41" s="79"/>
      <c r="F41" s="23"/>
      <c r="G41" s="23"/>
      <c r="I41" s="23"/>
    </row>
    <row r="42" spans="1:9" s="164" customFormat="1" ht="13.5" customHeight="1">
      <c r="A42" s="189" t="s">
        <v>190</v>
      </c>
      <c r="B42" s="79">
        <f>B37+B38+B39+B40+B41</f>
        <v>53184385</v>
      </c>
      <c r="C42" s="238"/>
      <c r="D42" s="238"/>
      <c r="E42" s="79"/>
    </row>
    <row r="43" spans="1:9" s="164" customFormat="1" ht="13.5" customHeight="1">
      <c r="A43" s="189" t="s">
        <v>192</v>
      </c>
      <c r="B43" s="79">
        <f>B36+B42</f>
        <v>83020271</v>
      </c>
      <c r="C43" s="238"/>
      <c r="D43" s="238"/>
      <c r="E43" s="79">
        <f>B43</f>
        <v>83020271</v>
      </c>
    </row>
    <row r="44" spans="1:9" ht="13.5" customHeight="1">
      <c r="A44" s="86"/>
      <c r="B44" s="79"/>
      <c r="C44" s="238"/>
      <c r="D44" s="238"/>
      <c r="E44" s="79"/>
    </row>
    <row r="45" spans="1:9" s="164" customFormat="1" ht="13.5" customHeight="1">
      <c r="A45" s="189" t="s">
        <v>194</v>
      </c>
      <c r="B45" s="79">
        <f>B24+B43</f>
        <v>168808377</v>
      </c>
      <c r="C45" s="238"/>
      <c r="D45" s="238"/>
      <c r="E45" s="79">
        <f>B45</f>
        <v>168808377</v>
      </c>
    </row>
  </sheetData>
  <mergeCells count="7">
    <mergeCell ref="A1:E1"/>
    <mergeCell ref="A3:E3"/>
    <mergeCell ref="A4:A5"/>
    <mergeCell ref="B4:B5"/>
    <mergeCell ref="C4:C5"/>
    <mergeCell ref="D4:D5"/>
    <mergeCell ref="E4:E5"/>
  </mergeCells>
  <phoneticPr fontId="24" type="noConversion"/>
  <pageMargins left="0.26" right="0.28999999999999998" top="1" bottom="0.18" header="0.5" footer="0.18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31" workbookViewId="0">
      <selection activeCell="C8" sqref="C8"/>
    </sheetView>
  </sheetViews>
  <sheetFormatPr defaultRowHeight="12.75"/>
  <cols>
    <col min="1" max="1" width="40.42578125" customWidth="1"/>
    <col min="2" max="2" width="13.140625" customWidth="1"/>
    <col min="3" max="3" width="13.5703125" customWidth="1"/>
    <col min="4" max="4" width="12" customWidth="1"/>
    <col min="5" max="5" width="14" customWidth="1"/>
    <col min="6" max="6" width="25" customWidth="1"/>
    <col min="7" max="7" width="16.28515625" customWidth="1"/>
  </cols>
  <sheetData>
    <row r="1" spans="1:5" ht="15" customHeight="1">
      <c r="A1" s="440" t="s">
        <v>291</v>
      </c>
      <c r="B1" s="440"/>
      <c r="C1" s="440"/>
      <c r="D1" s="440"/>
      <c r="E1" s="440"/>
    </row>
    <row r="2" spans="1:5">
      <c r="A2" s="191" t="s">
        <v>288</v>
      </c>
      <c r="B2" s="42"/>
      <c r="C2" s="42"/>
      <c r="D2" s="42"/>
      <c r="E2" s="42"/>
    </row>
    <row r="3" spans="1:5" ht="13.5" customHeight="1">
      <c r="A3" s="36"/>
      <c r="B3" s="36"/>
      <c r="C3" s="25"/>
      <c r="D3" s="25"/>
      <c r="E3" s="25" t="s">
        <v>15</v>
      </c>
    </row>
    <row r="4" spans="1:5" ht="31.5" customHeight="1">
      <c r="A4" s="11" t="s">
        <v>60</v>
      </c>
      <c r="B4" s="11" t="s">
        <v>17</v>
      </c>
      <c r="C4" s="12"/>
      <c r="D4" s="12"/>
      <c r="E4" s="11" t="s">
        <v>18</v>
      </c>
    </row>
    <row r="5" spans="1:5">
      <c r="A5" s="118" t="s">
        <v>317</v>
      </c>
      <c r="B5" s="122">
        <v>400000</v>
      </c>
      <c r="C5" s="75"/>
      <c r="D5" s="122"/>
      <c r="E5" s="75">
        <f>B5</f>
        <v>400000</v>
      </c>
    </row>
    <row r="6" spans="1:5">
      <c r="A6" s="4" t="s">
        <v>386</v>
      </c>
      <c r="B6" s="75">
        <v>50000</v>
      </c>
      <c r="C6" s="75"/>
      <c r="D6" s="75"/>
      <c r="E6" s="75">
        <f t="shared" ref="E6:E10" si="0">B6</f>
        <v>50000</v>
      </c>
    </row>
    <row r="7" spans="1:5">
      <c r="A7" s="4" t="s">
        <v>387</v>
      </c>
      <c r="B7" s="75">
        <v>50000</v>
      </c>
      <c r="C7" s="75"/>
      <c r="D7" s="75"/>
      <c r="E7" s="75">
        <f t="shared" si="0"/>
        <v>50000</v>
      </c>
    </row>
    <row r="8" spans="1:5">
      <c r="A8" s="4" t="s">
        <v>388</v>
      </c>
      <c r="B8" s="75">
        <v>200000</v>
      </c>
      <c r="C8" s="75"/>
      <c r="D8" s="75"/>
      <c r="E8" s="75">
        <f t="shared" si="0"/>
        <v>200000</v>
      </c>
    </row>
    <row r="9" spans="1:5">
      <c r="A9" s="4"/>
      <c r="B9" s="75"/>
      <c r="C9" s="75"/>
      <c r="D9" s="75"/>
      <c r="E9" s="75">
        <f t="shared" si="0"/>
        <v>0</v>
      </c>
    </row>
    <row r="10" spans="1:5">
      <c r="A10" s="4"/>
      <c r="B10" s="75"/>
      <c r="C10" s="75"/>
      <c r="D10" s="75"/>
      <c r="E10" s="75">
        <f t="shared" si="0"/>
        <v>0</v>
      </c>
    </row>
    <row r="11" spans="1:5">
      <c r="A11" s="15" t="s">
        <v>59</v>
      </c>
      <c r="B11" s="84">
        <f>SUM(B5:B10)</f>
        <v>700000</v>
      </c>
      <c r="C11" s="84">
        <f>SUM(C5:C10)</f>
        <v>0</v>
      </c>
      <c r="D11" s="84">
        <f>SUM(D5:D10)</f>
        <v>0</v>
      </c>
      <c r="E11" s="84">
        <f t="shared" ref="E11" si="1">SUM(B11:D11)</f>
        <v>700000</v>
      </c>
    </row>
    <row r="12" spans="1:5">
      <c r="A12" s="36"/>
      <c r="B12" s="36"/>
      <c r="C12" s="36"/>
      <c r="D12" s="36"/>
      <c r="E12" s="36"/>
    </row>
    <row r="13" spans="1:5">
      <c r="A13" s="440" t="s">
        <v>274</v>
      </c>
      <c r="B13" s="440"/>
      <c r="C13" s="440"/>
      <c r="D13" s="440"/>
      <c r="E13" s="440"/>
    </row>
    <row r="14" spans="1:5" ht="15.75" customHeight="1">
      <c r="A14" s="459" t="s">
        <v>289</v>
      </c>
      <c r="B14" s="459"/>
      <c r="C14" s="459"/>
      <c r="D14" s="459"/>
      <c r="E14" s="459"/>
    </row>
    <row r="15" spans="1:5">
      <c r="A15" s="433" t="s">
        <v>15</v>
      </c>
      <c r="B15" s="433"/>
      <c r="C15" s="433"/>
      <c r="D15" s="433"/>
      <c r="E15" s="433"/>
    </row>
    <row r="16" spans="1:5" ht="33.75">
      <c r="A16" s="11" t="s">
        <v>60</v>
      </c>
      <c r="B16" s="11" t="s">
        <v>17</v>
      </c>
      <c r="C16" s="12" t="s">
        <v>287</v>
      </c>
      <c r="D16" s="12"/>
      <c r="E16" s="11" t="s">
        <v>18</v>
      </c>
    </row>
    <row r="17" spans="1:5">
      <c r="A17" s="118"/>
      <c r="B17" s="75"/>
      <c r="C17" s="75"/>
      <c r="D17" s="122"/>
      <c r="E17" s="75"/>
    </row>
    <row r="18" spans="1:5">
      <c r="A18" s="118"/>
      <c r="B18" s="75"/>
      <c r="C18" s="75"/>
      <c r="D18" s="122"/>
      <c r="E18" s="75"/>
    </row>
    <row r="19" spans="1:5">
      <c r="A19" s="118"/>
      <c r="B19" s="75"/>
      <c r="C19" s="75"/>
      <c r="D19" s="122"/>
      <c r="E19" s="75"/>
    </row>
    <row r="20" spans="1:5">
      <c r="A20" s="118"/>
      <c r="B20" s="75"/>
      <c r="C20" s="75"/>
      <c r="D20" s="122"/>
      <c r="E20" s="75"/>
    </row>
    <row r="21" spans="1:5">
      <c r="A21" s="118"/>
      <c r="B21" s="75"/>
      <c r="C21" s="75"/>
      <c r="D21" s="122"/>
      <c r="E21" s="75"/>
    </row>
    <row r="22" spans="1:5">
      <c r="A22" s="118"/>
      <c r="B22" s="75"/>
      <c r="C22" s="75"/>
      <c r="D22" s="123"/>
      <c r="E22" s="75"/>
    </row>
    <row r="23" spans="1:5">
      <c r="A23" s="15" t="s">
        <v>59</v>
      </c>
      <c r="B23" s="73"/>
      <c r="C23" s="73"/>
      <c r="D23" s="73"/>
      <c r="E23" s="73"/>
    </row>
    <row r="24" spans="1:5">
      <c r="A24" s="44"/>
      <c r="B24" s="44"/>
      <c r="C24" s="45"/>
      <c r="D24" s="45"/>
      <c r="E24" s="45"/>
    </row>
    <row r="25" spans="1:5">
      <c r="A25" s="440" t="s">
        <v>275</v>
      </c>
      <c r="B25" s="440"/>
      <c r="C25" s="440"/>
      <c r="D25" s="440"/>
      <c r="E25" s="440"/>
    </row>
    <row r="26" spans="1:5" ht="13.5" customHeight="1">
      <c r="A26" s="459" t="s">
        <v>225</v>
      </c>
      <c r="B26" s="459"/>
      <c r="C26" s="459"/>
      <c r="D26" s="459"/>
      <c r="E26" s="459"/>
    </row>
    <row r="27" spans="1:5">
      <c r="A27" s="433" t="s">
        <v>15</v>
      </c>
      <c r="B27" s="433"/>
      <c r="C27" s="433"/>
      <c r="D27" s="433"/>
      <c r="E27" s="433"/>
    </row>
    <row r="28" spans="1:5" ht="31.5" customHeight="1">
      <c r="A28" s="11" t="s">
        <v>60</v>
      </c>
      <c r="B28" s="11" t="s">
        <v>17</v>
      </c>
      <c r="C28" s="12" t="s">
        <v>287</v>
      </c>
      <c r="D28" s="12"/>
      <c r="E28" s="11" t="s">
        <v>18</v>
      </c>
    </row>
    <row r="29" spans="1:5">
      <c r="A29" s="271"/>
      <c r="B29" s="231"/>
      <c r="C29" s="14"/>
      <c r="D29" s="14"/>
      <c r="E29" s="75"/>
    </row>
    <row r="30" spans="1:5">
      <c r="A30" s="14"/>
      <c r="B30" s="14"/>
      <c r="C30" s="14"/>
      <c r="D30" s="14"/>
      <c r="E30" s="75"/>
    </row>
    <row r="31" spans="1:5">
      <c r="A31" s="14"/>
      <c r="B31" s="14"/>
      <c r="C31" s="14"/>
      <c r="D31" s="14"/>
      <c r="E31" s="75"/>
    </row>
    <row r="32" spans="1:5">
      <c r="A32" s="15" t="s">
        <v>59</v>
      </c>
      <c r="B32" s="15"/>
      <c r="C32" s="15"/>
      <c r="D32" s="15"/>
      <c r="E32" s="75"/>
    </row>
    <row r="33" spans="1:5">
      <c r="A33" s="36"/>
      <c r="B33" s="36"/>
      <c r="C33" s="36"/>
      <c r="D33" s="36"/>
      <c r="E33" s="36"/>
    </row>
    <row r="34" spans="1:5">
      <c r="A34" s="36"/>
      <c r="B34" s="36"/>
      <c r="C34" s="36"/>
      <c r="D34" s="36"/>
      <c r="E34" s="36"/>
    </row>
    <row r="35" spans="1:5">
      <c r="A35" s="440" t="s">
        <v>276</v>
      </c>
      <c r="B35" s="440"/>
      <c r="C35" s="440"/>
      <c r="D35" s="440"/>
      <c r="E35" s="440"/>
    </row>
    <row r="36" spans="1:5">
      <c r="A36" s="459" t="s">
        <v>226</v>
      </c>
      <c r="B36" s="459"/>
      <c r="C36" s="459"/>
      <c r="D36" s="459"/>
      <c r="E36" s="459"/>
    </row>
    <row r="37" spans="1:5">
      <c r="A37" s="433" t="s">
        <v>15</v>
      </c>
      <c r="B37" s="433"/>
      <c r="C37" s="433"/>
      <c r="D37" s="433"/>
      <c r="E37" s="433"/>
    </row>
    <row r="38" spans="1:5" ht="33.75">
      <c r="A38" s="41" t="s">
        <v>60</v>
      </c>
      <c r="B38" s="11" t="s">
        <v>17</v>
      </c>
      <c r="C38" s="12" t="s">
        <v>287</v>
      </c>
      <c r="D38" s="12"/>
      <c r="E38" s="11" t="s">
        <v>18</v>
      </c>
    </row>
    <row r="39" spans="1:5">
      <c r="A39" s="14"/>
      <c r="B39" s="14"/>
      <c r="C39" s="14"/>
      <c r="D39" s="14"/>
      <c r="E39" s="14">
        <f>SUM(B39:D39)</f>
        <v>0</v>
      </c>
    </row>
    <row r="40" spans="1:5">
      <c r="A40" s="14"/>
      <c r="B40" s="14"/>
      <c r="C40" s="14"/>
      <c r="D40" s="14"/>
      <c r="E40" s="14">
        <f>SUM(B40:D40)</f>
        <v>0</v>
      </c>
    </row>
    <row r="41" spans="1:5">
      <c r="A41" s="14"/>
      <c r="B41" s="14"/>
      <c r="C41" s="14"/>
      <c r="D41" s="14"/>
      <c r="E41" s="14">
        <f>SUM(B41:D41)</f>
        <v>0</v>
      </c>
    </row>
    <row r="42" spans="1:5">
      <c r="A42" s="15" t="s">
        <v>59</v>
      </c>
      <c r="B42" s="15">
        <f>SUM(B39:B41)</f>
        <v>0</v>
      </c>
      <c r="C42" s="15">
        <f>SUM(C39:C41)</f>
        <v>0</v>
      </c>
      <c r="D42" s="15">
        <f>SUM(D39:D41)</f>
        <v>0</v>
      </c>
      <c r="E42" s="14">
        <f>SUM(B42:D42)</f>
        <v>0</v>
      </c>
    </row>
  </sheetData>
  <mergeCells count="10">
    <mergeCell ref="A37:E37"/>
    <mergeCell ref="A13:E13"/>
    <mergeCell ref="A14:E14"/>
    <mergeCell ref="A15:E15"/>
    <mergeCell ref="A35:E35"/>
    <mergeCell ref="A1:E1"/>
    <mergeCell ref="A25:E25"/>
    <mergeCell ref="A26:E26"/>
    <mergeCell ref="A27:E27"/>
    <mergeCell ref="A36:E36"/>
  </mergeCells>
  <phoneticPr fontId="24" type="noConversion"/>
  <pageMargins left="0.22" right="0.18" top="1" bottom="1" header="0.5" footer="0.5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17</vt:i4>
      </vt:variant>
    </vt:vector>
  </HeadingPairs>
  <TitlesOfParts>
    <vt:vector size="36" baseType="lpstr">
      <vt:lpstr>1</vt:lpstr>
      <vt:lpstr>1.1</vt:lpstr>
      <vt:lpstr>2</vt:lpstr>
      <vt:lpstr>2.1-2.1</vt:lpstr>
      <vt:lpstr>2.3</vt:lpstr>
      <vt:lpstr>2.4.-2.8</vt:lpstr>
      <vt:lpstr>3</vt:lpstr>
      <vt:lpstr>4</vt:lpstr>
      <vt:lpstr>4.1-4.4</vt:lpstr>
      <vt:lpstr>5</vt:lpstr>
      <vt:lpstr>6-7</vt:lpstr>
      <vt:lpstr>9</vt:lpstr>
      <vt:lpstr>8</vt:lpstr>
      <vt:lpstr>10</vt:lpstr>
      <vt:lpstr>11</vt:lpstr>
      <vt:lpstr>12</vt:lpstr>
      <vt:lpstr>13</vt:lpstr>
      <vt:lpstr>14</vt:lpstr>
      <vt:lpstr>15</vt:lpstr>
      <vt:lpstr>'1'!Nyomtatási_terület</vt:lpstr>
      <vt:lpstr>'1.1'!Nyomtatási_terület</vt:lpstr>
      <vt:lpstr>'10'!Nyomtatási_terület</vt:lpstr>
      <vt:lpstr>'11'!Nyomtatási_terület</vt:lpstr>
      <vt:lpstr>'12'!Nyomtatási_terület</vt:lpstr>
      <vt:lpstr>'13'!Nyomtatási_terület</vt:lpstr>
      <vt:lpstr>'2'!Nyomtatási_terület</vt:lpstr>
      <vt:lpstr>'2.1-2.1'!Nyomtatási_terület</vt:lpstr>
      <vt:lpstr>'2.3'!Nyomtatási_terület</vt:lpstr>
      <vt:lpstr>'2.4.-2.8'!Nyomtatási_terület</vt:lpstr>
      <vt:lpstr>'3'!Nyomtatási_terület</vt:lpstr>
      <vt:lpstr>'4'!Nyomtatási_terület</vt:lpstr>
      <vt:lpstr>'4.1-4.4'!Nyomtatási_terület</vt:lpstr>
      <vt:lpstr>'5'!Nyomtatási_terület</vt:lpstr>
      <vt:lpstr>'6-7'!Nyomtatási_terület</vt:lpstr>
      <vt:lpstr>'8'!Nyomtatási_terület</vt:lpstr>
      <vt:lpstr>'9'!Nyomtatási_terület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Jegyző</cp:lastModifiedBy>
  <cp:lastPrinted>2021-02-17T09:03:04Z</cp:lastPrinted>
  <dcterms:created xsi:type="dcterms:W3CDTF">2012-01-09T10:15:23Z</dcterms:created>
  <dcterms:modified xsi:type="dcterms:W3CDTF">2021-05-19T12:46:46Z</dcterms:modified>
</cp:coreProperties>
</file>