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13_ncr:1_{CB1A4E6B-0841-482B-9777-98BFC612751C}" xr6:coauthVersionLast="47" xr6:coauthVersionMax="47" xr10:uidLastSave="{00000000-0000-0000-0000-000000000000}"/>
  <bookViews>
    <workbookView xWindow="-120" yWindow="-120" windowWidth="20730" windowHeight="11160" xr2:uid="{0C296E69-1464-48DC-89E8-73A14AF5D506}"/>
  </bookViews>
  <sheets>
    <sheet name="2. számú melléklet" sheetId="1" r:id="rId1"/>
  </sheets>
  <externalReferences>
    <externalReference r:id="rId2"/>
    <externalReference r:id="rId3"/>
  </externalReferences>
  <definedNames>
    <definedName name="_xlnm.Print_Area" localSheetId="0">'2. számú melléklet'!$A$1:$N$41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L5" i="1"/>
  <c r="E6" i="1"/>
  <c r="G6" i="1"/>
  <c r="G5" i="1" s="1"/>
  <c r="G41" i="1" s="1"/>
  <c r="I6" i="1"/>
  <c r="J6" i="1" s="1"/>
  <c r="M6" i="1"/>
  <c r="M5" i="1" s="1"/>
  <c r="E7" i="1"/>
  <c r="F7" i="1"/>
  <c r="F5" i="1" s="1"/>
  <c r="F41" i="1" s="1"/>
  <c r="G7" i="1"/>
  <c r="I7" i="1"/>
  <c r="K7" i="1"/>
  <c r="M7" i="1"/>
  <c r="N7" i="1"/>
  <c r="E8" i="1"/>
  <c r="F8" i="1"/>
  <c r="G8" i="1"/>
  <c r="I8" i="1"/>
  <c r="K8" i="1"/>
  <c r="M8" i="1"/>
  <c r="N8" i="1" s="1"/>
  <c r="E9" i="1"/>
  <c r="F9" i="1"/>
  <c r="G9" i="1"/>
  <c r="I9" i="1"/>
  <c r="K9" i="1"/>
  <c r="M9" i="1"/>
  <c r="N9" i="1" s="1"/>
  <c r="E10" i="1"/>
  <c r="F10" i="1"/>
  <c r="G10" i="1" s="1"/>
  <c r="I10" i="1"/>
  <c r="K10" i="1"/>
  <c r="M10" i="1"/>
  <c r="N10" i="1" s="1"/>
  <c r="E13" i="1"/>
  <c r="G13" i="1"/>
  <c r="I13" i="1"/>
  <c r="J13" i="1" s="1"/>
  <c r="L13" i="1"/>
  <c r="M13" i="1"/>
  <c r="N13" i="1" s="1"/>
  <c r="E14" i="1"/>
  <c r="F14" i="1"/>
  <c r="G14" i="1"/>
  <c r="I14" i="1"/>
  <c r="K14" i="1"/>
  <c r="K13" i="1" s="1"/>
  <c r="M14" i="1"/>
  <c r="N14" i="1" s="1"/>
  <c r="E15" i="1"/>
  <c r="G15" i="1"/>
  <c r="I15" i="1"/>
  <c r="K15" i="1"/>
  <c r="M15" i="1"/>
  <c r="N15" i="1"/>
  <c r="E16" i="1"/>
  <c r="F16" i="1"/>
  <c r="G16" i="1" s="1"/>
  <c r="I16" i="1"/>
  <c r="K16" i="1"/>
  <c r="M16" i="1"/>
  <c r="N16" i="1" s="1"/>
  <c r="E17" i="1"/>
  <c r="F17" i="1"/>
  <c r="G17" i="1"/>
  <c r="I17" i="1"/>
  <c r="K17" i="1"/>
  <c r="M17" i="1"/>
  <c r="N17" i="1"/>
  <c r="E18" i="1"/>
  <c r="G18" i="1"/>
  <c r="I18" i="1"/>
  <c r="K18" i="1"/>
  <c r="M18" i="1"/>
  <c r="N18" i="1" s="1"/>
  <c r="D19" i="1"/>
  <c r="M19" i="1"/>
  <c r="E20" i="1"/>
  <c r="E22" i="1"/>
  <c r="F22" i="1"/>
  <c r="G22" i="1"/>
  <c r="M22" i="1"/>
  <c r="E24" i="1"/>
  <c r="G24" i="1"/>
  <c r="M24" i="1"/>
  <c r="E25" i="1"/>
  <c r="F25" i="1"/>
  <c r="G25" i="1" s="1"/>
  <c r="I25" i="1"/>
  <c r="M25" i="1"/>
  <c r="E26" i="1"/>
  <c r="F26" i="1"/>
  <c r="G26" i="1" s="1"/>
  <c r="I26" i="1"/>
  <c r="M26" i="1"/>
  <c r="E27" i="1"/>
  <c r="G27" i="1"/>
  <c r="I27" i="1"/>
  <c r="J27" i="1"/>
  <c r="K27" i="1" s="1"/>
  <c r="M27" i="1"/>
  <c r="E28" i="1"/>
  <c r="F28" i="1"/>
  <c r="J28" i="1" s="1"/>
  <c r="K28" i="1" s="1"/>
  <c r="G28" i="1"/>
  <c r="I28" i="1"/>
  <c r="M28" i="1"/>
  <c r="E30" i="1"/>
  <c r="F30" i="1"/>
  <c r="K30" i="1"/>
  <c r="M30" i="1"/>
  <c r="E31" i="1"/>
  <c r="F31" i="1"/>
  <c r="H31" i="1" s="1"/>
  <c r="H30" i="1" s="1"/>
  <c r="L31" i="1"/>
  <c r="N31" i="1"/>
  <c r="I32" i="1"/>
  <c r="L32" i="1"/>
  <c r="N32" i="1"/>
  <c r="J33" i="1"/>
  <c r="L33" i="1" s="1"/>
  <c r="L30" i="1" s="1"/>
  <c r="L22" i="1" s="1"/>
  <c r="M33" i="1"/>
  <c r="E34" i="1"/>
  <c r="F34" i="1"/>
  <c r="G34" i="1" s="1"/>
  <c r="K34" i="1"/>
  <c r="D35" i="1"/>
  <c r="E35" i="1"/>
  <c r="F35" i="1"/>
  <c r="G35" i="1" s="1"/>
  <c r="K35" i="1"/>
  <c r="M35" i="1"/>
  <c r="N35" i="1" s="1"/>
  <c r="I36" i="1"/>
  <c r="E37" i="1"/>
  <c r="G37" i="1"/>
  <c r="H37" i="1"/>
  <c r="L37" i="1"/>
  <c r="E38" i="1"/>
  <c r="I38" i="1"/>
  <c r="K38" i="1"/>
  <c r="M38" i="1"/>
  <c r="M37" i="1" s="1"/>
  <c r="E39" i="1"/>
  <c r="F39" i="1"/>
  <c r="G39" i="1"/>
  <c r="I39" i="1"/>
  <c r="K39" i="1"/>
  <c r="N39" i="1"/>
  <c r="I40" i="1"/>
  <c r="J40" i="1" s="1"/>
  <c r="K40" i="1" s="1"/>
  <c r="K37" i="1" s="1"/>
  <c r="M42" i="1"/>
  <c r="J5" i="1" l="1"/>
  <c r="K6" i="1"/>
  <c r="K5" i="1" s="1"/>
  <c r="E5" i="1"/>
  <c r="E41" i="1" s="1"/>
  <c r="I24" i="1"/>
  <c r="J24" i="1" s="1"/>
  <c r="K24" i="1" s="1"/>
  <c r="I37" i="1"/>
  <c r="N38" i="1"/>
  <c r="N27" i="1"/>
  <c r="I5" i="1"/>
  <c r="N5" i="1"/>
  <c r="N28" i="1"/>
  <c r="L41" i="1"/>
  <c r="H22" i="1"/>
  <c r="H41" i="1"/>
  <c r="J37" i="1"/>
  <c r="N37" i="1" s="1"/>
  <c r="J26" i="1"/>
  <c r="I31" i="1"/>
  <c r="I30" i="1" s="1"/>
  <c r="M34" i="1"/>
  <c r="N34" i="1" s="1"/>
  <c r="J25" i="1"/>
  <c r="N40" i="1"/>
  <c r="I35" i="1"/>
  <c r="I34" i="1"/>
  <c r="J30" i="1"/>
  <c r="N30" i="1" s="1"/>
  <c r="N6" i="1"/>
  <c r="K22" i="1" l="1"/>
  <c r="K41" i="1"/>
  <c r="I41" i="1"/>
  <c r="N24" i="1"/>
  <c r="N26" i="1"/>
  <c r="K26" i="1"/>
  <c r="N25" i="1"/>
  <c r="K25" i="1"/>
  <c r="M41" i="1"/>
  <c r="J22" i="1"/>
  <c r="J41" i="1"/>
  <c r="I22" i="1" l="1"/>
  <c r="N22" i="1"/>
  <c r="N41" i="1"/>
</calcChain>
</file>

<file path=xl/sharedStrings.xml><?xml version="1.0" encoding="utf-8"?>
<sst xmlns="http://schemas.openxmlformats.org/spreadsheetml/2006/main" count="94" uniqueCount="52">
  <si>
    <t>Bevételek összesen</t>
  </si>
  <si>
    <t>Áht bebüli megelőlegezések</t>
  </si>
  <si>
    <t>3.</t>
  </si>
  <si>
    <t>1.</t>
  </si>
  <si>
    <t>Likviditási célú hitelek</t>
  </si>
  <si>
    <t>2.</t>
  </si>
  <si>
    <t xml:space="preserve">Előző év költségvetési maradványának igénybevétele </t>
  </si>
  <si>
    <t>Finanszírozási bevételek</t>
  </si>
  <si>
    <t>V.</t>
  </si>
  <si>
    <t>Végleges péneszközátvételek</t>
  </si>
  <si>
    <t>IV.</t>
  </si>
  <si>
    <t>MFP - Bajzsy Zs. Útépítés</t>
  </si>
  <si>
    <t>Zártkerti pályázat</t>
  </si>
  <si>
    <t>2019.évi pályázatok / VP-s útépítés</t>
  </si>
  <si>
    <t>Felhalmozási célú támogatásértékű bevétel</t>
  </si>
  <si>
    <t>Munkaügyi Központ (Kömunka,Nyári diákmunka)</t>
  </si>
  <si>
    <t>4.</t>
  </si>
  <si>
    <t>Pályázati támogatások (Leader, GINOP, EFOP)</t>
  </si>
  <si>
    <t>MVH támogatások</t>
  </si>
  <si>
    <t>OEP-től átvett pénzeszköz</t>
  </si>
  <si>
    <t>Működési célú támogatásértékű bevétel</t>
  </si>
  <si>
    <t>Támogatásértékű bevételek</t>
  </si>
  <si>
    <t>III.</t>
  </si>
  <si>
    <t>Önkormányzatok felhalmozási költségvetési támogatása</t>
  </si>
  <si>
    <t>6.</t>
  </si>
  <si>
    <t>Helyi Önk.-ok kiegészítő támogatása</t>
  </si>
  <si>
    <t>5.</t>
  </si>
  <si>
    <t>A települési önkormányzatok kulturális feladatainak támogatása</t>
  </si>
  <si>
    <t>A települési önkormányzatok szociális, gyermekjóléti és gyermekétkeztetési feladatainak támogatása</t>
  </si>
  <si>
    <t>A települési önkormányzatok egyes köznevelési feladatainak támogatása</t>
  </si>
  <si>
    <t>A helyi önkormányzatok általános működésének és ágazati feladatainak támogatása</t>
  </si>
  <si>
    <t>Önkormányzatok költségvetési támogatása</t>
  </si>
  <si>
    <t>Költségvetési támogatások</t>
  </si>
  <si>
    <t>II.</t>
  </si>
  <si>
    <t>Egyéb közhatalmi bevételek</t>
  </si>
  <si>
    <t>Átengedett központi adók</t>
  </si>
  <si>
    <t>Helyi adók</t>
  </si>
  <si>
    <t xml:space="preserve">Közhatalmi bevételek </t>
  </si>
  <si>
    <t>Intézményi működési bevételek</t>
  </si>
  <si>
    <t>Működési bevételek</t>
  </si>
  <si>
    <t>I.</t>
  </si>
  <si>
    <t>Felhal-
mozási</t>
  </si>
  <si>
    <t>Műkö-
dési</t>
  </si>
  <si>
    <t>Teljesítés</t>
  </si>
  <si>
    <t>Összesből</t>
  </si>
  <si>
    <t>Módosított előirányzat
2020.09.30.</t>
  </si>
  <si>
    <t>Módosítás</t>
  </si>
  <si>
    <t>2020. évi 
előirányzat</t>
  </si>
  <si>
    <t>2019. évi előirányzat</t>
  </si>
  <si>
    <t>Megnevezés</t>
  </si>
  <si>
    <t>adatok Ft-ban</t>
  </si>
  <si>
    <t>Báránd Községi Önkormányzata összevont 2020. évi  bevételei jogcímenként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</si>
</sst>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/"/>
  </numFmts>
  <fonts count="10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4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2" borderId="0" xfId="0" applyFont="1" applyFill="1"/>
    <xf numFmtId="10" fontId="3" fillId="3" borderId="1" xfId="1" applyNumberFormat="1" applyFont="1" applyFill="1" applyBorder="1"/>
    <xf numFmtId="3" fontId="4" fillId="3" borderId="2" xfId="0" applyNumberFormat="1" applyFont="1" applyFill="1" applyBorder="1"/>
    <xf numFmtId="0" fontId="4" fillId="3" borderId="2" xfId="0" applyFont="1" applyFill="1" applyBorder="1"/>
    <xf numFmtId="0" fontId="4" fillId="0" borderId="3" xfId="0" applyFont="1" applyBorder="1"/>
    <xf numFmtId="0" fontId="5" fillId="0" borderId="0" xfId="0" applyFont="1"/>
    <xf numFmtId="10" fontId="5" fillId="0" borderId="4" xfId="1" applyNumberFormat="1" applyFont="1" applyBorder="1"/>
    <xf numFmtId="3" fontId="5" fillId="0" borderId="5" xfId="0" applyNumberFormat="1" applyFont="1" applyBorder="1"/>
    <xf numFmtId="0" fontId="4" fillId="0" borderId="5" xfId="0" applyFont="1" applyBorder="1"/>
    <xf numFmtId="0" fontId="5" fillId="0" borderId="5" xfId="0" applyFont="1" applyBorder="1"/>
    <xf numFmtId="0" fontId="4" fillId="0" borderId="6" xfId="0" applyFont="1" applyBorder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vertical="center" wrapText="1"/>
    </xf>
    <xf numFmtId="0" fontId="5" fillId="0" borderId="7" xfId="0" applyFont="1" applyBorder="1"/>
    <xf numFmtId="0" fontId="4" fillId="0" borderId="7" xfId="0" applyFont="1" applyBorder="1"/>
    <xf numFmtId="0" fontId="4" fillId="0" borderId="8" xfId="0" applyFont="1" applyBorder="1"/>
    <xf numFmtId="10" fontId="5" fillId="0" borderId="9" xfId="1" applyNumberFormat="1" applyFont="1" applyBorder="1"/>
    <xf numFmtId="3" fontId="5" fillId="0" borderId="10" xfId="0" applyNumberFormat="1" applyFont="1" applyBorder="1"/>
    <xf numFmtId="3" fontId="5" fillId="0" borderId="10" xfId="0" applyNumberFormat="1" applyFont="1" applyBorder="1" applyAlignment="1">
      <alignment vertical="center" wrapText="1"/>
    </xf>
    <xf numFmtId="0" fontId="5" fillId="0" borderId="10" xfId="0" applyFont="1" applyBorder="1"/>
    <xf numFmtId="0" fontId="4" fillId="0" borderId="10" xfId="0" applyFont="1" applyBorder="1"/>
    <xf numFmtId="0" fontId="4" fillId="0" borderId="11" xfId="0" applyFont="1" applyBorder="1"/>
    <xf numFmtId="10" fontId="3" fillId="4" borderId="1" xfId="1" applyNumberFormat="1" applyFont="1" applyFill="1" applyBorder="1"/>
    <xf numFmtId="3" fontId="3" fillId="4" borderId="2" xfId="0" applyNumberFormat="1" applyFont="1" applyFill="1" applyBorder="1"/>
    <xf numFmtId="3" fontId="3" fillId="4" borderId="2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4" fillId="0" borderId="12" xfId="0" applyFont="1" applyBorder="1"/>
    <xf numFmtId="10" fontId="5" fillId="0" borderId="13" xfId="1" applyNumberFormat="1" applyFont="1" applyBorder="1"/>
    <xf numFmtId="3" fontId="5" fillId="0" borderId="5" xfId="0" applyNumberFormat="1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3" fontId="6" fillId="0" borderId="10" xfId="0" applyNumberFormat="1" applyFont="1" applyBorder="1" applyAlignment="1">
      <alignment vertical="center" wrapText="1"/>
    </xf>
    <xf numFmtId="0" fontId="3" fillId="0" borderId="11" xfId="0" applyFont="1" applyBorder="1"/>
    <xf numFmtId="10" fontId="5" fillId="4" borderId="1" xfId="1" applyNumberFormat="1" applyFont="1" applyFill="1" applyBorder="1"/>
    <xf numFmtId="3" fontId="6" fillId="4" borderId="2" xfId="0" applyNumberFormat="1" applyFont="1" applyFill="1" applyBorder="1" applyAlignment="1">
      <alignment vertical="center" wrapText="1"/>
    </xf>
    <xf numFmtId="0" fontId="3" fillId="4" borderId="2" xfId="0" applyFont="1" applyFill="1" applyBorder="1"/>
    <xf numFmtId="0" fontId="3" fillId="0" borderId="3" xfId="0" applyFont="1" applyBorder="1"/>
    <xf numFmtId="3" fontId="7" fillId="0" borderId="5" xfId="0" applyNumberFormat="1" applyFont="1" applyBorder="1"/>
    <xf numFmtId="0" fontId="5" fillId="0" borderId="6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8" xfId="0" applyFont="1" applyBorder="1"/>
    <xf numFmtId="3" fontId="5" fillId="2" borderId="10" xfId="0" applyNumberFormat="1" applyFont="1" applyFill="1" applyBorder="1"/>
    <xf numFmtId="0" fontId="6" fillId="0" borderId="10" xfId="0" applyFont="1" applyBorder="1"/>
    <xf numFmtId="0" fontId="2" fillId="0" borderId="11" xfId="0" applyFont="1" applyBorder="1"/>
    <xf numFmtId="0" fontId="2" fillId="0" borderId="3" xfId="0" applyFont="1" applyBorder="1"/>
    <xf numFmtId="3" fontId="6" fillId="0" borderId="5" xfId="0" applyNumberFormat="1" applyFont="1" applyBorder="1"/>
    <xf numFmtId="3" fontId="6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/>
    <xf numFmtId="10" fontId="5" fillId="2" borderId="4" xfId="1" applyNumberFormat="1" applyFont="1" applyFill="1" applyBorder="1"/>
    <xf numFmtId="3" fontId="5" fillId="2" borderId="7" xfId="0" applyNumberFormat="1" applyFont="1" applyFill="1" applyBorder="1"/>
    <xf numFmtId="3" fontId="2" fillId="2" borderId="7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7" xfId="0" applyFont="1" applyFill="1" applyBorder="1" applyAlignment="1">
      <alignment shrinkToFit="1"/>
    </xf>
    <xf numFmtId="3" fontId="2" fillId="0" borderId="10" xfId="0" applyNumberFormat="1" applyFont="1" applyBorder="1"/>
    <xf numFmtId="10" fontId="3" fillId="0" borderId="1" xfId="1" applyNumberFormat="1" applyFont="1" applyBorder="1"/>
    <xf numFmtId="3" fontId="3" fillId="0" borderId="2" xfId="0" applyNumberFormat="1" applyFont="1" applyBorder="1"/>
    <xf numFmtId="3" fontId="3" fillId="0" borderId="2" xfId="0" applyNumberFormat="1" applyFont="1" applyBorder="1" applyAlignment="1">
      <alignment vertical="center" wrapText="1"/>
    </xf>
    <xf numFmtId="0" fontId="4" fillId="0" borderId="2" xfId="0" applyFont="1" applyBorder="1"/>
    <xf numFmtId="0" fontId="2" fillId="0" borderId="14" xfId="0" applyFont="1" applyBorder="1"/>
    <xf numFmtId="10" fontId="5" fillId="0" borderId="15" xfId="1" applyNumberFormat="1" applyFont="1" applyBorder="1"/>
    <xf numFmtId="3" fontId="5" fillId="0" borderId="16" xfId="0" applyNumberFormat="1" applyFont="1" applyBorder="1"/>
    <xf numFmtId="3" fontId="6" fillId="0" borderId="16" xfId="0" applyNumberFormat="1" applyFont="1" applyBorder="1"/>
    <xf numFmtId="3" fontId="6" fillId="0" borderId="16" xfId="0" applyNumberFormat="1" applyFont="1" applyBorder="1" applyAlignment="1">
      <alignment vertical="center" wrapText="1"/>
    </xf>
    <xf numFmtId="0" fontId="2" fillId="0" borderId="16" xfId="0" applyFont="1" applyBorder="1"/>
    <xf numFmtId="10" fontId="3" fillId="5" borderId="1" xfId="1" applyNumberFormat="1" applyFont="1" applyFill="1" applyBorder="1"/>
    <xf numFmtId="3" fontId="3" fillId="5" borderId="2" xfId="0" applyNumberFormat="1" applyFont="1" applyFill="1" applyBorder="1"/>
    <xf numFmtId="3" fontId="8" fillId="5" borderId="2" xfId="0" applyNumberFormat="1" applyFont="1" applyFill="1" applyBorder="1" applyAlignment="1">
      <alignment vertical="center" wrapText="1"/>
    </xf>
    <xf numFmtId="0" fontId="3" fillId="5" borderId="2" xfId="0" applyFont="1" applyFill="1" applyBorder="1"/>
    <xf numFmtId="0" fontId="3" fillId="6" borderId="2" xfId="0" applyFont="1" applyFill="1" applyBorder="1"/>
    <xf numFmtId="10" fontId="5" fillId="0" borderId="17" xfId="1" applyNumberFormat="1" applyFont="1" applyBorder="1"/>
    <xf numFmtId="3" fontId="5" fillId="0" borderId="18" xfId="0" applyNumberFormat="1" applyFont="1" applyBorder="1"/>
    <xf numFmtId="3" fontId="6" fillId="0" borderId="18" xfId="0" applyNumberFormat="1" applyFont="1" applyBorder="1"/>
    <xf numFmtId="3" fontId="6" fillId="0" borderId="18" xfId="0" applyNumberFormat="1" applyFont="1" applyBorder="1" applyAlignment="1">
      <alignment vertical="center" wrapText="1"/>
    </xf>
    <xf numFmtId="0" fontId="2" fillId="0" borderId="18" xfId="0" applyFont="1" applyBorder="1"/>
    <xf numFmtId="0" fontId="2" fillId="0" borderId="19" xfId="0" applyFont="1" applyBorder="1"/>
    <xf numFmtId="10" fontId="5" fillId="0" borderId="1" xfId="1" applyNumberFormat="1" applyFont="1" applyBorder="1"/>
    <xf numFmtId="3" fontId="8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3" fillId="0" borderId="2" xfId="0" applyFont="1" applyBorder="1"/>
    <xf numFmtId="0" fontId="3" fillId="0" borderId="12" xfId="0" applyFont="1" applyBorder="1"/>
    <xf numFmtId="10" fontId="5" fillId="0" borderId="5" xfId="1" applyNumberFormat="1" applyFont="1" applyBorder="1"/>
    <xf numFmtId="3" fontId="5" fillId="0" borderId="5" xfId="0" applyNumberFormat="1" applyFont="1" applyBorder="1" applyAlignment="1">
      <alignment vertical="center"/>
    </xf>
    <xf numFmtId="3" fontId="6" fillId="2" borderId="5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0" fontId="5" fillId="0" borderId="7" xfId="1" applyNumberFormat="1" applyFont="1" applyBorder="1"/>
    <xf numFmtId="3" fontId="5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3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5" borderId="2" xfId="0" applyFont="1" applyFill="1" applyBorder="1"/>
    <xf numFmtId="3" fontId="3" fillId="0" borderId="15" xfId="0" applyNumberFormat="1" applyFont="1" applyBorder="1"/>
    <xf numFmtId="3" fontId="5" fillId="0" borderId="19" xfId="0" applyNumberFormat="1" applyFont="1" applyBorder="1"/>
    <xf numFmtId="3" fontId="8" fillId="0" borderId="0" xfId="0" applyNumberFormat="1" applyFont="1"/>
    <xf numFmtId="3" fontId="8" fillId="0" borderId="20" xfId="0" applyNumberFormat="1" applyFont="1" applyBorder="1"/>
    <xf numFmtId="3" fontId="3" fillId="0" borderId="21" xfId="0" applyNumberFormat="1" applyFont="1" applyBorder="1"/>
    <xf numFmtId="3" fontId="8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9" xfId="0" applyFont="1" applyBorder="1"/>
    <xf numFmtId="3" fontId="5" fillId="0" borderId="1" xfId="0" applyNumberFormat="1" applyFont="1" applyBorder="1"/>
    <xf numFmtId="3" fontId="5" fillId="0" borderId="3" xfId="0" applyNumberFormat="1" applyFont="1" applyBorder="1"/>
    <xf numFmtId="3" fontId="7" fillId="0" borderId="24" xfId="0" applyNumberFormat="1" applyFont="1" applyBorder="1"/>
    <xf numFmtId="3" fontId="7" fillId="0" borderId="25" xfId="0" applyNumberFormat="1" applyFont="1" applyBorder="1"/>
    <xf numFmtId="3" fontId="5" fillId="0" borderId="26" xfId="0" applyNumberFormat="1" applyFont="1" applyBorder="1"/>
    <xf numFmtId="3" fontId="7" fillId="0" borderId="12" xfId="0" applyNumberFormat="1" applyFont="1" applyBorder="1"/>
    <xf numFmtId="0" fontId="2" fillId="0" borderId="27" xfId="0" applyFont="1" applyBorder="1"/>
    <xf numFmtId="0" fontId="2" fillId="0" borderId="1" xfId="0" applyFont="1" applyBorder="1"/>
    <xf numFmtId="0" fontId="2" fillId="0" borderId="2" xfId="0" applyFont="1" applyBorder="1"/>
    <xf numFmtId="3" fontId="5" fillId="0" borderId="9" xfId="0" applyNumberFormat="1" applyFont="1" applyBorder="1"/>
    <xf numFmtId="3" fontId="5" fillId="0" borderId="13" xfId="0" applyNumberFormat="1" applyFont="1" applyBorder="1"/>
    <xf numFmtId="3" fontId="2" fillId="0" borderId="20" xfId="0" applyNumberFormat="1" applyFont="1" applyBorder="1"/>
    <xf numFmtId="3" fontId="5" fillId="0" borderId="28" xfId="0" applyNumberFormat="1" applyFont="1" applyBorder="1"/>
    <xf numFmtId="3" fontId="2" fillId="0" borderId="29" xfId="0" applyNumberFormat="1" applyFont="1" applyBorder="1"/>
    <xf numFmtId="3" fontId="2" fillId="0" borderId="30" xfId="0" applyNumberFormat="1" applyFont="1" applyBorder="1"/>
    <xf numFmtId="0" fontId="2" fillId="0" borderId="13" xfId="0" applyFont="1" applyBorder="1"/>
    <xf numFmtId="164" fontId="2" fillId="0" borderId="5" xfId="0" applyNumberFormat="1" applyFont="1" applyBorder="1"/>
    <xf numFmtId="3" fontId="5" fillId="0" borderId="4" xfId="0" applyNumberFormat="1" applyFont="1" applyBorder="1"/>
    <xf numFmtId="3" fontId="5" fillId="0" borderId="11" xfId="0" applyNumberFormat="1" applyFont="1" applyBorder="1"/>
    <xf numFmtId="3" fontId="2" fillId="0" borderId="31" xfId="0" applyNumberFormat="1" applyFont="1" applyBorder="1"/>
    <xf numFmtId="3" fontId="2" fillId="0" borderId="32" xfId="0" applyNumberFormat="1" applyFont="1" applyBorder="1"/>
    <xf numFmtId="3" fontId="5" fillId="0" borderId="33" xfId="0" applyNumberFormat="1" applyFont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0" fontId="2" fillId="0" borderId="4" xfId="0" applyFont="1" applyBorder="1"/>
    <xf numFmtId="164" fontId="2" fillId="0" borderId="7" xfId="0" applyNumberFormat="1" applyFont="1" applyBorder="1"/>
    <xf numFmtId="3" fontId="5" fillId="0" borderId="36" xfId="0" applyNumberFormat="1" applyFont="1" applyBorder="1"/>
    <xf numFmtId="3" fontId="2" fillId="0" borderId="37" xfId="0" applyNumberFormat="1" applyFont="1" applyBorder="1"/>
    <xf numFmtId="0" fontId="2" fillId="0" borderId="9" xfId="0" applyFont="1" applyBorder="1"/>
    <xf numFmtId="0" fontId="3" fillId="5" borderId="3" xfId="0" applyFont="1" applyFill="1" applyBorder="1"/>
    <xf numFmtId="0" fontId="3" fillId="0" borderId="38" xfId="0" applyFont="1" applyBorder="1"/>
    <xf numFmtId="0" fontId="4" fillId="0" borderId="13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2" fillId="0" borderId="46" xfId="0" applyFont="1" applyBorder="1"/>
    <xf numFmtId="0" fontId="2" fillId="0" borderId="6" xfId="0" applyFont="1" applyBorder="1"/>
    <xf numFmtId="0" fontId="2" fillId="0" borderId="50" xfId="0" applyFont="1" applyBorder="1"/>
    <xf numFmtId="0" fontId="2" fillId="0" borderId="5" xfId="0" applyFont="1" applyBorder="1"/>
    <xf numFmtId="3" fontId="4" fillId="0" borderId="47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Kiss%20Gyula/Documents/Covid%202020-2021/Z&#225;rsz&#225;mad&#225;s/2020%20k&#246;lts&#233;gvet&#233;s/I.%20m&#243;dos&#237;t&#225;s/1.%20napirendhez%20mell&#233;klet%202020_09_30_rendeletm&#243;dos&#237;t&#225;s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ama/Desktop/P&#233;nz&#252;gy/B&#225;r&#225;ndi%20&#214;nkorm&#225;nyzat/2020_08_31_kvi%20rend%20m&#243;d_ver1%20erede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melléklet"/>
      <sheetName val="3_sz_melléklet"/>
      <sheetName val="4_sz_melléklet"/>
      <sheetName val="5_sz. mell."/>
      <sheetName val="6_sz._mell."/>
      <sheetName val="7_sz.mell"/>
      <sheetName val="8__sz.mell"/>
      <sheetName val="9_sz_melléklet"/>
      <sheetName val="10_sz_melléklet"/>
      <sheetName val="11.sz melléklet"/>
      <sheetName val="12_sz_melléklet"/>
    </sheetNames>
    <sheetDataSet>
      <sheetData sheetId="0">
        <row r="6">
          <cell r="Y6">
            <v>16664000</v>
          </cell>
          <cell r="Z6">
            <v>3811000</v>
          </cell>
          <cell r="AB6">
            <v>24223158</v>
          </cell>
        </row>
        <row r="7">
          <cell r="Y7">
            <v>30000000</v>
          </cell>
          <cell r="Z7">
            <v>0</v>
          </cell>
          <cell r="AB7">
            <v>27694244</v>
          </cell>
        </row>
        <row r="8">
          <cell r="Y8">
            <v>22850000</v>
          </cell>
          <cell r="Z8">
            <v>0</v>
          </cell>
          <cell r="AB8">
            <v>26979982</v>
          </cell>
        </row>
        <row r="9">
          <cell r="Y9">
            <v>6900000</v>
          </cell>
          <cell r="Z9">
            <v>0</v>
          </cell>
          <cell r="AB9">
            <v>0</v>
          </cell>
        </row>
        <row r="10">
          <cell r="Y10">
            <v>250000</v>
          </cell>
          <cell r="Z10">
            <v>0</v>
          </cell>
          <cell r="AB10">
            <v>714262</v>
          </cell>
        </row>
        <row r="12">
          <cell r="Z12">
            <v>13081935</v>
          </cell>
        </row>
        <row r="13">
          <cell r="Y13">
            <v>245300696</v>
          </cell>
          <cell r="AB13">
            <v>178107503</v>
          </cell>
        </row>
        <row r="14">
          <cell r="Y14">
            <v>120575157</v>
          </cell>
          <cell r="Z14">
            <v>261826</v>
          </cell>
          <cell r="AB14">
            <v>77813807</v>
          </cell>
        </row>
        <row r="15">
          <cell r="Y15">
            <v>57923400</v>
          </cell>
          <cell r="Z15">
            <v>3840300</v>
          </cell>
          <cell r="AB15">
            <v>46789333</v>
          </cell>
        </row>
        <row r="16">
          <cell r="Y16">
            <v>49439035</v>
          </cell>
          <cell r="Z16">
            <v>7857079</v>
          </cell>
          <cell r="AB16">
            <v>41695808</v>
          </cell>
        </row>
        <row r="17">
          <cell r="Y17">
            <v>3266361</v>
          </cell>
          <cell r="Z17">
            <v>1122730</v>
          </cell>
          <cell r="AB17">
            <v>4207855</v>
          </cell>
        </row>
        <row r="18">
          <cell r="Y18">
            <v>14096743</v>
          </cell>
          <cell r="Z18">
            <v>0</v>
          </cell>
          <cell r="AB18">
            <v>2000000</v>
          </cell>
        </row>
        <row r="19">
          <cell r="D19" t="str">
            <v>Helyi Önk.-ok működési támogatása</v>
          </cell>
          <cell r="AB19">
            <v>5600700</v>
          </cell>
        </row>
        <row r="21">
          <cell r="Y21">
            <v>218615257</v>
          </cell>
          <cell r="AB21">
            <v>189825680</v>
          </cell>
        </row>
        <row r="23">
          <cell r="Y23">
            <v>163018854</v>
          </cell>
          <cell r="AB23">
            <v>159996188</v>
          </cell>
        </row>
        <row r="24">
          <cell r="Y24">
            <v>10878100</v>
          </cell>
          <cell r="Z24">
            <v>0</v>
          </cell>
          <cell r="AB24">
            <v>9003088</v>
          </cell>
        </row>
        <row r="25">
          <cell r="Y25">
            <v>2510000</v>
          </cell>
          <cell r="Z25">
            <v>0</v>
          </cell>
          <cell r="AB25">
            <v>3230380</v>
          </cell>
        </row>
        <row r="26">
          <cell r="Y26">
            <v>4548031</v>
          </cell>
          <cell r="Z26">
            <v>26797244</v>
          </cell>
          <cell r="AB26">
            <v>29619050</v>
          </cell>
        </row>
        <row r="27">
          <cell r="Y27">
            <v>145082723</v>
          </cell>
          <cell r="Z27">
            <v>4965184</v>
          </cell>
          <cell r="AB27">
            <v>118143670</v>
          </cell>
        </row>
        <row r="28">
          <cell r="Y28">
            <v>55596403</v>
          </cell>
          <cell r="AB28">
            <v>29829492</v>
          </cell>
        </row>
        <row r="32">
          <cell r="AB32">
            <v>29829492</v>
          </cell>
        </row>
        <row r="33">
          <cell r="Y33">
            <v>2182000</v>
          </cell>
        </row>
        <row r="34">
          <cell r="D34" t="str">
            <v>Működési célú pénzeszközátvétel</v>
          </cell>
          <cell r="Y34">
            <v>2182000</v>
          </cell>
          <cell r="AB34">
            <v>4920490</v>
          </cell>
        </row>
        <row r="36">
          <cell r="Y36">
            <v>154386634</v>
          </cell>
        </row>
        <row r="37">
          <cell r="Y37">
            <v>104386634</v>
          </cell>
          <cell r="AB37">
            <v>104386634</v>
          </cell>
        </row>
        <row r="38">
          <cell r="Y38">
            <v>50000000</v>
          </cell>
        </row>
        <row r="39">
          <cell r="Z39">
            <v>3610889</v>
          </cell>
        </row>
        <row r="40">
          <cell r="AB40">
            <v>532768598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z.m"/>
      <sheetName val="2_sz_melléklet"/>
      <sheetName val="2_1_melléklet"/>
      <sheetName val="2_2_melléklet"/>
      <sheetName val="3_sz_melléklet"/>
      <sheetName val="4_sz_mellékelt"/>
      <sheetName val="5_sz_melléklet"/>
      <sheetName val="5_1_sz. mell."/>
      <sheetName val="5_2_sz._mell."/>
      <sheetName val="5_3_sz.mell"/>
      <sheetName val="5_4_sz.mell"/>
      <sheetName val="6_sz_melléklet"/>
      <sheetName val="7_sz_melléklet"/>
      <sheetName val="7_1.sz melléklet"/>
      <sheetName val="8_sz_melléklet"/>
      <sheetName val="9_sz_melléklet"/>
      <sheetName val="10_sz_melléklet"/>
      <sheetName val="11_sz_melléklet"/>
      <sheetName val="12_sz_melléklet"/>
      <sheetName val="13_sz_melléklet"/>
      <sheetName val="14_sz_melléklet"/>
    </sheetNames>
    <sheetDataSet>
      <sheetData sheetId="0"/>
      <sheetData sheetId="1"/>
      <sheetData sheetId="2">
        <row r="7">
          <cell r="R7">
            <v>30000000</v>
          </cell>
        </row>
        <row r="8">
          <cell r="R8">
            <v>22850000</v>
          </cell>
        </row>
        <row r="9">
          <cell r="R9">
            <v>6900000</v>
          </cell>
        </row>
        <row r="10">
          <cell r="R10">
            <v>250000</v>
          </cell>
        </row>
        <row r="14">
          <cell r="R14">
            <v>120575157</v>
          </cell>
        </row>
        <row r="16">
          <cell r="R16">
            <v>49439035</v>
          </cell>
        </row>
        <row r="17">
          <cell r="R17">
            <v>3266361</v>
          </cell>
        </row>
        <row r="20">
          <cell r="R20">
            <v>218615257</v>
          </cell>
        </row>
        <row r="23">
          <cell r="R23">
            <v>10878100</v>
          </cell>
        </row>
        <row r="24">
          <cell r="R24">
            <v>2510000</v>
          </cell>
        </row>
        <row r="26">
          <cell r="R26">
            <v>145082723</v>
          </cell>
        </row>
        <row r="27">
          <cell r="R27">
            <v>55596403</v>
          </cell>
        </row>
        <row r="29">
          <cell r="R29">
            <v>45742210</v>
          </cell>
        </row>
        <row r="31">
          <cell r="R31">
            <v>2182000</v>
          </cell>
        </row>
        <row r="32">
          <cell r="R32">
            <v>2182000</v>
          </cell>
        </row>
        <row r="36">
          <cell r="R36">
            <v>50000000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DEA42-F2E6-41E1-A729-5AB4360CD727}">
  <dimension ref="A1:O46"/>
  <sheetViews>
    <sheetView tabSelected="1" view="pageBreakPreview" topLeftCell="B1" zoomScale="90" zoomScaleNormal="75" zoomScaleSheetLayoutView="90" workbookViewId="0">
      <selection activeCell="G29" sqref="G29"/>
    </sheetView>
  </sheetViews>
  <sheetFormatPr defaultColWidth="9.140625" defaultRowHeight="15" x14ac:dyDescent="0.2"/>
  <cols>
    <col min="1" max="1" width="3.28515625" style="1" customWidth="1"/>
    <col min="2" max="3" width="3.140625" style="1" customWidth="1"/>
    <col min="4" max="4" width="64.140625" style="1" customWidth="1"/>
    <col min="5" max="5" width="17.85546875" style="1" hidden="1" customWidth="1"/>
    <col min="6" max="6" width="16.140625" style="1" customWidth="1"/>
    <col min="7" max="7" width="14.5703125" style="1" customWidth="1"/>
    <col min="8" max="8" width="14.42578125" style="1" bestFit="1" customWidth="1"/>
    <col min="9" max="10" width="17.42578125" style="1" customWidth="1"/>
    <col min="11" max="11" width="15.28515625" style="1" customWidth="1"/>
    <col min="12" max="12" width="14.7109375" style="1" customWidth="1"/>
    <col min="13" max="13" width="14.140625" style="1" hidden="1" customWidth="1"/>
    <col min="14" max="14" width="12.140625" style="1" hidden="1" customWidth="1"/>
    <col min="15" max="16384" width="9.140625" style="1"/>
  </cols>
  <sheetData>
    <row r="1" spans="1:14" ht="37.5" customHeight="1" x14ac:dyDescent="0.2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7.25" customHeight="1" thickBot="1" x14ac:dyDescent="0.25">
      <c r="L2" t="s">
        <v>50</v>
      </c>
    </row>
    <row r="3" spans="1:14" ht="28.5" customHeight="1" x14ac:dyDescent="0.25">
      <c r="A3" s="153"/>
      <c r="B3" s="155"/>
      <c r="C3" s="155"/>
      <c r="D3" s="168" t="s">
        <v>49</v>
      </c>
      <c r="E3" s="166" t="s">
        <v>48</v>
      </c>
      <c r="F3" s="148" t="s">
        <v>47</v>
      </c>
      <c r="G3" s="150" t="s">
        <v>44</v>
      </c>
      <c r="H3" s="151"/>
      <c r="I3" s="157" t="s">
        <v>46</v>
      </c>
      <c r="J3" s="160" t="s">
        <v>45</v>
      </c>
      <c r="K3" s="150" t="s">
        <v>44</v>
      </c>
      <c r="L3" s="159"/>
      <c r="M3" s="162" t="s">
        <v>43</v>
      </c>
      <c r="N3" s="163"/>
    </row>
    <row r="4" spans="1:14" ht="33.75" customHeight="1" thickBot="1" x14ac:dyDescent="0.3">
      <c r="A4" s="154"/>
      <c r="B4" s="156"/>
      <c r="C4" s="156"/>
      <c r="D4" s="169"/>
      <c r="E4" s="167"/>
      <c r="F4" s="149"/>
      <c r="G4" s="146" t="s">
        <v>42</v>
      </c>
      <c r="H4" s="147" t="s">
        <v>41</v>
      </c>
      <c r="I4" s="158"/>
      <c r="J4" s="161"/>
      <c r="K4" s="146" t="s">
        <v>42</v>
      </c>
      <c r="L4" s="145" t="s">
        <v>41</v>
      </c>
      <c r="M4" s="164"/>
      <c r="N4" s="165"/>
    </row>
    <row r="5" spans="1:14" s="36" customFormat="1" ht="16.5" thickBot="1" x14ac:dyDescent="0.3">
      <c r="A5" s="144" t="s">
        <v>40</v>
      </c>
      <c r="B5" s="143"/>
      <c r="C5" s="75"/>
      <c r="D5" s="75" t="s">
        <v>39</v>
      </c>
      <c r="E5" s="73">
        <f>+E6+E7</f>
        <v>46664000</v>
      </c>
      <c r="F5" s="73">
        <f t="shared" ref="F5:M5" si="0">SUM(F6:F7)</f>
        <v>46664000</v>
      </c>
      <c r="G5" s="73">
        <f t="shared" si="0"/>
        <v>46664000</v>
      </c>
      <c r="H5" s="73">
        <f t="shared" si="0"/>
        <v>0</v>
      </c>
      <c r="I5" s="73">
        <f t="shared" si="0"/>
        <v>3811000</v>
      </c>
      <c r="J5" s="73">
        <f t="shared" si="0"/>
        <v>50475000</v>
      </c>
      <c r="K5" s="73">
        <f t="shared" si="0"/>
        <v>50475000</v>
      </c>
      <c r="L5" s="73">
        <f t="shared" si="0"/>
        <v>0</v>
      </c>
      <c r="M5" s="73">
        <f t="shared" si="0"/>
        <v>51917402</v>
      </c>
      <c r="N5" s="72">
        <f t="shared" ref="N5:N10" si="1">+M5/J5</f>
        <v>1.0285765626547796</v>
      </c>
    </row>
    <row r="6" spans="1:14" x14ac:dyDescent="0.2">
      <c r="A6" s="47"/>
      <c r="B6" s="45" t="s">
        <v>3</v>
      </c>
      <c r="C6" s="45"/>
      <c r="D6" s="142" t="s">
        <v>38</v>
      </c>
      <c r="E6" s="141">
        <f>+'[1]2_melléklet'!Y6</f>
        <v>16664000</v>
      </c>
      <c r="F6" s="133">
        <v>16664000</v>
      </c>
      <c r="G6" s="132">
        <f>+F6</f>
        <v>16664000</v>
      </c>
      <c r="H6" s="140">
        <v>0</v>
      </c>
      <c r="I6" s="134">
        <f>+'[1]2_melléklet'!Z6</f>
        <v>3811000</v>
      </c>
      <c r="J6" s="133">
        <f>+F6+I6</f>
        <v>20475000</v>
      </c>
      <c r="K6" s="132">
        <f>+J6</f>
        <v>20475000</v>
      </c>
      <c r="L6" s="123">
        <v>0</v>
      </c>
      <c r="M6" s="123">
        <f>+'[1]2_melléklet'!AB6</f>
        <v>24223158</v>
      </c>
      <c r="N6" s="19">
        <f t="shared" si="1"/>
        <v>1.1830602197802198</v>
      </c>
    </row>
    <row r="7" spans="1:14" x14ac:dyDescent="0.2">
      <c r="A7" s="47"/>
      <c r="B7" s="46" t="s">
        <v>5</v>
      </c>
      <c r="C7" s="46"/>
      <c r="D7" s="138" t="s">
        <v>37</v>
      </c>
      <c r="E7" s="137">
        <f>+'[1]2_melléklet'!Y7</f>
        <v>30000000</v>
      </c>
      <c r="F7" s="136">
        <f>+'[2]2_1_melléklet'!R7</f>
        <v>30000000</v>
      </c>
      <c r="G7" s="132">
        <f>+F7</f>
        <v>30000000</v>
      </c>
      <c r="H7" s="135">
        <v>0</v>
      </c>
      <c r="I7" s="134">
        <f>+'[1]2_melléklet'!Z7</f>
        <v>0</v>
      </c>
      <c r="J7" s="133">
        <v>30000000</v>
      </c>
      <c r="K7" s="132">
        <f>+J7</f>
        <v>30000000</v>
      </c>
      <c r="L7" s="131">
        <v>0</v>
      </c>
      <c r="M7" s="123">
        <f>+'[1]2_melléklet'!AB7</f>
        <v>27694244</v>
      </c>
      <c r="N7" s="9">
        <f t="shared" si="1"/>
        <v>0.92314146666666663</v>
      </c>
    </row>
    <row r="8" spans="1:14" x14ac:dyDescent="0.2">
      <c r="A8" s="47"/>
      <c r="B8" s="46" t="s">
        <v>5</v>
      </c>
      <c r="C8" s="139" t="s">
        <v>3</v>
      </c>
      <c r="D8" s="138" t="s">
        <v>36</v>
      </c>
      <c r="E8" s="137">
        <f>+'[1]2_melléklet'!Y8</f>
        <v>22850000</v>
      </c>
      <c r="F8" s="136">
        <f>+'[2]2_1_melléklet'!R8</f>
        <v>22850000</v>
      </c>
      <c r="G8" s="132">
        <f>+F8</f>
        <v>22850000</v>
      </c>
      <c r="H8" s="135">
        <v>0</v>
      </c>
      <c r="I8" s="134">
        <f>+'[1]2_melléklet'!Z8</f>
        <v>0</v>
      </c>
      <c r="J8" s="133">
        <v>22850000</v>
      </c>
      <c r="K8" s="132">
        <f>+J8</f>
        <v>22850000</v>
      </c>
      <c r="L8" s="131">
        <v>0</v>
      </c>
      <c r="M8" s="123">
        <f>+'[1]2_melléklet'!AB8</f>
        <v>26979982</v>
      </c>
      <c r="N8" s="9">
        <f t="shared" si="1"/>
        <v>1.1807431947483589</v>
      </c>
    </row>
    <row r="9" spans="1:14" x14ac:dyDescent="0.2">
      <c r="A9" s="47"/>
      <c r="B9" s="46" t="s">
        <v>5</v>
      </c>
      <c r="C9" s="139" t="s">
        <v>5</v>
      </c>
      <c r="D9" s="138" t="s">
        <v>35</v>
      </c>
      <c r="E9" s="137">
        <f>+'[1]2_melléklet'!Y9</f>
        <v>6900000</v>
      </c>
      <c r="F9" s="136">
        <f>+'[2]2_1_melléklet'!R9</f>
        <v>6900000</v>
      </c>
      <c r="G9" s="132">
        <f>+F9</f>
        <v>6900000</v>
      </c>
      <c r="H9" s="135">
        <v>0</v>
      </c>
      <c r="I9" s="134">
        <f>+'[1]2_melléklet'!Z9</f>
        <v>0</v>
      </c>
      <c r="J9" s="133">
        <v>6900000</v>
      </c>
      <c r="K9" s="132">
        <f>+J9</f>
        <v>6900000</v>
      </c>
      <c r="L9" s="131">
        <v>0</v>
      </c>
      <c r="M9" s="123">
        <f>+'[1]2_melléklet'!AB9</f>
        <v>0</v>
      </c>
      <c r="N9" s="9">
        <f t="shared" si="1"/>
        <v>0</v>
      </c>
    </row>
    <row r="10" spans="1:14" ht="15.75" thickBot="1" x14ac:dyDescent="0.25">
      <c r="A10" s="35"/>
      <c r="B10" s="34" t="s">
        <v>5</v>
      </c>
      <c r="C10" s="130" t="s">
        <v>2</v>
      </c>
      <c r="D10" s="129" t="s">
        <v>34</v>
      </c>
      <c r="E10" s="128">
        <f>+'[1]2_melléklet'!Y10</f>
        <v>250000</v>
      </c>
      <c r="F10" s="127">
        <f>+'[2]2_1_melléklet'!R10</f>
        <v>250000</v>
      </c>
      <c r="G10" s="105">
        <f>+F10</f>
        <v>250000</v>
      </c>
      <c r="H10" s="126">
        <v>0</v>
      </c>
      <c r="I10" s="125">
        <f>+'[1]2_melléklet'!Z10</f>
        <v>0</v>
      </c>
      <c r="J10" s="2">
        <v>250000</v>
      </c>
      <c r="K10" s="105">
        <f>+J10</f>
        <v>250000</v>
      </c>
      <c r="L10" s="124">
        <v>0</v>
      </c>
      <c r="M10" s="123">
        <f>+'[1]2_melléklet'!AB10</f>
        <v>714262</v>
      </c>
      <c r="N10" s="32">
        <f t="shared" si="1"/>
        <v>2.8570479999999998</v>
      </c>
    </row>
    <row r="11" spans="1:14" ht="18.75" customHeight="1" thickBot="1" x14ac:dyDescent="0.25">
      <c r="A11" s="51"/>
      <c r="B11" s="122"/>
      <c r="C11" s="122"/>
      <c r="D11" s="121"/>
      <c r="E11" s="120"/>
      <c r="F11" s="119"/>
      <c r="G11" s="115"/>
      <c r="H11" s="118"/>
      <c r="I11" s="117"/>
      <c r="J11" s="116"/>
      <c r="K11" s="115"/>
      <c r="L11" s="114"/>
      <c r="M11" s="114"/>
      <c r="N11" s="83"/>
    </row>
    <row r="12" spans="1:14" s="36" customFormat="1" ht="16.5" thickBot="1" x14ac:dyDescent="0.3">
      <c r="A12" s="113" t="s">
        <v>33</v>
      </c>
      <c r="B12" s="112"/>
      <c r="C12" s="112"/>
      <c r="D12" s="111" t="s">
        <v>32</v>
      </c>
      <c r="E12" s="110"/>
      <c r="F12" s="109"/>
      <c r="G12" s="105"/>
      <c r="H12" s="108"/>
      <c r="I12" s="107"/>
      <c r="J12" s="106"/>
      <c r="K12" s="105"/>
      <c r="L12" s="104"/>
      <c r="M12" s="104"/>
      <c r="N12" s="67"/>
    </row>
    <row r="13" spans="1:14" s="36" customFormat="1" ht="16.5" thickBot="1" x14ac:dyDescent="0.3">
      <c r="A13" s="42"/>
      <c r="B13" s="75" t="s">
        <v>3</v>
      </c>
      <c r="C13" s="75"/>
      <c r="D13" s="103" t="s">
        <v>31</v>
      </c>
      <c r="E13" s="74">
        <f>+'[1]2_melléklet'!Y13</f>
        <v>245300696</v>
      </c>
      <c r="F13" s="74">
        <v>245300696</v>
      </c>
      <c r="G13" s="73">
        <f t="shared" ref="G13:G18" si="2">+F13</f>
        <v>245300696</v>
      </c>
      <c r="H13" s="73">
        <v>0</v>
      </c>
      <c r="I13" s="74">
        <f>+'[1]2_melléklet'!Z12</f>
        <v>13081935</v>
      </c>
      <c r="J13" s="74">
        <f>+F13+I13</f>
        <v>258382631</v>
      </c>
      <c r="K13" s="73">
        <f>SUM(K14:K18)</f>
        <v>258382631</v>
      </c>
      <c r="L13" s="73">
        <f>SUM(L14:L18)</f>
        <v>0</v>
      </c>
      <c r="M13" s="73">
        <f>+'[1]2_melléklet'!AB13</f>
        <v>178107503</v>
      </c>
      <c r="N13" s="72">
        <f t="shared" ref="N13:N18" si="3">+M13/J13</f>
        <v>0.68931685659629338</v>
      </c>
    </row>
    <row r="14" spans="1:14" ht="36" customHeight="1" x14ac:dyDescent="0.2">
      <c r="A14" s="102"/>
      <c r="B14" s="101" t="s">
        <v>3</v>
      </c>
      <c r="C14" s="101" t="s">
        <v>3</v>
      </c>
      <c r="D14" s="100" t="s">
        <v>30</v>
      </c>
      <c r="E14" s="37">
        <f>+'[1]2_melléklet'!Y14</f>
        <v>120575157</v>
      </c>
      <c r="F14" s="37">
        <f>+'[2]2_1_melléklet'!R14</f>
        <v>120575157</v>
      </c>
      <c r="G14" s="99">
        <f t="shared" si="2"/>
        <v>120575157</v>
      </c>
      <c r="H14" s="20">
        <v>0</v>
      </c>
      <c r="I14" s="37">
        <f>+'[1]2_melléklet'!Z14</f>
        <v>261826</v>
      </c>
      <c r="J14" s="37">
        <v>120836983</v>
      </c>
      <c r="K14" s="99">
        <f>+J14</f>
        <v>120836983</v>
      </c>
      <c r="L14" s="20">
        <v>0</v>
      </c>
      <c r="M14" s="20">
        <f>+'[1]2_melléklet'!AB14</f>
        <v>77813807</v>
      </c>
      <c r="N14" s="19">
        <f t="shared" si="3"/>
        <v>0.64395688363056858</v>
      </c>
    </row>
    <row r="15" spans="1:14" ht="28.5" x14ac:dyDescent="0.2">
      <c r="A15" s="47"/>
      <c r="B15" s="96" t="s">
        <v>3</v>
      </c>
      <c r="C15" s="96" t="s">
        <v>5</v>
      </c>
      <c r="D15" s="98" t="s">
        <v>29</v>
      </c>
      <c r="E15" s="94">
        <f>+'[1]2_melléklet'!Y15</f>
        <v>57923400</v>
      </c>
      <c r="F15" s="94">
        <v>57923400</v>
      </c>
      <c r="G15" s="93">
        <f t="shared" si="2"/>
        <v>57923400</v>
      </c>
      <c r="H15" s="14">
        <v>0</v>
      </c>
      <c r="I15" s="94">
        <f>+'[1]2_melléklet'!Z15</f>
        <v>3840300</v>
      </c>
      <c r="J15" s="94">
        <v>61763700</v>
      </c>
      <c r="K15" s="93">
        <f>+J15</f>
        <v>61763700</v>
      </c>
      <c r="L15" s="14">
        <v>0</v>
      </c>
      <c r="M15" s="20">
        <f>+'[1]2_melléklet'!AB15</f>
        <v>46789333</v>
      </c>
      <c r="N15" s="9">
        <f t="shared" si="3"/>
        <v>0.75755391921144621</v>
      </c>
    </row>
    <row r="16" spans="1:14" ht="28.5" x14ac:dyDescent="0.2">
      <c r="A16" s="47"/>
      <c r="B16" s="96" t="s">
        <v>3</v>
      </c>
      <c r="C16" s="96" t="s">
        <v>2</v>
      </c>
      <c r="D16" s="98" t="s">
        <v>28</v>
      </c>
      <c r="E16" s="94">
        <f>+'[1]2_melléklet'!Y16</f>
        <v>49439035</v>
      </c>
      <c r="F16" s="94">
        <f>+'[2]2_1_melléklet'!R16</f>
        <v>49439035</v>
      </c>
      <c r="G16" s="93">
        <f t="shared" si="2"/>
        <v>49439035</v>
      </c>
      <c r="H16" s="14">
        <v>0</v>
      </c>
      <c r="I16" s="94">
        <f>+'[1]2_melléklet'!Z16</f>
        <v>7857079</v>
      </c>
      <c r="J16" s="94">
        <v>57296114</v>
      </c>
      <c r="K16" s="93">
        <f>+J16</f>
        <v>57296114</v>
      </c>
      <c r="L16" s="14">
        <v>0</v>
      </c>
      <c r="M16" s="20">
        <f>+'[1]2_melléklet'!AB16</f>
        <v>41695808</v>
      </c>
      <c r="N16" s="9">
        <f t="shared" si="3"/>
        <v>0.72772488549572489</v>
      </c>
    </row>
    <row r="17" spans="1:14" x14ac:dyDescent="0.2">
      <c r="A17" s="46"/>
      <c r="B17" s="96" t="s">
        <v>3</v>
      </c>
      <c r="C17" s="96" t="s">
        <v>16</v>
      </c>
      <c r="D17" s="97" t="s">
        <v>27</v>
      </c>
      <c r="E17" s="94">
        <f>+'[1]2_melléklet'!Y17</f>
        <v>3266361</v>
      </c>
      <c r="F17" s="94">
        <f>+'[2]2_1_melléklet'!R17</f>
        <v>3266361</v>
      </c>
      <c r="G17" s="93">
        <f t="shared" si="2"/>
        <v>3266361</v>
      </c>
      <c r="H17" s="14">
        <v>0</v>
      </c>
      <c r="I17" s="94">
        <f>+'[1]2_melléklet'!Z17</f>
        <v>1122730</v>
      </c>
      <c r="J17" s="94">
        <v>4389091</v>
      </c>
      <c r="K17" s="93">
        <f>+J17</f>
        <v>4389091</v>
      </c>
      <c r="L17" s="14">
        <v>0</v>
      </c>
      <c r="M17" s="14">
        <f>+'[1]2_melléklet'!AB17</f>
        <v>4207855</v>
      </c>
      <c r="N17" s="92">
        <f t="shared" si="3"/>
        <v>0.95870762305907986</v>
      </c>
    </row>
    <row r="18" spans="1:14" x14ac:dyDescent="0.2">
      <c r="A18" s="46"/>
      <c r="B18" s="96" t="s">
        <v>3</v>
      </c>
      <c r="C18" s="96" t="s">
        <v>26</v>
      </c>
      <c r="D18" s="46" t="s">
        <v>25</v>
      </c>
      <c r="E18" s="94">
        <f>+'[1]2_melléklet'!Y18</f>
        <v>14096743</v>
      </c>
      <c r="F18" s="95">
        <v>14096743</v>
      </c>
      <c r="G18" s="93">
        <f t="shared" si="2"/>
        <v>14096743</v>
      </c>
      <c r="H18" s="14">
        <v>0</v>
      </c>
      <c r="I18" s="94">
        <f>+'[1]2_melléklet'!Z18</f>
        <v>0</v>
      </c>
      <c r="J18" s="94">
        <v>14096743</v>
      </c>
      <c r="K18" s="93">
        <f>+J18</f>
        <v>14096743</v>
      </c>
      <c r="L18" s="14">
        <v>0</v>
      </c>
      <c r="M18" s="14">
        <f>+'[1]2_melléklet'!AB18</f>
        <v>2000000</v>
      </c>
      <c r="N18" s="92">
        <f t="shared" si="3"/>
        <v>0.14187674415288695</v>
      </c>
    </row>
    <row r="19" spans="1:14" ht="15.75" thickBot="1" x14ac:dyDescent="0.25">
      <c r="A19" s="34"/>
      <c r="B19" s="91" t="s">
        <v>3</v>
      </c>
      <c r="C19" s="91" t="s">
        <v>24</v>
      </c>
      <c r="D19" s="34" t="str">
        <f>+'[1]2_melléklet'!D19</f>
        <v>Helyi Önk.-ok működési támogatása</v>
      </c>
      <c r="E19" s="53"/>
      <c r="F19" s="90"/>
      <c r="G19" s="89"/>
      <c r="H19" s="10"/>
      <c r="I19" s="53"/>
      <c r="J19" s="53"/>
      <c r="K19" s="89"/>
      <c r="L19" s="10"/>
      <c r="M19" s="10">
        <f>+'[1]2_melléklet'!AB19</f>
        <v>5600700</v>
      </c>
      <c r="N19" s="88"/>
    </row>
    <row r="20" spans="1:14" s="36" customFormat="1" ht="16.5" thickBot="1" x14ac:dyDescent="0.3">
      <c r="A20" s="87"/>
      <c r="B20" s="42" t="s">
        <v>5</v>
      </c>
      <c r="C20" s="86"/>
      <c r="D20" s="86" t="s">
        <v>23</v>
      </c>
      <c r="E20" s="84">
        <f>+'[1]2_melléklet'!Y20</f>
        <v>0</v>
      </c>
      <c r="F20" s="84"/>
      <c r="G20" s="63"/>
      <c r="H20" s="63"/>
      <c r="I20" s="85"/>
      <c r="J20" s="84"/>
      <c r="K20" s="63"/>
      <c r="L20" s="63"/>
      <c r="M20" s="63"/>
      <c r="N20" s="83"/>
    </row>
    <row r="21" spans="1:14" ht="18.75" customHeight="1" thickBot="1" x14ac:dyDescent="0.25">
      <c r="A21" s="82"/>
      <c r="B21" s="81"/>
      <c r="C21" s="81"/>
      <c r="D21" s="81"/>
      <c r="E21" s="81"/>
      <c r="F21" s="79"/>
      <c r="G21" s="78"/>
      <c r="H21" s="78"/>
      <c r="I21" s="80"/>
      <c r="J21" s="79"/>
      <c r="K21" s="78"/>
      <c r="L21" s="78"/>
      <c r="M21" s="78"/>
      <c r="N21" s="77"/>
    </row>
    <row r="22" spans="1:14" s="36" customFormat="1" ht="16.5" thickBot="1" x14ac:dyDescent="0.3">
      <c r="A22" s="42" t="s">
        <v>22</v>
      </c>
      <c r="B22" s="76"/>
      <c r="C22" s="75"/>
      <c r="D22" s="75" t="s">
        <v>21</v>
      </c>
      <c r="E22" s="73">
        <f>+'[1]2_melléklet'!Y21</f>
        <v>218615257</v>
      </c>
      <c r="F22" s="73">
        <f>+'[2]2_1_melléklet'!R20</f>
        <v>218615257</v>
      </c>
      <c r="G22" s="73">
        <f>+G24+G30</f>
        <v>163018854</v>
      </c>
      <c r="H22" s="73">
        <f>+H24+H30</f>
        <v>55596403</v>
      </c>
      <c r="I22" s="74">
        <f>+J22-F22</f>
        <v>61591920</v>
      </c>
      <c r="J22" s="73">
        <f>+J24+J30</f>
        <v>280207177</v>
      </c>
      <c r="K22" s="73">
        <f>+K24+K30</f>
        <v>194781282</v>
      </c>
      <c r="L22" s="73">
        <f>+L24+L30</f>
        <v>85425895</v>
      </c>
      <c r="M22" s="73">
        <f>+'[1]2_melléklet'!AB21</f>
        <v>189825680</v>
      </c>
      <c r="N22" s="72">
        <f>+M22/J22</f>
        <v>0.67744760156518047</v>
      </c>
    </row>
    <row r="23" spans="1:14" ht="17.25" customHeight="1" thickBot="1" x14ac:dyDescent="0.25">
      <c r="A23" s="50"/>
      <c r="B23" s="71"/>
      <c r="C23" s="71"/>
      <c r="D23" s="71"/>
      <c r="E23" s="71"/>
      <c r="F23" s="69"/>
      <c r="G23" s="68"/>
      <c r="H23" s="68"/>
      <c r="I23" s="70"/>
      <c r="J23" s="69"/>
      <c r="K23" s="68"/>
      <c r="L23" s="68"/>
      <c r="M23" s="68"/>
      <c r="N23" s="67"/>
    </row>
    <row r="24" spans="1:14" ht="16.5" thickBot="1" x14ac:dyDescent="0.3">
      <c r="A24" s="66"/>
      <c r="B24" s="7" t="s">
        <v>3</v>
      </c>
      <c r="C24" s="65"/>
      <c r="D24" s="65" t="s">
        <v>20</v>
      </c>
      <c r="E24" s="63">
        <f>+'[1]2_melléklet'!Y23</f>
        <v>163018854</v>
      </c>
      <c r="F24" s="63">
        <v>163018854</v>
      </c>
      <c r="G24" s="63">
        <f>+F24</f>
        <v>163018854</v>
      </c>
      <c r="H24" s="63">
        <v>0</v>
      </c>
      <c r="I24" s="64">
        <f>SUM(I25:I28)</f>
        <v>31762428</v>
      </c>
      <c r="J24" s="63">
        <f>+F24+I24</f>
        <v>194781282</v>
      </c>
      <c r="K24" s="63">
        <f>+J24</f>
        <v>194781282</v>
      </c>
      <c r="L24" s="63">
        <v>0</v>
      </c>
      <c r="M24" s="63">
        <f>+'[1]2_melléklet'!AB23</f>
        <v>159996188</v>
      </c>
      <c r="N24" s="62">
        <f>+M24/J24</f>
        <v>0.82141459567968134</v>
      </c>
    </row>
    <row r="25" spans="1:14" x14ac:dyDescent="0.2">
      <c r="A25" s="47"/>
      <c r="B25" s="45" t="s">
        <v>3</v>
      </c>
      <c r="C25" s="45" t="s">
        <v>3</v>
      </c>
      <c r="D25" s="45" t="s">
        <v>19</v>
      </c>
      <c r="E25" s="61">
        <f>+'[1]2_melléklet'!Y24</f>
        <v>10878100</v>
      </c>
      <c r="F25" s="20">
        <f>+'[2]2_1_melléklet'!R23</f>
        <v>10878100</v>
      </c>
      <c r="G25" s="20">
        <f>+F25</f>
        <v>10878100</v>
      </c>
      <c r="H25" s="20">
        <v>0</v>
      </c>
      <c r="I25" s="21">
        <f>+'[1]2_melléklet'!Z24</f>
        <v>0</v>
      </c>
      <c r="J25" s="20">
        <f>+F25+I25</f>
        <v>10878100</v>
      </c>
      <c r="K25" s="20">
        <f>+J25</f>
        <v>10878100</v>
      </c>
      <c r="L25" s="20">
        <v>0</v>
      </c>
      <c r="M25" s="20">
        <f>+'[1]2_melléklet'!AB24</f>
        <v>9003088</v>
      </c>
      <c r="N25" s="19">
        <f>+M25/J25</f>
        <v>0.82763423759663912</v>
      </c>
    </row>
    <row r="26" spans="1:14" s="3" customFormat="1" x14ac:dyDescent="0.2">
      <c r="A26" s="59"/>
      <c r="B26" s="58" t="s">
        <v>3</v>
      </c>
      <c r="C26" s="58" t="s">
        <v>5</v>
      </c>
      <c r="D26" s="60" t="s">
        <v>18</v>
      </c>
      <c r="E26" s="57">
        <f>+'[1]2_melléklet'!Y25</f>
        <v>2510000</v>
      </c>
      <c r="F26" s="56">
        <f>+'[2]2_1_melléklet'!R24</f>
        <v>2510000</v>
      </c>
      <c r="G26" s="56">
        <f>+F26</f>
        <v>2510000</v>
      </c>
      <c r="H26" s="56">
        <v>0</v>
      </c>
      <c r="I26" s="15">
        <f>+'[1]2_melléklet'!Z25</f>
        <v>0</v>
      </c>
      <c r="J26" s="14">
        <f>+F26+I26</f>
        <v>2510000</v>
      </c>
      <c r="K26" s="14">
        <f>+J26</f>
        <v>2510000</v>
      </c>
      <c r="L26" s="56">
        <v>0</v>
      </c>
      <c r="M26" s="20">
        <f>+'[1]2_melléklet'!AB25</f>
        <v>3230380</v>
      </c>
      <c r="N26" s="55">
        <f>+M26/J26</f>
        <v>1.2870039840637451</v>
      </c>
    </row>
    <row r="27" spans="1:14" s="3" customFormat="1" x14ac:dyDescent="0.2">
      <c r="A27" s="59"/>
      <c r="B27" s="58" t="s">
        <v>3</v>
      </c>
      <c r="C27" s="58" t="s">
        <v>2</v>
      </c>
      <c r="D27" s="58" t="s">
        <v>17</v>
      </c>
      <c r="E27" s="57">
        <f>+'[1]2_melléklet'!Y26</f>
        <v>4548031</v>
      </c>
      <c r="F27" s="56">
        <v>4548031</v>
      </c>
      <c r="G27" s="56">
        <f>+F27</f>
        <v>4548031</v>
      </c>
      <c r="H27" s="56">
        <v>0</v>
      </c>
      <c r="I27" s="15">
        <f>+'[1]2_melléklet'!Z26</f>
        <v>26797244</v>
      </c>
      <c r="J27" s="14">
        <f>+F27+I27</f>
        <v>31345275</v>
      </c>
      <c r="K27" s="14">
        <f>+J27</f>
        <v>31345275</v>
      </c>
      <c r="L27" s="56">
        <v>0</v>
      </c>
      <c r="M27" s="20">
        <f>+'[1]2_melléklet'!AB26</f>
        <v>29619050</v>
      </c>
      <c r="N27" s="55">
        <f>+M27/J27</f>
        <v>0.94492870137524709</v>
      </c>
    </row>
    <row r="28" spans="1:14" x14ac:dyDescent="0.2">
      <c r="A28" s="47"/>
      <c r="B28" s="46" t="s">
        <v>3</v>
      </c>
      <c r="C28" s="46" t="s">
        <v>16</v>
      </c>
      <c r="D28" s="46" t="s">
        <v>15</v>
      </c>
      <c r="E28" s="54">
        <f>+'[1]2_melléklet'!Y27</f>
        <v>145082723</v>
      </c>
      <c r="F28" s="14">
        <f>+'[2]2_1_melléklet'!R26</f>
        <v>145082723</v>
      </c>
      <c r="G28" s="14">
        <f>+F28</f>
        <v>145082723</v>
      </c>
      <c r="H28" s="14">
        <v>0</v>
      </c>
      <c r="I28" s="15">
        <f>+'[1]2_melléklet'!Z27</f>
        <v>4965184</v>
      </c>
      <c r="J28" s="14">
        <f>+F28+I28</f>
        <v>150047907</v>
      </c>
      <c r="K28" s="14">
        <f>+J28</f>
        <v>150047907</v>
      </c>
      <c r="L28" s="14">
        <v>0</v>
      </c>
      <c r="M28" s="20">
        <f>+'[1]2_melléklet'!AB27</f>
        <v>118143670</v>
      </c>
      <c r="N28" s="9">
        <f>+M28/J28</f>
        <v>0.78737299547937045</v>
      </c>
    </row>
    <row r="29" spans="1:14" ht="21" customHeight="1" thickBot="1" x14ac:dyDescent="0.25">
      <c r="A29" s="35"/>
      <c r="B29" s="34"/>
      <c r="C29" s="34"/>
      <c r="D29" s="34"/>
      <c r="E29" s="34"/>
      <c r="F29" s="52"/>
      <c r="G29" s="10"/>
      <c r="H29" s="10"/>
      <c r="I29" s="53"/>
      <c r="J29" s="52"/>
      <c r="K29" s="10"/>
      <c r="L29" s="10"/>
      <c r="M29" s="10"/>
      <c r="N29" s="32"/>
    </row>
    <row r="30" spans="1:14" ht="16.5" thickBot="1" x14ac:dyDescent="0.3">
      <c r="A30" s="51"/>
      <c r="B30" s="29" t="s">
        <v>5</v>
      </c>
      <c r="C30" s="29"/>
      <c r="D30" s="29" t="s">
        <v>14</v>
      </c>
      <c r="E30" s="28">
        <f>+'[1]2_melléklet'!Y28</f>
        <v>55596403</v>
      </c>
      <c r="F30" s="28">
        <f>+'[2]2_1_melléklet'!R27</f>
        <v>55596403</v>
      </c>
      <c r="G30" s="26">
        <v>0</v>
      </c>
      <c r="H30" s="26">
        <f>SUM(H31:H33)</f>
        <v>55596403</v>
      </c>
      <c r="I30" s="26">
        <f>SUM(I31:I33)</f>
        <v>29829492</v>
      </c>
      <c r="J30" s="26">
        <f>SUM(J31:J33)</f>
        <v>85425895</v>
      </c>
      <c r="K30" s="26">
        <f>SUM(K31:K33)</f>
        <v>0</v>
      </c>
      <c r="L30" s="26">
        <f>SUM(L31:L33)</f>
        <v>85425895</v>
      </c>
      <c r="M30" s="26">
        <f>+'[1]2_melléklet'!AB28</f>
        <v>29829492</v>
      </c>
      <c r="N30" s="39">
        <f>+M30/J30</f>
        <v>0.34918559530456195</v>
      </c>
    </row>
    <row r="31" spans="1:14" x14ac:dyDescent="0.2">
      <c r="A31" s="50"/>
      <c r="B31" s="45" t="s">
        <v>5</v>
      </c>
      <c r="C31" s="45" t="s">
        <v>3</v>
      </c>
      <c r="D31" s="49" t="s">
        <v>13</v>
      </c>
      <c r="E31" s="20">
        <f>+E30</f>
        <v>55596403</v>
      </c>
      <c r="F31" s="48">
        <f>+'[2]2_1_melléklet'!R29</f>
        <v>45742210</v>
      </c>
      <c r="G31" s="20">
        <v>0</v>
      </c>
      <c r="H31" s="20">
        <f>+F31</f>
        <v>45742210</v>
      </c>
      <c r="I31" s="21">
        <f>+J31-F31</f>
        <v>0</v>
      </c>
      <c r="J31" s="20">
        <v>45742210</v>
      </c>
      <c r="K31" s="20">
        <v>0</v>
      </c>
      <c r="L31" s="20">
        <f>+J31</f>
        <v>45742210</v>
      </c>
      <c r="M31" s="20">
        <v>0</v>
      </c>
      <c r="N31" s="19">
        <f>+M31/J31</f>
        <v>0</v>
      </c>
    </row>
    <row r="32" spans="1:14" ht="19.5" customHeight="1" x14ac:dyDescent="0.2">
      <c r="A32" s="47"/>
      <c r="B32" s="46" t="s">
        <v>5</v>
      </c>
      <c r="C32" s="46" t="s">
        <v>5</v>
      </c>
      <c r="D32" s="45" t="s">
        <v>12</v>
      </c>
      <c r="E32" s="45"/>
      <c r="F32" s="20">
        <v>9854193</v>
      </c>
      <c r="G32" s="20">
        <v>0</v>
      </c>
      <c r="H32" s="20">
        <v>9854193</v>
      </c>
      <c r="I32" s="21">
        <f>+J32-F32</f>
        <v>0</v>
      </c>
      <c r="J32" s="20">
        <v>9854193</v>
      </c>
      <c r="K32" s="20">
        <v>0</v>
      </c>
      <c r="L32" s="20">
        <f>+J32</f>
        <v>9854193</v>
      </c>
      <c r="M32" s="20">
        <v>0</v>
      </c>
      <c r="N32" s="19">
        <f>+M32/J32</f>
        <v>0</v>
      </c>
    </row>
    <row r="33" spans="1:15" s="8" customFormat="1" ht="17.25" customHeight="1" thickBot="1" x14ac:dyDescent="0.25">
      <c r="A33" s="44"/>
      <c r="B33" s="12" t="s">
        <v>5</v>
      </c>
      <c r="C33" s="12" t="s">
        <v>2</v>
      </c>
      <c r="D33" s="12" t="s">
        <v>11</v>
      </c>
      <c r="E33" s="12"/>
      <c r="F33" s="43">
        <v>0</v>
      </c>
      <c r="G33" s="10">
        <v>0</v>
      </c>
      <c r="H33" s="10">
        <v>0</v>
      </c>
      <c r="I33" s="10">
        <v>29829492</v>
      </c>
      <c r="J33" s="10">
        <f>+I33</f>
        <v>29829492</v>
      </c>
      <c r="K33" s="10"/>
      <c r="L33" s="10">
        <f>+J33</f>
        <v>29829492</v>
      </c>
      <c r="M33" s="10">
        <f>+'[1]2_melléklet'!AB32</f>
        <v>29829492</v>
      </c>
      <c r="N33" s="32">
        <v>0</v>
      </c>
    </row>
    <row r="34" spans="1:15" s="36" customFormat="1" ht="15.75" customHeight="1" thickBot="1" x14ac:dyDescent="0.3">
      <c r="A34" s="42" t="s">
        <v>10</v>
      </c>
      <c r="B34" s="41"/>
      <c r="C34" s="41"/>
      <c r="D34" s="41" t="s">
        <v>9</v>
      </c>
      <c r="E34" s="26">
        <f>+'[1]2_melléklet'!Y33</f>
        <v>2182000</v>
      </c>
      <c r="F34" s="26">
        <f>+'[2]2_1_melléklet'!R31</f>
        <v>2182000</v>
      </c>
      <c r="G34" s="26">
        <f>+F34</f>
        <v>2182000</v>
      </c>
      <c r="H34" s="26">
        <v>0</v>
      </c>
      <c r="I34" s="40">
        <f>+J34-F34</f>
        <v>0</v>
      </c>
      <c r="J34" s="26">
        <v>2182000</v>
      </c>
      <c r="K34" s="26">
        <f>+J34</f>
        <v>2182000</v>
      </c>
      <c r="L34" s="26">
        <v>0</v>
      </c>
      <c r="M34" s="26">
        <f>+M35</f>
        <v>4920490</v>
      </c>
      <c r="N34" s="39">
        <f>+M34/J34</f>
        <v>2.2550366636113659</v>
      </c>
    </row>
    <row r="35" spans="1:15" s="36" customFormat="1" ht="15.75" customHeight="1" x14ac:dyDescent="0.25">
      <c r="A35" s="38"/>
      <c r="B35" s="22" t="s">
        <v>3</v>
      </c>
      <c r="C35" s="22"/>
      <c r="D35" s="22" t="str">
        <f>+'[1]2_melléklet'!D34</f>
        <v>Működési célú pénzeszközátvétel</v>
      </c>
      <c r="E35" s="20">
        <f>+'[1]2_melléklet'!Y34</f>
        <v>2182000</v>
      </c>
      <c r="F35" s="20">
        <f>+'[2]2_1_melléklet'!R32</f>
        <v>2182000</v>
      </c>
      <c r="G35" s="20">
        <f>+F35</f>
        <v>2182000</v>
      </c>
      <c r="H35" s="20">
        <v>0</v>
      </c>
      <c r="I35" s="37">
        <f>+J35-F35</f>
        <v>0</v>
      </c>
      <c r="J35" s="20">
        <v>2182000</v>
      </c>
      <c r="K35" s="20">
        <f>+J35</f>
        <v>2182000</v>
      </c>
      <c r="L35" s="20">
        <v>0</v>
      </c>
      <c r="M35" s="20">
        <f>+'[1]2_melléklet'!AB34</f>
        <v>4920490</v>
      </c>
      <c r="N35" s="19">
        <f>+M35/J35</f>
        <v>2.2550366636113659</v>
      </c>
    </row>
    <row r="36" spans="1:15" ht="12.75" customHeight="1" thickBot="1" x14ac:dyDescent="0.25">
      <c r="A36" s="35"/>
      <c r="B36" s="34"/>
      <c r="C36" s="34"/>
      <c r="D36" s="34"/>
      <c r="E36" s="34"/>
      <c r="F36" s="10"/>
      <c r="G36" s="10"/>
      <c r="H36" s="10"/>
      <c r="I36" s="33">
        <f>+J36-F36</f>
        <v>0</v>
      </c>
      <c r="J36" s="10"/>
      <c r="K36" s="10"/>
      <c r="L36" s="10"/>
      <c r="M36" s="10"/>
      <c r="N36" s="32"/>
      <c r="O36" s="8"/>
    </row>
    <row r="37" spans="1:15" ht="16.5" thickBot="1" x14ac:dyDescent="0.3">
      <c r="A37" s="31" t="s">
        <v>8</v>
      </c>
      <c r="B37" s="30"/>
      <c r="C37" s="29"/>
      <c r="D37" s="29" t="s">
        <v>7</v>
      </c>
      <c r="E37" s="28">
        <f>+'[1]2_melléklet'!Y36</f>
        <v>154386634</v>
      </c>
      <c r="F37" s="26">
        <v>154386634</v>
      </c>
      <c r="G37" s="26">
        <f>+G38+G39</f>
        <v>69344996</v>
      </c>
      <c r="H37" s="26">
        <f>+H38+H39</f>
        <v>85041638</v>
      </c>
      <c r="I37" s="27">
        <f>+I38+I39+I40</f>
        <v>3610889</v>
      </c>
      <c r="J37" s="27">
        <f>+J38+J39+J40</f>
        <v>157997523</v>
      </c>
      <c r="K37" s="27">
        <f>+K38+K39+K40</f>
        <v>157997523</v>
      </c>
      <c r="L37" s="27">
        <f>+L38+L39+L40</f>
        <v>0</v>
      </c>
      <c r="M37" s="26">
        <f>SUM(M38:M40)</f>
        <v>107997523</v>
      </c>
      <c r="N37" s="25">
        <f>+M37/J37</f>
        <v>0.68353934257564275</v>
      </c>
      <c r="O37" s="8"/>
    </row>
    <row r="38" spans="1:15" ht="15.75" x14ac:dyDescent="0.25">
      <c r="A38" s="24"/>
      <c r="B38" s="23" t="s">
        <v>3</v>
      </c>
      <c r="C38" s="23" t="s">
        <v>3</v>
      </c>
      <c r="D38" s="22" t="s">
        <v>6</v>
      </c>
      <c r="E38" s="20">
        <f>+'[1]2_melléklet'!Y37</f>
        <v>104386634</v>
      </c>
      <c r="F38" s="20">
        <v>104386634</v>
      </c>
      <c r="G38" s="20">
        <v>19344996</v>
      </c>
      <c r="H38" s="20">
        <v>85041638</v>
      </c>
      <c r="I38" s="21">
        <f>+J38-F38</f>
        <v>0</v>
      </c>
      <c r="J38" s="20">
        <v>104386634</v>
      </c>
      <c r="K38" s="20">
        <f>+J38</f>
        <v>104386634</v>
      </c>
      <c r="L38" s="20">
        <v>0</v>
      </c>
      <c r="M38" s="20">
        <f>+'[1]2_melléklet'!AB37</f>
        <v>104386634</v>
      </c>
      <c r="N38" s="19">
        <f>+M38/J38</f>
        <v>1</v>
      </c>
      <c r="O38" s="8"/>
    </row>
    <row r="39" spans="1:15" ht="15.75" x14ac:dyDescent="0.25">
      <c r="A39" s="18"/>
      <c r="B39" s="17" t="s">
        <v>3</v>
      </c>
      <c r="C39" s="17" t="s">
        <v>5</v>
      </c>
      <c r="D39" s="16" t="s">
        <v>4</v>
      </c>
      <c r="E39" s="14">
        <f>+'[1]2_melléklet'!Y38</f>
        <v>50000000</v>
      </c>
      <c r="F39" s="14">
        <f>+'[2]2_1_melléklet'!R36</f>
        <v>50000000</v>
      </c>
      <c r="G39" s="14">
        <f>+F39</f>
        <v>50000000</v>
      </c>
      <c r="H39" s="14"/>
      <c r="I39" s="15">
        <f>+J39-F39</f>
        <v>0</v>
      </c>
      <c r="J39" s="14">
        <v>50000000</v>
      </c>
      <c r="K39" s="14">
        <f>+J39</f>
        <v>50000000</v>
      </c>
      <c r="L39" s="14">
        <v>0</v>
      </c>
      <c r="M39" s="14">
        <v>0</v>
      </c>
      <c r="N39" s="9">
        <f>+M39/J39</f>
        <v>0</v>
      </c>
      <c r="O39" s="8"/>
    </row>
    <row r="40" spans="1:15" ht="20.25" customHeight="1" thickBot="1" x14ac:dyDescent="0.3">
      <c r="A40" s="13"/>
      <c r="B40" s="11" t="s">
        <v>3</v>
      </c>
      <c r="C40" s="11" t="s">
        <v>2</v>
      </c>
      <c r="D40" s="12" t="s">
        <v>1</v>
      </c>
      <c r="E40" s="11"/>
      <c r="F40" s="10">
        <v>0</v>
      </c>
      <c r="G40" s="10">
        <v>0</v>
      </c>
      <c r="H40" s="10">
        <v>0</v>
      </c>
      <c r="I40" s="10">
        <f>+'[1]2_melléklet'!Z39</f>
        <v>3610889</v>
      </c>
      <c r="J40" s="10">
        <f>+F40+I40</f>
        <v>3610889</v>
      </c>
      <c r="K40" s="10">
        <f>+J40</f>
        <v>3610889</v>
      </c>
      <c r="L40" s="10">
        <v>0</v>
      </c>
      <c r="M40" s="10">
        <v>3610889</v>
      </c>
      <c r="N40" s="9">
        <f>+M40/J40</f>
        <v>1</v>
      </c>
      <c r="O40" s="8"/>
    </row>
    <row r="41" spans="1:15" ht="16.5" thickBot="1" x14ac:dyDescent="0.3">
      <c r="A41" s="7"/>
      <c r="B41" s="6"/>
      <c r="C41" s="6"/>
      <c r="D41" s="6" t="s">
        <v>0</v>
      </c>
      <c r="E41" s="5">
        <f>+E37+E34+E22+E13+E5</f>
        <v>667148587</v>
      </c>
      <c r="F41" s="5">
        <f>+F5+F13+F24+F30+F34+F37</f>
        <v>667148587</v>
      </c>
      <c r="G41" s="5">
        <f>+G5+G13+G24+G30+G34+G37</f>
        <v>526510546</v>
      </c>
      <c r="H41" s="5">
        <f>+H30+H37</f>
        <v>140638041</v>
      </c>
      <c r="I41" s="5">
        <f>+I5+I13+I24+I30+I34+I37</f>
        <v>82095744</v>
      </c>
      <c r="J41" s="5">
        <f>+J5+J13+J24+J30+J34+J37</f>
        <v>749244331</v>
      </c>
      <c r="K41" s="5">
        <f>+K5+K13+K24+K30+K34+K37</f>
        <v>663818436</v>
      </c>
      <c r="L41" s="5">
        <f>+L5+L13+L24+L30+L34+L37</f>
        <v>85425895</v>
      </c>
      <c r="M41" s="5">
        <f>+M5+M13+M24+M30+M34+M37</f>
        <v>532768598</v>
      </c>
      <c r="N41" s="4">
        <f>+M41/J41</f>
        <v>0.71107458002241464</v>
      </c>
    </row>
    <row r="42" spans="1:15" x14ac:dyDescent="0.2">
      <c r="M42" s="2">
        <f>+'[1]2_melléklet'!AB40</f>
        <v>532768598</v>
      </c>
    </row>
    <row r="43" spans="1:15" x14ac:dyDescent="0.2">
      <c r="G43" s="2"/>
      <c r="H43" s="2"/>
      <c r="I43" s="2"/>
      <c r="J43" s="2"/>
    </row>
    <row r="44" spans="1:15" x14ac:dyDescent="0.2">
      <c r="F44" s="3"/>
    </row>
    <row r="46" spans="1:15" x14ac:dyDescent="0.2">
      <c r="F46" s="3"/>
      <c r="H46" s="2"/>
    </row>
  </sheetData>
  <mergeCells count="12">
    <mergeCell ref="F3:F4"/>
    <mergeCell ref="G3:H3"/>
    <mergeCell ref="A1:N1"/>
    <mergeCell ref="A3:A4"/>
    <mergeCell ref="B3:B4"/>
    <mergeCell ref="C3:C4"/>
    <mergeCell ref="I3:I4"/>
    <mergeCell ref="K3:L3"/>
    <mergeCell ref="J3:J4"/>
    <mergeCell ref="M3:N4"/>
    <mergeCell ref="E3:E4"/>
    <mergeCell ref="D3:D4"/>
  </mergeCells>
  <printOptions horizontalCentered="1"/>
  <pageMargins left="0.19685039370078741" right="0.19685039370078741" top="0.70866141732283472" bottom="0.39370078740157483" header="0.51181102362204722" footer="0.51181102362204722"/>
  <pageSetup paperSize="8" scale="80" firstPageNumber="0" orientation="landscape" r:id="rId1"/>
  <headerFooter scaleWithDoc="0" alignWithMargins="0">
    <oddHeader>&amp;R 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számú melléklet</vt:lpstr>
      <vt:lpstr>'2. számú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2021-05-31T12:44:13Z</dcterms:created>
  <dcterms:modified xsi:type="dcterms:W3CDTF">2021-05-31T12:46:24Z</dcterms:modified>
</cp:coreProperties>
</file>