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3DE36301-022D-499D-B820-8D828CF62222}" xr6:coauthVersionLast="47" xr6:coauthVersionMax="47" xr10:uidLastSave="{00000000-0000-0000-0000-000000000000}"/>
  <bookViews>
    <workbookView xWindow="-120" yWindow="-120" windowWidth="20730" windowHeight="11160" xr2:uid="{A586EAE9-AC33-4BE1-AD88-481C54299281}"/>
  </bookViews>
  <sheets>
    <sheet name="2.1" sheetId="1" r:id="rId1"/>
  </sheets>
  <externalReferences>
    <externalReference r:id="rId2"/>
  </externalReferences>
  <definedNames>
    <definedName name="_xlnm.Print_Titles" localSheetId="0">'2.1'!$A:$D</definedName>
    <definedName name="_xlnm.Print_Area" localSheetId="0">'2.1'!$A$1:$AC$40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W40" i="1"/>
  <c r="T40" i="1"/>
  <c r="Y40" i="1" s="1"/>
  <c r="R40" i="1"/>
  <c r="Q40" i="1"/>
  <c r="S40" i="1" s="1"/>
  <c r="AB39" i="1"/>
  <c r="Z39" i="1"/>
  <c r="Y39" i="1"/>
  <c r="I39" i="1"/>
  <c r="G39" i="1"/>
  <c r="AA39" i="1" s="1"/>
  <c r="AB38" i="1"/>
  <c r="AC38" i="1" s="1"/>
  <c r="AA38" i="1"/>
  <c r="Y38" i="1"/>
  <c r="U38" i="1"/>
  <c r="Z38" i="1" s="1"/>
  <c r="K38" i="1"/>
  <c r="I38" i="1"/>
  <c r="F38" i="1"/>
  <c r="AB37" i="1"/>
  <c r="AC37" i="1" s="1"/>
  <c r="AA37" i="1"/>
  <c r="Y37" i="1"/>
  <c r="X37" i="1"/>
  <c r="U37" i="1"/>
  <c r="Z37" i="1" s="1"/>
  <c r="S37" i="1"/>
  <c r="N37" i="1"/>
  <c r="K37" i="1"/>
  <c r="I37" i="1"/>
  <c r="F37" i="1"/>
  <c r="AB36" i="1"/>
  <c r="Y36" i="1"/>
  <c r="X36" i="1"/>
  <c r="U36" i="1"/>
  <c r="Z36" i="1" s="1"/>
  <c r="S36" i="1"/>
  <c r="N36" i="1"/>
  <c r="K36" i="1"/>
  <c r="H36" i="1"/>
  <c r="G36" i="1"/>
  <c r="AA36" i="1" s="1"/>
  <c r="F36" i="1"/>
  <c r="AB35" i="1"/>
  <c r="AA35" i="1"/>
  <c r="Z35" i="1"/>
  <c r="Y35" i="1"/>
  <c r="K35" i="1"/>
  <c r="AB34" i="1"/>
  <c r="AC34" i="1" s="1"/>
  <c r="AA34" i="1"/>
  <c r="Y34" i="1"/>
  <c r="U34" i="1"/>
  <c r="Z34" i="1" s="1"/>
  <c r="K34" i="1"/>
  <c r="I34" i="1"/>
  <c r="F34" i="1"/>
  <c r="AB33" i="1"/>
  <c r="AC33" i="1" s="1"/>
  <c r="AA33" i="1"/>
  <c r="Y33" i="1"/>
  <c r="U33" i="1"/>
  <c r="Z33" i="1" s="1"/>
  <c r="K33" i="1"/>
  <c r="I33" i="1"/>
  <c r="F33" i="1"/>
  <c r="AC32" i="1"/>
  <c r="AB32" i="1"/>
  <c r="AA32" i="1"/>
  <c r="I32" i="1"/>
  <c r="AC31" i="1"/>
  <c r="AB31" i="1"/>
  <c r="AA31" i="1"/>
  <c r="Y31" i="1"/>
  <c r="U31" i="1"/>
  <c r="K31" i="1"/>
  <c r="I31" i="1"/>
  <c r="F31" i="1"/>
  <c r="F28" i="1" s="1"/>
  <c r="Z28" i="1" s="1"/>
  <c r="AB30" i="1"/>
  <c r="AC30" i="1" s="1"/>
  <c r="AA30" i="1"/>
  <c r="Z30" i="1"/>
  <c r="Y30" i="1"/>
  <c r="U30" i="1"/>
  <c r="K30" i="1"/>
  <c r="I30" i="1"/>
  <c r="F30" i="1"/>
  <c r="D30" i="1"/>
  <c r="AB29" i="1"/>
  <c r="AC29" i="1" s="1"/>
  <c r="AA29" i="1"/>
  <c r="Y29" i="1"/>
  <c r="U29" i="1"/>
  <c r="Z29" i="1" s="1"/>
  <c r="K29" i="1"/>
  <c r="I29" i="1"/>
  <c r="F29" i="1"/>
  <c r="AA28" i="1"/>
  <c r="Y28" i="1"/>
  <c r="U28" i="1"/>
  <c r="K28" i="1"/>
  <c r="H28" i="1"/>
  <c r="AB28" i="1" s="1"/>
  <c r="AC28" i="1" s="1"/>
  <c r="G28" i="1"/>
  <c r="AB27" i="1"/>
  <c r="AC27" i="1" s="1"/>
  <c r="AA27" i="1"/>
  <c r="Y27" i="1"/>
  <c r="U27" i="1"/>
  <c r="Z27" i="1" s="1"/>
  <c r="K27" i="1"/>
  <c r="I27" i="1"/>
  <c r="F27" i="1"/>
  <c r="D27" i="1"/>
  <c r="AA26" i="1"/>
  <c r="Y26" i="1"/>
  <c r="X26" i="1"/>
  <c r="S26" i="1"/>
  <c r="N26" i="1"/>
  <c r="K26" i="1"/>
  <c r="H26" i="1"/>
  <c r="AB26" i="1" s="1"/>
  <c r="AC26" i="1" s="1"/>
  <c r="F26" i="1"/>
  <c r="Z26" i="1" s="1"/>
  <c r="D26" i="1"/>
  <c r="AB25" i="1"/>
  <c r="AC25" i="1" s="1"/>
  <c r="AA25" i="1"/>
  <c r="Y25" i="1"/>
  <c r="U25" i="1"/>
  <c r="Z25" i="1" s="1"/>
  <c r="K25" i="1"/>
  <c r="I25" i="1"/>
  <c r="F25" i="1"/>
  <c r="D25" i="1"/>
  <c r="AA24" i="1"/>
  <c r="Z24" i="1"/>
  <c r="Y24" i="1"/>
  <c r="U24" i="1"/>
  <c r="K24" i="1"/>
  <c r="H24" i="1"/>
  <c r="AB24" i="1" s="1"/>
  <c r="AC24" i="1" s="1"/>
  <c r="F24" i="1"/>
  <c r="Y23" i="1"/>
  <c r="V23" i="1"/>
  <c r="X23" i="1" s="1"/>
  <c r="U23" i="1"/>
  <c r="Z23" i="1" s="1"/>
  <c r="S23" i="1"/>
  <c r="N23" i="1"/>
  <c r="K23" i="1"/>
  <c r="K21" i="1" s="1"/>
  <c r="F23" i="1"/>
  <c r="U22" i="1"/>
  <c r="K22" i="1"/>
  <c r="AB21" i="1"/>
  <c r="Y21" i="1"/>
  <c r="V21" i="1"/>
  <c r="X21" i="1" s="1"/>
  <c r="U21" i="1"/>
  <c r="S21" i="1"/>
  <c r="L21" i="1"/>
  <c r="L40" i="1" s="1"/>
  <c r="K40" i="1" s="1"/>
  <c r="G21" i="1"/>
  <c r="I21" i="1" s="1"/>
  <c r="F21" i="1"/>
  <c r="U20" i="1"/>
  <c r="K20" i="1"/>
  <c r="F20" i="1"/>
  <c r="AB19" i="1"/>
  <c r="AB18" i="1"/>
  <c r="AA18" i="1"/>
  <c r="AC18" i="1" s="1"/>
  <c r="Z18" i="1"/>
  <c r="Y18" i="1"/>
  <c r="U18" i="1"/>
  <c r="K18" i="1"/>
  <c r="I18" i="1"/>
  <c r="F18" i="1"/>
  <c r="D18" i="1"/>
  <c r="AB17" i="1"/>
  <c r="AC17" i="1" s="1"/>
  <c r="AA17" i="1"/>
  <c r="Y17" i="1"/>
  <c r="U17" i="1"/>
  <c r="Z17" i="1" s="1"/>
  <c r="K17" i="1"/>
  <c r="I17" i="1"/>
  <c r="F17" i="1"/>
  <c r="D17" i="1"/>
  <c r="AB16" i="1"/>
  <c r="AA16" i="1"/>
  <c r="AC16" i="1" s="1"/>
  <c r="Z16" i="1"/>
  <c r="Y16" i="1"/>
  <c r="U16" i="1"/>
  <c r="K16" i="1"/>
  <c r="I16" i="1"/>
  <c r="F16" i="1"/>
  <c r="D16" i="1"/>
  <c r="AB15" i="1"/>
  <c r="AC15" i="1" s="1"/>
  <c r="AA15" i="1"/>
  <c r="Y15" i="1"/>
  <c r="U15" i="1"/>
  <c r="Z15" i="1" s="1"/>
  <c r="K15" i="1"/>
  <c r="I15" i="1"/>
  <c r="F15" i="1"/>
  <c r="D15" i="1"/>
  <c r="AB14" i="1"/>
  <c r="AA14" i="1"/>
  <c r="AC14" i="1" s="1"/>
  <c r="Z14" i="1"/>
  <c r="Y14" i="1"/>
  <c r="U14" i="1"/>
  <c r="K14" i="1"/>
  <c r="I14" i="1"/>
  <c r="F14" i="1"/>
  <c r="D14" i="1"/>
  <c r="AB13" i="1"/>
  <c r="AC13" i="1" s="1"/>
  <c r="AA13" i="1"/>
  <c r="Y13" i="1"/>
  <c r="U13" i="1"/>
  <c r="Z13" i="1" s="1"/>
  <c r="K13" i="1"/>
  <c r="H13" i="1"/>
  <c r="H12" i="1" s="1"/>
  <c r="F13" i="1"/>
  <c r="AA12" i="1"/>
  <c r="Z12" i="1"/>
  <c r="Y12" i="1"/>
  <c r="U12" i="1"/>
  <c r="K12" i="1"/>
  <c r="G12" i="1"/>
  <c r="F12" i="1"/>
  <c r="AB11" i="1"/>
  <c r="AA11" i="1"/>
  <c r="Y11" i="1"/>
  <c r="K11" i="1"/>
  <c r="Z11" i="1" s="1"/>
  <c r="AB10" i="1"/>
  <c r="AA10" i="1"/>
  <c r="AC10" i="1" s="1"/>
  <c r="Z10" i="1"/>
  <c r="Y10" i="1"/>
  <c r="U10" i="1"/>
  <c r="K10" i="1"/>
  <c r="I10" i="1"/>
  <c r="F10" i="1"/>
  <c r="AB9" i="1"/>
  <c r="AC9" i="1" s="1"/>
  <c r="AA9" i="1"/>
  <c r="Y9" i="1"/>
  <c r="U9" i="1"/>
  <c r="Z9" i="1" s="1"/>
  <c r="K9" i="1"/>
  <c r="I9" i="1"/>
  <c r="F9" i="1"/>
  <c r="AB8" i="1"/>
  <c r="AC8" i="1" s="1"/>
  <c r="AA8" i="1"/>
  <c r="Y8" i="1"/>
  <c r="U8" i="1"/>
  <c r="Z8" i="1" s="1"/>
  <c r="K8" i="1"/>
  <c r="I8" i="1"/>
  <c r="F8" i="1"/>
  <c r="AC7" i="1"/>
  <c r="AB7" i="1"/>
  <c r="AA7" i="1"/>
  <c r="Y7" i="1"/>
  <c r="U7" i="1"/>
  <c r="K7" i="1"/>
  <c r="I7" i="1"/>
  <c r="F7" i="1"/>
  <c r="Z7" i="1" s="1"/>
  <c r="AB6" i="1"/>
  <c r="Y6" i="1"/>
  <c r="X6" i="1"/>
  <c r="U6" i="1"/>
  <c r="N6" i="1"/>
  <c r="L6" i="1"/>
  <c r="F6" i="1"/>
  <c r="G6" i="1" s="1"/>
  <c r="Y5" i="1"/>
  <c r="X5" i="1"/>
  <c r="M5" i="1"/>
  <c r="M40" i="1" s="1"/>
  <c r="L5" i="1"/>
  <c r="K5" i="1"/>
  <c r="H5" i="1"/>
  <c r="N40" i="1" l="1"/>
  <c r="Z21" i="1"/>
  <c r="H40" i="1"/>
  <c r="AB40" i="1" s="1"/>
  <c r="AB12" i="1"/>
  <c r="AC12" i="1" s="1"/>
  <c r="I12" i="1"/>
  <c r="AC36" i="1"/>
  <c r="AA6" i="1"/>
  <c r="AC6" i="1" s="1"/>
  <c r="I6" i="1"/>
  <c r="AA21" i="1"/>
  <c r="AC21" i="1" s="1"/>
  <c r="AA23" i="1"/>
  <c r="I24" i="1"/>
  <c r="I28" i="1"/>
  <c r="Z31" i="1"/>
  <c r="U40" i="1"/>
  <c r="N5" i="1"/>
  <c r="N21" i="1"/>
  <c r="F5" i="1"/>
  <c r="AB5" i="1"/>
  <c r="I13" i="1"/>
  <c r="H23" i="1"/>
  <c r="I26" i="1"/>
  <c r="V40" i="1"/>
  <c r="Z6" i="1"/>
  <c r="I36" i="1"/>
  <c r="G5" i="1" l="1"/>
  <c r="Z5" i="1"/>
  <c r="I23" i="1"/>
  <c r="H43" i="1"/>
  <c r="AB23" i="1"/>
  <c r="AC23" i="1" s="1"/>
  <c r="X40" i="1"/>
  <c r="AA5" i="1" l="1"/>
  <c r="AC5" i="1" s="1"/>
  <c r="I5" i="1"/>
  <c r="G40" i="1"/>
  <c r="F40" i="1" l="1"/>
  <c r="Z40" i="1" s="1"/>
  <c r="I40" i="1"/>
  <c r="AA40" i="1"/>
  <c r="AC40" i="1" s="1"/>
</calcChain>
</file>

<file path=xl/sharedStrings.xml><?xml version="1.0" encoding="utf-8"?>
<sst xmlns="http://schemas.openxmlformats.org/spreadsheetml/2006/main" count="97" uniqueCount="47">
  <si>
    <t>Báránd Községi Önkormányzat 2020. évi  bevételek  előirányzatainak részletezése</t>
  </si>
  <si>
    <t>adatok Ft-ban</t>
  </si>
  <si>
    <t>Megnevezés</t>
  </si>
  <si>
    <t>I. Báránd Község Önkormányzata</t>
  </si>
  <si>
    <t>II. Bárándi Polgármesteri Hivatal</t>
  </si>
  <si>
    <t>III. Bárándi Napsugár Óvoda</t>
  </si>
  <si>
    <t>IV. Balassa Iván Művelődési Ház és Könyvtár</t>
  </si>
  <si>
    <t>Önkormányzat
mindösszesen</t>
  </si>
  <si>
    <t>Eredeti előirányzat</t>
  </si>
  <si>
    <t>Módosítás</t>
  </si>
  <si>
    <t>Módosított előirányzat
2020.09.30.</t>
  </si>
  <si>
    <t>Teljesítés</t>
  </si>
  <si>
    <t>I.</t>
  </si>
  <si>
    <t>Működési bevételek</t>
  </si>
  <si>
    <t>1.</t>
  </si>
  <si>
    <t>Intézményi működési bevételek</t>
  </si>
  <si>
    <t>2.</t>
  </si>
  <si>
    <t xml:space="preserve">Közhatalmi bevételek </t>
  </si>
  <si>
    <t>Helyi adók</t>
  </si>
  <si>
    <t>Átengedett központi adók</t>
  </si>
  <si>
    <t>3.</t>
  </si>
  <si>
    <t>Egyéb közhatalmi bevételek</t>
  </si>
  <si>
    <t>II.</t>
  </si>
  <si>
    <t>Költségvetési támogatások</t>
  </si>
  <si>
    <t>Önkormányzatok működési költségvetési támogatása</t>
  </si>
  <si>
    <t>4.</t>
  </si>
  <si>
    <t>5.</t>
  </si>
  <si>
    <t>6.</t>
  </si>
  <si>
    <t>Helyi Önk.-ok működési támogatása</t>
  </si>
  <si>
    <t>Önkormányzatok felhalmozási költségvetési támogatása</t>
  </si>
  <si>
    <t>III.</t>
  </si>
  <si>
    <t>Támogatásértékű bevételek</t>
  </si>
  <si>
    <t>Működési célú támogatásértékű bevétel</t>
  </si>
  <si>
    <t>OEP-től átvett pénzeszköz</t>
  </si>
  <si>
    <t>Felhalmozási célú támogatásértékű bevétel</t>
  </si>
  <si>
    <t>Zártkerti program támogatása</t>
  </si>
  <si>
    <t>MFP - Bajzsy Zs. útépítés</t>
  </si>
  <si>
    <t>IV.</t>
  </si>
  <si>
    <t>Végleges péneszközátvételek</t>
  </si>
  <si>
    <t>Működési célú pénzeszközátvétel</t>
  </si>
  <si>
    <t>V.</t>
  </si>
  <si>
    <t>Finanszírozási műveletek</t>
  </si>
  <si>
    <t xml:space="preserve">Előző év költségvetési maradványának igénybevétele </t>
  </si>
  <si>
    <t>Likviditási célú hitelek</t>
  </si>
  <si>
    <t>Áht bebüli megelőlegezések</t>
  </si>
  <si>
    <t>VI.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</si>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</sst>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10" fontId="3" fillId="3" borderId="14" xfId="1" applyNumberFormat="1" applyFont="1" applyFill="1" applyBorder="1"/>
    <xf numFmtId="10" fontId="7" fillId="3" borderId="14" xfId="1" applyNumberFormat="1" applyFont="1" applyFill="1" applyBorder="1"/>
    <xf numFmtId="0" fontId="0" fillId="3" borderId="0" xfId="0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10" fontId="7" fillId="0" borderId="18" xfId="1" applyNumberFormat="1" applyFont="1" applyBorder="1"/>
    <xf numFmtId="9" fontId="3" fillId="0" borderId="18" xfId="1" applyFont="1" applyFill="1" applyBorder="1"/>
    <xf numFmtId="10" fontId="7" fillId="0" borderId="19" xfId="1" applyNumberFormat="1" applyFont="1" applyBorder="1"/>
    <xf numFmtId="10" fontId="7" fillId="2" borderId="18" xfId="1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7" fillId="0" borderId="20" xfId="0" applyNumberFormat="1" applyFont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10" fontId="7" fillId="0" borderId="23" xfId="1" applyNumberFormat="1" applyFont="1" applyBorder="1"/>
    <xf numFmtId="9" fontId="3" fillId="0" borderId="23" xfId="1" applyFont="1" applyFill="1" applyBorder="1"/>
    <xf numFmtId="10" fontId="7" fillId="0" borderId="24" xfId="1" applyNumberFormat="1" applyFont="1" applyBorder="1"/>
    <xf numFmtId="10" fontId="7" fillId="2" borderId="23" xfId="1" applyNumberFormat="1" applyFont="1" applyFill="1" applyBorder="1"/>
    <xf numFmtId="164" fontId="0" fillId="0" borderId="21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7" fillId="0" borderId="25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10" fontId="7" fillId="0" borderId="28" xfId="1" applyNumberFormat="1" applyFont="1" applyBorder="1"/>
    <xf numFmtId="9" fontId="3" fillId="0" borderId="28" xfId="1" applyFont="1" applyFill="1" applyBorder="1"/>
    <xf numFmtId="10" fontId="7" fillId="0" borderId="29" xfId="1" applyNumberFormat="1" applyFont="1" applyBorder="1"/>
    <xf numFmtId="10" fontId="7" fillId="2" borderId="28" xfId="1" applyNumberFormat="1" applyFont="1" applyFill="1" applyBorder="1"/>
    <xf numFmtId="3" fontId="7" fillId="3" borderId="12" xfId="0" applyNumberFormat="1" applyFont="1" applyFill="1" applyBorder="1"/>
    <xf numFmtId="9" fontId="3" fillId="3" borderId="14" xfId="1" applyFont="1" applyFill="1" applyBorder="1"/>
    <xf numFmtId="3" fontId="7" fillId="3" borderId="11" xfId="0" applyNumberFormat="1" applyFont="1" applyFill="1" applyBorder="1"/>
    <xf numFmtId="10" fontId="7" fillId="0" borderId="18" xfId="1" applyNumberFormat="1" applyFont="1" applyFill="1" applyBorder="1"/>
    <xf numFmtId="10" fontId="7" fillId="0" borderId="19" xfId="1" applyNumberFormat="1" applyFont="1" applyFill="1" applyBorder="1"/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 wrapText="1"/>
    </xf>
    <xf numFmtId="10" fontId="3" fillId="0" borderId="18" xfId="1" applyNumberFormat="1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10" fontId="3" fillId="0" borderId="23" xfId="1" applyNumberFormat="1" applyFont="1" applyFill="1" applyBorder="1"/>
    <xf numFmtId="10" fontId="3" fillId="0" borderId="24" xfId="1" applyNumberFormat="1" applyFont="1" applyFill="1" applyBorder="1"/>
    <xf numFmtId="0" fontId="4" fillId="0" borderId="0" xfId="0" applyFont="1"/>
    <xf numFmtId="10" fontId="7" fillId="0" borderId="23" xfId="1" applyNumberFormat="1" applyFont="1" applyFill="1" applyBorder="1"/>
    <xf numFmtId="3" fontId="0" fillId="0" borderId="0" xfId="0" applyNumberFormat="1"/>
    <xf numFmtId="10" fontId="3" fillId="0" borderId="23" xfId="1" applyNumberFormat="1" applyFont="1" applyBorder="1"/>
    <xf numFmtId="10" fontId="3" fillId="0" borderId="24" xfId="1" applyNumberFormat="1" applyFont="1" applyBorder="1"/>
    <xf numFmtId="10" fontId="3" fillId="2" borderId="23" xfId="1" applyNumberFormat="1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10" fontId="7" fillId="0" borderId="30" xfId="1" applyNumberFormat="1" applyFont="1" applyBorder="1"/>
    <xf numFmtId="10" fontId="3" fillId="0" borderId="30" xfId="1" applyNumberFormat="1" applyFont="1" applyFill="1" applyBorder="1"/>
    <xf numFmtId="10" fontId="7" fillId="0" borderId="31" xfId="1" applyNumberFormat="1" applyFont="1" applyBorder="1"/>
    <xf numFmtId="10" fontId="7" fillId="2" borderId="30" xfId="1" applyNumberFormat="1" applyFont="1" applyFill="1" applyBorder="1"/>
    <xf numFmtId="0" fontId="8" fillId="0" borderId="0" xfId="0" applyFont="1"/>
    <xf numFmtId="0" fontId="6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10" fontId="3" fillId="0" borderId="28" xfId="1" applyNumberFormat="1" applyFont="1" applyFill="1" applyBorder="1"/>
    <xf numFmtId="3" fontId="3" fillId="3" borderId="20" xfId="0" applyNumberFormat="1" applyFont="1" applyFill="1" applyBorder="1"/>
    <xf numFmtId="3" fontId="3" fillId="3" borderId="21" xfId="0" applyNumberFormat="1" applyFont="1" applyFill="1" applyBorder="1"/>
    <xf numFmtId="10" fontId="3" fillId="3" borderId="23" xfId="1" applyNumberFormat="1" applyFont="1" applyFill="1" applyBorder="1"/>
    <xf numFmtId="0" fontId="6" fillId="0" borderId="16" xfId="0" applyFont="1" applyBorder="1"/>
    <xf numFmtId="0" fontId="6" fillId="0" borderId="20" xfId="0" applyFont="1" applyBorder="1"/>
    <xf numFmtId="0" fontId="6" fillId="0" borderId="21" xfId="0" applyFont="1" applyBorder="1"/>
    <xf numFmtId="0" fontId="8" fillId="0" borderId="22" xfId="0" applyFont="1" applyBorder="1"/>
    <xf numFmtId="0" fontId="6" fillId="0" borderId="25" xfId="0" applyFont="1" applyBorder="1"/>
    <xf numFmtId="0" fontId="6" fillId="0" borderId="26" xfId="0" applyFont="1" applyBorder="1"/>
    <xf numFmtId="0" fontId="8" fillId="0" borderId="27" xfId="0" applyFont="1" applyBorder="1"/>
    <xf numFmtId="3" fontId="9" fillId="0" borderId="0" xfId="0" applyNumberFormat="1" applyFont="1"/>
    <xf numFmtId="0" fontId="0" fillId="4" borderId="0" xfId="0" applyFill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6_sz._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>
        <row r="14">
          <cell r="D14" t="str">
            <v>A helyi önkormányzatok általános működésének és ágazati feladatainak támogatása</v>
          </cell>
        </row>
        <row r="15">
          <cell r="D15" t="str">
            <v>A települési önkormányzatok egyes köznevelési feladatainak támogatása</v>
          </cell>
        </row>
        <row r="16">
          <cell r="D16" t="str">
            <v>A települési önkormányzatok szociális, gyermekjóléti és gyermekétkeztetési feladatainak támogatása</v>
          </cell>
        </row>
        <row r="17">
          <cell r="D17" t="str">
            <v>A települési önkormányzatok kulturális feladatainak támogatása</v>
          </cell>
        </row>
        <row r="18">
          <cell r="D18" t="str">
            <v>Helyi Önk.-ok kiegészítő támogatása</v>
          </cell>
        </row>
        <row r="26">
          <cell r="D26" t="str">
            <v>MVH támogatások</v>
          </cell>
        </row>
        <row r="27">
          <cell r="D27" t="str">
            <v>Pályázati támogatások (Leader, GINOP, EFOP)</v>
          </cell>
        </row>
        <row r="28">
          <cell r="D28" t="str">
            <v>Munkaügyi Központ (Kömunka,Nyári diákmunka)</v>
          </cell>
        </row>
        <row r="31">
          <cell r="D31" t="str">
            <v>2019.évi pályázatok / VP-s útépítés</v>
          </cell>
        </row>
      </sheetData>
      <sheetData sheetId="1">
        <row r="6">
          <cell r="Y6">
            <v>16664000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16ED-AF13-48F4-8680-4D8F17CDFE9A}">
  <dimension ref="A1:AE53"/>
  <sheetViews>
    <sheetView tabSelected="1" view="pageBreakPreview" zoomScale="70" zoomScaleNormal="80" zoomScaleSheetLayoutView="70" workbookViewId="0">
      <selection activeCell="AD4" sqref="AD4"/>
    </sheetView>
  </sheetViews>
  <sheetFormatPr defaultRowHeight="12.75" x14ac:dyDescent="0.2"/>
  <cols>
    <col min="1" max="1" width="4.140625" customWidth="1"/>
    <col min="2" max="3" width="2.5703125" bestFit="1" customWidth="1"/>
    <col min="4" max="4" width="52.28515625" customWidth="1"/>
    <col min="5" max="7" width="13.7109375" customWidth="1"/>
    <col min="8" max="8" width="13.7109375" hidden="1" customWidth="1"/>
    <col min="9" max="9" width="12.28515625" hidden="1" customWidth="1"/>
    <col min="10" max="10" width="11.28515625" bestFit="1" customWidth="1"/>
    <col min="11" max="11" width="10" bestFit="1" customWidth="1"/>
    <col min="12" max="12" width="11.28515625" bestFit="1" customWidth="1"/>
    <col min="13" max="13" width="9.5703125" hidden="1" customWidth="1"/>
    <col min="14" max="14" width="10" hidden="1" customWidth="1"/>
    <col min="15" max="15" width="12.28515625" customWidth="1"/>
    <col min="16" max="16" width="10" bestFit="1" customWidth="1"/>
    <col min="17" max="17" width="11.28515625" bestFit="1" customWidth="1"/>
    <col min="18" max="18" width="9.28515625" hidden="1" customWidth="1"/>
    <col min="19" max="19" width="10" hidden="1" customWidth="1"/>
    <col min="20" max="20" width="12.42578125" customWidth="1"/>
    <col min="21" max="22" width="11.28515625" bestFit="1" customWidth="1"/>
    <col min="23" max="23" width="11.28515625" hidden="1" customWidth="1"/>
    <col min="24" max="24" width="10" hidden="1" customWidth="1"/>
    <col min="25" max="25" width="13.7109375" bestFit="1" customWidth="1"/>
    <col min="26" max="26" width="12.42578125" bestFit="1" customWidth="1"/>
    <col min="27" max="27" width="13.7109375" bestFit="1" customWidth="1"/>
    <col min="28" max="28" width="14.140625" hidden="1" customWidth="1"/>
    <col min="29" max="29" width="12.42578125" hidden="1" customWidth="1"/>
    <col min="30" max="30" width="12" bestFit="1" customWidth="1"/>
  </cols>
  <sheetData>
    <row r="1" spans="1:31" ht="48.6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"/>
      <c r="AE1" s="1"/>
    </row>
    <row r="2" spans="1:31" ht="24" customHeight="1" thickBot="1" x14ac:dyDescent="0.25">
      <c r="Y2" s="2"/>
      <c r="Z2" s="102" t="s">
        <v>1</v>
      </c>
      <c r="AA2" s="102"/>
      <c r="AB2" s="2"/>
      <c r="AC2" s="2"/>
    </row>
    <row r="3" spans="1:31" ht="53.25" customHeight="1" thickBot="1" x14ac:dyDescent="0.25">
      <c r="A3" s="103" t="s">
        <v>2</v>
      </c>
      <c r="B3" s="104"/>
      <c r="C3" s="104"/>
      <c r="D3" s="104"/>
      <c r="E3" s="105" t="s">
        <v>3</v>
      </c>
      <c r="F3" s="106"/>
      <c r="G3" s="106"/>
      <c r="H3" s="106"/>
      <c r="I3" s="107"/>
      <c r="J3" s="105" t="s">
        <v>4</v>
      </c>
      <c r="K3" s="106"/>
      <c r="L3" s="106"/>
      <c r="M3" s="106"/>
      <c r="N3" s="107"/>
      <c r="O3" s="105" t="s">
        <v>5</v>
      </c>
      <c r="P3" s="106"/>
      <c r="Q3" s="106"/>
      <c r="R3" s="106"/>
      <c r="S3" s="107"/>
      <c r="T3" s="105" t="s">
        <v>6</v>
      </c>
      <c r="U3" s="106"/>
      <c r="V3" s="106"/>
      <c r="W3" s="106"/>
      <c r="X3" s="107"/>
      <c r="Y3" s="105" t="s">
        <v>7</v>
      </c>
      <c r="Z3" s="106"/>
      <c r="AA3" s="106"/>
      <c r="AB3" s="106"/>
      <c r="AC3" s="107"/>
    </row>
    <row r="4" spans="1:31" ht="45" customHeight="1" thickBot="1" x14ac:dyDescent="0.25">
      <c r="A4" s="3"/>
      <c r="B4" s="4"/>
      <c r="C4" s="4"/>
      <c r="D4" s="5"/>
      <c r="E4" s="6" t="s">
        <v>8</v>
      </c>
      <c r="F4" s="7" t="s">
        <v>9</v>
      </c>
      <c r="G4" s="8" t="s">
        <v>10</v>
      </c>
      <c r="H4" s="99" t="s">
        <v>11</v>
      </c>
      <c r="I4" s="100"/>
      <c r="J4" s="6" t="s">
        <v>8</v>
      </c>
      <c r="K4" s="7" t="s">
        <v>9</v>
      </c>
      <c r="L4" s="8" t="s">
        <v>10</v>
      </c>
      <c r="M4" s="99" t="s">
        <v>11</v>
      </c>
      <c r="N4" s="100"/>
      <c r="O4" s="6" t="s">
        <v>8</v>
      </c>
      <c r="P4" s="7" t="s">
        <v>9</v>
      </c>
      <c r="Q4" s="8" t="s">
        <v>10</v>
      </c>
      <c r="R4" s="99" t="s">
        <v>11</v>
      </c>
      <c r="S4" s="100"/>
      <c r="T4" s="6" t="s">
        <v>8</v>
      </c>
      <c r="U4" s="7" t="s">
        <v>9</v>
      </c>
      <c r="V4" s="8" t="s">
        <v>10</v>
      </c>
      <c r="W4" s="99" t="s">
        <v>11</v>
      </c>
      <c r="X4" s="100"/>
      <c r="Y4" s="6" t="s">
        <v>8</v>
      </c>
      <c r="Z4" s="7" t="s">
        <v>9</v>
      </c>
      <c r="AA4" s="8" t="s">
        <v>10</v>
      </c>
      <c r="AB4" s="99" t="s">
        <v>11</v>
      </c>
      <c r="AC4" s="100"/>
    </row>
    <row r="5" spans="1:31" s="16" customFormat="1" ht="16.5" thickBot="1" x14ac:dyDescent="0.3">
      <c r="A5" s="9" t="s">
        <v>12</v>
      </c>
      <c r="B5" s="10"/>
      <c r="C5" s="10"/>
      <c r="D5" s="11" t="s">
        <v>13</v>
      </c>
      <c r="E5" s="12">
        <v>45529000</v>
      </c>
      <c r="F5" s="13">
        <f>+F6</f>
        <v>3781000</v>
      </c>
      <c r="G5" s="13">
        <f>+E5+F5</f>
        <v>49310000</v>
      </c>
      <c r="H5" s="13">
        <f>+H6+H7</f>
        <v>51088152</v>
      </c>
      <c r="I5" s="14">
        <f>+H5/G5</f>
        <v>1.0360606773473939</v>
      </c>
      <c r="J5" s="12">
        <v>635000</v>
      </c>
      <c r="K5" s="13">
        <f>+K6</f>
        <v>30000</v>
      </c>
      <c r="L5" s="13">
        <f>+J5+K5</f>
        <v>665000</v>
      </c>
      <c r="M5" s="13">
        <f>+M6</f>
        <v>139195</v>
      </c>
      <c r="N5" s="15">
        <f>+M5/L5</f>
        <v>0.20931578947368421</v>
      </c>
      <c r="O5" s="12">
        <v>0</v>
      </c>
      <c r="P5" s="13">
        <v>0</v>
      </c>
      <c r="Q5" s="13">
        <v>0</v>
      </c>
      <c r="R5" s="13">
        <v>1503</v>
      </c>
      <c r="S5" s="14"/>
      <c r="T5" s="12">
        <v>500000</v>
      </c>
      <c r="U5" s="13">
        <v>0</v>
      </c>
      <c r="V5" s="13">
        <v>500000</v>
      </c>
      <c r="W5" s="13">
        <v>688552</v>
      </c>
      <c r="X5" s="15">
        <f>+W5/V5</f>
        <v>1.3771040000000001</v>
      </c>
      <c r="Y5" s="12">
        <f t="shared" ref="Y5:AB19" si="0">+T5+O5+J5+E5</f>
        <v>46664000</v>
      </c>
      <c r="Z5" s="13">
        <f t="shared" si="0"/>
        <v>3811000</v>
      </c>
      <c r="AA5" s="13">
        <f>+V5+Q5+L5+G5</f>
        <v>50475000</v>
      </c>
      <c r="AB5" s="13">
        <f>+W5+R5+M5+H5</f>
        <v>51917402</v>
      </c>
      <c r="AC5" s="14">
        <f>+AB5/AA5</f>
        <v>1.0285765626547796</v>
      </c>
    </row>
    <row r="6" spans="1:31" ht="15.75" x14ac:dyDescent="0.25">
      <c r="A6" s="17"/>
      <c r="B6" s="18" t="s">
        <v>14</v>
      </c>
      <c r="C6" s="18"/>
      <c r="D6" s="19" t="s">
        <v>15</v>
      </c>
      <c r="E6" s="20">
        <v>15529000</v>
      </c>
      <c r="F6" s="21">
        <f>1881000+1900000</f>
        <v>3781000</v>
      </c>
      <c r="G6" s="22">
        <f>+E6+F6</f>
        <v>19310000</v>
      </c>
      <c r="H6" s="22">
        <v>23393908</v>
      </c>
      <c r="I6" s="23">
        <f>+H6/G6</f>
        <v>1.2114918694976695</v>
      </c>
      <c r="J6" s="20">
        <v>635000</v>
      </c>
      <c r="K6" s="21">
        <v>30000</v>
      </c>
      <c r="L6" s="21">
        <f>+J6+K6</f>
        <v>665000</v>
      </c>
      <c r="M6" s="21">
        <v>139195</v>
      </c>
      <c r="N6" s="23">
        <f>+M6/L6</f>
        <v>0.20931578947368421</v>
      </c>
      <c r="O6" s="20">
        <v>0</v>
      </c>
      <c r="P6" s="21">
        <v>0</v>
      </c>
      <c r="Q6" s="21">
        <v>0</v>
      </c>
      <c r="R6" s="21">
        <v>1503</v>
      </c>
      <c r="S6" s="24"/>
      <c r="T6" s="20">
        <v>500000</v>
      </c>
      <c r="U6" s="21">
        <f>+V6-T6</f>
        <v>0</v>
      </c>
      <c r="V6" s="21">
        <v>500000</v>
      </c>
      <c r="W6" s="21">
        <v>688552</v>
      </c>
      <c r="X6" s="25">
        <f>+W6/V6</f>
        <v>1.3771040000000001</v>
      </c>
      <c r="Y6" s="20">
        <f t="shared" si="0"/>
        <v>16664000</v>
      </c>
      <c r="Z6" s="21">
        <f t="shared" si="0"/>
        <v>3811000</v>
      </c>
      <c r="AA6" s="21">
        <f t="shared" si="0"/>
        <v>20475000</v>
      </c>
      <c r="AB6" s="21">
        <f t="shared" si="0"/>
        <v>24223158</v>
      </c>
      <c r="AC6" s="26">
        <f t="shared" ref="AC6:AC40" si="1">+AB6/AA6</f>
        <v>1.1830602197802198</v>
      </c>
    </row>
    <row r="7" spans="1:31" ht="15.75" x14ac:dyDescent="0.25">
      <c r="A7" s="27"/>
      <c r="B7" s="28" t="s">
        <v>16</v>
      </c>
      <c r="C7" s="28"/>
      <c r="D7" s="29" t="s">
        <v>17</v>
      </c>
      <c r="E7" s="30">
        <v>30000000</v>
      </c>
      <c r="F7" s="31">
        <f t="shared" ref="F7:F40" si="2">+G7-E7</f>
        <v>0</v>
      </c>
      <c r="G7" s="32">
        <v>30000000</v>
      </c>
      <c r="H7" s="32">
        <v>27694244</v>
      </c>
      <c r="I7" s="33">
        <f t="shared" ref="I7:I40" si="3">+H7/G7</f>
        <v>0.92314146666666663</v>
      </c>
      <c r="J7" s="30"/>
      <c r="K7" s="31">
        <f t="shared" ref="K7:K40" si="4">+L7-J7</f>
        <v>0</v>
      </c>
      <c r="L7" s="31"/>
      <c r="M7" s="31"/>
      <c r="N7" s="33"/>
      <c r="O7" s="30"/>
      <c r="P7" s="31"/>
      <c r="Q7" s="31"/>
      <c r="R7" s="31"/>
      <c r="S7" s="34"/>
      <c r="T7" s="30">
        <v>0</v>
      </c>
      <c r="U7" s="31">
        <f t="shared" ref="U7:U38" si="5">+V7-T7</f>
        <v>0</v>
      </c>
      <c r="V7" s="31"/>
      <c r="W7" s="31"/>
      <c r="X7" s="35"/>
      <c r="Y7" s="30">
        <f t="shared" si="0"/>
        <v>30000000</v>
      </c>
      <c r="Z7" s="31">
        <f t="shared" si="0"/>
        <v>0</v>
      </c>
      <c r="AA7" s="31">
        <f t="shared" si="0"/>
        <v>30000000</v>
      </c>
      <c r="AB7" s="31">
        <f t="shared" si="0"/>
        <v>27694244</v>
      </c>
      <c r="AC7" s="36">
        <f t="shared" si="1"/>
        <v>0.92314146666666663</v>
      </c>
    </row>
    <row r="8" spans="1:31" ht="15.75" x14ac:dyDescent="0.25">
      <c r="A8" s="27"/>
      <c r="B8" s="28" t="s">
        <v>16</v>
      </c>
      <c r="C8" s="37" t="s">
        <v>14</v>
      </c>
      <c r="D8" s="29" t="s">
        <v>18</v>
      </c>
      <c r="E8" s="30">
        <v>22850000</v>
      </c>
      <c r="F8" s="31">
        <f t="shared" si="2"/>
        <v>0</v>
      </c>
      <c r="G8" s="32">
        <v>22850000</v>
      </c>
      <c r="H8" s="32">
        <v>26979982</v>
      </c>
      <c r="I8" s="33">
        <f t="shared" si="3"/>
        <v>1.1807431947483589</v>
      </c>
      <c r="J8" s="30"/>
      <c r="K8" s="31">
        <f t="shared" si="4"/>
        <v>0</v>
      </c>
      <c r="L8" s="31"/>
      <c r="M8" s="31"/>
      <c r="N8" s="33"/>
      <c r="O8" s="30"/>
      <c r="P8" s="31"/>
      <c r="Q8" s="31"/>
      <c r="R8" s="31"/>
      <c r="S8" s="34"/>
      <c r="T8" s="30">
        <v>0</v>
      </c>
      <c r="U8" s="31">
        <f t="shared" si="5"/>
        <v>0</v>
      </c>
      <c r="V8" s="31"/>
      <c r="W8" s="31"/>
      <c r="X8" s="35"/>
      <c r="Y8" s="30">
        <f t="shared" si="0"/>
        <v>22850000</v>
      </c>
      <c r="Z8" s="31">
        <f t="shared" si="0"/>
        <v>0</v>
      </c>
      <c r="AA8" s="31">
        <f t="shared" si="0"/>
        <v>22850000</v>
      </c>
      <c r="AB8" s="31">
        <f t="shared" si="0"/>
        <v>26979982</v>
      </c>
      <c r="AC8" s="36">
        <f t="shared" si="1"/>
        <v>1.1807431947483589</v>
      </c>
    </row>
    <row r="9" spans="1:31" ht="15.75" x14ac:dyDescent="0.25">
      <c r="A9" s="27"/>
      <c r="B9" s="28" t="s">
        <v>16</v>
      </c>
      <c r="C9" s="37" t="s">
        <v>16</v>
      </c>
      <c r="D9" s="29" t="s">
        <v>19</v>
      </c>
      <c r="E9" s="30">
        <v>6900000</v>
      </c>
      <c r="F9" s="31">
        <f t="shared" si="2"/>
        <v>0</v>
      </c>
      <c r="G9" s="32">
        <v>6900000</v>
      </c>
      <c r="H9" s="32">
        <v>0</v>
      </c>
      <c r="I9" s="33">
        <f t="shared" si="3"/>
        <v>0</v>
      </c>
      <c r="J9" s="30"/>
      <c r="K9" s="31">
        <f t="shared" si="4"/>
        <v>0</v>
      </c>
      <c r="L9" s="31"/>
      <c r="M9" s="31"/>
      <c r="N9" s="33"/>
      <c r="O9" s="30"/>
      <c r="P9" s="31"/>
      <c r="Q9" s="31"/>
      <c r="R9" s="31"/>
      <c r="S9" s="34"/>
      <c r="T9" s="30">
        <v>0</v>
      </c>
      <c r="U9" s="31">
        <f t="shared" si="5"/>
        <v>0</v>
      </c>
      <c r="V9" s="31"/>
      <c r="W9" s="31"/>
      <c r="X9" s="35"/>
      <c r="Y9" s="30">
        <f t="shared" si="0"/>
        <v>6900000</v>
      </c>
      <c r="Z9" s="31">
        <f t="shared" si="0"/>
        <v>0</v>
      </c>
      <c r="AA9" s="31">
        <f t="shared" si="0"/>
        <v>6900000</v>
      </c>
      <c r="AB9" s="31">
        <f t="shared" si="0"/>
        <v>0</v>
      </c>
      <c r="AC9" s="36">
        <f t="shared" si="1"/>
        <v>0</v>
      </c>
    </row>
    <row r="10" spans="1:31" ht="15.75" x14ac:dyDescent="0.25">
      <c r="A10" s="27"/>
      <c r="B10" s="28" t="s">
        <v>16</v>
      </c>
      <c r="C10" s="37" t="s">
        <v>20</v>
      </c>
      <c r="D10" s="29" t="s">
        <v>21</v>
      </c>
      <c r="E10" s="30">
        <v>250000</v>
      </c>
      <c r="F10" s="31">
        <f t="shared" si="2"/>
        <v>0</v>
      </c>
      <c r="G10" s="32">
        <v>250000</v>
      </c>
      <c r="H10" s="32">
        <v>714262</v>
      </c>
      <c r="I10" s="33">
        <f t="shared" si="3"/>
        <v>2.8570479999999998</v>
      </c>
      <c r="J10" s="30"/>
      <c r="K10" s="31">
        <f t="shared" si="4"/>
        <v>0</v>
      </c>
      <c r="L10" s="31"/>
      <c r="M10" s="31"/>
      <c r="N10" s="33"/>
      <c r="O10" s="30"/>
      <c r="P10" s="31"/>
      <c r="Q10" s="31"/>
      <c r="R10" s="31"/>
      <c r="S10" s="34"/>
      <c r="T10" s="30">
        <v>0</v>
      </c>
      <c r="U10" s="31">
        <f t="shared" si="5"/>
        <v>0</v>
      </c>
      <c r="V10" s="31"/>
      <c r="W10" s="31"/>
      <c r="X10" s="35"/>
      <c r="Y10" s="30">
        <f t="shared" si="0"/>
        <v>250000</v>
      </c>
      <c r="Z10" s="31">
        <f t="shared" si="0"/>
        <v>0</v>
      </c>
      <c r="AA10" s="31">
        <f t="shared" si="0"/>
        <v>250000</v>
      </c>
      <c r="AB10" s="31">
        <f t="shared" si="0"/>
        <v>714262</v>
      </c>
      <c r="AC10" s="36">
        <f t="shared" si="1"/>
        <v>2.8570479999999998</v>
      </c>
    </row>
    <row r="11" spans="1:31" ht="17.25" customHeight="1" thickBot="1" x14ac:dyDescent="0.3">
      <c r="A11" s="38"/>
      <c r="B11" s="39"/>
      <c r="C11" s="39"/>
      <c r="D11" s="40"/>
      <c r="E11" s="41"/>
      <c r="F11" s="42"/>
      <c r="G11" s="43"/>
      <c r="H11" s="43"/>
      <c r="I11" s="44"/>
      <c r="J11" s="41"/>
      <c r="K11" s="42">
        <f t="shared" si="4"/>
        <v>0</v>
      </c>
      <c r="L11" s="42"/>
      <c r="M11" s="42"/>
      <c r="N11" s="44"/>
      <c r="O11" s="41"/>
      <c r="P11" s="42"/>
      <c r="Q11" s="42"/>
      <c r="R11" s="42"/>
      <c r="S11" s="45"/>
      <c r="T11" s="41"/>
      <c r="U11" s="42"/>
      <c r="V11" s="42"/>
      <c r="W11" s="42"/>
      <c r="X11" s="46"/>
      <c r="Y11" s="41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7"/>
    </row>
    <row r="12" spans="1:31" s="16" customFormat="1" ht="16.5" thickBot="1" x14ac:dyDescent="0.3">
      <c r="A12" s="9" t="s">
        <v>22</v>
      </c>
      <c r="B12" s="10"/>
      <c r="C12" s="10"/>
      <c r="D12" s="11" t="s">
        <v>23</v>
      </c>
      <c r="E12" s="12">
        <v>245300696</v>
      </c>
      <c r="F12" s="48">
        <f t="shared" si="2"/>
        <v>13081935</v>
      </c>
      <c r="G12" s="13">
        <f>+G13+G20</f>
        <v>258382631</v>
      </c>
      <c r="H12" s="13">
        <f>+H13+H20</f>
        <v>178107503</v>
      </c>
      <c r="I12" s="15">
        <f t="shared" si="3"/>
        <v>0.68931685659629338</v>
      </c>
      <c r="J12" s="12">
        <v>0</v>
      </c>
      <c r="K12" s="48">
        <f t="shared" si="4"/>
        <v>0</v>
      </c>
      <c r="L12" s="13">
        <v>0</v>
      </c>
      <c r="M12" s="13">
        <v>0</v>
      </c>
      <c r="N12" s="15"/>
      <c r="O12" s="12">
        <v>0</v>
      </c>
      <c r="P12" s="13"/>
      <c r="Q12" s="13">
        <v>0</v>
      </c>
      <c r="R12" s="13">
        <v>0</v>
      </c>
      <c r="S12" s="49"/>
      <c r="T12" s="50">
        <v>0</v>
      </c>
      <c r="U12" s="48">
        <f t="shared" si="5"/>
        <v>0</v>
      </c>
      <c r="V12" s="48">
        <v>0</v>
      </c>
      <c r="W12" s="48">
        <v>0</v>
      </c>
      <c r="X12" s="15"/>
      <c r="Y12" s="12">
        <f t="shared" si="0"/>
        <v>245300696</v>
      </c>
      <c r="Z12" s="13">
        <f t="shared" si="0"/>
        <v>13081935</v>
      </c>
      <c r="AA12" s="13">
        <f t="shared" si="0"/>
        <v>258382631</v>
      </c>
      <c r="AB12" s="13">
        <f t="shared" si="0"/>
        <v>178107503</v>
      </c>
      <c r="AC12" s="14">
        <f t="shared" si="1"/>
        <v>0.68931685659629338</v>
      </c>
    </row>
    <row r="13" spans="1:31" ht="15.75" x14ac:dyDescent="0.25">
      <c r="A13" s="17"/>
      <c r="B13" s="18" t="s">
        <v>14</v>
      </c>
      <c r="C13" s="18"/>
      <c r="D13" s="19" t="s">
        <v>24</v>
      </c>
      <c r="E13" s="20">
        <v>245300696</v>
      </c>
      <c r="F13" s="21">
        <f t="shared" si="2"/>
        <v>13081935</v>
      </c>
      <c r="G13" s="21">
        <v>258382631</v>
      </c>
      <c r="H13" s="21">
        <f>SUM(H14:H20)</f>
        <v>178107503</v>
      </c>
      <c r="I13" s="51">
        <f t="shared" si="3"/>
        <v>0.68931685659629338</v>
      </c>
      <c r="J13" s="20"/>
      <c r="K13" s="21">
        <f t="shared" si="4"/>
        <v>0</v>
      </c>
      <c r="L13" s="21"/>
      <c r="M13" s="21"/>
      <c r="N13" s="51"/>
      <c r="O13" s="20"/>
      <c r="P13" s="21"/>
      <c r="Q13" s="21"/>
      <c r="R13" s="21"/>
      <c r="S13" s="24"/>
      <c r="T13" s="20"/>
      <c r="U13" s="21">
        <f t="shared" si="5"/>
        <v>0</v>
      </c>
      <c r="V13" s="21"/>
      <c r="W13" s="21"/>
      <c r="X13" s="52"/>
      <c r="Y13" s="20">
        <f t="shared" si="0"/>
        <v>245300696</v>
      </c>
      <c r="Z13" s="21">
        <f t="shared" si="0"/>
        <v>13081935</v>
      </c>
      <c r="AA13" s="21">
        <f t="shared" si="0"/>
        <v>258382631</v>
      </c>
      <c r="AB13" s="21">
        <f t="shared" si="0"/>
        <v>178107503</v>
      </c>
      <c r="AC13" s="51">
        <f t="shared" si="1"/>
        <v>0.68931685659629338</v>
      </c>
    </row>
    <row r="14" spans="1:31" ht="26.25" x14ac:dyDescent="0.25">
      <c r="A14" s="27"/>
      <c r="B14" s="28" t="s">
        <v>14</v>
      </c>
      <c r="C14" s="28" t="s">
        <v>14</v>
      </c>
      <c r="D14" s="53" t="str">
        <f>+'[1]1_sz_melléklet'!D14</f>
        <v>A helyi önkormányzatok általános működésének és ágazati feladatainak támogatása</v>
      </c>
      <c r="E14" s="30">
        <v>120575157</v>
      </c>
      <c r="F14" s="31">
        <f t="shared" si="2"/>
        <v>261826</v>
      </c>
      <c r="G14" s="31">
        <v>120836983</v>
      </c>
      <c r="H14" s="31">
        <v>77813807</v>
      </c>
      <c r="I14" s="33">
        <f t="shared" si="3"/>
        <v>0.64395688363056858</v>
      </c>
      <c r="J14" s="30"/>
      <c r="K14" s="31">
        <f t="shared" si="4"/>
        <v>0</v>
      </c>
      <c r="L14" s="31"/>
      <c r="M14" s="31"/>
      <c r="N14" s="33"/>
      <c r="O14" s="30"/>
      <c r="P14" s="31"/>
      <c r="Q14" s="31"/>
      <c r="R14" s="31"/>
      <c r="S14" s="34"/>
      <c r="T14" s="30"/>
      <c r="U14" s="31">
        <f t="shared" si="5"/>
        <v>0</v>
      </c>
      <c r="V14" s="31"/>
      <c r="W14" s="31"/>
      <c r="X14" s="35"/>
      <c r="Y14" s="30">
        <f t="shared" si="0"/>
        <v>120575157</v>
      </c>
      <c r="Z14" s="31">
        <f t="shared" si="0"/>
        <v>261826</v>
      </c>
      <c r="AA14" s="31">
        <f t="shared" si="0"/>
        <v>120836983</v>
      </c>
      <c r="AB14" s="31">
        <f t="shared" si="0"/>
        <v>77813807</v>
      </c>
      <c r="AC14" s="36">
        <f t="shared" si="1"/>
        <v>0.64395688363056858</v>
      </c>
    </row>
    <row r="15" spans="1:31" ht="26.25" x14ac:dyDescent="0.25">
      <c r="A15" s="27"/>
      <c r="B15" s="28" t="s">
        <v>14</v>
      </c>
      <c r="C15" s="28" t="s">
        <v>16</v>
      </c>
      <c r="D15" s="53" t="str">
        <f>+'[1]1_sz_melléklet'!D15</f>
        <v>A települési önkormányzatok egyes köznevelési feladatainak támogatása</v>
      </c>
      <c r="E15" s="30">
        <v>57923400</v>
      </c>
      <c r="F15" s="31">
        <f t="shared" si="2"/>
        <v>3840300</v>
      </c>
      <c r="G15" s="31">
        <v>61763700</v>
      </c>
      <c r="H15" s="31">
        <v>46789333</v>
      </c>
      <c r="I15" s="33">
        <f t="shared" si="3"/>
        <v>0.75755391921144621</v>
      </c>
      <c r="J15" s="30"/>
      <c r="K15" s="31">
        <f t="shared" si="4"/>
        <v>0</v>
      </c>
      <c r="L15" s="31"/>
      <c r="M15" s="31"/>
      <c r="N15" s="33"/>
      <c r="O15" s="30"/>
      <c r="P15" s="31"/>
      <c r="Q15" s="31"/>
      <c r="R15" s="31"/>
      <c r="S15" s="34"/>
      <c r="T15" s="30"/>
      <c r="U15" s="31">
        <f t="shared" si="5"/>
        <v>0</v>
      </c>
      <c r="V15" s="31"/>
      <c r="W15" s="31"/>
      <c r="X15" s="35"/>
      <c r="Y15" s="30">
        <f t="shared" si="0"/>
        <v>57923400</v>
      </c>
      <c r="Z15" s="31">
        <f t="shared" si="0"/>
        <v>3840300</v>
      </c>
      <c r="AA15" s="31">
        <f t="shared" si="0"/>
        <v>61763700</v>
      </c>
      <c r="AB15" s="31">
        <f t="shared" si="0"/>
        <v>46789333</v>
      </c>
      <c r="AC15" s="36">
        <f t="shared" si="1"/>
        <v>0.75755391921144621</v>
      </c>
    </row>
    <row r="16" spans="1:31" ht="25.5" x14ac:dyDescent="0.25">
      <c r="A16" s="27"/>
      <c r="B16" s="28" t="s">
        <v>14</v>
      </c>
      <c r="C16" s="28" t="s">
        <v>20</v>
      </c>
      <c r="D16" s="54" t="str">
        <f>+'[1]1_sz_melléklet'!D16</f>
        <v>A települési önkormányzatok szociális, gyermekjóléti és gyermekétkeztetési feladatainak támogatása</v>
      </c>
      <c r="E16" s="30">
        <v>49439035</v>
      </c>
      <c r="F16" s="31">
        <f t="shared" si="2"/>
        <v>7857079</v>
      </c>
      <c r="G16" s="31">
        <v>57296114</v>
      </c>
      <c r="H16" s="31">
        <v>41695808</v>
      </c>
      <c r="I16" s="33">
        <f t="shared" si="3"/>
        <v>0.72772488549572489</v>
      </c>
      <c r="J16" s="30"/>
      <c r="K16" s="31">
        <f t="shared" si="4"/>
        <v>0</v>
      </c>
      <c r="L16" s="31"/>
      <c r="M16" s="31"/>
      <c r="N16" s="33"/>
      <c r="O16" s="30"/>
      <c r="P16" s="31"/>
      <c r="Q16" s="31"/>
      <c r="R16" s="31"/>
      <c r="S16" s="34"/>
      <c r="T16" s="30"/>
      <c r="U16" s="31">
        <f t="shared" si="5"/>
        <v>0</v>
      </c>
      <c r="V16" s="31"/>
      <c r="W16" s="31"/>
      <c r="X16" s="35"/>
      <c r="Y16" s="30">
        <f t="shared" si="0"/>
        <v>49439035</v>
      </c>
      <c r="Z16" s="31">
        <f t="shared" si="0"/>
        <v>7857079</v>
      </c>
      <c r="AA16" s="31">
        <f t="shared" si="0"/>
        <v>57296114</v>
      </c>
      <c r="AB16" s="31">
        <f t="shared" si="0"/>
        <v>41695808</v>
      </c>
      <c r="AC16" s="36">
        <f t="shared" si="1"/>
        <v>0.72772488549572489</v>
      </c>
    </row>
    <row r="17" spans="1:30" ht="25.5" x14ac:dyDescent="0.25">
      <c r="A17" s="27"/>
      <c r="B17" s="28" t="s">
        <v>14</v>
      </c>
      <c r="C17" s="28" t="s">
        <v>25</v>
      </c>
      <c r="D17" s="54" t="str">
        <f>+'[1]1_sz_melléklet'!D17</f>
        <v>A települési önkormányzatok kulturális feladatainak támogatása</v>
      </c>
      <c r="E17" s="30">
        <v>3266361</v>
      </c>
      <c r="F17" s="31">
        <f t="shared" si="2"/>
        <v>1122730</v>
      </c>
      <c r="G17" s="31">
        <v>4389091</v>
      </c>
      <c r="H17" s="31">
        <v>4207855</v>
      </c>
      <c r="I17" s="33">
        <f t="shared" si="3"/>
        <v>0.95870762305907986</v>
      </c>
      <c r="J17" s="30"/>
      <c r="K17" s="31">
        <f t="shared" si="4"/>
        <v>0</v>
      </c>
      <c r="L17" s="31"/>
      <c r="M17" s="31"/>
      <c r="N17" s="33"/>
      <c r="O17" s="30"/>
      <c r="P17" s="31"/>
      <c r="Q17" s="31"/>
      <c r="R17" s="31"/>
      <c r="S17" s="34"/>
      <c r="T17" s="30"/>
      <c r="U17" s="31">
        <f t="shared" si="5"/>
        <v>0</v>
      </c>
      <c r="V17" s="31"/>
      <c r="W17" s="31"/>
      <c r="X17" s="35"/>
      <c r="Y17" s="30">
        <f t="shared" si="0"/>
        <v>3266361</v>
      </c>
      <c r="Z17" s="31">
        <f t="shared" si="0"/>
        <v>1122730</v>
      </c>
      <c r="AA17" s="31">
        <f t="shared" si="0"/>
        <v>4389091</v>
      </c>
      <c r="AB17" s="31">
        <f t="shared" si="0"/>
        <v>4207855</v>
      </c>
      <c r="AC17" s="36">
        <f t="shared" si="1"/>
        <v>0.95870762305907986</v>
      </c>
    </row>
    <row r="18" spans="1:30" ht="15.75" x14ac:dyDescent="0.25">
      <c r="A18" s="27"/>
      <c r="B18" s="28" t="s">
        <v>14</v>
      </c>
      <c r="C18" s="28" t="s">
        <v>26</v>
      </c>
      <c r="D18" s="54" t="str">
        <f>+'[1]1_sz_melléklet'!D18</f>
        <v>Helyi Önk.-ok kiegészítő támogatása</v>
      </c>
      <c r="E18" s="30">
        <v>14096743</v>
      </c>
      <c r="F18" s="31">
        <f t="shared" si="2"/>
        <v>0</v>
      </c>
      <c r="G18" s="31">
        <v>14096743</v>
      </c>
      <c r="H18" s="31">
        <v>2000000</v>
      </c>
      <c r="I18" s="33">
        <f t="shared" si="3"/>
        <v>0.14187674415288695</v>
      </c>
      <c r="J18" s="30"/>
      <c r="K18" s="31">
        <f t="shared" si="4"/>
        <v>0</v>
      </c>
      <c r="L18" s="31"/>
      <c r="M18" s="31"/>
      <c r="N18" s="33"/>
      <c r="O18" s="30"/>
      <c r="P18" s="31"/>
      <c r="Q18" s="31"/>
      <c r="R18" s="31"/>
      <c r="S18" s="34"/>
      <c r="T18" s="30"/>
      <c r="U18" s="31">
        <f t="shared" si="5"/>
        <v>0</v>
      </c>
      <c r="V18" s="31"/>
      <c r="W18" s="31"/>
      <c r="X18" s="35"/>
      <c r="Y18" s="30">
        <f t="shared" si="0"/>
        <v>14096743</v>
      </c>
      <c r="Z18" s="31">
        <f t="shared" si="0"/>
        <v>0</v>
      </c>
      <c r="AA18" s="31">
        <f t="shared" si="0"/>
        <v>14096743</v>
      </c>
      <c r="AB18" s="31">
        <f t="shared" si="0"/>
        <v>2000000</v>
      </c>
      <c r="AC18" s="36">
        <f t="shared" si="1"/>
        <v>0.14187674415288695</v>
      </c>
    </row>
    <row r="19" spans="1:30" ht="15.75" x14ac:dyDescent="0.25">
      <c r="A19" s="38"/>
      <c r="B19" s="39" t="s">
        <v>14</v>
      </c>
      <c r="C19" s="39" t="s">
        <v>27</v>
      </c>
      <c r="D19" s="54" t="s">
        <v>28</v>
      </c>
      <c r="E19" s="41"/>
      <c r="F19" s="42"/>
      <c r="G19" s="42"/>
      <c r="H19" s="42">
        <v>5600700</v>
      </c>
      <c r="I19" s="44"/>
      <c r="J19" s="41"/>
      <c r="K19" s="42"/>
      <c r="L19" s="42"/>
      <c r="M19" s="42"/>
      <c r="N19" s="44"/>
      <c r="O19" s="41"/>
      <c r="P19" s="42"/>
      <c r="Q19" s="42"/>
      <c r="R19" s="42"/>
      <c r="S19" s="45"/>
      <c r="T19" s="41"/>
      <c r="U19" s="42"/>
      <c r="V19" s="42"/>
      <c r="W19" s="42"/>
      <c r="X19" s="46"/>
      <c r="Y19" s="41"/>
      <c r="Z19" s="42"/>
      <c r="AA19" s="42"/>
      <c r="AB19" s="42">
        <f t="shared" si="0"/>
        <v>5600700</v>
      </c>
      <c r="AC19" s="47"/>
    </row>
    <row r="20" spans="1:30" ht="16.5" thickBot="1" x14ac:dyDescent="0.3">
      <c r="A20" s="38"/>
      <c r="B20" s="39" t="s">
        <v>16</v>
      </c>
      <c r="C20" s="39"/>
      <c r="D20" s="40" t="s">
        <v>29</v>
      </c>
      <c r="E20" s="41">
        <v>0</v>
      </c>
      <c r="F20" s="42">
        <f t="shared" si="2"/>
        <v>0</v>
      </c>
      <c r="G20" s="42">
        <v>0</v>
      </c>
      <c r="H20" s="42">
        <v>0</v>
      </c>
      <c r="I20" s="44"/>
      <c r="J20" s="41"/>
      <c r="K20" s="42">
        <f t="shared" si="4"/>
        <v>0</v>
      </c>
      <c r="L20" s="42"/>
      <c r="M20" s="42"/>
      <c r="N20" s="44"/>
      <c r="O20" s="41"/>
      <c r="P20" s="42"/>
      <c r="Q20" s="42"/>
      <c r="R20" s="42"/>
      <c r="S20" s="45"/>
      <c r="T20" s="41"/>
      <c r="U20" s="42">
        <f t="shared" si="5"/>
        <v>0</v>
      </c>
      <c r="V20" s="42"/>
      <c r="W20" s="42"/>
      <c r="X20" s="46"/>
      <c r="Y20" s="41"/>
      <c r="Z20" s="42"/>
      <c r="AA20" s="42"/>
      <c r="AB20" s="42"/>
      <c r="AC20" s="47"/>
    </row>
    <row r="21" spans="1:30" s="16" customFormat="1" ht="16.5" thickBot="1" x14ac:dyDescent="0.3">
      <c r="A21" s="9" t="s">
        <v>30</v>
      </c>
      <c r="B21" s="10"/>
      <c r="C21" s="10"/>
      <c r="D21" s="11" t="s">
        <v>31</v>
      </c>
      <c r="E21" s="12">
        <v>217285595</v>
      </c>
      <c r="F21" s="48">
        <f t="shared" si="2"/>
        <v>60066060</v>
      </c>
      <c r="G21" s="13">
        <f>SUM(G23,G28)</f>
        <v>277351655</v>
      </c>
      <c r="H21" s="13">
        <v>186972539</v>
      </c>
      <c r="I21" s="15">
        <f t="shared" si="3"/>
        <v>0.67413529225199686</v>
      </c>
      <c r="J21" s="12">
        <v>643031</v>
      </c>
      <c r="K21" s="48">
        <f>+K23</f>
        <v>49554</v>
      </c>
      <c r="L21" s="13">
        <f>+L23</f>
        <v>692585</v>
      </c>
      <c r="M21" s="13">
        <v>692585</v>
      </c>
      <c r="N21" s="15">
        <f t="shared" ref="N21:N40" si="6">+M21/L21</f>
        <v>1</v>
      </c>
      <c r="O21" s="12">
        <v>686631</v>
      </c>
      <c r="P21" s="13"/>
      <c r="Q21" s="13">
        <v>686631</v>
      </c>
      <c r="R21" s="13">
        <v>684250</v>
      </c>
      <c r="S21" s="14">
        <f t="shared" ref="S21:S40" si="7">+R21/Q21</f>
        <v>0.9965323441557401</v>
      </c>
      <c r="T21" s="50">
        <v>0</v>
      </c>
      <c r="U21" s="48">
        <f>+U23</f>
        <v>1476306</v>
      </c>
      <c r="V21" s="48">
        <f>+V23</f>
        <v>1476306</v>
      </c>
      <c r="W21" s="48">
        <v>1476306</v>
      </c>
      <c r="X21" s="15">
        <f t="shared" ref="X21:X40" si="8">+W21/V21</f>
        <v>1</v>
      </c>
      <c r="Y21" s="12">
        <f t="shared" ref="Y21:AB40" si="9">+T21+O21+J21+E21</f>
        <v>218615257</v>
      </c>
      <c r="Z21" s="13">
        <f t="shared" si="9"/>
        <v>61591920</v>
      </c>
      <c r="AA21" s="13">
        <f t="shared" si="9"/>
        <v>280207177</v>
      </c>
      <c r="AB21" s="13">
        <f t="shared" si="9"/>
        <v>189825680</v>
      </c>
      <c r="AC21" s="14">
        <f t="shared" si="1"/>
        <v>0.67744760156518047</v>
      </c>
    </row>
    <row r="22" spans="1:30" ht="9.75" customHeight="1" x14ac:dyDescent="0.25">
      <c r="A22" s="17"/>
      <c r="B22" s="18"/>
      <c r="C22" s="18"/>
      <c r="D22" s="19"/>
      <c r="E22" s="20"/>
      <c r="F22" s="21"/>
      <c r="G22" s="22"/>
      <c r="H22" s="22"/>
      <c r="I22" s="23"/>
      <c r="J22" s="20"/>
      <c r="K22" s="21">
        <f t="shared" si="4"/>
        <v>0</v>
      </c>
      <c r="L22" s="21"/>
      <c r="M22" s="21"/>
      <c r="N22" s="23"/>
      <c r="O22" s="20"/>
      <c r="P22" s="21"/>
      <c r="Q22" s="21"/>
      <c r="R22" s="21"/>
      <c r="S22" s="55"/>
      <c r="T22" s="20"/>
      <c r="U22" s="21">
        <f t="shared" si="5"/>
        <v>0</v>
      </c>
      <c r="V22" s="21"/>
      <c r="W22" s="21"/>
      <c r="X22" s="25"/>
      <c r="Y22" s="20"/>
      <c r="Z22" s="21"/>
      <c r="AA22" s="21"/>
      <c r="AB22" s="21"/>
      <c r="AC22" s="51"/>
    </row>
    <row r="23" spans="1:30" s="64" customFormat="1" ht="15.75" x14ac:dyDescent="0.25">
      <c r="A23" s="56"/>
      <c r="B23" s="57" t="s">
        <v>14</v>
      </c>
      <c r="C23" s="57"/>
      <c r="D23" s="58" t="s">
        <v>32</v>
      </c>
      <c r="E23" s="59">
        <v>161689192</v>
      </c>
      <c r="F23" s="60">
        <f t="shared" si="2"/>
        <v>30236568</v>
      </c>
      <c r="G23" s="61">
        <v>191925760</v>
      </c>
      <c r="H23" s="61">
        <f>SUM(H24:H27)</f>
        <v>157143047</v>
      </c>
      <c r="I23" s="62">
        <f t="shared" si="3"/>
        <v>0.81876996084319265</v>
      </c>
      <c r="J23" s="59">
        <v>643031</v>
      </c>
      <c r="K23" s="60">
        <f t="shared" si="4"/>
        <v>49554</v>
      </c>
      <c r="L23" s="60">
        <v>692585</v>
      </c>
      <c r="M23" s="60">
        <v>692585</v>
      </c>
      <c r="N23" s="62">
        <f t="shared" si="6"/>
        <v>1</v>
      </c>
      <c r="O23" s="59">
        <v>686631</v>
      </c>
      <c r="P23" s="60"/>
      <c r="Q23" s="60">
        <v>686631</v>
      </c>
      <c r="R23" s="60">
        <v>684250</v>
      </c>
      <c r="S23" s="62">
        <f t="shared" si="7"/>
        <v>0.9965323441557401</v>
      </c>
      <c r="T23" s="59">
        <v>0</v>
      </c>
      <c r="U23" s="60">
        <f>+U26</f>
        <v>1476306</v>
      </c>
      <c r="V23" s="60">
        <f>+V26</f>
        <v>1476306</v>
      </c>
      <c r="W23" s="60">
        <v>1476306</v>
      </c>
      <c r="X23" s="63">
        <f t="shared" si="8"/>
        <v>1</v>
      </c>
      <c r="Y23" s="59">
        <f t="shared" si="9"/>
        <v>163018854</v>
      </c>
      <c r="Z23" s="60">
        <f t="shared" si="9"/>
        <v>31762428</v>
      </c>
      <c r="AA23" s="60">
        <f t="shared" si="9"/>
        <v>194781282</v>
      </c>
      <c r="AB23" s="60">
        <f t="shared" si="9"/>
        <v>159996188</v>
      </c>
      <c r="AC23" s="62">
        <f t="shared" si="1"/>
        <v>0.82141459567968134</v>
      </c>
    </row>
    <row r="24" spans="1:30" ht="15" x14ac:dyDescent="0.2">
      <c r="A24" s="27"/>
      <c r="B24" s="28" t="s">
        <v>14</v>
      </c>
      <c r="C24" s="28" t="s">
        <v>14</v>
      </c>
      <c r="D24" s="29" t="s">
        <v>33</v>
      </c>
      <c r="E24" s="30">
        <v>10878100</v>
      </c>
      <c r="F24" s="31">
        <f t="shared" si="2"/>
        <v>0</v>
      </c>
      <c r="G24" s="32">
        <v>10878100</v>
      </c>
      <c r="H24" s="32">
        <f>8072488+930600</f>
        <v>9003088</v>
      </c>
      <c r="I24" s="33">
        <f t="shared" si="3"/>
        <v>0.82763423759663912</v>
      </c>
      <c r="J24" s="30">
        <v>0</v>
      </c>
      <c r="K24" s="31">
        <f t="shared" si="4"/>
        <v>0</v>
      </c>
      <c r="L24" s="31"/>
      <c r="M24" s="31"/>
      <c r="N24" s="33"/>
      <c r="O24" s="30"/>
      <c r="P24" s="31"/>
      <c r="Q24" s="31"/>
      <c r="R24" s="31"/>
      <c r="S24" s="65"/>
      <c r="T24" s="30"/>
      <c r="U24" s="31">
        <f t="shared" si="5"/>
        <v>0</v>
      </c>
      <c r="V24" s="31"/>
      <c r="W24" s="31"/>
      <c r="X24" s="35"/>
      <c r="Y24" s="30">
        <f t="shared" si="9"/>
        <v>10878100</v>
      </c>
      <c r="Z24" s="31">
        <f t="shared" si="9"/>
        <v>0</v>
      </c>
      <c r="AA24" s="31">
        <f t="shared" si="9"/>
        <v>10878100</v>
      </c>
      <c r="AB24" s="31">
        <f t="shared" si="9"/>
        <v>9003088</v>
      </c>
      <c r="AC24" s="36">
        <f t="shared" si="1"/>
        <v>0.82763423759663912</v>
      </c>
    </row>
    <row r="25" spans="1:30" ht="15" x14ac:dyDescent="0.2">
      <c r="A25" s="27"/>
      <c r="B25" s="28" t="s">
        <v>14</v>
      </c>
      <c r="C25" s="28" t="s">
        <v>16</v>
      </c>
      <c r="D25" s="29" t="str">
        <f>+'[1]1_sz_melléklet'!D26</f>
        <v>MVH támogatások</v>
      </c>
      <c r="E25" s="30">
        <v>2510000</v>
      </c>
      <c r="F25" s="31">
        <f t="shared" si="2"/>
        <v>0</v>
      </c>
      <c r="G25" s="32">
        <v>2510000</v>
      </c>
      <c r="H25" s="32">
        <v>3230380</v>
      </c>
      <c r="I25" s="33">
        <f t="shared" si="3"/>
        <v>1.2870039840637451</v>
      </c>
      <c r="J25" s="30">
        <v>0</v>
      </c>
      <c r="K25" s="31">
        <f t="shared" si="4"/>
        <v>0</v>
      </c>
      <c r="L25" s="31"/>
      <c r="M25" s="31"/>
      <c r="N25" s="33"/>
      <c r="O25" s="30"/>
      <c r="P25" s="31"/>
      <c r="Q25" s="31"/>
      <c r="R25" s="31"/>
      <c r="S25" s="65"/>
      <c r="T25" s="30"/>
      <c r="U25" s="31">
        <f t="shared" si="5"/>
        <v>0</v>
      </c>
      <c r="V25" s="31"/>
      <c r="W25" s="31"/>
      <c r="X25" s="35"/>
      <c r="Y25" s="30">
        <f t="shared" si="9"/>
        <v>2510000</v>
      </c>
      <c r="Z25" s="31">
        <f t="shared" si="9"/>
        <v>0</v>
      </c>
      <c r="AA25" s="31">
        <f t="shared" si="9"/>
        <v>2510000</v>
      </c>
      <c r="AB25" s="31">
        <f t="shared" si="9"/>
        <v>3230380</v>
      </c>
      <c r="AC25" s="36">
        <f t="shared" si="1"/>
        <v>1.2870039840637451</v>
      </c>
      <c r="AD25" s="66"/>
    </row>
    <row r="26" spans="1:30" ht="15" x14ac:dyDescent="0.2">
      <c r="A26" s="27"/>
      <c r="B26" s="28" t="s">
        <v>14</v>
      </c>
      <c r="C26" s="28" t="s">
        <v>20</v>
      </c>
      <c r="D26" s="29" t="str">
        <f>+'[1]1_sz_melléklet'!D27</f>
        <v>Pályázati támogatások (Leader, GINOP, EFOP)</v>
      </c>
      <c r="E26" s="30">
        <v>3218369</v>
      </c>
      <c r="F26" s="31">
        <f t="shared" si="2"/>
        <v>25271384</v>
      </c>
      <c r="G26" s="32">
        <v>28489753</v>
      </c>
      <c r="H26" s="32">
        <f>26265909+500000</f>
        <v>26765909</v>
      </c>
      <c r="I26" s="33">
        <f t="shared" si="3"/>
        <v>0.93949249051053552</v>
      </c>
      <c r="J26" s="30">
        <v>643031</v>
      </c>
      <c r="K26" s="31">
        <f t="shared" si="4"/>
        <v>49554</v>
      </c>
      <c r="L26" s="31">
        <v>692585</v>
      </c>
      <c r="M26" s="31">
        <v>692585</v>
      </c>
      <c r="N26" s="33">
        <f t="shared" si="6"/>
        <v>1</v>
      </c>
      <c r="O26" s="30">
        <v>686631</v>
      </c>
      <c r="P26" s="31"/>
      <c r="Q26" s="31">
        <v>686631</v>
      </c>
      <c r="R26" s="31">
        <v>684250</v>
      </c>
      <c r="S26" s="65">
        <f t="shared" si="7"/>
        <v>0.9965323441557401</v>
      </c>
      <c r="T26" s="30">
        <v>0</v>
      </c>
      <c r="U26" s="31">
        <v>1476306</v>
      </c>
      <c r="V26" s="31">
        <v>1476306</v>
      </c>
      <c r="W26" s="31">
        <v>1476306</v>
      </c>
      <c r="X26" s="35">
        <f t="shared" si="8"/>
        <v>1</v>
      </c>
      <c r="Y26" s="30">
        <f t="shared" si="9"/>
        <v>4548031</v>
      </c>
      <c r="Z26" s="31">
        <f t="shared" si="9"/>
        <v>26797244</v>
      </c>
      <c r="AA26" s="31">
        <f t="shared" si="9"/>
        <v>31345275</v>
      </c>
      <c r="AB26" s="31">
        <f t="shared" si="9"/>
        <v>29619050</v>
      </c>
      <c r="AC26" s="36">
        <f t="shared" si="1"/>
        <v>0.94492870137524709</v>
      </c>
    </row>
    <row r="27" spans="1:30" ht="15" x14ac:dyDescent="0.2">
      <c r="A27" s="27"/>
      <c r="B27" s="28" t="s">
        <v>14</v>
      </c>
      <c r="C27" s="28" t="s">
        <v>25</v>
      </c>
      <c r="D27" s="29" t="str">
        <f>+'[1]1_sz_melléklet'!D28</f>
        <v>Munkaügyi Központ (Kömunka,Nyári diákmunka)</v>
      </c>
      <c r="E27" s="30">
        <v>145082723</v>
      </c>
      <c r="F27" s="31">
        <f t="shared" si="2"/>
        <v>4965184</v>
      </c>
      <c r="G27" s="32">
        <v>150047907</v>
      </c>
      <c r="H27" s="32">
        <v>118143670</v>
      </c>
      <c r="I27" s="33">
        <f t="shared" si="3"/>
        <v>0.78737299547937045</v>
      </c>
      <c r="J27" s="30">
        <v>0</v>
      </c>
      <c r="K27" s="31">
        <f t="shared" si="4"/>
        <v>0</v>
      </c>
      <c r="L27" s="31"/>
      <c r="M27" s="31"/>
      <c r="N27" s="33"/>
      <c r="O27" s="30"/>
      <c r="P27" s="31"/>
      <c r="Q27" s="31"/>
      <c r="R27" s="31"/>
      <c r="S27" s="65"/>
      <c r="T27" s="30"/>
      <c r="U27" s="31">
        <f t="shared" si="5"/>
        <v>0</v>
      </c>
      <c r="V27" s="31"/>
      <c r="W27" s="31"/>
      <c r="X27" s="35"/>
      <c r="Y27" s="30">
        <f t="shared" si="9"/>
        <v>145082723</v>
      </c>
      <c r="Z27" s="31">
        <f t="shared" si="9"/>
        <v>4965184</v>
      </c>
      <c r="AA27" s="31">
        <f t="shared" si="9"/>
        <v>150047907</v>
      </c>
      <c r="AB27" s="31">
        <f t="shared" si="9"/>
        <v>118143670</v>
      </c>
      <c r="AC27" s="36">
        <f t="shared" si="1"/>
        <v>0.78737299547937045</v>
      </c>
    </row>
    <row r="28" spans="1:30" s="64" customFormat="1" ht="15.75" x14ac:dyDescent="0.25">
      <c r="A28" s="56"/>
      <c r="B28" s="57" t="s">
        <v>16</v>
      </c>
      <c r="C28" s="57"/>
      <c r="D28" s="58" t="s">
        <v>34</v>
      </c>
      <c r="E28" s="59">
        <v>55596403</v>
      </c>
      <c r="F28" s="60">
        <f>SUM(F30:F32)</f>
        <v>29829492</v>
      </c>
      <c r="G28" s="60">
        <f t="shared" ref="G28:H28" si="10">SUM(G30:G32)</f>
        <v>85425895</v>
      </c>
      <c r="H28" s="60">
        <f t="shared" si="10"/>
        <v>29829492</v>
      </c>
      <c r="I28" s="67">
        <f t="shared" si="3"/>
        <v>0.34918559530456195</v>
      </c>
      <c r="J28" s="59">
        <v>0</v>
      </c>
      <c r="K28" s="60">
        <f t="shared" si="4"/>
        <v>0</v>
      </c>
      <c r="L28" s="60"/>
      <c r="M28" s="60"/>
      <c r="N28" s="67"/>
      <c r="O28" s="59"/>
      <c r="P28" s="60"/>
      <c r="Q28" s="60"/>
      <c r="R28" s="60"/>
      <c r="S28" s="62"/>
      <c r="T28" s="59"/>
      <c r="U28" s="60">
        <f t="shared" si="5"/>
        <v>0</v>
      </c>
      <c r="V28" s="60"/>
      <c r="W28" s="60"/>
      <c r="X28" s="68"/>
      <c r="Y28" s="59">
        <f t="shared" si="9"/>
        <v>55596403</v>
      </c>
      <c r="Z28" s="60">
        <f t="shared" si="9"/>
        <v>29829492</v>
      </c>
      <c r="AA28" s="60">
        <f t="shared" si="9"/>
        <v>85425895</v>
      </c>
      <c r="AB28" s="60">
        <f t="shared" si="9"/>
        <v>29829492</v>
      </c>
      <c r="AC28" s="69">
        <f t="shared" si="1"/>
        <v>0.34918559530456195</v>
      </c>
    </row>
    <row r="29" spans="1:30" ht="15.75" hidden="1" customHeight="1" x14ac:dyDescent="0.25">
      <c r="A29" s="27"/>
      <c r="B29" s="28"/>
      <c r="C29" s="28"/>
      <c r="D29" s="29"/>
      <c r="E29" s="30"/>
      <c r="F29" s="31">
        <f t="shared" si="2"/>
        <v>0</v>
      </c>
      <c r="G29" s="32"/>
      <c r="H29" s="32"/>
      <c r="I29" s="33" t="e">
        <f t="shared" si="3"/>
        <v>#DIV/0!</v>
      </c>
      <c r="J29" s="30"/>
      <c r="K29" s="31">
        <f t="shared" si="4"/>
        <v>0</v>
      </c>
      <c r="L29" s="31"/>
      <c r="M29" s="31"/>
      <c r="N29" s="33"/>
      <c r="O29" s="30"/>
      <c r="P29" s="31"/>
      <c r="Q29" s="31"/>
      <c r="R29" s="31"/>
      <c r="S29" s="62"/>
      <c r="T29" s="30"/>
      <c r="U29" s="31">
        <f t="shared" si="5"/>
        <v>0</v>
      </c>
      <c r="V29" s="31"/>
      <c r="W29" s="31"/>
      <c r="X29" s="35"/>
      <c r="Y29" s="30">
        <f t="shared" si="9"/>
        <v>0</v>
      </c>
      <c r="Z29" s="31">
        <f t="shared" si="9"/>
        <v>0</v>
      </c>
      <c r="AA29" s="31">
        <f t="shared" si="9"/>
        <v>0</v>
      </c>
      <c r="AB29" s="31">
        <f t="shared" si="9"/>
        <v>0</v>
      </c>
      <c r="AC29" s="36" t="e">
        <f t="shared" si="1"/>
        <v>#DIV/0!</v>
      </c>
    </row>
    <row r="30" spans="1:30" ht="15.75" x14ac:dyDescent="0.25">
      <c r="A30" s="27"/>
      <c r="B30" s="28" t="s">
        <v>16</v>
      </c>
      <c r="C30" s="28" t="s">
        <v>14</v>
      </c>
      <c r="D30" s="29" t="str">
        <f>+'[1]1_sz_melléklet'!D31</f>
        <v>2019.évi pályázatok / VP-s útépítés</v>
      </c>
      <c r="E30" s="30">
        <v>45742210</v>
      </c>
      <c r="F30" s="31">
        <f t="shared" si="2"/>
        <v>0</v>
      </c>
      <c r="G30" s="32">
        <v>45742210</v>
      </c>
      <c r="H30" s="32">
        <v>0</v>
      </c>
      <c r="I30" s="33">
        <f t="shared" si="3"/>
        <v>0</v>
      </c>
      <c r="J30" s="30"/>
      <c r="K30" s="31">
        <f t="shared" si="4"/>
        <v>0</v>
      </c>
      <c r="L30" s="31"/>
      <c r="M30" s="31"/>
      <c r="N30" s="33"/>
      <c r="O30" s="30"/>
      <c r="P30" s="31"/>
      <c r="Q30" s="31"/>
      <c r="R30" s="31"/>
      <c r="S30" s="62"/>
      <c r="T30" s="30"/>
      <c r="U30" s="31">
        <f t="shared" si="5"/>
        <v>0</v>
      </c>
      <c r="V30" s="31"/>
      <c r="W30" s="31"/>
      <c r="X30" s="35"/>
      <c r="Y30" s="30">
        <f t="shared" si="9"/>
        <v>45742210</v>
      </c>
      <c r="Z30" s="31">
        <f t="shared" si="9"/>
        <v>0</v>
      </c>
      <c r="AA30" s="31">
        <f t="shared" si="9"/>
        <v>45742210</v>
      </c>
      <c r="AB30" s="31">
        <f t="shared" si="9"/>
        <v>0</v>
      </c>
      <c r="AC30" s="36">
        <f t="shared" si="1"/>
        <v>0</v>
      </c>
    </row>
    <row r="31" spans="1:30" ht="15.75" x14ac:dyDescent="0.25">
      <c r="A31" s="27"/>
      <c r="B31" s="28" t="s">
        <v>16</v>
      </c>
      <c r="C31" s="28" t="s">
        <v>16</v>
      </c>
      <c r="D31" s="29" t="s">
        <v>35</v>
      </c>
      <c r="E31" s="30">
        <v>9854193</v>
      </c>
      <c r="F31" s="31">
        <f t="shared" si="2"/>
        <v>0</v>
      </c>
      <c r="G31" s="32">
        <v>9854193</v>
      </c>
      <c r="H31" s="32">
        <v>0</v>
      </c>
      <c r="I31" s="33">
        <f t="shared" si="3"/>
        <v>0</v>
      </c>
      <c r="J31" s="30"/>
      <c r="K31" s="31">
        <f t="shared" si="4"/>
        <v>0</v>
      </c>
      <c r="L31" s="31"/>
      <c r="M31" s="31"/>
      <c r="N31" s="33"/>
      <c r="O31" s="30"/>
      <c r="P31" s="31"/>
      <c r="Q31" s="31"/>
      <c r="R31" s="31"/>
      <c r="S31" s="62"/>
      <c r="T31" s="30"/>
      <c r="U31" s="31">
        <f t="shared" si="5"/>
        <v>0</v>
      </c>
      <c r="V31" s="31"/>
      <c r="W31" s="31"/>
      <c r="X31" s="35"/>
      <c r="Y31" s="30">
        <f t="shared" si="9"/>
        <v>9854193</v>
      </c>
      <c r="Z31" s="31">
        <f t="shared" si="9"/>
        <v>0</v>
      </c>
      <c r="AA31" s="31">
        <f t="shared" si="9"/>
        <v>9854193</v>
      </c>
      <c r="AB31" s="31">
        <f t="shared" si="9"/>
        <v>0</v>
      </c>
      <c r="AC31" s="36">
        <f t="shared" si="1"/>
        <v>0</v>
      </c>
    </row>
    <row r="32" spans="1:30" s="80" customFormat="1" ht="16.5" thickBot="1" x14ac:dyDescent="0.3">
      <c r="A32" s="70"/>
      <c r="B32" s="71" t="s">
        <v>16</v>
      </c>
      <c r="C32" s="71" t="s">
        <v>20</v>
      </c>
      <c r="D32" s="72" t="s">
        <v>36</v>
      </c>
      <c r="E32" s="73"/>
      <c r="F32" s="74">
        <v>29829492</v>
      </c>
      <c r="G32" s="75">
        <v>29829492</v>
      </c>
      <c r="H32" s="75">
        <v>29829492</v>
      </c>
      <c r="I32" s="76">
        <f t="shared" si="3"/>
        <v>1</v>
      </c>
      <c r="J32" s="73"/>
      <c r="K32" s="74"/>
      <c r="L32" s="74"/>
      <c r="M32" s="74"/>
      <c r="N32" s="76"/>
      <c r="O32" s="73"/>
      <c r="P32" s="74"/>
      <c r="Q32" s="74"/>
      <c r="R32" s="74"/>
      <c r="S32" s="77"/>
      <c r="T32" s="73"/>
      <c r="U32" s="74"/>
      <c r="V32" s="74"/>
      <c r="W32" s="74"/>
      <c r="X32" s="78"/>
      <c r="Y32" s="73"/>
      <c r="Z32" s="74"/>
      <c r="AA32" s="74">
        <f t="shared" si="9"/>
        <v>29829492</v>
      </c>
      <c r="AB32" s="74">
        <f t="shared" si="9"/>
        <v>29829492</v>
      </c>
      <c r="AC32" s="79">
        <f t="shared" si="1"/>
        <v>1</v>
      </c>
    </row>
    <row r="33" spans="1:29" s="16" customFormat="1" ht="16.5" thickBot="1" x14ac:dyDescent="0.3">
      <c r="A33" s="9" t="s">
        <v>37</v>
      </c>
      <c r="B33" s="10"/>
      <c r="C33" s="10"/>
      <c r="D33" s="11" t="s">
        <v>38</v>
      </c>
      <c r="E33" s="12">
        <v>2182000</v>
      </c>
      <c r="F33" s="48">
        <f t="shared" si="2"/>
        <v>0</v>
      </c>
      <c r="G33" s="13">
        <v>2182000</v>
      </c>
      <c r="H33" s="13">
        <v>4920490</v>
      </c>
      <c r="I33" s="15">
        <f t="shared" si="3"/>
        <v>2.2550366636113659</v>
      </c>
      <c r="J33" s="12">
        <v>0</v>
      </c>
      <c r="K33" s="48">
        <f t="shared" si="4"/>
        <v>0</v>
      </c>
      <c r="L33" s="13">
        <v>0</v>
      </c>
      <c r="M33" s="13">
        <v>0</v>
      </c>
      <c r="N33" s="15"/>
      <c r="O33" s="12"/>
      <c r="P33" s="13"/>
      <c r="Q33" s="13"/>
      <c r="R33" s="13"/>
      <c r="S33" s="14"/>
      <c r="T33" s="50">
        <v>0</v>
      </c>
      <c r="U33" s="48">
        <f t="shared" si="5"/>
        <v>0</v>
      </c>
      <c r="V33" s="48"/>
      <c r="W33" s="48"/>
      <c r="X33" s="15"/>
      <c r="Y33" s="12">
        <f t="shared" si="9"/>
        <v>2182000</v>
      </c>
      <c r="Z33" s="13">
        <f t="shared" si="9"/>
        <v>0</v>
      </c>
      <c r="AA33" s="13">
        <f t="shared" si="9"/>
        <v>2182000</v>
      </c>
      <c r="AB33" s="13">
        <f t="shared" si="9"/>
        <v>4920490</v>
      </c>
      <c r="AC33" s="14">
        <f t="shared" si="1"/>
        <v>2.2550366636113659</v>
      </c>
    </row>
    <row r="34" spans="1:29" ht="15.75" x14ac:dyDescent="0.25">
      <c r="A34" s="81"/>
      <c r="B34" s="82" t="s">
        <v>14</v>
      </c>
      <c r="C34" s="82"/>
      <c r="D34" s="83" t="s">
        <v>39</v>
      </c>
      <c r="E34" s="20">
        <v>2182000</v>
      </c>
      <c r="F34" s="21">
        <f t="shared" si="2"/>
        <v>0</v>
      </c>
      <c r="G34" s="22">
        <v>2182000</v>
      </c>
      <c r="H34" s="22">
        <v>4920490</v>
      </c>
      <c r="I34" s="23">
        <f t="shared" si="3"/>
        <v>2.2550366636113659</v>
      </c>
      <c r="J34" s="84">
        <v>0</v>
      </c>
      <c r="K34" s="21">
        <f t="shared" si="4"/>
        <v>0</v>
      </c>
      <c r="L34" s="85"/>
      <c r="M34" s="85"/>
      <c r="N34" s="23"/>
      <c r="O34" s="84"/>
      <c r="P34" s="85"/>
      <c r="Q34" s="85"/>
      <c r="R34" s="85"/>
      <c r="S34" s="55"/>
      <c r="T34" s="20">
        <v>0</v>
      </c>
      <c r="U34" s="21">
        <f t="shared" si="5"/>
        <v>0</v>
      </c>
      <c r="V34" s="21"/>
      <c r="W34" s="21"/>
      <c r="X34" s="25"/>
      <c r="Y34" s="20">
        <f t="shared" si="9"/>
        <v>2182000</v>
      </c>
      <c r="Z34" s="21">
        <f t="shared" si="9"/>
        <v>0</v>
      </c>
      <c r="AA34" s="21">
        <f t="shared" si="9"/>
        <v>2182000</v>
      </c>
      <c r="AB34" s="21">
        <f t="shared" si="9"/>
        <v>4920490</v>
      </c>
      <c r="AC34" s="26">
        <f t="shared" si="1"/>
        <v>2.2550366636113659</v>
      </c>
    </row>
    <row r="35" spans="1:29" ht="17.25" customHeight="1" thickBot="1" x14ac:dyDescent="0.3">
      <c r="A35" s="38"/>
      <c r="B35" s="39"/>
      <c r="C35" s="39"/>
      <c r="D35" s="40"/>
      <c r="E35" s="41"/>
      <c r="F35" s="42"/>
      <c r="G35" s="43"/>
      <c r="H35" s="43"/>
      <c r="I35" s="44"/>
      <c r="J35" s="41"/>
      <c r="K35" s="42">
        <f t="shared" si="4"/>
        <v>0</v>
      </c>
      <c r="L35" s="42"/>
      <c r="M35" s="42"/>
      <c r="N35" s="44"/>
      <c r="O35" s="41"/>
      <c r="P35" s="42"/>
      <c r="Q35" s="42"/>
      <c r="R35" s="42"/>
      <c r="S35" s="86"/>
      <c r="T35" s="41"/>
      <c r="U35" s="42"/>
      <c r="V35" s="42"/>
      <c r="W35" s="42"/>
      <c r="X35" s="46"/>
      <c r="Y35" s="30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6"/>
    </row>
    <row r="36" spans="1:29" s="16" customFormat="1" ht="16.5" thickBot="1" x14ac:dyDescent="0.3">
      <c r="A36" s="9" t="s">
        <v>40</v>
      </c>
      <c r="B36" s="10" t="s">
        <v>14</v>
      </c>
      <c r="C36" s="10"/>
      <c r="D36" s="11" t="s">
        <v>41</v>
      </c>
      <c r="E36" s="12">
        <v>153815281</v>
      </c>
      <c r="F36" s="48">
        <f t="shared" si="2"/>
        <v>3610889</v>
      </c>
      <c r="G36" s="13">
        <f>+G37+G38+G39</f>
        <v>157426170</v>
      </c>
      <c r="H36" s="13">
        <f>+H37+H39</f>
        <v>107426170</v>
      </c>
      <c r="I36" s="15">
        <f t="shared" si="3"/>
        <v>0.6823907994458609</v>
      </c>
      <c r="J36" s="12">
        <v>146618</v>
      </c>
      <c r="K36" s="48">
        <f t="shared" si="4"/>
        <v>0</v>
      </c>
      <c r="L36" s="13">
        <v>146618</v>
      </c>
      <c r="M36" s="13">
        <v>146618</v>
      </c>
      <c r="N36" s="15">
        <f t="shared" si="6"/>
        <v>1</v>
      </c>
      <c r="O36" s="12">
        <v>154504</v>
      </c>
      <c r="P36" s="13"/>
      <c r="Q36" s="13">
        <v>154504</v>
      </c>
      <c r="R36" s="13">
        <v>154504</v>
      </c>
      <c r="S36" s="14">
        <f t="shared" si="7"/>
        <v>1</v>
      </c>
      <c r="T36" s="12">
        <v>270231</v>
      </c>
      <c r="U36" s="48">
        <f t="shared" si="5"/>
        <v>0</v>
      </c>
      <c r="V36" s="13">
        <v>270231</v>
      </c>
      <c r="W36" s="13">
        <v>270231</v>
      </c>
      <c r="X36" s="15">
        <f t="shared" si="8"/>
        <v>1</v>
      </c>
      <c r="Y36" s="87">
        <f t="shared" si="9"/>
        <v>154386634</v>
      </c>
      <c r="Z36" s="88">
        <f t="shared" si="9"/>
        <v>3610889</v>
      </c>
      <c r="AA36" s="88">
        <f t="shared" si="9"/>
        <v>157997523</v>
      </c>
      <c r="AB36" s="88">
        <f t="shared" si="9"/>
        <v>107997523</v>
      </c>
      <c r="AC36" s="89">
        <f t="shared" si="1"/>
        <v>0.68353934257564275</v>
      </c>
    </row>
    <row r="37" spans="1:29" ht="15" x14ac:dyDescent="0.2">
      <c r="A37" s="81"/>
      <c r="B37" s="90"/>
      <c r="C37" s="90"/>
      <c r="D37" s="83" t="s">
        <v>42</v>
      </c>
      <c r="E37" s="20">
        <v>103815281</v>
      </c>
      <c r="F37" s="21">
        <f t="shared" si="2"/>
        <v>0</v>
      </c>
      <c r="G37" s="22">
        <v>103815281</v>
      </c>
      <c r="H37" s="22">
        <v>103815281</v>
      </c>
      <c r="I37" s="23">
        <f t="shared" si="3"/>
        <v>1</v>
      </c>
      <c r="J37" s="20">
        <v>146618</v>
      </c>
      <c r="K37" s="21">
        <f t="shared" si="4"/>
        <v>0</v>
      </c>
      <c r="L37" s="21">
        <v>146618</v>
      </c>
      <c r="M37" s="21">
        <v>146618</v>
      </c>
      <c r="N37" s="23">
        <f t="shared" si="6"/>
        <v>1</v>
      </c>
      <c r="O37" s="20">
        <v>154504</v>
      </c>
      <c r="P37" s="21"/>
      <c r="Q37" s="21">
        <v>154504</v>
      </c>
      <c r="R37" s="21">
        <v>154504</v>
      </c>
      <c r="S37" s="51">
        <f t="shared" si="7"/>
        <v>1</v>
      </c>
      <c r="T37" s="20">
        <v>270231</v>
      </c>
      <c r="U37" s="21">
        <f t="shared" si="5"/>
        <v>0</v>
      </c>
      <c r="V37" s="21">
        <v>270231</v>
      </c>
      <c r="W37" s="21">
        <v>270231</v>
      </c>
      <c r="X37" s="25">
        <f t="shared" si="8"/>
        <v>1</v>
      </c>
      <c r="Y37" s="30">
        <f t="shared" si="9"/>
        <v>104386634</v>
      </c>
      <c r="Z37" s="31">
        <f t="shared" si="9"/>
        <v>0</v>
      </c>
      <c r="AA37" s="31">
        <f t="shared" si="9"/>
        <v>104386634</v>
      </c>
      <c r="AB37" s="31">
        <f t="shared" si="9"/>
        <v>104386634</v>
      </c>
      <c r="AC37" s="36">
        <f t="shared" si="1"/>
        <v>1</v>
      </c>
    </row>
    <row r="38" spans="1:29" ht="15.75" x14ac:dyDescent="0.25">
      <c r="A38" s="91"/>
      <c r="B38" s="92"/>
      <c r="C38" s="92"/>
      <c r="D38" s="93" t="s">
        <v>43</v>
      </c>
      <c r="E38" s="30">
        <v>50000000</v>
      </c>
      <c r="F38" s="31">
        <f t="shared" si="2"/>
        <v>0</v>
      </c>
      <c r="G38" s="32">
        <v>50000000</v>
      </c>
      <c r="H38" s="32">
        <v>0</v>
      </c>
      <c r="I38" s="33">
        <f t="shared" si="3"/>
        <v>0</v>
      </c>
      <c r="J38" s="59">
        <v>0</v>
      </c>
      <c r="K38" s="31">
        <f t="shared" si="4"/>
        <v>0</v>
      </c>
      <c r="L38" s="60"/>
      <c r="M38" s="60"/>
      <c r="N38" s="33"/>
      <c r="O38" s="59"/>
      <c r="P38" s="60"/>
      <c r="Q38" s="60"/>
      <c r="R38" s="60"/>
      <c r="S38" s="62"/>
      <c r="T38" s="59"/>
      <c r="U38" s="31">
        <f t="shared" si="5"/>
        <v>0</v>
      </c>
      <c r="V38" s="60"/>
      <c r="W38" s="60"/>
      <c r="X38" s="35"/>
      <c r="Y38" s="30">
        <f t="shared" si="9"/>
        <v>50000000</v>
      </c>
      <c r="Z38" s="31">
        <f t="shared" si="9"/>
        <v>0</v>
      </c>
      <c r="AA38" s="31">
        <f t="shared" si="9"/>
        <v>50000000</v>
      </c>
      <c r="AB38" s="31">
        <f t="shared" si="9"/>
        <v>0</v>
      </c>
      <c r="AC38" s="36">
        <f t="shared" si="1"/>
        <v>0</v>
      </c>
    </row>
    <row r="39" spans="1:29" ht="15.75" customHeight="1" thickBot="1" x14ac:dyDescent="0.3">
      <c r="A39" s="94"/>
      <c r="B39" s="95"/>
      <c r="C39" s="95"/>
      <c r="D39" s="96" t="s">
        <v>44</v>
      </c>
      <c r="E39" s="41"/>
      <c r="F39" s="42">
        <v>3610889</v>
      </c>
      <c r="G39" s="43">
        <f>+E39+F39</f>
        <v>3610889</v>
      </c>
      <c r="H39" s="43">
        <v>3610889</v>
      </c>
      <c r="I39" s="33">
        <f t="shared" si="3"/>
        <v>1</v>
      </c>
      <c r="J39" s="41"/>
      <c r="K39" s="42"/>
      <c r="L39" s="42"/>
      <c r="M39" s="42"/>
      <c r="N39" s="44"/>
      <c r="O39" s="41"/>
      <c r="P39" s="42"/>
      <c r="Q39" s="42"/>
      <c r="R39" s="42"/>
      <c r="S39" s="86"/>
      <c r="T39" s="41"/>
      <c r="U39" s="42"/>
      <c r="V39" s="42"/>
      <c r="W39" s="42"/>
      <c r="X39" s="46"/>
      <c r="Y39" s="41">
        <f t="shared" si="9"/>
        <v>0</v>
      </c>
      <c r="Z39" s="42">
        <f t="shared" si="9"/>
        <v>3610889</v>
      </c>
      <c r="AA39" s="42">
        <f t="shared" si="9"/>
        <v>3610889</v>
      </c>
      <c r="AB39" s="42">
        <f t="shared" si="9"/>
        <v>3610889</v>
      </c>
      <c r="AC39" s="47"/>
    </row>
    <row r="40" spans="1:29" s="16" customFormat="1" ht="16.5" thickBot="1" x14ac:dyDescent="0.3">
      <c r="A40" s="9" t="s">
        <v>45</v>
      </c>
      <c r="B40" s="10"/>
      <c r="C40" s="10"/>
      <c r="D40" s="11" t="s">
        <v>46</v>
      </c>
      <c r="E40" s="12">
        <v>664112572</v>
      </c>
      <c r="F40" s="48">
        <f t="shared" si="2"/>
        <v>80539884</v>
      </c>
      <c r="G40" s="13">
        <f>+G36+G33+G21+G12+G5</f>
        <v>744652456</v>
      </c>
      <c r="H40" s="13">
        <f>+H36+H33+H21+H12+H5</f>
        <v>528514854</v>
      </c>
      <c r="I40" s="15">
        <f t="shared" si="3"/>
        <v>0.70974700981849714</v>
      </c>
      <c r="J40" s="12">
        <v>1424649</v>
      </c>
      <c r="K40" s="48">
        <f t="shared" si="4"/>
        <v>79554</v>
      </c>
      <c r="L40" s="13">
        <f>+L36+L33+L21+L12+L5</f>
        <v>1504203</v>
      </c>
      <c r="M40" s="13">
        <f>+M36+M33+M21+M12+M5</f>
        <v>978398</v>
      </c>
      <c r="N40" s="15">
        <f t="shared" si="6"/>
        <v>0.65044279262838856</v>
      </c>
      <c r="O40" s="12">
        <v>841135</v>
      </c>
      <c r="P40" s="13"/>
      <c r="Q40" s="13">
        <f>Q36+Q21</f>
        <v>841135</v>
      </c>
      <c r="R40" s="13">
        <f>R36+R21+R6</f>
        <v>840257</v>
      </c>
      <c r="S40" s="49">
        <f t="shared" si="7"/>
        <v>0.99895617231478895</v>
      </c>
      <c r="T40" s="12">
        <f>+T36+T21+T12+T5</f>
        <v>770231</v>
      </c>
      <c r="U40" s="13">
        <f t="shared" ref="U40:W40" si="11">+U36+U21+U12+U5</f>
        <v>1476306</v>
      </c>
      <c r="V40" s="13">
        <f t="shared" si="11"/>
        <v>2246537</v>
      </c>
      <c r="W40" s="13">
        <f t="shared" si="11"/>
        <v>2435089</v>
      </c>
      <c r="X40" s="15">
        <f t="shared" si="8"/>
        <v>1.0839300665869291</v>
      </c>
      <c r="Y40" s="12">
        <f t="shared" si="9"/>
        <v>667148587</v>
      </c>
      <c r="Z40" s="13">
        <f t="shared" si="9"/>
        <v>82095744</v>
      </c>
      <c r="AA40" s="13">
        <f t="shared" si="9"/>
        <v>749244331</v>
      </c>
      <c r="AB40" s="13">
        <f>+W40+R40+M40+H40</f>
        <v>532768598</v>
      </c>
      <c r="AC40" s="14">
        <f t="shared" si="1"/>
        <v>0.71107458002241464</v>
      </c>
    </row>
    <row r="41" spans="1:29" ht="15" x14ac:dyDescent="0.2">
      <c r="Y41" s="97"/>
      <c r="Z41" s="97"/>
      <c r="AA41" s="97"/>
      <c r="AB41" s="97"/>
      <c r="AC41" s="97"/>
    </row>
    <row r="42" spans="1:29" ht="15" x14ac:dyDescent="0.2">
      <c r="Y42" s="97"/>
      <c r="Z42" s="97"/>
      <c r="AA42" s="97"/>
      <c r="AB42" s="97"/>
      <c r="AC42" s="97"/>
    </row>
    <row r="43" spans="1:29" x14ac:dyDescent="0.2">
      <c r="H43" s="66">
        <f>+H23+H28</f>
        <v>186972539</v>
      </c>
      <c r="AA43" s="66"/>
    </row>
    <row r="44" spans="1:29" x14ac:dyDescent="0.2">
      <c r="H44" s="66">
        <f>+H21</f>
        <v>186972539</v>
      </c>
      <c r="AA44" s="66"/>
    </row>
    <row r="45" spans="1:29" ht="24.75" customHeight="1" x14ac:dyDescent="0.2">
      <c r="Y45" s="66"/>
      <c r="Z45" s="66"/>
      <c r="AA45" s="66"/>
      <c r="AB45" s="66"/>
      <c r="AC45" s="66"/>
    </row>
    <row r="46" spans="1:29" x14ac:dyDescent="0.2">
      <c r="E46" s="66"/>
      <c r="F46" s="66"/>
      <c r="G46" s="66"/>
      <c r="H46" s="66"/>
      <c r="I46" s="66"/>
    </row>
    <row r="47" spans="1:29" x14ac:dyDescent="0.2">
      <c r="Y47" s="98"/>
    </row>
    <row r="48" spans="1:29" x14ac:dyDescent="0.2">
      <c r="Q48" s="98"/>
    </row>
    <row r="53" spans="24:24" x14ac:dyDescent="0.2">
      <c r="X53" s="98"/>
    </row>
  </sheetData>
  <mergeCells count="13">
    <mergeCell ref="A1:AC1"/>
    <mergeCell ref="Z2:AA2"/>
    <mergeCell ref="A3:D3"/>
    <mergeCell ref="E3:I3"/>
    <mergeCell ref="J3:N3"/>
    <mergeCell ref="O3:S3"/>
    <mergeCell ref="T3:X3"/>
    <mergeCell ref="Y3:AC3"/>
    <mergeCell ref="H4:I4"/>
    <mergeCell ref="M4:N4"/>
    <mergeCell ref="R4:S4"/>
    <mergeCell ref="W4:X4"/>
    <mergeCell ref="AB4:AC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>
    <oddHeader>&amp;R2.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</vt:lpstr>
      <vt:lpstr>'2.1'!Nyomtatási_cím</vt:lpstr>
      <vt:lpstr>'2.1'!Nyomtatási_terület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2021-05-31T12:49:00Z</dcterms:created>
  <dcterms:modified xsi:type="dcterms:W3CDTF">2021-05-31T13:13:50Z</dcterms:modified>
</cp:coreProperties>
</file>