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76AE350E-190A-4365-AF8A-619DBF38A056}" xr6:coauthVersionLast="47" xr6:coauthVersionMax="47" xr10:uidLastSave="{00000000-0000-0000-0000-000000000000}"/>
  <bookViews>
    <workbookView xWindow="-120" yWindow="-120" windowWidth="20730" windowHeight="11160" xr2:uid="{C66509BA-BC2C-4189-AFA8-F000E3F5BD50}"/>
  </bookViews>
  <sheets>
    <sheet name="5_sz_melléklet" sheetId="1" r:id="rId1"/>
  </sheets>
  <externalReferences>
    <externalReference r:id="rId2"/>
  </externalReferences>
  <definedNames>
    <definedName name="_xlnm.Print_Area" localSheetId="0">'5_sz_melléklet'!$A$1:$X$31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9" i="1" l="1"/>
  <c r="T29" i="1"/>
  <c r="T31" i="1" s="1"/>
  <c r="K29" i="1"/>
  <c r="I28" i="1"/>
  <c r="I29" i="1" s="1"/>
  <c r="G27" i="1"/>
  <c r="F27" i="1"/>
  <c r="J26" i="1"/>
  <c r="L26" i="1" s="1"/>
  <c r="G26" i="1"/>
  <c r="F26" i="1"/>
  <c r="H25" i="1"/>
  <c r="G25" i="1"/>
  <c r="G29" i="1" s="1"/>
  <c r="F25" i="1"/>
  <c r="H24" i="1"/>
  <c r="H29" i="1" s="1"/>
  <c r="G24" i="1"/>
  <c r="F24" i="1"/>
  <c r="W23" i="1"/>
  <c r="W29" i="1" s="1"/>
  <c r="U23" i="1"/>
  <c r="V23" i="1" s="1"/>
  <c r="S23" i="1"/>
  <c r="R23" i="1"/>
  <c r="J23" i="1"/>
  <c r="G23" i="1"/>
  <c r="G22" i="1" s="1"/>
  <c r="F23" i="1"/>
  <c r="F29" i="1" s="1"/>
  <c r="V22" i="1"/>
  <c r="V29" i="1" s="1"/>
  <c r="S22" i="1"/>
  <c r="S29" i="1" s="1"/>
  <c r="S31" i="1" s="1"/>
  <c r="R22" i="1"/>
  <c r="R29" i="1" s="1"/>
  <c r="K22" i="1"/>
  <c r="I22" i="1"/>
  <c r="H22" i="1"/>
  <c r="T18" i="1"/>
  <c r="S18" i="1"/>
  <c r="K18" i="1"/>
  <c r="H18" i="1"/>
  <c r="G18" i="1"/>
  <c r="F18" i="1"/>
  <c r="G17" i="1"/>
  <c r="F17" i="1"/>
  <c r="W16" i="1"/>
  <c r="U16" i="1"/>
  <c r="V16" i="1" s="1"/>
  <c r="V18" i="1" s="1"/>
  <c r="S16" i="1"/>
  <c r="R16" i="1"/>
  <c r="K16" i="1"/>
  <c r="I16" i="1"/>
  <c r="I18" i="1" s="1"/>
  <c r="G16" i="1"/>
  <c r="F16" i="1"/>
  <c r="S15" i="1"/>
  <c r="R15" i="1"/>
  <c r="R18" i="1" s="1"/>
  <c r="G15" i="1"/>
  <c r="F15" i="1"/>
  <c r="T12" i="1"/>
  <c r="U11" i="1"/>
  <c r="V11" i="1" s="1"/>
  <c r="X11" i="1" s="1"/>
  <c r="S11" i="1"/>
  <c r="R11" i="1"/>
  <c r="W10" i="1"/>
  <c r="X10" i="1" s="1"/>
  <c r="V10" i="1"/>
  <c r="U10" i="1"/>
  <c r="S10" i="1"/>
  <c r="R10" i="1"/>
  <c r="K9" i="1"/>
  <c r="I9" i="1"/>
  <c r="H9" i="1"/>
  <c r="J9" i="1" s="1"/>
  <c r="L9" i="1" s="1"/>
  <c r="G9" i="1"/>
  <c r="F9" i="1"/>
  <c r="W8" i="1"/>
  <c r="U8" i="1"/>
  <c r="V8" i="1" s="1"/>
  <c r="S8" i="1"/>
  <c r="R8" i="1"/>
  <c r="K8" i="1"/>
  <c r="I8" i="1"/>
  <c r="J8" i="1" s="1"/>
  <c r="G8" i="1"/>
  <c r="F8" i="1"/>
  <c r="W7" i="1"/>
  <c r="U7" i="1"/>
  <c r="V7" i="1" s="1"/>
  <c r="S7" i="1"/>
  <c r="R7" i="1"/>
  <c r="K7" i="1"/>
  <c r="I7" i="1"/>
  <c r="J7" i="1" s="1"/>
  <c r="H7" i="1"/>
  <c r="G7" i="1"/>
  <c r="F7" i="1"/>
  <c r="W6" i="1"/>
  <c r="U6" i="1"/>
  <c r="V6" i="1" s="1"/>
  <c r="X6" i="1" s="1"/>
  <c r="S6" i="1"/>
  <c r="S12" i="1" s="1"/>
  <c r="R6" i="1"/>
  <c r="K6" i="1"/>
  <c r="L6" i="1" s="1"/>
  <c r="J6" i="1"/>
  <c r="I6" i="1"/>
  <c r="H6" i="1"/>
  <c r="G6" i="1"/>
  <c r="G12" i="1" s="1"/>
  <c r="F6" i="1"/>
  <c r="F12" i="1" s="1"/>
  <c r="W5" i="1"/>
  <c r="U5" i="1"/>
  <c r="V5" i="1" s="1"/>
  <c r="T5" i="1"/>
  <c r="S5" i="1"/>
  <c r="R5" i="1"/>
  <c r="R12" i="1" s="1"/>
  <c r="K5" i="1"/>
  <c r="I5" i="1"/>
  <c r="I12" i="1" s="1"/>
  <c r="H5" i="1"/>
  <c r="H12" i="1" s="1"/>
  <c r="G5" i="1"/>
  <c r="F5" i="1"/>
  <c r="X29" i="1" l="1"/>
  <c r="L8" i="1"/>
  <c r="L18" i="1"/>
  <c r="G31" i="1"/>
  <c r="J29" i="1"/>
  <c r="V12" i="1"/>
  <c r="V31" i="1" s="1"/>
  <c r="X7" i="1"/>
  <c r="F31" i="1"/>
  <c r="I31" i="1"/>
  <c r="L7" i="1"/>
  <c r="X8" i="1"/>
  <c r="X5" i="1"/>
  <c r="L16" i="1"/>
  <c r="X16" i="1"/>
  <c r="R31" i="1"/>
  <c r="H31" i="1"/>
  <c r="W12" i="1"/>
  <c r="X12" i="1" s="1"/>
  <c r="K12" i="1"/>
  <c r="J16" i="1"/>
  <c r="J18" i="1" s="1"/>
  <c r="X23" i="1"/>
  <c r="J24" i="1"/>
  <c r="J28" i="1"/>
  <c r="L28" i="1" s="1"/>
  <c r="J5" i="1"/>
  <c r="U12" i="1"/>
  <c r="U31" i="1" s="1"/>
  <c r="U18" i="1"/>
  <c r="F22" i="1"/>
  <c r="K31" i="1"/>
  <c r="W18" i="1"/>
  <c r="X18" i="1" s="1"/>
  <c r="L23" i="1"/>
  <c r="J12" i="1" l="1"/>
  <c r="J31" i="1" s="1"/>
  <c r="L31" i="1" s="1"/>
  <c r="L5" i="1"/>
  <c r="L29" i="1"/>
  <c r="L12" i="1"/>
  <c r="W31" i="1"/>
  <c r="X31" i="1" s="1"/>
  <c r="L24" i="1"/>
  <c r="J22" i="1"/>
  <c r="L22" i="1" s="1"/>
  <c r="W32" i="1" l="1"/>
</calcChain>
</file>

<file path=xl/sharedStrings.xml><?xml version="1.0" encoding="utf-8"?>
<sst xmlns="http://schemas.openxmlformats.org/spreadsheetml/2006/main" count="57" uniqueCount="50">
  <si>
    <t>Báránd  Községi Önkormányzat és Intézményeinek  összevont 
2020. évi költségvetés pénzforgalmi mérlege</t>
  </si>
  <si>
    <t>adatok Ft-ban</t>
  </si>
  <si>
    <t>Bevételek</t>
  </si>
  <si>
    <t>2018. évi tény</t>
  </si>
  <si>
    <t>2019. évi 
tény</t>
  </si>
  <si>
    <t>2020. évi előirányzat</t>
  </si>
  <si>
    <t>Módosítás</t>
  </si>
  <si>
    <t>Módosított előirányzat
2020.09.30.</t>
  </si>
  <si>
    <t>Teljesítés</t>
  </si>
  <si>
    <t>Kiadások</t>
  </si>
  <si>
    <t>I. Működési bevételek</t>
  </si>
  <si>
    <t>I.Működési kiadások</t>
  </si>
  <si>
    <t>1. Intézményi működési bevételek</t>
  </si>
  <si>
    <t>1. Személyi juttatások</t>
  </si>
  <si>
    <t>2. Közhatalmi bevételek</t>
  </si>
  <si>
    <t>2. Munkaadókat terhelő járulékok</t>
  </si>
  <si>
    <t>3.Költségvetési támogatások</t>
  </si>
  <si>
    <t>3. Dologi Kiadások</t>
  </si>
  <si>
    <t>4. Támogatásértékű bevételek</t>
  </si>
  <si>
    <t>4. Ellátottak pénzbeni  juttatásai</t>
  </si>
  <si>
    <t>4. Átvett pénzeszközök</t>
  </si>
  <si>
    <t>6. Pénzeszköz átadások</t>
  </si>
  <si>
    <t>7. Általános tartalék</t>
  </si>
  <si>
    <t>Működési célú bevételek összesen:</t>
  </si>
  <si>
    <t>Működési kiadások összesen:</t>
  </si>
  <si>
    <t>II. Felhalmozási bevételek</t>
  </si>
  <si>
    <t>II. Felhalmozási kiadások</t>
  </si>
  <si>
    <t xml:space="preserve">1.Felhalmozási célú önkormányzati támogatások </t>
  </si>
  <si>
    <t>1. Felújítások</t>
  </si>
  <si>
    <t>2. Támogatásértékű bevételek</t>
  </si>
  <si>
    <t>2. Beruházási kiadások</t>
  </si>
  <si>
    <t xml:space="preserve">3. Egyéb tárgyi eszközök értékesítése </t>
  </si>
  <si>
    <t>Felhalmozás célú bevétel összesen:</t>
  </si>
  <si>
    <t>Felhalmozási kiadás összesen:</t>
  </si>
  <si>
    <t>III. Finanszírozási bevételek</t>
  </si>
  <si>
    <t>III. Finanszírozási kiadások</t>
  </si>
  <si>
    <t>1. Intézményfinanszírozás</t>
  </si>
  <si>
    <t>2. Maradvány</t>
  </si>
  <si>
    <t>2. Likviditási hitel törlesztése</t>
  </si>
  <si>
    <t>2.1. Működési célra</t>
  </si>
  <si>
    <t>3. Áht belüli megelőlegezések</t>
  </si>
  <si>
    <t>2.2. Fehalmozási célra</t>
  </si>
  <si>
    <t>3. Hitelek</t>
  </si>
  <si>
    <t>3.1. Működési c. hitel</t>
  </si>
  <si>
    <t>3.2. Felhalmozási c. hitel</t>
  </si>
  <si>
    <t>4. Áht bebüli megelőlegezések</t>
  </si>
  <si>
    <t>Finanszírozási bevételek összesen</t>
  </si>
  <si>
    <t>Finanszírozási kiadások összesen</t>
  </si>
  <si>
    <t>Bevételek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</si>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</sst>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 CE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/>
    <xf numFmtId="0" fontId="8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0" fontId="3" fillId="2" borderId="12" xfId="0" applyNumberFormat="1" applyFont="1" applyFill="1" applyBorder="1"/>
    <xf numFmtId="3" fontId="2" fillId="2" borderId="11" xfId="0" applyNumberFormat="1" applyFont="1" applyFill="1" applyBorder="1"/>
    <xf numFmtId="3" fontId="4" fillId="2" borderId="15" xfId="0" applyNumberFormat="1" applyFont="1" applyFill="1" applyBorder="1"/>
    <xf numFmtId="0" fontId="2" fillId="2" borderId="12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2" fillId="2" borderId="0" xfId="0" applyFont="1" applyFill="1"/>
    <xf numFmtId="3" fontId="2" fillId="2" borderId="18" xfId="0" applyNumberFormat="1" applyFont="1" applyFill="1" applyBorder="1"/>
    <xf numFmtId="10" fontId="3" fillId="2" borderId="19" xfId="0" applyNumberFormat="1" applyFont="1" applyFill="1" applyBorder="1"/>
    <xf numFmtId="3" fontId="2" fillId="2" borderId="21" xfId="0" applyNumberFormat="1" applyFont="1" applyFill="1" applyBorder="1"/>
    <xf numFmtId="3" fontId="2" fillId="2" borderId="19" xfId="0" applyNumberFormat="1" applyFont="1" applyFill="1" applyBorder="1"/>
    <xf numFmtId="3" fontId="2" fillId="2" borderId="22" xfId="0" applyNumberFormat="1" applyFont="1" applyFill="1" applyBorder="1"/>
    <xf numFmtId="10" fontId="3" fillId="2" borderId="18" xfId="0" applyNumberFormat="1" applyFont="1" applyFill="1" applyBorder="1"/>
    <xf numFmtId="3" fontId="2" fillId="0" borderId="21" xfId="0" applyNumberFormat="1" applyFont="1" applyBorder="1"/>
    <xf numFmtId="3" fontId="2" fillId="0" borderId="18" xfId="0" applyNumberFormat="1" applyFont="1" applyBorder="1"/>
    <xf numFmtId="0" fontId="2" fillId="2" borderId="22" xfId="0" applyFont="1" applyFill="1" applyBorder="1"/>
    <xf numFmtId="3" fontId="2" fillId="0" borderId="22" xfId="0" applyNumberFormat="1" applyFont="1" applyBorder="1"/>
    <xf numFmtId="3" fontId="2" fillId="0" borderId="26" xfId="0" applyNumberFormat="1" applyFont="1" applyBorder="1"/>
    <xf numFmtId="3" fontId="2" fillId="2" borderId="26" xfId="0" applyNumberFormat="1" applyFont="1" applyFill="1" applyBorder="1"/>
    <xf numFmtId="10" fontId="3" fillId="2" borderId="27" xfId="0" applyNumberFormat="1" applyFont="1" applyFill="1" applyBorder="1"/>
    <xf numFmtId="3" fontId="2" fillId="0" borderId="29" xfId="0" applyNumberFormat="1" applyFont="1" applyBorder="1"/>
    <xf numFmtId="3" fontId="2" fillId="2" borderId="27" xfId="0" applyNumberFormat="1" applyFont="1" applyFill="1" applyBorder="1"/>
    <xf numFmtId="0" fontId="2" fillId="0" borderId="30" xfId="0" applyFont="1" applyBorder="1"/>
    <xf numFmtId="10" fontId="3" fillId="2" borderId="26" xfId="0" applyNumberFormat="1" applyFont="1" applyFill="1" applyBorder="1"/>
    <xf numFmtId="3" fontId="4" fillId="0" borderId="3" xfId="0" applyNumberFormat="1" applyFont="1" applyBorder="1"/>
    <xf numFmtId="10" fontId="9" fillId="2" borderId="6" xfId="0" applyNumberFormat="1" applyFont="1" applyFill="1" applyBorder="1"/>
    <xf numFmtId="3" fontId="4" fillId="0" borderId="31" xfId="0" applyNumberFormat="1" applyFont="1" applyBorder="1"/>
    <xf numFmtId="3" fontId="4" fillId="0" borderId="9" xfId="0" applyNumberFormat="1" applyFont="1" applyBorder="1"/>
    <xf numFmtId="10" fontId="9" fillId="2" borderId="31" xfId="0" applyNumberFormat="1" applyFont="1" applyFill="1" applyBorder="1"/>
    <xf numFmtId="0" fontId="4" fillId="0" borderId="33" xfId="0" applyFont="1" applyBorder="1"/>
    <xf numFmtId="0" fontId="4" fillId="0" borderId="0" xfId="0" applyFont="1"/>
    <xf numFmtId="0" fontId="2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4" fillId="0" borderId="40" xfId="0" applyFont="1" applyBorder="1"/>
    <xf numFmtId="0" fontId="4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3" fontId="2" fillId="0" borderId="18" xfId="0" quotePrefix="1" applyNumberFormat="1" applyFont="1" applyBorder="1" applyAlignment="1">
      <alignment horizontal="right"/>
    </xf>
    <xf numFmtId="10" fontId="3" fillId="0" borderId="21" xfId="0" applyNumberFormat="1" applyFont="1" applyBorder="1"/>
    <xf numFmtId="3" fontId="4" fillId="0" borderId="18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2" xfId="0" applyFont="1" applyBorder="1"/>
    <xf numFmtId="10" fontId="3" fillId="2" borderId="21" xfId="0" applyNumberFormat="1" applyFont="1" applyFill="1" applyBorder="1"/>
    <xf numFmtId="3" fontId="2" fillId="0" borderId="19" xfId="0" applyNumberFormat="1" applyFont="1" applyBorder="1"/>
    <xf numFmtId="10" fontId="9" fillId="2" borderId="19" xfId="0" applyNumberFormat="1" applyFont="1" applyFill="1" applyBorder="1"/>
    <xf numFmtId="3" fontId="2" fillId="0" borderId="47" xfId="0" applyNumberFormat="1" applyFont="1" applyBorder="1"/>
    <xf numFmtId="10" fontId="3" fillId="2" borderId="48" xfId="0" applyNumberFormat="1" applyFont="1" applyFill="1" applyBorder="1"/>
    <xf numFmtId="3" fontId="2" fillId="2" borderId="47" xfId="0" applyNumberFormat="1" applyFont="1" applyFill="1" applyBorder="1"/>
    <xf numFmtId="3" fontId="4" fillId="0" borderId="47" xfId="0" applyNumberFormat="1" applyFont="1" applyBorder="1"/>
    <xf numFmtId="0" fontId="2" fillId="0" borderId="49" xfId="0" applyFont="1" applyBorder="1"/>
    <xf numFmtId="0" fontId="2" fillId="0" borderId="50" xfId="0" applyFont="1" applyBorder="1"/>
    <xf numFmtId="10" fontId="9" fillId="2" borderId="49" xfId="0" applyNumberFormat="1" applyFont="1" applyFill="1" applyBorder="1"/>
    <xf numFmtId="10" fontId="3" fillId="2" borderId="6" xfId="0" applyNumberFormat="1" applyFont="1" applyFill="1" applyBorder="1"/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3" fontId="4" fillId="0" borderId="33" xfId="0" applyNumberFormat="1" applyFont="1" applyBorder="1"/>
    <xf numFmtId="10" fontId="9" fillId="0" borderId="0" xfId="0" applyNumberFormat="1" applyFont="1"/>
    <xf numFmtId="3" fontId="4" fillId="0" borderId="54" xfId="0" applyNumberFormat="1" applyFont="1" applyBorder="1"/>
    <xf numFmtId="0" fontId="4" fillId="0" borderId="55" xfId="0" applyFont="1" applyBorder="1"/>
    <xf numFmtId="0" fontId="4" fillId="0" borderId="53" xfId="0" applyFont="1" applyBorder="1"/>
    <xf numFmtId="3" fontId="4" fillId="0" borderId="40" xfId="0" applyNumberFormat="1" applyFont="1" applyBorder="1"/>
    <xf numFmtId="10" fontId="9" fillId="0" borderId="40" xfId="0" applyNumberFormat="1" applyFont="1" applyBorder="1"/>
    <xf numFmtId="10" fontId="9" fillId="0" borderId="42" xfId="0" applyNumberFormat="1" applyFont="1" applyBorder="1"/>
    <xf numFmtId="3" fontId="4" fillId="0" borderId="41" xfId="0" applyNumberFormat="1" applyFont="1" applyBorder="1"/>
    <xf numFmtId="0" fontId="4" fillId="0" borderId="42" xfId="0" applyFont="1" applyBorder="1"/>
    <xf numFmtId="0" fontId="4" fillId="0" borderId="43" xfId="0" applyFont="1" applyBorder="1"/>
    <xf numFmtId="3" fontId="4" fillId="0" borderId="18" xfId="0" applyNumberFormat="1" applyFont="1" applyBorder="1"/>
    <xf numFmtId="10" fontId="9" fillId="0" borderId="18" xfId="0" applyNumberFormat="1" applyFont="1" applyBorder="1"/>
    <xf numFmtId="10" fontId="9" fillId="0" borderId="19" xfId="0" applyNumberFormat="1" applyFont="1" applyBorder="1"/>
    <xf numFmtId="3" fontId="2" fillId="3" borderId="18" xfId="0" applyNumberFormat="1" applyFont="1" applyFill="1" applyBorder="1"/>
    <xf numFmtId="0" fontId="4" fillId="0" borderId="19" xfId="0" applyFont="1" applyBorder="1"/>
    <xf numFmtId="0" fontId="4" fillId="0" borderId="22" xfId="0" applyFont="1" applyBorder="1"/>
    <xf numFmtId="3" fontId="4" fillId="0" borderId="19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0" fontId="2" fillId="0" borderId="58" xfId="0" applyFont="1" applyBorder="1"/>
    <xf numFmtId="10" fontId="9" fillId="2" borderId="58" xfId="0" applyNumberFormat="1" applyFont="1" applyFill="1" applyBorder="1"/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3" fillId="0" borderId="19" xfId="0" applyNumberFormat="1" applyFont="1" applyBorder="1"/>
    <xf numFmtId="10" fontId="3" fillId="2" borderId="31" xfId="0" applyNumberFormat="1" applyFont="1" applyFill="1" applyBorder="1"/>
    <xf numFmtId="3" fontId="4" fillId="0" borderId="6" xfId="0" applyNumberFormat="1" applyFont="1" applyBorder="1"/>
    <xf numFmtId="3" fontId="4" fillId="0" borderId="8" xfId="0" applyNumberFormat="1" applyFont="1" applyBorder="1"/>
    <xf numFmtId="10" fontId="3" fillId="0" borderId="0" xfId="0" applyNumberFormat="1" applyFont="1"/>
    <xf numFmtId="0" fontId="2" fillId="0" borderId="59" xfId="0" applyFont="1" applyBorder="1"/>
    <xf numFmtId="0" fontId="2" fillId="0" borderId="51" xfId="0" applyFont="1" applyBorder="1"/>
    <xf numFmtId="10" fontId="9" fillId="2" borderId="59" xfId="0" applyNumberFormat="1" applyFont="1" applyFill="1" applyBorder="1"/>
    <xf numFmtId="0" fontId="10" fillId="0" borderId="0" xfId="0" applyFont="1"/>
    <xf numFmtId="0" fontId="4" fillId="0" borderId="2" xfId="0" applyFont="1" applyBorder="1"/>
    <xf numFmtId="0" fontId="4" fillId="0" borderId="3" xfId="0" applyFon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44" xfId="0" applyFont="1" applyBorder="1"/>
    <xf numFmtId="0" fontId="2" fillId="0" borderId="45" xfId="0" applyFont="1" applyBorder="1"/>
    <xf numFmtId="0" fontId="2" fillId="2" borderId="20" xfId="0" applyFont="1" applyFill="1" applyBorder="1"/>
    <xf numFmtId="0" fontId="2" fillId="2" borderId="23" xfId="0" applyFont="1" applyFill="1" applyBorder="1"/>
    <xf numFmtId="0" fontId="2" fillId="0" borderId="28" xfId="0" applyFont="1" applyBorder="1" applyAlignment="1">
      <alignment horizontal="left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20" xfId="0" applyFont="1" applyFill="1" applyBorder="1" applyAlignment="1">
      <alignment horizontal="left"/>
    </xf>
    <xf numFmtId="0" fontId="2" fillId="0" borderId="20" xfId="0" applyFont="1" applyBorder="1"/>
    <xf numFmtId="0" fontId="2" fillId="0" borderId="23" xfId="0" applyFont="1" applyBorder="1"/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6_sz._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>
        <row r="6">
          <cell r="F6">
            <v>16664000</v>
          </cell>
          <cell r="I6">
            <v>3811000</v>
          </cell>
          <cell r="M6">
            <v>24223158</v>
          </cell>
        </row>
        <row r="7">
          <cell r="F7">
            <v>30000000</v>
          </cell>
          <cell r="I7">
            <v>0</v>
          </cell>
          <cell r="M7">
            <v>27694244</v>
          </cell>
        </row>
        <row r="13">
          <cell r="F13">
            <v>245300696</v>
          </cell>
          <cell r="I13">
            <v>13081935</v>
          </cell>
          <cell r="M13">
            <v>178107503</v>
          </cell>
        </row>
        <row r="24">
          <cell r="I24">
            <v>31762428</v>
          </cell>
          <cell r="M24">
            <v>159996188</v>
          </cell>
        </row>
        <row r="30">
          <cell r="I30">
            <v>29829492</v>
          </cell>
          <cell r="M30">
            <v>29829492</v>
          </cell>
        </row>
        <row r="34">
          <cell r="F34">
            <v>2182000</v>
          </cell>
          <cell r="I34">
            <v>0</v>
          </cell>
        </row>
        <row r="35">
          <cell r="M35">
            <v>4920490</v>
          </cell>
        </row>
        <row r="40">
          <cell r="I40">
            <v>3610889</v>
          </cell>
        </row>
      </sheetData>
      <sheetData sheetId="1"/>
      <sheetData sheetId="2">
        <row r="22">
          <cell r="C22">
            <v>247531449</v>
          </cell>
          <cell r="D22">
            <v>12758273</v>
          </cell>
          <cell r="F22">
            <v>171138719</v>
          </cell>
          <cell r="I22">
            <v>1975147</v>
          </cell>
          <cell r="K22">
            <v>24695962</v>
          </cell>
          <cell r="N22">
            <v>26499809</v>
          </cell>
          <cell r="P22">
            <v>116017215</v>
          </cell>
          <cell r="S22">
            <v>0</v>
          </cell>
          <cell r="U22">
            <v>9029486</v>
          </cell>
          <cell r="X22">
            <v>416142</v>
          </cell>
          <cell r="Z22">
            <v>1508246</v>
          </cell>
          <cell r="AC22">
            <v>37251626</v>
          </cell>
          <cell r="AE22">
            <v>70291770</v>
          </cell>
          <cell r="AH22">
            <v>-416142</v>
          </cell>
          <cell r="AK22">
            <v>3610889</v>
          </cell>
          <cell r="AM22">
            <v>12859046</v>
          </cell>
        </row>
      </sheetData>
      <sheetData sheetId="3"/>
      <sheetData sheetId="4">
        <row r="5">
          <cell r="F5">
            <v>31260687</v>
          </cell>
          <cell r="G5">
            <v>52287836</v>
          </cell>
          <cell r="S5">
            <v>164559935</v>
          </cell>
          <cell r="T5">
            <v>153116073</v>
          </cell>
        </row>
        <row r="6">
          <cell r="F6">
            <v>21266213</v>
          </cell>
          <cell r="G6">
            <v>30080464</v>
          </cell>
          <cell r="S6">
            <v>20660882</v>
          </cell>
          <cell r="T6">
            <v>19474525</v>
          </cell>
        </row>
        <row r="7">
          <cell r="F7">
            <v>249382801</v>
          </cell>
          <cell r="G7">
            <v>237064873</v>
          </cell>
          <cell r="S7">
            <v>125042891</v>
          </cell>
          <cell r="T7">
            <v>214393671</v>
          </cell>
        </row>
        <row r="8">
          <cell r="F8">
            <v>200252727</v>
          </cell>
          <cell r="G8">
            <v>213661027</v>
          </cell>
          <cell r="S8">
            <v>13901488</v>
          </cell>
          <cell r="T8">
            <v>12673923</v>
          </cell>
        </row>
        <row r="9">
          <cell r="F9">
            <v>4000084</v>
          </cell>
          <cell r="G9">
            <v>2570921</v>
          </cell>
        </row>
        <row r="10">
          <cell r="S10">
            <v>4718642</v>
          </cell>
          <cell r="T10">
            <v>6267507</v>
          </cell>
        </row>
        <row r="15">
          <cell r="F15">
            <v>37509767</v>
          </cell>
          <cell r="G15">
            <v>167000</v>
          </cell>
          <cell r="S15">
            <v>153997484</v>
          </cell>
          <cell r="T15">
            <v>341308068</v>
          </cell>
        </row>
        <row r="16">
          <cell r="F16">
            <v>64755502</v>
          </cell>
          <cell r="G16">
            <v>425492102</v>
          </cell>
          <cell r="S16">
            <v>13222506</v>
          </cell>
          <cell r="T16">
            <v>30511551</v>
          </cell>
        </row>
        <row r="17">
          <cell r="G17">
            <v>1704650</v>
          </cell>
        </row>
        <row r="23">
          <cell r="F23">
            <v>103799580</v>
          </cell>
          <cell r="G23">
            <v>61601614</v>
          </cell>
        </row>
        <row r="24">
          <cell r="H24">
            <v>85041638</v>
          </cell>
        </row>
        <row r="25">
          <cell r="S25">
            <v>0</v>
          </cell>
          <cell r="T25">
            <v>50000000</v>
          </cell>
        </row>
        <row r="26">
          <cell r="G26">
            <v>50000000</v>
          </cell>
          <cell r="S26">
            <v>8513288</v>
          </cell>
          <cell r="T26">
            <v>7680058</v>
          </cell>
        </row>
      </sheetData>
      <sheetData sheetId="5">
        <row r="5">
          <cell r="F5">
            <v>420347</v>
          </cell>
          <cell r="G5">
            <v>610453</v>
          </cell>
          <cell r="S5">
            <v>53090111</v>
          </cell>
          <cell r="T5">
            <v>56862196</v>
          </cell>
        </row>
        <row r="6">
          <cell r="S6">
            <v>10829589</v>
          </cell>
          <cell r="T6">
            <v>11331708</v>
          </cell>
        </row>
        <row r="7">
          <cell r="S7">
            <v>9966052</v>
          </cell>
          <cell r="T7">
            <v>10293912</v>
          </cell>
        </row>
        <row r="8">
          <cell r="F8">
            <v>6956191</v>
          </cell>
          <cell r="G8">
            <v>4045177</v>
          </cell>
        </row>
        <row r="16">
          <cell r="T16">
            <v>885320</v>
          </cell>
        </row>
        <row r="25">
          <cell r="F25">
            <v>924465</v>
          </cell>
          <cell r="G25">
            <v>386421</v>
          </cell>
        </row>
      </sheetData>
      <sheetData sheetId="6">
        <row r="5">
          <cell r="F5">
            <v>8342678</v>
          </cell>
          <cell r="G5">
            <v>57482</v>
          </cell>
          <cell r="S5">
            <v>55378211</v>
          </cell>
          <cell r="T5">
            <v>46717353</v>
          </cell>
        </row>
        <row r="6">
          <cell r="S6">
            <v>11071657</v>
          </cell>
          <cell r="T6">
            <v>8726924</v>
          </cell>
        </row>
        <row r="7">
          <cell r="S7">
            <v>20946269</v>
          </cell>
          <cell r="T7">
            <v>6586041</v>
          </cell>
        </row>
        <row r="8">
          <cell r="G8">
            <v>1854643</v>
          </cell>
        </row>
        <row r="16">
          <cell r="G16">
            <v>100000</v>
          </cell>
          <cell r="T16">
            <v>97900</v>
          </cell>
        </row>
        <row r="25">
          <cell r="F25">
            <v>475311</v>
          </cell>
          <cell r="G25">
            <v>75735</v>
          </cell>
        </row>
      </sheetData>
      <sheetData sheetId="7">
        <row r="5">
          <cell r="F5">
            <v>1472589</v>
          </cell>
          <cell r="G5">
            <v>1352685</v>
          </cell>
          <cell r="S5">
            <v>5206410</v>
          </cell>
          <cell r="T5">
            <v>6296200</v>
          </cell>
        </row>
        <row r="6">
          <cell r="S6">
            <v>1046070</v>
          </cell>
          <cell r="T6">
            <v>1170696</v>
          </cell>
        </row>
        <row r="7">
          <cell r="S7">
            <v>3701326</v>
          </cell>
          <cell r="T7">
            <v>4814263</v>
          </cell>
        </row>
        <row r="8">
          <cell r="F8">
            <v>323547</v>
          </cell>
          <cell r="G8">
            <v>1402037</v>
          </cell>
        </row>
        <row r="16">
          <cell r="S16">
            <v>89898</v>
          </cell>
          <cell r="T16">
            <v>0</v>
          </cell>
        </row>
        <row r="25">
          <cell r="F25">
            <v>382410</v>
          </cell>
          <cell r="G25">
            <v>29187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F1F3-8061-40E9-BCEC-89FAA1FBF6B6}">
  <dimension ref="A1:X33"/>
  <sheetViews>
    <sheetView tabSelected="1" view="pageBreakPreview" topLeftCell="A19" zoomScale="80" zoomScaleNormal="70" zoomScaleSheetLayoutView="80" workbookViewId="0">
      <selection activeCell="AA32" sqref="AA32"/>
    </sheetView>
  </sheetViews>
  <sheetFormatPr defaultColWidth="9.140625" defaultRowHeight="15.75" x14ac:dyDescent="0.25"/>
  <cols>
    <col min="1" max="1" width="3" style="1" customWidth="1"/>
    <col min="2" max="4" width="9.140625" style="1"/>
    <col min="5" max="5" width="12" style="1" customWidth="1"/>
    <col min="6" max="6" width="14.85546875" style="1" hidden="1" customWidth="1"/>
    <col min="7" max="7" width="15.5703125" style="1" hidden="1" customWidth="1"/>
    <col min="8" max="8" width="16.42578125" style="99" customWidth="1"/>
    <col min="9" max="9" width="12.7109375" style="99" customWidth="1"/>
    <col min="10" max="10" width="15.28515625" style="99" customWidth="1"/>
    <col min="11" max="11" width="13.5703125" style="99" hidden="1" customWidth="1"/>
    <col min="12" max="12" width="13.42578125" style="1" hidden="1" customWidth="1"/>
    <col min="13" max="13" width="3.140625" style="1" customWidth="1"/>
    <col min="14" max="16" width="9.140625" style="1"/>
    <col min="17" max="17" width="3.5703125" style="1" customWidth="1"/>
    <col min="18" max="19" width="13.5703125" style="1" hidden="1" customWidth="1"/>
    <col min="20" max="20" width="18.140625" style="1" customWidth="1"/>
    <col min="21" max="21" width="12.7109375" style="1" bestFit="1" customWidth="1"/>
    <col min="22" max="22" width="16.28515625" style="1" customWidth="1"/>
    <col min="23" max="23" width="13.5703125" style="1" hidden="1" customWidth="1"/>
    <col min="24" max="24" width="11.85546875" style="1" hidden="1" customWidth="1"/>
    <col min="25" max="16384" width="9.140625" style="1"/>
  </cols>
  <sheetData>
    <row r="1" spans="1:24" ht="46.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17.25" customHeight="1" thickBot="1" x14ac:dyDescent="0.3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56.25" customHeight="1" thickBot="1" x14ac:dyDescent="0.3">
      <c r="A3" s="150" t="s">
        <v>2</v>
      </c>
      <c r="B3" s="151"/>
      <c r="C3" s="151"/>
      <c r="D3" s="151"/>
      <c r="E3" s="151"/>
      <c r="F3" s="2" t="s">
        <v>3</v>
      </c>
      <c r="G3" s="2" t="s">
        <v>4</v>
      </c>
      <c r="H3" s="2" t="s">
        <v>5</v>
      </c>
      <c r="I3" s="3" t="s">
        <v>6</v>
      </c>
      <c r="J3" s="4" t="s">
        <v>7</v>
      </c>
      <c r="K3" s="152" t="s">
        <v>8</v>
      </c>
      <c r="L3" s="153"/>
      <c r="M3" s="154" t="s">
        <v>9</v>
      </c>
      <c r="N3" s="155"/>
      <c r="O3" s="155"/>
      <c r="P3" s="155"/>
      <c r="Q3" s="156"/>
      <c r="R3" s="2" t="s">
        <v>3</v>
      </c>
      <c r="S3" s="2" t="s">
        <v>4</v>
      </c>
      <c r="T3" s="2" t="s">
        <v>5</v>
      </c>
      <c r="U3" s="3" t="s">
        <v>6</v>
      </c>
      <c r="V3" s="4" t="s">
        <v>7</v>
      </c>
      <c r="W3" s="157" t="s">
        <v>8</v>
      </c>
      <c r="X3" s="153"/>
    </row>
    <row r="4" spans="1:24" s="14" customFormat="1" x14ac:dyDescent="0.25">
      <c r="A4" s="142" t="s">
        <v>10</v>
      </c>
      <c r="B4" s="143"/>
      <c r="C4" s="143"/>
      <c r="D4" s="143"/>
      <c r="E4" s="143"/>
      <c r="F4" s="5"/>
      <c r="G4" s="5"/>
      <c r="H4" s="6"/>
      <c r="I4" s="7"/>
      <c r="J4" s="7"/>
      <c r="K4" s="7"/>
      <c r="L4" s="8"/>
      <c r="M4" s="144" t="s">
        <v>11</v>
      </c>
      <c r="N4" s="145"/>
      <c r="O4" s="145"/>
      <c r="P4" s="145"/>
      <c r="Q4" s="145"/>
      <c r="R4" s="9"/>
      <c r="S4" s="5"/>
      <c r="T4" s="10"/>
      <c r="U4" s="5"/>
      <c r="V4" s="11"/>
      <c r="W4" s="12"/>
      <c r="X4" s="13"/>
    </row>
    <row r="5" spans="1:24" s="14" customFormat="1" x14ac:dyDescent="0.25">
      <c r="A5" s="146" t="s">
        <v>12</v>
      </c>
      <c r="B5" s="147"/>
      <c r="C5" s="147"/>
      <c r="D5" s="147"/>
      <c r="E5" s="147"/>
      <c r="F5" s="15">
        <f>+'[1]5_sz. mell.'!F5+'[1]6_sz._mell.'!F5+'[1]7_sz.mell'!F5+'[1]8__sz.mell'!F5</f>
        <v>41496301</v>
      </c>
      <c r="G5" s="15">
        <f>+'[1]5_sz. mell.'!G5+'[1]6_sz._mell.'!G5+'[1]7_sz.mell'!G5+'[1]8__sz.mell'!G5</f>
        <v>54308456</v>
      </c>
      <c r="H5" s="15">
        <f>+'[1]1_sz_melléklet'!F6</f>
        <v>16664000</v>
      </c>
      <c r="I5" s="15">
        <f>+'[1]1_sz_melléklet'!I6</f>
        <v>3811000</v>
      </c>
      <c r="J5" s="15">
        <f>+H5+I5</f>
        <v>20475000</v>
      </c>
      <c r="K5" s="15">
        <f>+'[1]1_sz_melléklet'!M6</f>
        <v>24223158</v>
      </c>
      <c r="L5" s="16">
        <f>+K5/J5</f>
        <v>1.1830602197802198</v>
      </c>
      <c r="M5" s="137" t="s">
        <v>13</v>
      </c>
      <c r="N5" s="137"/>
      <c r="O5" s="137"/>
      <c r="P5" s="137"/>
      <c r="Q5" s="137"/>
      <c r="R5" s="15">
        <f>+'[1]5_sz. mell.'!S5+'[1]6_sz._mell.'!S5+'[1]7_sz.mell'!S5+'[1]8__sz.mell'!S5</f>
        <v>278234667</v>
      </c>
      <c r="S5" s="15">
        <f>+'[1]5_sz. mell.'!T5+'[1]6_sz._mell.'!T5+'[1]7_sz.mell'!T5+'[1]8__sz.mell'!T5</f>
        <v>262991822</v>
      </c>
      <c r="T5" s="17">
        <f>+'[1]3_sz_melléklet'!C22</f>
        <v>247531449</v>
      </c>
      <c r="U5" s="15">
        <f>+'[1]3_sz_melléklet'!D22</f>
        <v>12758273</v>
      </c>
      <c r="V5" s="18">
        <f>+T5+U5</f>
        <v>260289722</v>
      </c>
      <c r="W5" s="19">
        <f>+'[1]3_sz_melléklet'!F22</f>
        <v>171138719</v>
      </c>
      <c r="X5" s="20">
        <f>+W5/V5</f>
        <v>0.65749318753354391</v>
      </c>
    </row>
    <row r="6" spans="1:24" s="14" customFormat="1" x14ac:dyDescent="0.25">
      <c r="A6" s="146" t="s">
        <v>14</v>
      </c>
      <c r="B6" s="147"/>
      <c r="C6" s="147"/>
      <c r="D6" s="147"/>
      <c r="E6" s="147"/>
      <c r="F6" s="15">
        <f>+'[1]5_sz. mell.'!F6+'[1]6_sz._mell.'!F6+'[1]7_sz.mell'!F6+'[1]8__sz.mell'!F6</f>
        <v>21266213</v>
      </c>
      <c r="G6" s="15">
        <f>+'[1]5_sz. mell.'!G6+'[1]6_sz._mell.'!G6+'[1]7_sz.mell'!G6+'[1]8__sz.mell'!G6</f>
        <v>30080464</v>
      </c>
      <c r="H6" s="15">
        <f>+'[1]1_sz_melléklet'!F7</f>
        <v>30000000</v>
      </c>
      <c r="I6" s="15">
        <f>+'[1]1_sz_melléklet'!I7</f>
        <v>0</v>
      </c>
      <c r="J6" s="15">
        <f t="shared" ref="J6:J9" si="0">+H6+I6</f>
        <v>30000000</v>
      </c>
      <c r="K6" s="15">
        <f>+'[1]1_sz_melléklet'!M7</f>
        <v>27694244</v>
      </c>
      <c r="L6" s="16">
        <f t="shared" ref="L6:L12" si="1">+K6/J6</f>
        <v>0.92314146666666663</v>
      </c>
      <c r="M6" s="137" t="s">
        <v>15</v>
      </c>
      <c r="N6" s="137"/>
      <c r="O6" s="137"/>
      <c r="P6" s="137"/>
      <c r="Q6" s="137"/>
      <c r="R6" s="15">
        <f>+'[1]5_sz. mell.'!S6+'[1]6_sz._mell.'!S6+'[1]7_sz.mell'!S6+'[1]8__sz.mell'!S6</f>
        <v>43608198</v>
      </c>
      <c r="S6" s="15">
        <f>+'[1]5_sz. mell.'!T6+'[1]6_sz._mell.'!T6+'[1]7_sz.mell'!T6+'[1]8__sz.mell'!T6</f>
        <v>40703853</v>
      </c>
      <c r="T6" s="17">
        <v>34839168</v>
      </c>
      <c r="U6" s="15">
        <f>+'[1]3_sz_melléklet'!I22</f>
        <v>1975147</v>
      </c>
      <c r="V6" s="18">
        <f t="shared" ref="V6:V11" si="2">+T6+U6</f>
        <v>36814315</v>
      </c>
      <c r="W6" s="19">
        <f>+'[1]3_sz_melléklet'!K22</f>
        <v>24695962</v>
      </c>
      <c r="X6" s="20">
        <f t="shared" ref="X6:X12" si="3">+W6/V6</f>
        <v>0.67082497664291729</v>
      </c>
    </row>
    <row r="7" spans="1:24" s="14" customFormat="1" x14ac:dyDescent="0.25">
      <c r="A7" s="135" t="s">
        <v>16</v>
      </c>
      <c r="B7" s="136"/>
      <c r="C7" s="136"/>
      <c r="D7" s="136"/>
      <c r="E7" s="136"/>
      <c r="F7" s="15">
        <f>+'[1]5_sz. mell.'!F7+'[1]6_sz._mell.'!F7+'[1]7_sz.mell'!F7+'[1]8__sz.mell'!F7</f>
        <v>249382801</v>
      </c>
      <c r="G7" s="15">
        <f>+'[1]5_sz. mell.'!G7+'[1]6_sz._mell.'!G7+'[1]7_sz.mell'!G7+'[1]8__sz.mell'!G7</f>
        <v>237064873</v>
      </c>
      <c r="H7" s="15">
        <f>+'[1]1_sz_melléklet'!F13</f>
        <v>245300696</v>
      </c>
      <c r="I7" s="15">
        <f>+'[1]1_sz_melléklet'!I13</f>
        <v>13081935</v>
      </c>
      <c r="J7" s="15">
        <f t="shared" si="0"/>
        <v>258382631</v>
      </c>
      <c r="K7" s="15">
        <f>+'[1]1_sz_melléklet'!M13</f>
        <v>178107503</v>
      </c>
      <c r="L7" s="16">
        <f t="shared" si="1"/>
        <v>0.68931685659629338</v>
      </c>
      <c r="M7" s="137" t="s">
        <v>17</v>
      </c>
      <c r="N7" s="137"/>
      <c r="O7" s="137"/>
      <c r="P7" s="137"/>
      <c r="Q7" s="137"/>
      <c r="R7" s="15">
        <f>+'[1]5_sz. mell.'!S7+'[1]6_sz._mell.'!S7+'[1]7_sz.mell'!S7+'[1]8__sz.mell'!S7</f>
        <v>159656538</v>
      </c>
      <c r="S7" s="15">
        <f>+'[1]5_sz. mell.'!T7+'[1]6_sz._mell.'!T7+'[1]7_sz.mell'!T7+'[1]8__sz.mell'!T7</f>
        <v>236087887</v>
      </c>
      <c r="T7" s="17">
        <v>121720445</v>
      </c>
      <c r="U7" s="15">
        <f>+'[1]3_sz_melléklet'!N22</f>
        <v>26499809</v>
      </c>
      <c r="V7" s="18">
        <f t="shared" si="2"/>
        <v>148220254</v>
      </c>
      <c r="W7" s="19">
        <f>+'[1]3_sz_melléklet'!P22</f>
        <v>116017215</v>
      </c>
      <c r="X7" s="20">
        <f t="shared" si="3"/>
        <v>0.78273523266260225</v>
      </c>
    </row>
    <row r="8" spans="1:24" s="14" customFormat="1" x14ac:dyDescent="0.25">
      <c r="A8" s="120" t="s">
        <v>18</v>
      </c>
      <c r="B8" s="121"/>
      <c r="C8" s="121"/>
      <c r="D8" s="121"/>
      <c r="E8" s="121"/>
      <c r="F8" s="15">
        <f>+'[1]5_sz. mell.'!F8+'[1]6_sz._mell.'!F8+'[1]7_sz.mell'!F8+'[1]8__sz.mell'!F8</f>
        <v>207532465</v>
      </c>
      <c r="G8" s="15">
        <f>+'[1]5_sz. mell.'!G8+'[1]6_sz._mell.'!G8+'[1]7_sz.mell'!G8+'[1]8__sz.mell'!G8</f>
        <v>220962884</v>
      </c>
      <c r="H8" s="15">
        <v>163018854</v>
      </c>
      <c r="I8" s="15">
        <f>+'[1]1_sz_melléklet'!I24</f>
        <v>31762428</v>
      </c>
      <c r="J8" s="15">
        <f t="shared" si="0"/>
        <v>194781282</v>
      </c>
      <c r="K8" s="15">
        <f>+'[1]1_sz_melléklet'!M24</f>
        <v>159996188</v>
      </c>
      <c r="L8" s="16">
        <f t="shared" si="1"/>
        <v>0.82141459567968134</v>
      </c>
      <c r="M8" s="138" t="s">
        <v>19</v>
      </c>
      <c r="N8" s="139"/>
      <c r="O8" s="139"/>
      <c r="P8" s="139"/>
      <c r="Q8" s="139"/>
      <c r="R8" s="15">
        <f>+'[1]5_sz. mell.'!S8+'[1]6_sz._mell.'!S8+'[1]7_sz.mell'!S8+'[1]8__sz.mell'!S8</f>
        <v>13901488</v>
      </c>
      <c r="S8" s="15">
        <f>+'[1]5_sz. mell.'!T8+'[1]6_sz._mell.'!T8+'[1]7_sz.mell'!T8+'[1]8__sz.mell'!T8</f>
        <v>12673923</v>
      </c>
      <c r="T8" s="21">
        <v>24241000</v>
      </c>
      <c r="U8" s="22">
        <f>+'[1]3_sz_melléklet'!S22</f>
        <v>0</v>
      </c>
      <c r="V8" s="18">
        <f t="shared" si="2"/>
        <v>24241000</v>
      </c>
      <c r="W8" s="19">
        <f>+'[1]3_sz_melléklet'!U22</f>
        <v>9029486</v>
      </c>
      <c r="X8" s="20">
        <f t="shared" si="3"/>
        <v>0.37248818118064436</v>
      </c>
    </row>
    <row r="9" spans="1:24" s="14" customFormat="1" x14ac:dyDescent="0.25">
      <c r="A9" s="108" t="s">
        <v>20</v>
      </c>
      <c r="B9" s="109"/>
      <c r="C9" s="109"/>
      <c r="D9" s="109"/>
      <c r="E9" s="109"/>
      <c r="F9" s="15">
        <f>+'[1]5_sz. mell.'!F9+'[1]6_sz._mell.'!F9+'[1]7_sz.mell'!F9+'[1]8__sz.mell'!F9</f>
        <v>4000084</v>
      </c>
      <c r="G9" s="15">
        <f>+'[1]5_sz. mell.'!G9+'[1]6_sz._mell.'!G9+'[1]7_sz.mell'!G9+'[1]8__sz.mell'!G9</f>
        <v>2570921</v>
      </c>
      <c r="H9" s="15">
        <f>+'[1]1_sz_melléklet'!F34</f>
        <v>2182000</v>
      </c>
      <c r="I9" s="15">
        <f>+'[1]1_sz_melléklet'!I34</f>
        <v>0</v>
      </c>
      <c r="J9" s="15">
        <f t="shared" si="0"/>
        <v>2182000</v>
      </c>
      <c r="K9" s="15">
        <f>+'[1]1_sz_melléklet'!M35</f>
        <v>4920490</v>
      </c>
      <c r="L9" s="16">
        <f t="shared" si="1"/>
        <v>2.2550366636113659</v>
      </c>
      <c r="M9" s="140"/>
      <c r="N9" s="140"/>
      <c r="O9" s="140"/>
      <c r="P9" s="140"/>
      <c r="Q9" s="141"/>
      <c r="R9" s="15"/>
      <c r="S9" s="15"/>
      <c r="T9" s="21"/>
      <c r="U9" s="22"/>
      <c r="V9" s="18"/>
      <c r="W9" s="23"/>
      <c r="X9" s="20"/>
    </row>
    <row r="10" spans="1:24" x14ac:dyDescent="0.25">
      <c r="A10" s="108"/>
      <c r="B10" s="109"/>
      <c r="C10" s="109"/>
      <c r="D10" s="109"/>
      <c r="E10" s="109"/>
      <c r="F10" s="15"/>
      <c r="G10" s="15"/>
      <c r="H10" s="15"/>
      <c r="I10" s="15"/>
      <c r="J10" s="15"/>
      <c r="K10" s="15"/>
      <c r="L10" s="16"/>
      <c r="M10" s="132" t="s">
        <v>21</v>
      </c>
      <c r="N10" s="133"/>
      <c r="O10" s="133"/>
      <c r="P10" s="133"/>
      <c r="Q10" s="133"/>
      <c r="R10" s="15">
        <f>+'[1]5_sz. mell.'!S10+'[1]6_sz._mell.'!S10+'[1]7_sz.mell'!S10+'[1]8__sz.mell'!S10</f>
        <v>4718642</v>
      </c>
      <c r="S10" s="15">
        <f>+'[1]5_sz. mell.'!T10+'[1]6_sz._mell.'!T10+'[1]7_sz.mell'!T10+'[1]8__sz.mell'!T10</f>
        <v>6267507</v>
      </c>
      <c r="T10" s="17">
        <v>3120000</v>
      </c>
      <c r="U10" s="15">
        <f>+'[1]3_sz_melléklet'!X22</f>
        <v>416142</v>
      </c>
      <c r="V10" s="18">
        <f t="shared" si="2"/>
        <v>3536142</v>
      </c>
      <c r="W10" s="24">
        <f>+'[1]3_sz_melléklet'!Z22</f>
        <v>1508246</v>
      </c>
      <c r="X10" s="20">
        <f t="shared" si="3"/>
        <v>0.42652302990094854</v>
      </c>
    </row>
    <row r="11" spans="1:24" ht="16.5" thickBot="1" x14ac:dyDescent="0.3">
      <c r="A11" s="102"/>
      <c r="B11" s="103"/>
      <c r="C11" s="103"/>
      <c r="D11" s="103"/>
      <c r="E11" s="103"/>
      <c r="F11" s="25"/>
      <c r="G11" s="25"/>
      <c r="H11" s="26"/>
      <c r="I11" s="26"/>
      <c r="J11" s="26"/>
      <c r="K11" s="26"/>
      <c r="L11" s="27"/>
      <c r="M11" s="134" t="s">
        <v>22</v>
      </c>
      <c r="N11" s="134"/>
      <c r="O11" s="134"/>
      <c r="P11" s="134"/>
      <c r="Q11" s="134"/>
      <c r="R11" s="26">
        <f>+'[1]5_sz. mell.'!S11+'[1]6_sz._mell.'!S11+'[1]7_sz.mell'!S11+'[1]8__sz.mell'!S11</f>
        <v>0</v>
      </c>
      <c r="S11" s="26">
        <f>+'[1]5_sz. mell.'!T11+'[1]6_sz._mell.'!T11+'[1]7_sz.mell'!T11+'[1]8__sz.mell'!T11</f>
        <v>0</v>
      </c>
      <c r="T11" s="28">
        <v>13863000</v>
      </c>
      <c r="U11" s="25">
        <f>+'[1]3_sz_melléklet'!AH22</f>
        <v>-416142</v>
      </c>
      <c r="V11" s="29">
        <f t="shared" si="2"/>
        <v>13446858</v>
      </c>
      <c r="W11" s="30"/>
      <c r="X11" s="31">
        <f t="shared" si="3"/>
        <v>0</v>
      </c>
    </row>
    <row r="12" spans="1:24" ht="16.5" thickBot="1" x14ac:dyDescent="0.3">
      <c r="A12" s="100" t="s">
        <v>23</v>
      </c>
      <c r="B12" s="101"/>
      <c r="C12" s="101"/>
      <c r="D12" s="101"/>
      <c r="E12" s="101"/>
      <c r="F12" s="32">
        <f>SUM(F5:F11)</f>
        <v>523677864</v>
      </c>
      <c r="G12" s="32">
        <f>SUM(G5:G11)</f>
        <v>544987598</v>
      </c>
      <c r="H12" s="32">
        <f>SUM(H5:H10)</f>
        <v>457165550</v>
      </c>
      <c r="I12" s="32">
        <f t="shared" ref="I12:K12" si="4">SUM(I5:I10)</f>
        <v>48655363</v>
      </c>
      <c r="J12" s="32">
        <f t="shared" si="4"/>
        <v>505820913</v>
      </c>
      <c r="K12" s="32">
        <f t="shared" si="4"/>
        <v>394941583</v>
      </c>
      <c r="L12" s="33">
        <f t="shared" si="1"/>
        <v>0.7807933061874015</v>
      </c>
      <c r="M12" s="100" t="s">
        <v>24</v>
      </c>
      <c r="N12" s="101"/>
      <c r="O12" s="101"/>
      <c r="P12" s="101"/>
      <c r="Q12" s="101"/>
      <c r="R12" s="32">
        <f>SUM(R5:R11)</f>
        <v>500119533</v>
      </c>
      <c r="S12" s="32">
        <f>SUM(S5:S11)</f>
        <v>558724992</v>
      </c>
      <c r="T12" s="32">
        <f>SUM(T5:T11)</f>
        <v>445315062</v>
      </c>
      <c r="U12" s="32">
        <f t="shared" ref="U12:V12" si="5">SUM(U5:U11)</f>
        <v>41233229</v>
      </c>
      <c r="V12" s="34">
        <f t="shared" si="5"/>
        <v>486548291</v>
      </c>
      <c r="W12" s="35">
        <f>SUM(W5:W11)</f>
        <v>322389628</v>
      </c>
      <c r="X12" s="36">
        <f t="shared" si="3"/>
        <v>0.6626056117418363</v>
      </c>
    </row>
    <row r="13" spans="1:24" ht="9.75" customHeight="1" thickBot="1" x14ac:dyDescent="0.3">
      <c r="A13" s="126"/>
      <c r="B13" s="127"/>
      <c r="C13" s="127"/>
      <c r="D13" s="127"/>
      <c r="E13" s="127"/>
      <c r="F13" s="37"/>
      <c r="G13" s="37"/>
      <c r="H13" s="38"/>
      <c r="I13" s="38"/>
      <c r="J13" s="38"/>
      <c r="K13" s="38"/>
      <c r="M13" s="128"/>
      <c r="N13" s="129"/>
      <c r="O13" s="129"/>
      <c r="P13" s="129"/>
      <c r="Q13" s="129"/>
      <c r="R13" s="39"/>
      <c r="S13" s="40"/>
      <c r="T13" s="40"/>
      <c r="U13" s="41"/>
      <c r="V13" s="42"/>
      <c r="W13" s="43"/>
      <c r="X13" s="42"/>
    </row>
    <row r="14" spans="1:24" x14ac:dyDescent="0.25">
      <c r="A14" s="116" t="s">
        <v>25</v>
      </c>
      <c r="B14" s="117"/>
      <c r="C14" s="117"/>
      <c r="D14" s="117"/>
      <c r="E14" s="117"/>
      <c r="F14" s="44"/>
      <c r="G14" s="44"/>
      <c r="H14" s="44"/>
      <c r="I14" s="44"/>
      <c r="J14" s="44"/>
      <c r="K14" s="44"/>
      <c r="L14" s="45"/>
      <c r="M14" s="116" t="s">
        <v>26</v>
      </c>
      <c r="N14" s="117"/>
      <c r="O14" s="117"/>
      <c r="P14" s="117"/>
      <c r="Q14" s="117"/>
      <c r="R14" s="44"/>
      <c r="S14" s="44"/>
      <c r="T14" s="44"/>
      <c r="U14" s="44"/>
      <c r="V14" s="46"/>
      <c r="W14" s="47"/>
      <c r="X14" s="46"/>
    </row>
    <row r="15" spans="1:24" x14ac:dyDescent="0.25">
      <c r="A15" s="130" t="s">
        <v>27</v>
      </c>
      <c r="B15" s="131"/>
      <c r="C15" s="131"/>
      <c r="D15" s="131"/>
      <c r="E15" s="131"/>
      <c r="F15" s="22">
        <f>+'[1]5_sz. mell.'!F15+'[1]6_sz._mell.'!F15+'[1]7_sz.mell'!F15+'[1]8__sz.mell'!F15</f>
        <v>37509767</v>
      </c>
      <c r="G15" s="22">
        <f>+'[1]5_sz. mell.'!G15+'[1]6_sz._mell.'!G15+'[1]7_sz.mell'!G15+'[1]8__sz.mell'!G15</f>
        <v>167000</v>
      </c>
      <c r="H15" s="48"/>
      <c r="I15" s="48"/>
      <c r="J15" s="48"/>
      <c r="K15" s="48"/>
      <c r="L15" s="49"/>
      <c r="M15" s="120" t="s">
        <v>28</v>
      </c>
      <c r="N15" s="121"/>
      <c r="O15" s="121"/>
      <c r="P15" s="121"/>
      <c r="Q15" s="121"/>
      <c r="R15" s="15">
        <f>+'[1]5_sz. mell.'!S15+'[1]6_sz._mell.'!S15+'[1]7_sz.mell'!S15+'[1]8__sz.mell'!S15</f>
        <v>153997484</v>
      </c>
      <c r="S15" s="15">
        <f>+'[1]5_sz. mell.'!T15+'[1]6_sz._mell.'!T15+'[1]7_sz.mell'!T15+'[1]8__sz.mell'!T15</f>
        <v>341308068</v>
      </c>
      <c r="T15" s="50">
        <v>0</v>
      </c>
      <c r="U15" s="50"/>
      <c r="V15" s="51"/>
      <c r="W15" s="52"/>
      <c r="X15" s="51"/>
    </row>
    <row r="16" spans="1:24" x14ac:dyDescent="0.25">
      <c r="A16" s="120" t="s">
        <v>29</v>
      </c>
      <c r="B16" s="121"/>
      <c r="C16" s="121"/>
      <c r="D16" s="121"/>
      <c r="E16" s="121"/>
      <c r="F16" s="22">
        <f>+'[1]5_sz. mell.'!F16+'[1]6_sz._mell.'!F16+'[1]7_sz.mell'!F16+'[1]8__sz.mell'!F16</f>
        <v>64755502</v>
      </c>
      <c r="G16" s="22">
        <f>+'[1]5_sz. mell.'!G16+'[1]6_sz._mell.'!G16+'[1]7_sz.mell'!G16+'[1]8__sz.mell'!G16</f>
        <v>425592102</v>
      </c>
      <c r="H16" s="22">
        <v>55596403</v>
      </c>
      <c r="I16" s="22">
        <f>+'[1]1_sz_melléklet'!I30</f>
        <v>29829492</v>
      </c>
      <c r="J16" s="22">
        <f>+H16+I16</f>
        <v>85425895</v>
      </c>
      <c r="K16" s="22">
        <f>+'[1]1_sz_melléklet'!M30</f>
        <v>29829492</v>
      </c>
      <c r="L16" s="53">
        <f>+K16/J16</f>
        <v>0.34918559530456195</v>
      </c>
      <c r="M16" s="120" t="s">
        <v>30</v>
      </c>
      <c r="N16" s="121"/>
      <c r="O16" s="121"/>
      <c r="P16" s="121"/>
      <c r="Q16" s="121"/>
      <c r="R16" s="15">
        <f>+'[1]5_sz. mell.'!S16+'[1]6_sz._mell.'!S16+'[1]7_sz.mell'!S16+'[1]8__sz.mell'!S16</f>
        <v>13312404</v>
      </c>
      <c r="S16" s="15">
        <f>+'[1]5_sz. mell.'!T16+'[1]6_sz._mell.'!T16+'[1]7_sz.mell'!T16+'[1]8__sz.mell'!T16</f>
        <v>31494771</v>
      </c>
      <c r="T16" s="50">
        <v>162585368</v>
      </c>
      <c r="U16" s="50">
        <f>+'[1]3_sz_melléklet'!AC22</f>
        <v>37251626</v>
      </c>
      <c r="V16" s="54">
        <f>+T16+U16</f>
        <v>199836994</v>
      </c>
      <c r="W16" s="24">
        <f>+'[1]3_sz_melléklet'!AE22</f>
        <v>70291770</v>
      </c>
      <c r="X16" s="55">
        <f t="shared" ref="X16:X18" si="6">+W16/V16</f>
        <v>0.35174553316189294</v>
      </c>
    </row>
    <row r="17" spans="1:24" ht="16.5" thickBot="1" x14ac:dyDescent="0.3">
      <c r="A17" s="122" t="s">
        <v>31</v>
      </c>
      <c r="B17" s="123"/>
      <c r="C17" s="123"/>
      <c r="D17" s="123"/>
      <c r="E17" s="123"/>
      <c r="F17" s="56">
        <f>+'[1]5_sz. mell.'!F17+'[1]6_sz._mell.'!F17+'[1]7_sz.mell'!F17+'[1]8__sz.mell'!F17</f>
        <v>0</v>
      </c>
      <c r="G17" s="56">
        <f>+'[1]5_sz. mell.'!G17+'[1]6_sz._mell.'!G17+'[1]7_sz.mell'!G17+'[1]8__sz.mell'!G17</f>
        <v>1704650</v>
      </c>
      <c r="H17" s="56">
        <v>0</v>
      </c>
      <c r="I17" s="56"/>
      <c r="J17" s="56"/>
      <c r="K17" s="56"/>
      <c r="L17" s="57"/>
      <c r="M17" s="124"/>
      <c r="N17" s="125"/>
      <c r="O17" s="125"/>
      <c r="P17" s="125"/>
      <c r="Q17" s="125"/>
      <c r="R17" s="58"/>
      <c r="S17" s="58"/>
      <c r="T17" s="59"/>
      <c r="U17" s="59"/>
      <c r="V17" s="60"/>
      <c r="W17" s="61"/>
      <c r="X17" s="62"/>
    </row>
    <row r="18" spans="1:24" s="38" customFormat="1" ht="16.5" thickBot="1" x14ac:dyDescent="0.3">
      <c r="A18" s="100" t="s">
        <v>32</v>
      </c>
      <c r="B18" s="101"/>
      <c r="C18" s="101"/>
      <c r="D18" s="101"/>
      <c r="E18" s="101"/>
      <c r="F18" s="32">
        <f>SUM(F15:F17)</f>
        <v>102265269</v>
      </c>
      <c r="G18" s="32">
        <f t="shared" ref="G18" si="7">SUM(G15:G17)</f>
        <v>427463752</v>
      </c>
      <c r="H18" s="32">
        <f>SUM(H16:H17)</f>
        <v>55596403</v>
      </c>
      <c r="I18" s="32">
        <f t="shared" ref="I18:K18" si="8">SUM(I16:I17)</f>
        <v>29829492</v>
      </c>
      <c r="J18" s="32">
        <f t="shared" si="8"/>
        <v>85425895</v>
      </c>
      <c r="K18" s="32">
        <f t="shared" si="8"/>
        <v>29829492</v>
      </c>
      <c r="L18" s="63">
        <f t="shared" ref="L18" si="9">+K18/J18</f>
        <v>0.34918559530456195</v>
      </c>
      <c r="M18" s="100" t="s">
        <v>33</v>
      </c>
      <c r="N18" s="101"/>
      <c r="O18" s="101"/>
      <c r="P18" s="101"/>
      <c r="Q18" s="101"/>
      <c r="R18" s="32">
        <f>SUM(R15:R16)</f>
        <v>167309888</v>
      </c>
      <c r="S18" s="32">
        <f>SUM(S15:S16)</f>
        <v>372802839</v>
      </c>
      <c r="T18" s="32">
        <f>+T16</f>
        <v>162585368</v>
      </c>
      <c r="U18" s="32">
        <f t="shared" ref="U18:W18" si="10">+U16</f>
        <v>37251626</v>
      </c>
      <c r="V18" s="34">
        <f t="shared" si="10"/>
        <v>199836994</v>
      </c>
      <c r="W18" s="35">
        <f t="shared" si="10"/>
        <v>70291770</v>
      </c>
      <c r="X18" s="36">
        <f t="shared" si="6"/>
        <v>0.35174553316189294</v>
      </c>
    </row>
    <row r="19" spans="1:24" s="38" customFormat="1" ht="16.5" thickBot="1" x14ac:dyDescent="0.3">
      <c r="A19" s="64"/>
      <c r="B19" s="65"/>
      <c r="C19" s="65"/>
      <c r="D19" s="65"/>
      <c r="E19" s="66"/>
      <c r="F19" s="67"/>
      <c r="G19" s="67"/>
      <c r="H19" s="68"/>
      <c r="I19" s="68"/>
      <c r="J19" s="68"/>
      <c r="K19" s="68"/>
      <c r="L19" s="68"/>
      <c r="M19" s="113"/>
      <c r="N19" s="114"/>
      <c r="O19" s="114"/>
      <c r="P19" s="114"/>
      <c r="Q19" s="114"/>
      <c r="R19" s="114"/>
      <c r="S19" s="114"/>
      <c r="T19" s="115"/>
      <c r="U19" s="69"/>
      <c r="V19" s="70"/>
      <c r="W19" s="71"/>
      <c r="X19" s="70"/>
    </row>
    <row r="20" spans="1:24" s="38" customFormat="1" x14ac:dyDescent="0.25">
      <c r="A20" s="116" t="s">
        <v>34</v>
      </c>
      <c r="B20" s="117"/>
      <c r="C20" s="117"/>
      <c r="D20" s="117"/>
      <c r="E20" s="117"/>
      <c r="F20" s="72"/>
      <c r="G20" s="72"/>
      <c r="H20" s="73"/>
      <c r="I20" s="73"/>
      <c r="J20" s="73"/>
      <c r="K20" s="73"/>
      <c r="L20" s="74"/>
      <c r="M20" s="116" t="s">
        <v>35</v>
      </c>
      <c r="N20" s="117"/>
      <c r="O20" s="117"/>
      <c r="P20" s="117"/>
      <c r="Q20" s="117"/>
      <c r="R20" s="72"/>
      <c r="S20" s="72"/>
      <c r="T20" s="75"/>
      <c r="U20" s="72"/>
      <c r="V20" s="76"/>
      <c r="W20" s="77"/>
      <c r="X20" s="76"/>
    </row>
    <row r="21" spans="1:24" s="38" customFormat="1" x14ac:dyDescent="0.25">
      <c r="A21" s="108" t="s">
        <v>36</v>
      </c>
      <c r="B21" s="109"/>
      <c r="C21" s="109"/>
      <c r="D21" s="109"/>
      <c r="E21" s="109"/>
      <c r="F21" s="78"/>
      <c r="G21" s="78"/>
      <c r="H21" s="79"/>
      <c r="I21" s="79"/>
      <c r="J21" s="79"/>
      <c r="K21" s="79"/>
      <c r="L21" s="80"/>
      <c r="M21" s="108" t="s">
        <v>36</v>
      </c>
      <c r="N21" s="109"/>
      <c r="O21" s="109"/>
      <c r="P21" s="109"/>
      <c r="Q21" s="109"/>
      <c r="R21" s="81"/>
      <c r="S21" s="81"/>
      <c r="T21" s="21"/>
      <c r="U21" s="22"/>
      <c r="V21" s="82"/>
      <c r="W21" s="83"/>
      <c r="X21" s="82"/>
    </row>
    <row r="22" spans="1:24" s="38" customFormat="1" x14ac:dyDescent="0.25">
      <c r="A22" s="118" t="s">
        <v>37</v>
      </c>
      <c r="B22" s="119"/>
      <c r="C22" s="119"/>
      <c r="D22" s="119"/>
      <c r="E22" s="119"/>
      <c r="F22" s="78">
        <f>+F23+F24</f>
        <v>105581766</v>
      </c>
      <c r="G22" s="78">
        <f t="shared" ref="G22:K22" si="11">+G23+G24</f>
        <v>62092957</v>
      </c>
      <c r="H22" s="78">
        <f t="shared" si="11"/>
        <v>104386634</v>
      </c>
      <c r="I22" s="78">
        <f t="shared" si="11"/>
        <v>0</v>
      </c>
      <c r="J22" s="78">
        <f t="shared" si="11"/>
        <v>104386634</v>
      </c>
      <c r="K22" s="78">
        <f t="shared" si="11"/>
        <v>104386634</v>
      </c>
      <c r="L22" s="55">
        <f t="shared" ref="L22:L31" si="12">+K22/J22</f>
        <v>1</v>
      </c>
      <c r="M22" s="108" t="s">
        <v>38</v>
      </c>
      <c r="N22" s="109"/>
      <c r="O22" s="109"/>
      <c r="P22" s="109"/>
      <c r="Q22" s="109"/>
      <c r="R22" s="22">
        <f>+'[1]5_sz. mell.'!S25</f>
        <v>0</v>
      </c>
      <c r="S22" s="22">
        <f>+'[1]5_sz. mell.'!T25</f>
        <v>50000000</v>
      </c>
      <c r="T22" s="22">
        <v>50000000</v>
      </c>
      <c r="U22" s="22">
        <v>0</v>
      </c>
      <c r="V22" s="84">
        <f>+T22+U22</f>
        <v>50000000</v>
      </c>
      <c r="W22" s="83">
        <v>0</v>
      </c>
      <c r="X22" s="82"/>
    </row>
    <row r="23" spans="1:24" x14ac:dyDescent="0.25">
      <c r="A23" s="108" t="s">
        <v>39</v>
      </c>
      <c r="B23" s="109"/>
      <c r="C23" s="109"/>
      <c r="D23" s="109"/>
      <c r="E23" s="109"/>
      <c r="F23" s="22">
        <f>+'[1]5_sz. mell.'!F23+'[1]6_sz._mell.'!F25+'[1]7_sz.mell'!F25+'[1]8__sz.mell'!F25</f>
        <v>105581766</v>
      </c>
      <c r="G23" s="22">
        <f>+'[1]5_sz. mell.'!G23+'[1]6_sz._mell.'!G25+'[1]7_sz.mell'!G25+'[1]8__sz.mell'!G25</f>
        <v>62092957</v>
      </c>
      <c r="H23" s="15">
        <v>19344996</v>
      </c>
      <c r="I23" s="15">
        <v>0</v>
      </c>
      <c r="J23" s="15">
        <f>+H23+I23</f>
        <v>19344996</v>
      </c>
      <c r="K23" s="15">
        <v>19344996</v>
      </c>
      <c r="L23" s="16">
        <f t="shared" si="12"/>
        <v>1</v>
      </c>
      <c r="M23" s="108" t="s">
        <v>40</v>
      </c>
      <c r="N23" s="109"/>
      <c r="O23" s="109"/>
      <c r="P23" s="109"/>
      <c r="Q23" s="109"/>
      <c r="R23" s="22">
        <f>+'[1]5_sz. mell.'!S26</f>
        <v>8513288</v>
      </c>
      <c r="S23" s="22">
        <f>+'[1]5_sz. mell.'!T26</f>
        <v>7680058</v>
      </c>
      <c r="T23" s="22">
        <v>9248157</v>
      </c>
      <c r="U23" s="22">
        <f>+'[1]3_sz_melléklet'!AK22</f>
        <v>3610889</v>
      </c>
      <c r="V23" s="54">
        <f>+T23+U23</f>
        <v>12859046</v>
      </c>
      <c r="W23" s="24">
        <f>+'[1]3_sz_melléklet'!AM22</f>
        <v>12859046</v>
      </c>
      <c r="X23" s="55">
        <f t="shared" ref="X23:X31" si="13">+W23/V23</f>
        <v>1</v>
      </c>
    </row>
    <row r="24" spans="1:24" x14ac:dyDescent="0.25">
      <c r="A24" s="110" t="s">
        <v>41</v>
      </c>
      <c r="B24" s="111"/>
      <c r="C24" s="111"/>
      <c r="D24" s="111"/>
      <c r="E24" s="112"/>
      <c r="F24" s="22">
        <f>+'[1]5_sz. mell.'!F24+'[1]6_sz._mell.'!F26+'[1]7_sz.mell'!F26+'[1]8__sz.mell'!F26</f>
        <v>0</v>
      </c>
      <c r="G24" s="22">
        <f>+'[1]5_sz. mell.'!G24+'[1]6_sz._mell.'!G26+'[1]7_sz.mell'!G26+'[1]8__sz.mell'!G26</f>
        <v>0</v>
      </c>
      <c r="H24" s="15">
        <f>+'[1]5_sz. mell.'!H24+'[1]6_sz._mell.'!H26+'[1]7_sz.mell'!H26+'[1]8__sz.mell'!H26</f>
        <v>85041638</v>
      </c>
      <c r="I24" s="15">
        <v>0</v>
      </c>
      <c r="J24" s="15">
        <f>+H24+I24</f>
        <v>85041638</v>
      </c>
      <c r="K24" s="15">
        <v>85041638</v>
      </c>
      <c r="L24" s="16">
        <f t="shared" si="12"/>
        <v>1</v>
      </c>
      <c r="M24" s="106"/>
      <c r="N24" s="107"/>
      <c r="O24" s="107"/>
      <c r="P24" s="107"/>
      <c r="Q24" s="107"/>
      <c r="R24" s="85"/>
      <c r="S24" s="86"/>
      <c r="T24" s="86"/>
      <c r="U24" s="86"/>
      <c r="V24" s="87"/>
      <c r="X24" s="88"/>
    </row>
    <row r="25" spans="1:24" x14ac:dyDescent="0.25">
      <c r="A25" s="108" t="s">
        <v>42</v>
      </c>
      <c r="B25" s="109"/>
      <c r="C25" s="109"/>
      <c r="D25" s="109"/>
      <c r="E25" s="109"/>
      <c r="F25" s="22">
        <f>+'[1]5_sz. mell.'!F25+'[1]6_sz._mell.'!F27+'[1]7_sz.mell'!F27+'[1]8__sz.mell'!F27</f>
        <v>0</v>
      </c>
      <c r="G25" s="22">
        <f>+'[1]5_sz. mell.'!G25+'[1]6_sz._mell.'!G27+'[1]7_sz.mell'!G27+'[1]8__sz.mell'!G27</f>
        <v>0</v>
      </c>
      <c r="H25" s="15">
        <f>+'[1]5_sz. mell.'!H25+'[1]6_sz._mell.'!H27+'[1]7_sz.mell'!H27+'[1]8__sz.mell'!H27</f>
        <v>0</v>
      </c>
      <c r="I25" s="15"/>
      <c r="J25" s="15"/>
      <c r="K25" s="15"/>
      <c r="L25" s="16"/>
      <c r="M25" s="89"/>
      <c r="N25" s="90"/>
      <c r="O25" s="90"/>
      <c r="P25" s="90"/>
      <c r="Q25" s="90"/>
      <c r="R25" s="85"/>
      <c r="S25" s="86"/>
      <c r="T25" s="86"/>
      <c r="U25" s="86"/>
      <c r="V25" s="87"/>
      <c r="X25" s="88"/>
    </row>
    <row r="26" spans="1:24" x14ac:dyDescent="0.25">
      <c r="A26" s="108" t="s">
        <v>43</v>
      </c>
      <c r="B26" s="109"/>
      <c r="C26" s="109"/>
      <c r="D26" s="109"/>
      <c r="E26" s="109"/>
      <c r="F26" s="22">
        <f>+'[1]5_sz. mell.'!F26+'[1]6_sz._mell.'!F28+'[1]7_sz.mell'!F28+'[1]8__sz.mell'!F28</f>
        <v>0</v>
      </c>
      <c r="G26" s="22">
        <f>+'[1]5_sz. mell.'!G26+'[1]6_sz._mell.'!G28+'[1]7_sz.mell'!G28+'[1]8__sz.mell'!G28</f>
        <v>50000000</v>
      </c>
      <c r="H26" s="15">
        <v>50000000</v>
      </c>
      <c r="I26" s="15">
        <v>0</v>
      </c>
      <c r="J26" s="15">
        <f>+H26+I26</f>
        <v>50000000</v>
      </c>
      <c r="K26" s="15">
        <v>0</v>
      </c>
      <c r="L26" s="16">
        <f t="shared" si="12"/>
        <v>0</v>
      </c>
      <c r="M26" s="89"/>
      <c r="N26" s="90"/>
      <c r="O26" s="90"/>
      <c r="P26" s="90"/>
      <c r="Q26" s="90"/>
      <c r="R26" s="85"/>
      <c r="S26" s="86"/>
      <c r="T26" s="86"/>
      <c r="U26" s="86"/>
      <c r="V26" s="87"/>
      <c r="X26" s="88"/>
    </row>
    <row r="27" spans="1:24" x14ac:dyDescent="0.25">
      <c r="A27" s="102" t="s">
        <v>44</v>
      </c>
      <c r="B27" s="103"/>
      <c r="C27" s="103"/>
      <c r="D27" s="103"/>
      <c r="E27" s="103"/>
      <c r="F27" s="22">
        <f>+'[1]5_sz. mell.'!F27+'[1]6_sz._mell.'!F29+'[1]7_sz.mell'!F29+'[1]8__sz.mell'!F29</f>
        <v>0</v>
      </c>
      <c r="G27" s="22">
        <f>+'[1]5_sz. mell.'!G27+'[1]6_sz._mell.'!G29+'[1]7_sz.mell'!G29+'[1]8__sz.mell'!G29</f>
        <v>0</v>
      </c>
      <c r="H27" s="15">
        <v>0</v>
      </c>
      <c r="I27" s="15"/>
      <c r="J27" s="15"/>
      <c r="K27" s="15"/>
      <c r="L27" s="91"/>
      <c r="M27" s="89"/>
      <c r="N27" s="90"/>
      <c r="O27" s="90"/>
      <c r="P27" s="90"/>
      <c r="Q27" s="90"/>
      <c r="R27" s="85"/>
      <c r="S27" s="86"/>
      <c r="T27" s="86"/>
      <c r="U27" s="86"/>
      <c r="V27" s="87"/>
      <c r="X27" s="88"/>
    </row>
    <row r="28" spans="1:24" ht="16.5" thickBot="1" x14ac:dyDescent="0.3">
      <c r="A28" s="102" t="s">
        <v>45</v>
      </c>
      <c r="B28" s="103"/>
      <c r="C28" s="103"/>
      <c r="D28" s="103"/>
      <c r="E28" s="103"/>
      <c r="F28" s="25"/>
      <c r="G28" s="25"/>
      <c r="H28" s="26"/>
      <c r="I28" s="26">
        <f>+'[1]1_sz_melléklet'!I40</f>
        <v>3610889</v>
      </c>
      <c r="J28" s="26">
        <f>+H28+I28</f>
        <v>3610889</v>
      </c>
      <c r="K28" s="26">
        <v>3610889</v>
      </c>
      <c r="L28" s="27">
        <f t="shared" si="12"/>
        <v>1</v>
      </c>
      <c r="M28" s="89"/>
      <c r="N28" s="90"/>
      <c r="O28" s="90"/>
      <c r="P28" s="90"/>
      <c r="Q28" s="90"/>
      <c r="R28" s="85"/>
      <c r="S28" s="86"/>
      <c r="T28" s="86"/>
      <c r="U28" s="86"/>
      <c r="V28" s="87"/>
      <c r="X28" s="88"/>
    </row>
    <row r="29" spans="1:24" ht="16.5" thickBot="1" x14ac:dyDescent="0.3">
      <c r="A29" s="104" t="s">
        <v>46</v>
      </c>
      <c r="B29" s="105"/>
      <c r="C29" s="105"/>
      <c r="D29" s="105"/>
      <c r="E29" s="105"/>
      <c r="F29" s="32">
        <f>SUM(F23:F27)</f>
        <v>105581766</v>
      </c>
      <c r="G29" s="32">
        <f>SUM(G23:G27)</f>
        <v>112092957</v>
      </c>
      <c r="H29" s="32">
        <f>SUM(H23:H28)</f>
        <v>154386634</v>
      </c>
      <c r="I29" s="32">
        <f t="shared" ref="I29:K29" si="14">SUM(I23:I28)</f>
        <v>3610889</v>
      </c>
      <c r="J29" s="32">
        <f t="shared" si="14"/>
        <v>157997523</v>
      </c>
      <c r="K29" s="32">
        <f t="shared" si="14"/>
        <v>107997523</v>
      </c>
      <c r="L29" s="92">
        <f t="shared" si="12"/>
        <v>0.68353934257564275</v>
      </c>
      <c r="M29" s="104" t="s">
        <v>47</v>
      </c>
      <c r="N29" s="105"/>
      <c r="O29" s="105"/>
      <c r="P29" s="105"/>
      <c r="Q29" s="105"/>
      <c r="R29" s="32">
        <f>SUM(R22:R27)</f>
        <v>8513288</v>
      </c>
      <c r="S29" s="32">
        <f>SUM(S22:S27)</f>
        <v>57680058</v>
      </c>
      <c r="T29" s="93">
        <f>SUM(T22:T28)</f>
        <v>59248157</v>
      </c>
      <c r="U29" s="93">
        <f t="shared" ref="U29:W29" si="15">SUM(U22:U28)</f>
        <v>3610889</v>
      </c>
      <c r="V29" s="34">
        <f t="shared" si="15"/>
        <v>62859046</v>
      </c>
      <c r="W29" s="94">
        <f t="shared" si="15"/>
        <v>12859046</v>
      </c>
      <c r="X29" s="36">
        <f t="shared" si="13"/>
        <v>0.20456953801048777</v>
      </c>
    </row>
    <row r="30" spans="1:24" ht="10.5" customHeight="1" thickBot="1" x14ac:dyDescent="0.3">
      <c r="A30" s="106"/>
      <c r="B30" s="107"/>
      <c r="C30" s="107"/>
      <c r="D30" s="107"/>
      <c r="E30" s="107"/>
      <c r="F30" s="107"/>
      <c r="G30" s="107"/>
      <c r="H30" s="90"/>
      <c r="I30" s="90"/>
      <c r="J30" s="90"/>
      <c r="K30" s="90"/>
      <c r="L30" s="95"/>
      <c r="M30" s="106"/>
      <c r="N30" s="107"/>
      <c r="O30" s="107"/>
      <c r="P30" s="107"/>
      <c r="Q30" s="107"/>
      <c r="R30" s="85"/>
      <c r="S30" s="86"/>
      <c r="T30" s="86"/>
      <c r="U30" s="67"/>
      <c r="V30" s="96"/>
      <c r="W30" s="97"/>
      <c r="X30" s="98"/>
    </row>
    <row r="31" spans="1:24" ht="16.5" thickBot="1" x14ac:dyDescent="0.3">
      <c r="A31" s="100" t="s">
        <v>48</v>
      </c>
      <c r="B31" s="101"/>
      <c r="C31" s="101"/>
      <c r="D31" s="101"/>
      <c r="E31" s="101"/>
      <c r="F31" s="32">
        <f>+F29+F18+F12</f>
        <v>731524899</v>
      </c>
      <c r="G31" s="32">
        <f t="shared" ref="G31" si="16">+G29+G18+G12</f>
        <v>1084544307</v>
      </c>
      <c r="H31" s="32">
        <f>+H29+H18+H12</f>
        <v>667148587</v>
      </c>
      <c r="I31" s="32">
        <f t="shared" ref="I31:K31" si="17">+I29+I18+I12</f>
        <v>82095744</v>
      </c>
      <c r="J31" s="32">
        <f t="shared" si="17"/>
        <v>749244331</v>
      </c>
      <c r="K31" s="32">
        <f t="shared" si="17"/>
        <v>532768598</v>
      </c>
      <c r="L31" s="36">
        <f t="shared" si="12"/>
        <v>0.71107458002241464</v>
      </c>
      <c r="M31" s="100" t="s">
        <v>49</v>
      </c>
      <c r="N31" s="101"/>
      <c r="O31" s="101"/>
      <c r="P31" s="101"/>
      <c r="Q31" s="101"/>
      <c r="R31" s="34">
        <f t="shared" ref="R31:S31" si="18">+R29+R18+R12</f>
        <v>675942709</v>
      </c>
      <c r="S31" s="34">
        <f t="shared" si="18"/>
        <v>989207889</v>
      </c>
      <c r="T31" s="93">
        <f>+T29+T18+T12</f>
        <v>667148587</v>
      </c>
      <c r="U31" s="93">
        <f t="shared" ref="U31:W31" si="19">+U29+U18+U12</f>
        <v>82095744</v>
      </c>
      <c r="V31" s="34">
        <f t="shared" si="19"/>
        <v>749244331</v>
      </c>
      <c r="W31" s="94">
        <f t="shared" si="19"/>
        <v>405540444</v>
      </c>
      <c r="X31" s="36">
        <f t="shared" si="13"/>
        <v>0.54126594919808613</v>
      </c>
    </row>
    <row r="32" spans="1:24" x14ac:dyDescent="0.25">
      <c r="F32" s="85"/>
      <c r="G32" s="85"/>
      <c r="H32" s="1"/>
      <c r="I32" s="1"/>
      <c r="J32" s="1"/>
      <c r="K32" s="1"/>
      <c r="W32" s="85">
        <f>+K31-W31</f>
        <v>127228154</v>
      </c>
    </row>
    <row r="33" spans="8:22" x14ac:dyDescent="0.25">
      <c r="H33" s="1"/>
      <c r="I33" s="1"/>
      <c r="J33" s="85"/>
      <c r="K33" s="1"/>
      <c r="V33" s="85"/>
    </row>
  </sheetData>
  <mergeCells count="57">
    <mergeCell ref="A1:X1"/>
    <mergeCell ref="A2:X2"/>
    <mergeCell ref="A3:E3"/>
    <mergeCell ref="K3:L3"/>
    <mergeCell ref="M3:Q3"/>
    <mergeCell ref="W3:X3"/>
    <mergeCell ref="A4:E4"/>
    <mergeCell ref="M4:Q4"/>
    <mergeCell ref="A5:E5"/>
    <mergeCell ref="M5:Q5"/>
    <mergeCell ref="A6:E6"/>
    <mergeCell ref="M6:Q6"/>
    <mergeCell ref="A7:E7"/>
    <mergeCell ref="M7:Q7"/>
    <mergeCell ref="A8:E8"/>
    <mergeCell ref="M8:Q8"/>
    <mergeCell ref="A9:E9"/>
    <mergeCell ref="M9:Q9"/>
    <mergeCell ref="A10:E10"/>
    <mergeCell ref="M10:Q10"/>
    <mergeCell ref="A11:E11"/>
    <mergeCell ref="M11:Q11"/>
    <mergeCell ref="A12:E12"/>
    <mergeCell ref="M12:Q12"/>
    <mergeCell ref="A13:E13"/>
    <mergeCell ref="M13:Q13"/>
    <mergeCell ref="A14:E14"/>
    <mergeCell ref="M14:Q14"/>
    <mergeCell ref="A15:E15"/>
    <mergeCell ref="M15:Q15"/>
    <mergeCell ref="A16:E16"/>
    <mergeCell ref="M16:Q16"/>
    <mergeCell ref="A17:E17"/>
    <mergeCell ref="M17:Q17"/>
    <mergeCell ref="A18:E18"/>
    <mergeCell ref="M18:Q18"/>
    <mergeCell ref="A26:E26"/>
    <mergeCell ref="M19:T19"/>
    <mergeCell ref="A20:E20"/>
    <mergeCell ref="M20:Q20"/>
    <mergeCell ref="A21:E21"/>
    <mergeCell ref="M21:Q21"/>
    <mergeCell ref="A22:E22"/>
    <mergeCell ref="M22:Q22"/>
    <mergeCell ref="A23:E23"/>
    <mergeCell ref="M23:Q23"/>
    <mergeCell ref="A24:E24"/>
    <mergeCell ref="M24:Q24"/>
    <mergeCell ref="A25:E25"/>
    <mergeCell ref="A31:E31"/>
    <mergeCell ref="M31:Q31"/>
    <mergeCell ref="A27:E27"/>
    <mergeCell ref="A28:E28"/>
    <mergeCell ref="A29:E29"/>
    <mergeCell ref="M29:Q29"/>
    <mergeCell ref="A30:G30"/>
    <mergeCell ref="M30:Q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headerFooter alignWithMargins="0">
    <oddHeader>&amp;R&amp;"Times New Roman,Normál"&amp;12 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5_sz_melléklet</vt:lpstr>
      <vt:lpstr>'5_sz_melléklet'!Nyomtatási_terület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2021-05-31T12:53:16Z</dcterms:created>
  <dcterms:modified xsi:type="dcterms:W3CDTF">2021-05-31T13:14:56Z</dcterms:modified>
</cp:coreProperties>
</file>