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0008020C-FA81-40D0-8D50-9F6081D9107C}" xr6:coauthVersionLast="47" xr6:coauthVersionMax="47" xr10:uidLastSave="{00000000-0000-0000-0000-000000000000}"/>
  <bookViews>
    <workbookView xWindow="-120" yWindow="-120" windowWidth="20730" windowHeight="11160" xr2:uid="{F7DBF5CC-2BE9-40CA-B54A-7C5E04942143}"/>
  </bookViews>
  <sheets>
    <sheet name="7." sheetId="1" r:id="rId1"/>
  </sheets>
  <externalReferences>
    <externalReference r:id="rId2"/>
  </externalReferences>
  <definedNames>
    <definedName name="_xlnm.Print_Area" localSheetId="0">'7.'!$A$1:$N$38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L35" i="1"/>
  <c r="K35" i="1"/>
  <c r="J35" i="1"/>
  <c r="H35" i="1"/>
  <c r="G35" i="1"/>
  <c r="F35" i="1"/>
  <c r="E35" i="1"/>
  <c r="D35" i="1"/>
  <c r="C35" i="1"/>
  <c r="B34" i="1"/>
  <c r="B35" i="1" s="1"/>
  <c r="B33" i="1"/>
  <c r="B30" i="1"/>
  <c r="B29" i="1"/>
  <c r="B28" i="1"/>
  <c r="B26" i="1"/>
  <c r="M25" i="1"/>
  <c r="M35" i="1" s="1"/>
  <c r="B25" i="1"/>
  <c r="B24" i="1"/>
  <c r="B23" i="1"/>
  <c r="I22" i="1"/>
  <c r="I35" i="1" s="1"/>
  <c r="B22" i="1"/>
  <c r="B21" i="1"/>
  <c r="B20" i="1"/>
  <c r="K17" i="1"/>
  <c r="K37" i="1" s="1"/>
  <c r="G17" i="1"/>
  <c r="G37" i="1" s="1"/>
  <c r="B16" i="1"/>
  <c r="B15" i="1"/>
  <c r="B14" i="1"/>
  <c r="B13" i="1"/>
  <c r="N12" i="1"/>
  <c r="M12" i="1"/>
  <c r="L12" i="1"/>
  <c r="K12" i="1"/>
  <c r="J12" i="1"/>
  <c r="J17" i="1" s="1"/>
  <c r="J37" i="1" s="1"/>
  <c r="I12" i="1"/>
  <c r="I17" i="1" s="1"/>
  <c r="I37" i="1" s="1"/>
  <c r="H12" i="1"/>
  <c r="G12" i="1"/>
  <c r="F12" i="1"/>
  <c r="F17" i="1" s="1"/>
  <c r="F37" i="1" s="1"/>
  <c r="E12" i="1"/>
  <c r="D12" i="1"/>
  <c r="C12" i="1"/>
  <c r="B12" i="1"/>
  <c r="B11" i="1"/>
  <c r="B10" i="1"/>
  <c r="B9" i="1"/>
  <c r="B8" i="1"/>
  <c r="N7" i="1"/>
  <c r="M7" i="1"/>
  <c r="M5" i="1" s="1"/>
  <c r="M17" i="1" s="1"/>
  <c r="M37" i="1" s="1"/>
  <c r="L7" i="1"/>
  <c r="K7" i="1"/>
  <c r="J7" i="1"/>
  <c r="H7" i="1"/>
  <c r="G7" i="1"/>
  <c r="F7" i="1"/>
  <c r="E7" i="1"/>
  <c r="D7" i="1"/>
  <c r="D5" i="1" s="1"/>
  <c r="D17" i="1" s="1"/>
  <c r="D37" i="1" s="1"/>
  <c r="C7" i="1"/>
  <c r="B7" i="1"/>
  <c r="B6" i="1"/>
  <c r="N5" i="1"/>
  <c r="N17" i="1" s="1"/>
  <c r="N37" i="1" s="1"/>
  <c r="L5" i="1"/>
  <c r="L17" i="1" s="1"/>
  <c r="L37" i="1" s="1"/>
  <c r="K5" i="1"/>
  <c r="H5" i="1"/>
  <c r="H17" i="1" s="1"/>
  <c r="H37" i="1" s="1"/>
  <c r="G5" i="1"/>
  <c r="E5" i="1"/>
  <c r="E17" i="1" s="1"/>
  <c r="E37" i="1" s="1"/>
  <c r="C5" i="1"/>
  <c r="C17" i="1" s="1"/>
  <c r="C37" i="1" s="1"/>
  <c r="C38" i="1" s="1"/>
  <c r="D38" i="1" s="1"/>
  <c r="E38" i="1" s="1"/>
  <c r="F38" i="1" s="1"/>
  <c r="G38" i="1" s="1"/>
  <c r="B5" i="1"/>
  <c r="B17" i="1" s="1"/>
  <c r="B37" i="1" s="1"/>
  <c r="H38" i="1" l="1"/>
  <c r="I38" i="1" s="1"/>
  <c r="J38" i="1" s="1"/>
  <c r="K38" i="1" s="1"/>
  <c r="L38" i="1" s="1"/>
  <c r="M38" i="1" s="1"/>
  <c r="N38" i="1" s="1"/>
</calcChain>
</file>

<file path=xl/sharedStrings.xml><?xml version="1.0" encoding="utf-8"?>
<sst xmlns="http://schemas.openxmlformats.org/spreadsheetml/2006/main" count="60" uniqueCount="48">
  <si>
    <t>Előirányzat-felhasználási ütemterv 2020. év várható bevételei és kiadásai előirányzatainak teljesüléséről</t>
  </si>
  <si>
    <t>adatok Ft-ban</t>
  </si>
  <si>
    <t>Várható bevételek</t>
  </si>
  <si>
    <t>Összes 
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</si>
  <si>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</si>
  <si>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</si>
  <si>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</si>
  <si>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</si>
  <si>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</si>
  <si>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</si>
  <si>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</si>
  <si>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</si>
  <si>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</si>
  <si>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</si>
  <si>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</si>
  <si>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</si>
  <si>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 Működési bevételek</t>
  </si>
  <si>
    <t>1.1. Intézményi működési bevételek</t>
  </si>
  <si>
    <t>1.2. Közhatalmi bevételek</t>
  </si>
  <si>
    <t>1.2.1. Helyi adók</t>
  </si>
  <si>
    <t>1.2.2. Átengedett központi adók</t>
  </si>
  <si>
    <t>1.2.2. Egyéb közhatalmi bevételek</t>
  </si>
  <si>
    <t>3. Központi támogatások</t>
  </si>
  <si>
    <t>4. Támogatásértékű bevételek</t>
  </si>
  <si>
    <t>4.1. Működési célú támogatás értékű bevételek</t>
  </si>
  <si>
    <t>4.2. Felhalmozási célú támogatás értékű bevételek</t>
  </si>
  <si>
    <t>5. Átvett pénzeszközök</t>
  </si>
  <si>
    <t>6. Finanszírozási bevételek</t>
  </si>
  <si>
    <t>I. Összesen</t>
  </si>
  <si>
    <t>Várható kiadások</t>
  </si>
  <si>
    <t>Összes 
kiadás</t>
  </si>
  <si>
    <t>Működési kiadások</t>
  </si>
  <si>
    <t>1.Személyi juttatások</t>
  </si>
  <si>
    <t>2. Szociális hozzájárulási adó</t>
  </si>
  <si>
    <t>3. Dologi kiadás</t>
  </si>
  <si>
    <t>4. Ellátottak pénzbeni juttatásai</t>
  </si>
  <si>
    <t>5. Elvonások és befizetések</t>
  </si>
  <si>
    <t>6. Pénzeszköz átadások</t>
  </si>
  <si>
    <t>7. Általános tartalék</t>
  </si>
  <si>
    <t>Felhalmozási kiadások</t>
  </si>
  <si>
    <t>6. Felújítások</t>
  </si>
  <si>
    <t>7.  Beruházási kiadások</t>
  </si>
  <si>
    <t>Finanszírozási kiadások</t>
  </si>
  <si>
    <t>8. Áht belüli megelőlegezések</t>
  </si>
  <si>
    <t>9. Likviditási hitel törlesztése</t>
  </si>
  <si>
    <t>II. Összesen</t>
  </si>
  <si>
    <t>Egyenleg: (I-II.)</t>
  </si>
  <si>
    <t>Göngyölített egyenleg: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</si>
</sst>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0" x14ac:knownFonts="1">
    <font>
      <sz val="10"/>
      <name val="Arial CE"/>
      <family val="2"/>
      <charset val="238"/>
    </font>
    <font>
      <b/>
      <u/>
      <sz val="14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b/>
      <i/>
      <sz val="8"/>
      <name val="Arial CE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/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0" fillId="0" borderId="0" xfId="0" applyNumberFormat="1"/>
    <xf numFmtId="16" fontId="2" fillId="0" borderId="4" xfId="0" applyNumberFormat="1" applyFont="1" applyBorder="1"/>
    <xf numFmtId="3" fontId="6" fillId="0" borderId="6" xfId="0" applyNumberFormat="1" applyFont="1" applyBorder="1" applyAlignment="1">
      <alignment horizontal="right"/>
    </xf>
    <xf numFmtId="10" fontId="7" fillId="0" borderId="5" xfId="0" applyNumberFormat="1" applyFont="1" applyBorder="1" applyAlignment="1">
      <alignment horizontal="right"/>
    </xf>
    <xf numFmtId="0" fontId="6" fillId="0" borderId="4" xfId="0" applyFont="1" applyBorder="1"/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6" fillId="0" borderId="4" xfId="0" applyFont="1" applyBorder="1" applyAlignment="1">
      <alignment horizontal="left"/>
    </xf>
    <xf numFmtId="3" fontId="2" fillId="0" borderId="5" xfId="0" applyNumberFormat="1" applyFont="1" applyBorder="1"/>
    <xf numFmtId="3" fontId="2" fillId="0" borderId="6" xfId="0" applyNumberFormat="1" applyFont="1" applyBorder="1"/>
    <xf numFmtId="0" fontId="6" fillId="0" borderId="9" xfId="0" applyFont="1" applyBorder="1" applyAlignment="1">
      <alignment horizontal="left"/>
    </xf>
    <xf numFmtId="0" fontId="2" fillId="0" borderId="10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iss%20Gyula/Documents/Covid%202020-2021/Z&#225;rsz&#225;mad&#225;s/2020%20k&#246;lts&#233;gvet&#233;s/I.%20m&#243;dos&#237;t&#225;s/1.%20napirendhez%20mell&#233;klet%202020_09_30_rendeletm&#243;dos&#237;t&#225;s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z_melléklet"/>
      <sheetName val="2_melléklet"/>
      <sheetName val="3_sz_melléklet"/>
      <sheetName val="4_sz_melléklet"/>
      <sheetName val="5_sz. mell."/>
      <sheetName val="7_sz.mell"/>
      <sheetName val="8__sz.mell"/>
      <sheetName val="9_sz_melléklet"/>
      <sheetName val="10_sz_melléklet"/>
      <sheetName val="11.sz melléklet"/>
      <sheetName val="12_sz_melléklet"/>
    </sheetNames>
    <sheetDataSet>
      <sheetData sheetId="0">
        <row r="6">
          <cell r="J6">
            <v>20475000</v>
          </cell>
        </row>
        <row r="7">
          <cell r="J7">
            <v>30000000</v>
          </cell>
        </row>
        <row r="8">
          <cell r="J8">
            <v>22850000</v>
          </cell>
        </row>
        <row r="9">
          <cell r="J9">
            <v>6900000</v>
          </cell>
        </row>
        <row r="10">
          <cell r="J10">
            <v>250000</v>
          </cell>
        </row>
        <row r="13">
          <cell r="J13">
            <v>258382631</v>
          </cell>
        </row>
        <row r="22">
          <cell r="J22">
            <v>280207177</v>
          </cell>
        </row>
        <row r="24">
          <cell r="J24">
            <v>194781282</v>
          </cell>
        </row>
        <row r="30">
          <cell r="J30">
            <v>85425895</v>
          </cell>
        </row>
        <row r="34">
          <cell r="J34">
            <v>2182000</v>
          </cell>
        </row>
        <row r="37">
          <cell r="K37">
            <v>157997523</v>
          </cell>
        </row>
      </sheetData>
      <sheetData sheetId="1"/>
      <sheetData sheetId="2"/>
      <sheetData sheetId="3">
        <row r="5">
          <cell r="V5">
            <v>260289722</v>
          </cell>
        </row>
        <row r="6">
          <cell r="V6">
            <v>36814315</v>
          </cell>
        </row>
        <row r="7">
          <cell r="V7">
            <v>148220254</v>
          </cell>
        </row>
        <row r="8">
          <cell r="V8">
            <v>24241000</v>
          </cell>
        </row>
        <row r="10">
          <cell r="V10">
            <v>3536142</v>
          </cell>
        </row>
        <row r="11">
          <cell r="V11">
            <v>13446858</v>
          </cell>
        </row>
        <row r="15">
          <cell r="T15">
            <v>0</v>
          </cell>
        </row>
        <row r="16">
          <cell r="V16">
            <v>199836994</v>
          </cell>
        </row>
        <row r="22">
          <cell r="V22">
            <v>50000000</v>
          </cell>
        </row>
        <row r="23">
          <cell r="V23">
            <v>12859046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1D41-33CD-4CBE-862A-9C44DFF64CC1}">
  <dimension ref="A1:P38"/>
  <sheetViews>
    <sheetView tabSelected="1" view="pageBreakPreview" zoomScaleNormal="175" zoomScaleSheetLayoutView="100" workbookViewId="0">
      <selection activeCell="I17" sqref="I17"/>
    </sheetView>
  </sheetViews>
  <sheetFormatPr defaultRowHeight="12.75" x14ac:dyDescent="0.2"/>
  <cols>
    <col min="1" max="1" width="33" style="1" bestFit="1" customWidth="1"/>
    <col min="2" max="2" width="10.140625" bestFit="1" customWidth="1"/>
    <col min="3" max="3" width="9.5703125" bestFit="1" customWidth="1"/>
    <col min="4" max="4" width="8.42578125" bestFit="1" customWidth="1"/>
    <col min="5" max="5" width="9.28515625" bestFit="1" customWidth="1"/>
    <col min="6" max="6" width="9.140625" bestFit="1" customWidth="1"/>
    <col min="7" max="7" width="9.5703125" bestFit="1" customWidth="1"/>
    <col min="8" max="8" width="10.140625" bestFit="1" customWidth="1"/>
    <col min="9" max="9" width="9.5703125" bestFit="1" customWidth="1"/>
    <col min="10" max="10" width="10.42578125" bestFit="1" customWidth="1"/>
    <col min="11" max="11" width="12" bestFit="1" customWidth="1"/>
    <col min="12" max="12" width="10.140625" bestFit="1" customWidth="1"/>
    <col min="13" max="14" width="10.5703125" bestFit="1" customWidth="1"/>
    <col min="15" max="16" width="11.140625" bestFit="1" customWidth="1"/>
  </cols>
  <sheetData>
    <row r="1" spans="1:16" ht="18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ht="34.5" customHeight="1" thickBot="1" x14ac:dyDescent="0.25">
      <c r="M2" s="40" t="s">
        <v>1</v>
      </c>
      <c r="N2" s="41"/>
    </row>
    <row r="3" spans="1:16" ht="25.5" x14ac:dyDescent="0.2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</row>
    <row r="4" spans="1:16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6" x14ac:dyDescent="0.2">
      <c r="A5" s="9" t="s">
        <v>16</v>
      </c>
      <c r="B5" s="10">
        <f>+B6+B7</f>
        <v>50475000</v>
      </c>
      <c r="C5" s="11">
        <f>+C6+C7</f>
        <v>1500000</v>
      </c>
      <c r="D5" s="11">
        <f t="shared" ref="D5:N5" si="0">+D6+D7</f>
        <v>1500000</v>
      </c>
      <c r="E5" s="11">
        <f t="shared" si="0"/>
        <v>5750000</v>
      </c>
      <c r="F5" s="11">
        <v>2500000</v>
      </c>
      <c r="G5" s="11">
        <f t="shared" si="0"/>
        <v>11500000</v>
      </c>
      <c r="H5" s="11">
        <f t="shared" si="0"/>
        <v>2625000</v>
      </c>
      <c r="I5" s="11">
        <v>2011000</v>
      </c>
      <c r="J5" s="11">
        <v>2500000</v>
      </c>
      <c r="K5" s="11">
        <f t="shared" si="0"/>
        <v>14950000</v>
      </c>
      <c r="L5" s="11">
        <f t="shared" si="0"/>
        <v>1700000</v>
      </c>
      <c r="M5" s="11">
        <f t="shared" si="0"/>
        <v>1500000</v>
      </c>
      <c r="N5" s="12">
        <f t="shared" si="0"/>
        <v>2439000</v>
      </c>
      <c r="O5" s="13"/>
      <c r="P5" s="13"/>
    </row>
    <row r="6" spans="1:16" x14ac:dyDescent="0.2">
      <c r="A6" s="6" t="s">
        <v>17</v>
      </c>
      <c r="B6" s="10">
        <f>+'[1]1_sz_melléklet'!J6</f>
        <v>20475000</v>
      </c>
      <c r="C6" s="11">
        <v>1500000</v>
      </c>
      <c r="D6" s="11">
        <v>1500000</v>
      </c>
      <c r="E6" s="11">
        <v>1500000</v>
      </c>
      <c r="F6" s="11">
        <v>2500000</v>
      </c>
      <c r="G6" s="11">
        <v>1500000</v>
      </c>
      <c r="H6" s="11">
        <v>1500000</v>
      </c>
      <c r="I6" s="11">
        <v>2011000</v>
      </c>
      <c r="J6" s="11">
        <v>2500000</v>
      </c>
      <c r="K6" s="11">
        <v>1500000</v>
      </c>
      <c r="L6" s="11">
        <v>1700000</v>
      </c>
      <c r="M6" s="11">
        <v>1500000</v>
      </c>
      <c r="N6" s="12">
        <v>1264000</v>
      </c>
      <c r="O6" s="13"/>
      <c r="P6" s="13"/>
    </row>
    <row r="7" spans="1:16" x14ac:dyDescent="0.2">
      <c r="A7" s="14" t="s">
        <v>18</v>
      </c>
      <c r="B7" s="10">
        <f>+'[1]1_sz_melléklet'!J7</f>
        <v>30000000</v>
      </c>
      <c r="C7" s="10">
        <f t="shared" ref="C7:N7" si="1">+C8+C9+C10</f>
        <v>0</v>
      </c>
      <c r="D7" s="10">
        <f t="shared" si="1"/>
        <v>0</v>
      </c>
      <c r="E7" s="10">
        <f t="shared" si="1"/>
        <v>4250000</v>
      </c>
      <c r="F7" s="10">
        <f t="shared" si="1"/>
        <v>0</v>
      </c>
      <c r="G7" s="10">
        <f t="shared" si="1"/>
        <v>10000000</v>
      </c>
      <c r="H7" s="10">
        <f t="shared" si="1"/>
        <v>1125000</v>
      </c>
      <c r="I7" s="10"/>
      <c r="J7" s="10">
        <f t="shared" si="1"/>
        <v>0</v>
      </c>
      <c r="K7" s="10">
        <f t="shared" si="1"/>
        <v>13450000</v>
      </c>
      <c r="L7" s="10">
        <f t="shared" si="1"/>
        <v>0</v>
      </c>
      <c r="M7" s="10">
        <f t="shared" si="1"/>
        <v>0</v>
      </c>
      <c r="N7" s="15">
        <f t="shared" si="1"/>
        <v>1175000</v>
      </c>
      <c r="O7" s="13"/>
      <c r="P7" s="13"/>
    </row>
    <row r="8" spans="1:16" x14ac:dyDescent="0.2">
      <c r="A8" s="6" t="s">
        <v>19</v>
      </c>
      <c r="B8" s="10">
        <f>+'[1]1_sz_melléklet'!J8</f>
        <v>22850000</v>
      </c>
      <c r="C8" s="11"/>
      <c r="D8" s="11"/>
      <c r="E8" s="11">
        <v>800000</v>
      </c>
      <c r="F8" s="11"/>
      <c r="G8" s="11">
        <v>10000000</v>
      </c>
      <c r="H8" s="11">
        <v>1000000</v>
      </c>
      <c r="I8" s="11"/>
      <c r="J8" s="11"/>
      <c r="K8" s="11">
        <v>10000000</v>
      </c>
      <c r="L8" s="11"/>
      <c r="M8" s="11"/>
      <c r="N8" s="12">
        <v>1050000</v>
      </c>
      <c r="O8" s="13"/>
      <c r="P8" s="13"/>
    </row>
    <row r="9" spans="1:16" x14ac:dyDescent="0.2">
      <c r="A9" s="6" t="s">
        <v>20</v>
      </c>
      <c r="B9" s="10">
        <f>+'[1]1_sz_melléklet'!J9</f>
        <v>6900000</v>
      </c>
      <c r="C9" s="11"/>
      <c r="D9" s="11"/>
      <c r="E9" s="11">
        <v>3450000</v>
      </c>
      <c r="F9" s="11"/>
      <c r="G9" s="11"/>
      <c r="H9" s="11"/>
      <c r="I9" s="11"/>
      <c r="J9" s="11"/>
      <c r="K9" s="11">
        <v>3450000</v>
      </c>
      <c r="L9" s="11"/>
      <c r="M9" s="11"/>
      <c r="N9" s="12"/>
      <c r="O9" s="13"/>
      <c r="P9" s="13"/>
    </row>
    <row r="10" spans="1:16" x14ac:dyDescent="0.2">
      <c r="A10" s="6" t="s">
        <v>21</v>
      </c>
      <c r="B10" s="10">
        <f>+'[1]1_sz_melléklet'!J10</f>
        <v>250000</v>
      </c>
      <c r="C10" s="16"/>
      <c r="D10" s="16"/>
      <c r="E10" s="11"/>
      <c r="F10" s="16"/>
      <c r="G10" s="16"/>
      <c r="H10" s="11">
        <v>125000</v>
      </c>
      <c r="I10" s="16"/>
      <c r="J10" s="16"/>
      <c r="K10" s="16"/>
      <c r="L10" s="16"/>
      <c r="M10" s="16"/>
      <c r="N10" s="12">
        <v>125000</v>
      </c>
      <c r="O10" s="13"/>
      <c r="P10" s="13"/>
    </row>
    <row r="11" spans="1:16" x14ac:dyDescent="0.2">
      <c r="A11" s="17" t="s">
        <v>22</v>
      </c>
      <c r="B11" s="10">
        <f>+'[1]1_sz_melléklet'!J13</f>
        <v>258382631</v>
      </c>
      <c r="C11" s="11">
        <v>21531886</v>
      </c>
      <c r="D11" s="11">
        <v>21531886</v>
      </c>
      <c r="E11" s="11">
        <v>21531886</v>
      </c>
      <c r="F11" s="11">
        <v>21531886</v>
      </c>
      <c r="G11" s="11">
        <v>21531886</v>
      </c>
      <c r="H11" s="11">
        <v>21531886</v>
      </c>
      <c r="I11" s="11">
        <v>21531886</v>
      </c>
      <c r="J11" s="11">
        <v>21531886</v>
      </c>
      <c r="K11" s="11">
        <v>21531886</v>
      </c>
      <c r="L11" s="11">
        <v>21531886</v>
      </c>
      <c r="M11" s="11">
        <v>21531886</v>
      </c>
      <c r="N11" s="11">
        <v>21531885</v>
      </c>
      <c r="O11" s="13"/>
      <c r="P11" s="13"/>
    </row>
    <row r="12" spans="1:16" x14ac:dyDescent="0.2">
      <c r="A12" s="17" t="s">
        <v>23</v>
      </c>
      <c r="B12" s="10">
        <f>+'[1]1_sz_melléklet'!J22</f>
        <v>280207177</v>
      </c>
      <c r="C12" s="18">
        <f t="shared" ref="C12:N12" si="2">+C13+C14</f>
        <v>16231774</v>
      </c>
      <c r="D12" s="18">
        <f t="shared" si="2"/>
        <v>16231774</v>
      </c>
      <c r="E12" s="18">
        <f t="shared" si="2"/>
        <v>16231774</v>
      </c>
      <c r="F12" s="18">
        <f t="shared" si="2"/>
        <v>16231774</v>
      </c>
      <c r="G12" s="18">
        <f t="shared" si="2"/>
        <v>61973984</v>
      </c>
      <c r="H12" s="18">
        <f t="shared" si="2"/>
        <v>26085967</v>
      </c>
      <c r="I12" s="18">
        <f t="shared" si="2"/>
        <v>16231773</v>
      </c>
      <c r="J12" s="18">
        <f t="shared" si="2"/>
        <v>16231773</v>
      </c>
      <c r="K12" s="18">
        <f t="shared" si="2"/>
        <v>46061265</v>
      </c>
      <c r="L12" s="18">
        <f t="shared" si="2"/>
        <v>16231773</v>
      </c>
      <c r="M12" s="18">
        <f t="shared" si="2"/>
        <v>16231773</v>
      </c>
      <c r="N12" s="19">
        <f t="shared" si="2"/>
        <v>16231773</v>
      </c>
      <c r="O12" s="13"/>
      <c r="P12" s="13"/>
    </row>
    <row r="13" spans="1:16" x14ac:dyDescent="0.2">
      <c r="A13" s="6" t="s">
        <v>24</v>
      </c>
      <c r="B13" s="10">
        <f>+'[1]1_sz_melléklet'!J24</f>
        <v>194781282</v>
      </c>
      <c r="C13" s="11">
        <v>16231774</v>
      </c>
      <c r="D13" s="11">
        <v>16231774</v>
      </c>
      <c r="E13" s="11">
        <v>16231774</v>
      </c>
      <c r="F13" s="11">
        <v>16231774</v>
      </c>
      <c r="G13" s="11">
        <v>16231774</v>
      </c>
      <c r="H13" s="11">
        <v>16231774</v>
      </c>
      <c r="I13" s="11">
        <v>16231773</v>
      </c>
      <c r="J13" s="11">
        <v>16231773</v>
      </c>
      <c r="K13" s="11">
        <v>16231773</v>
      </c>
      <c r="L13" s="11">
        <v>16231773</v>
      </c>
      <c r="M13" s="11">
        <v>16231773</v>
      </c>
      <c r="N13" s="11">
        <v>16231773</v>
      </c>
      <c r="O13" s="13"/>
      <c r="P13" s="13"/>
    </row>
    <row r="14" spans="1:16" x14ac:dyDescent="0.2">
      <c r="A14" s="6" t="s">
        <v>25</v>
      </c>
      <c r="B14" s="10">
        <f>+'[1]1_sz_melléklet'!J30</f>
        <v>85425895</v>
      </c>
      <c r="C14" s="11"/>
      <c r="D14" s="11"/>
      <c r="E14" s="11"/>
      <c r="F14" s="11"/>
      <c r="G14" s="11">
        <v>45742210</v>
      </c>
      <c r="H14" s="11">
        <v>9854193</v>
      </c>
      <c r="I14" s="11"/>
      <c r="J14" s="11"/>
      <c r="K14" s="11">
        <v>29829492</v>
      </c>
      <c r="L14" s="11"/>
      <c r="M14" s="11"/>
      <c r="N14" s="12"/>
      <c r="O14" s="13"/>
      <c r="P14" s="13"/>
    </row>
    <row r="15" spans="1:16" x14ac:dyDescent="0.2">
      <c r="A15" s="17" t="s">
        <v>26</v>
      </c>
      <c r="B15" s="10">
        <f>+'[1]1_sz_melléklet'!J34</f>
        <v>2182000</v>
      </c>
      <c r="C15" s="11"/>
      <c r="D15" s="11"/>
      <c r="E15" s="11">
        <v>300000</v>
      </c>
      <c r="F15" s="11"/>
      <c r="G15" s="11">
        <v>82000</v>
      </c>
      <c r="H15" s="11">
        <v>400000</v>
      </c>
      <c r="I15" s="11"/>
      <c r="J15" s="11"/>
      <c r="K15" s="11">
        <v>600000</v>
      </c>
      <c r="L15" s="11"/>
      <c r="M15" s="11"/>
      <c r="N15" s="12">
        <v>800000</v>
      </c>
      <c r="O15" s="13"/>
      <c r="P15" s="13"/>
    </row>
    <row r="16" spans="1:16" x14ac:dyDescent="0.2">
      <c r="A16" s="17" t="s">
        <v>27</v>
      </c>
      <c r="B16" s="10">
        <f>+'[1]1_sz_melléklet'!K37</f>
        <v>157997523</v>
      </c>
      <c r="C16" s="11">
        <v>104386634</v>
      </c>
      <c r="D16" s="11">
        <v>3610889</v>
      </c>
      <c r="E16" s="11"/>
      <c r="F16" s="11"/>
      <c r="G16" s="11"/>
      <c r="H16" s="11"/>
      <c r="I16" s="11"/>
      <c r="J16" s="11"/>
      <c r="K16" s="11"/>
      <c r="L16" s="11"/>
      <c r="M16" s="11">
        <v>50000000</v>
      </c>
      <c r="N16" s="12"/>
      <c r="O16" s="13"/>
      <c r="P16" s="13"/>
    </row>
    <row r="17" spans="1:16" s="20" customFormat="1" x14ac:dyDescent="0.2">
      <c r="A17" s="17" t="s">
        <v>28</v>
      </c>
      <c r="B17" s="10">
        <f>+B5+B11+B12+B15+B16</f>
        <v>749244331</v>
      </c>
      <c r="C17" s="10">
        <f t="shared" ref="C17:N17" si="3">+C5+C11+C12+C15+C16</f>
        <v>143650294</v>
      </c>
      <c r="D17" s="10">
        <f t="shared" si="3"/>
        <v>42874549</v>
      </c>
      <c r="E17" s="10">
        <f t="shared" si="3"/>
        <v>43813660</v>
      </c>
      <c r="F17" s="10">
        <f t="shared" si="3"/>
        <v>40263660</v>
      </c>
      <c r="G17" s="10">
        <f t="shared" si="3"/>
        <v>95087870</v>
      </c>
      <c r="H17" s="10">
        <f>+H5+H11+H12+H15+H16</f>
        <v>50642853</v>
      </c>
      <c r="I17" s="10">
        <f t="shared" si="3"/>
        <v>39774659</v>
      </c>
      <c r="J17" s="10">
        <f t="shared" si="3"/>
        <v>40263659</v>
      </c>
      <c r="K17" s="10">
        <f t="shared" si="3"/>
        <v>83143151</v>
      </c>
      <c r="L17" s="10">
        <f t="shared" si="3"/>
        <v>39463659</v>
      </c>
      <c r="M17" s="10">
        <f t="shared" si="3"/>
        <v>89263659</v>
      </c>
      <c r="N17" s="15">
        <f t="shared" si="3"/>
        <v>41002658</v>
      </c>
      <c r="O17" s="13"/>
      <c r="P17" s="13"/>
    </row>
    <row r="18" spans="1:16" ht="25.5" x14ac:dyDescent="0.2">
      <c r="A18" s="21" t="s">
        <v>29</v>
      </c>
      <c r="B18" s="22" t="s">
        <v>30</v>
      </c>
      <c r="C18" s="23" t="s">
        <v>4</v>
      </c>
      <c r="D18" s="23" t="s">
        <v>5</v>
      </c>
      <c r="E18" s="23" t="s">
        <v>6</v>
      </c>
      <c r="F18" s="23" t="s">
        <v>7</v>
      </c>
      <c r="G18" s="23" t="s">
        <v>8</v>
      </c>
      <c r="H18" s="23" t="s">
        <v>9</v>
      </c>
      <c r="I18" s="23" t="s">
        <v>10</v>
      </c>
      <c r="J18" s="23" t="s">
        <v>11</v>
      </c>
      <c r="K18" s="23" t="s">
        <v>12</v>
      </c>
      <c r="L18" s="23" t="s">
        <v>13</v>
      </c>
      <c r="M18" s="23" t="s">
        <v>14</v>
      </c>
      <c r="N18" s="24" t="s">
        <v>15</v>
      </c>
      <c r="P18" s="13"/>
    </row>
    <row r="19" spans="1:16" x14ac:dyDescent="0.2">
      <c r="A19" s="17" t="s">
        <v>31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P19" s="13"/>
    </row>
    <row r="20" spans="1:16" x14ac:dyDescent="0.2">
      <c r="A20" s="6" t="s">
        <v>32</v>
      </c>
      <c r="B20" s="10">
        <f>+'[1]4_sz_melléklet'!V5</f>
        <v>260289722</v>
      </c>
      <c r="C20" s="18">
        <v>21690810</v>
      </c>
      <c r="D20" s="18">
        <v>21690810</v>
      </c>
      <c r="E20" s="18">
        <v>21690810</v>
      </c>
      <c r="F20" s="18">
        <v>21690810</v>
      </c>
      <c r="G20" s="18">
        <v>21690810</v>
      </c>
      <c r="H20" s="18">
        <v>21690810</v>
      </c>
      <c r="I20" s="18">
        <v>21690810</v>
      </c>
      <c r="J20" s="18">
        <v>21690810</v>
      </c>
      <c r="K20" s="18">
        <v>21690810</v>
      </c>
      <c r="L20" s="18">
        <v>21690810</v>
      </c>
      <c r="M20" s="18">
        <v>21690810</v>
      </c>
      <c r="N20" s="18">
        <v>21690812</v>
      </c>
      <c r="O20" s="13"/>
      <c r="P20" s="13"/>
    </row>
    <row r="21" spans="1:16" x14ac:dyDescent="0.2">
      <c r="A21" s="6" t="s">
        <v>33</v>
      </c>
      <c r="B21" s="10">
        <f>+'[1]4_sz_melléklet'!V6</f>
        <v>36814315</v>
      </c>
      <c r="C21" s="18">
        <v>3067860</v>
      </c>
      <c r="D21" s="18">
        <v>3067860</v>
      </c>
      <c r="E21" s="18">
        <v>3067860</v>
      </c>
      <c r="F21" s="18">
        <v>3067860</v>
      </c>
      <c r="G21" s="18">
        <v>3067860</v>
      </c>
      <c r="H21" s="18">
        <v>3067860</v>
      </c>
      <c r="I21" s="18">
        <v>3067860</v>
      </c>
      <c r="J21" s="18">
        <v>3067860</v>
      </c>
      <c r="K21" s="18">
        <v>3067860</v>
      </c>
      <c r="L21" s="18">
        <v>3067860</v>
      </c>
      <c r="M21" s="18">
        <v>3067860</v>
      </c>
      <c r="N21" s="18">
        <v>3067855</v>
      </c>
      <c r="O21" s="13"/>
      <c r="P21" s="13"/>
    </row>
    <row r="22" spans="1:16" x14ac:dyDescent="0.2">
      <c r="A22" s="6" t="s">
        <v>34</v>
      </c>
      <c r="B22" s="10">
        <f>+'[1]4_sz_melléklet'!V7</f>
        <v>148220254</v>
      </c>
      <c r="C22" s="18">
        <v>13328302</v>
      </c>
      <c r="D22" s="18">
        <v>13328302</v>
      </c>
      <c r="E22" s="18">
        <v>10984428</v>
      </c>
      <c r="F22" s="18">
        <v>10984428</v>
      </c>
      <c r="G22" s="18">
        <v>10984428</v>
      </c>
      <c r="H22" s="18">
        <v>10984428</v>
      </c>
      <c r="I22" s="18">
        <f>13328302-2343874</f>
        <v>10984428</v>
      </c>
      <c r="J22" s="18">
        <v>13328302</v>
      </c>
      <c r="K22" s="18">
        <v>13328302</v>
      </c>
      <c r="L22" s="18">
        <v>13328302</v>
      </c>
      <c r="M22" s="18">
        <v>13328302</v>
      </c>
      <c r="N22" s="18">
        <v>13328302</v>
      </c>
      <c r="O22" s="13"/>
      <c r="P22" s="13"/>
    </row>
    <row r="23" spans="1:16" x14ac:dyDescent="0.2">
      <c r="A23" s="6" t="s">
        <v>35</v>
      </c>
      <c r="B23" s="10">
        <f>+'[1]4_sz_melléklet'!V8</f>
        <v>24241000</v>
      </c>
      <c r="C23" s="18">
        <v>2020083</v>
      </c>
      <c r="D23" s="18">
        <v>2020083</v>
      </c>
      <c r="E23" s="18">
        <v>2020083</v>
      </c>
      <c r="F23" s="18">
        <v>2020083</v>
      </c>
      <c r="G23" s="18">
        <v>2020083</v>
      </c>
      <c r="H23" s="18">
        <v>2020083</v>
      </c>
      <c r="I23" s="18">
        <v>2020083</v>
      </c>
      <c r="J23" s="18">
        <v>2020083</v>
      </c>
      <c r="K23" s="18">
        <v>2020083</v>
      </c>
      <c r="L23" s="18">
        <v>2020083</v>
      </c>
      <c r="M23" s="18">
        <v>2020083</v>
      </c>
      <c r="N23" s="19">
        <v>2020087</v>
      </c>
      <c r="O23" s="13"/>
      <c r="P23" s="13"/>
    </row>
    <row r="24" spans="1:16" x14ac:dyDescent="0.2">
      <c r="A24" s="6" t="s">
        <v>36</v>
      </c>
      <c r="B24" s="10">
        <f>+'[1]4_sz_melléklet'!V9</f>
        <v>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3"/>
      <c r="P24" s="13"/>
    </row>
    <row r="25" spans="1:16" x14ac:dyDescent="0.2">
      <c r="A25" s="6" t="s">
        <v>37</v>
      </c>
      <c r="B25" s="10">
        <f>+'[1]4_sz_melléklet'!V10</f>
        <v>3536142</v>
      </c>
      <c r="C25" s="18">
        <v>260000</v>
      </c>
      <c r="D25" s="18">
        <v>260000</v>
      </c>
      <c r="E25" s="18">
        <v>260000</v>
      </c>
      <c r="F25" s="18">
        <v>260000</v>
      </c>
      <c r="G25" s="18">
        <v>260000</v>
      </c>
      <c r="H25" s="18">
        <v>260000</v>
      </c>
      <c r="I25" s="18">
        <v>260000</v>
      </c>
      <c r="J25" s="18">
        <v>260000</v>
      </c>
      <c r="K25" s="18">
        <v>260000</v>
      </c>
      <c r="L25" s="18">
        <v>260000</v>
      </c>
      <c r="M25" s="18">
        <f>260000+416142</f>
        <v>676142</v>
      </c>
      <c r="N25" s="19">
        <v>260000</v>
      </c>
      <c r="O25" s="13"/>
      <c r="P25" s="13"/>
    </row>
    <row r="26" spans="1:16" x14ac:dyDescent="0.2">
      <c r="A26" s="6" t="s">
        <v>38</v>
      </c>
      <c r="B26" s="10">
        <f>+'[1]4_sz_melléklet'!V11</f>
        <v>13446858</v>
      </c>
      <c r="C26" s="18"/>
      <c r="D26" s="18"/>
      <c r="E26" s="18">
        <v>12863000</v>
      </c>
      <c r="F26" s="18"/>
      <c r="G26" s="18"/>
      <c r="H26" s="18"/>
      <c r="I26" s="18"/>
      <c r="J26" s="18"/>
      <c r="K26" s="18"/>
      <c r="L26" s="18"/>
      <c r="M26" s="18">
        <v>-416142</v>
      </c>
      <c r="N26" s="19">
        <v>1000000</v>
      </c>
      <c r="O26" s="13"/>
      <c r="P26" s="13"/>
    </row>
    <row r="27" spans="1:16" x14ac:dyDescent="0.2">
      <c r="A27" s="6"/>
      <c r="B27" s="1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13"/>
    </row>
    <row r="28" spans="1:16" x14ac:dyDescent="0.2">
      <c r="A28" s="17" t="s">
        <v>39</v>
      </c>
      <c r="B28" s="27">
        <f>+'[1]4_sz_melléklet'!V16</f>
        <v>199836994</v>
      </c>
      <c r="C28" s="28"/>
      <c r="D28" s="28"/>
      <c r="E28" s="28"/>
      <c r="F28" s="28"/>
      <c r="G28" s="28"/>
      <c r="H28" s="28"/>
      <c r="I28" s="28"/>
      <c r="J28" s="28"/>
      <c r="L28" s="28"/>
      <c r="M28" s="28"/>
      <c r="N28" s="29"/>
      <c r="O28" s="13"/>
    </row>
    <row r="29" spans="1:16" x14ac:dyDescent="0.2">
      <c r="A29" s="6" t="s">
        <v>40</v>
      </c>
      <c r="B29" s="10">
        <f>+'[1]4_sz_melléklet'!T15</f>
        <v>0</v>
      </c>
      <c r="C29" s="2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  <c r="O29" s="13"/>
    </row>
    <row r="30" spans="1:16" x14ac:dyDescent="0.2">
      <c r="A30" s="6" t="s">
        <v>41</v>
      </c>
      <c r="B30" s="10">
        <f>+'[1]4_sz_melléklet'!V16</f>
        <v>199836994</v>
      </c>
      <c r="C30" s="18"/>
      <c r="D30" s="18">
        <v>5156064</v>
      </c>
      <c r="E30" s="18">
        <v>5000000</v>
      </c>
      <c r="F30" s="18">
        <v>10633596</v>
      </c>
      <c r="G30" s="18">
        <v>4955858</v>
      </c>
      <c r="H30" s="18">
        <v>4000195</v>
      </c>
      <c r="I30" s="18">
        <v>33978557</v>
      </c>
      <c r="J30" s="18"/>
      <c r="K30" s="18"/>
      <c r="L30" s="18"/>
      <c r="M30" s="18">
        <v>136112724</v>
      </c>
      <c r="N30" s="19"/>
      <c r="O30" s="13"/>
    </row>
    <row r="31" spans="1:16" x14ac:dyDescent="0.2">
      <c r="A31" s="6"/>
      <c r="B31" s="1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1:16" x14ac:dyDescent="0.2">
      <c r="A32" s="17" t="s">
        <v>42</v>
      </c>
      <c r="B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</row>
    <row r="33" spans="1:14" x14ac:dyDescent="0.2">
      <c r="A33" s="6" t="s">
        <v>43</v>
      </c>
      <c r="B33" s="10">
        <f>+'[1]4_sz_melléklet'!V23</f>
        <v>12859046</v>
      </c>
      <c r="C33" s="18">
        <v>9248157</v>
      </c>
      <c r="D33" s="18">
        <v>3610889</v>
      </c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 x14ac:dyDescent="0.2">
      <c r="A34" s="6" t="s">
        <v>44</v>
      </c>
      <c r="B34" s="10">
        <f>+'[1]4_sz_melléklet'!V22</f>
        <v>50000000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>
        <v>50000000</v>
      </c>
    </row>
    <row r="35" spans="1:14" x14ac:dyDescent="0.2">
      <c r="A35" s="17" t="s">
        <v>45</v>
      </c>
      <c r="B35" s="10">
        <f>+B34+B33+B30+B26+B25+B24+B22+B23+B21+B20</f>
        <v>749244331</v>
      </c>
      <c r="C35" s="10">
        <f>SUM(C20:C34)</f>
        <v>49615212</v>
      </c>
      <c r="D35" s="10">
        <f t="shared" ref="D35:N35" si="4">SUM(D20:D34)</f>
        <v>49134008</v>
      </c>
      <c r="E35" s="10">
        <f t="shared" si="4"/>
        <v>55886181</v>
      </c>
      <c r="F35" s="10">
        <f t="shared" si="4"/>
        <v>48656777</v>
      </c>
      <c r="G35" s="10">
        <f t="shared" si="4"/>
        <v>42979039</v>
      </c>
      <c r="H35" s="10">
        <f t="shared" si="4"/>
        <v>42023376</v>
      </c>
      <c r="I35" s="10">
        <f t="shared" si="4"/>
        <v>72001738</v>
      </c>
      <c r="J35" s="10">
        <f t="shared" si="4"/>
        <v>40367055</v>
      </c>
      <c r="K35" s="10">
        <f t="shared" si="4"/>
        <v>40367055</v>
      </c>
      <c r="L35" s="10">
        <f t="shared" si="4"/>
        <v>40367055</v>
      </c>
      <c r="M35" s="10">
        <f t="shared" si="4"/>
        <v>176479779</v>
      </c>
      <c r="N35" s="10">
        <f t="shared" si="4"/>
        <v>91367056</v>
      </c>
    </row>
    <row r="36" spans="1:14" x14ac:dyDescent="0.2">
      <c r="A36" s="3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1"/>
    </row>
    <row r="37" spans="1:14" x14ac:dyDescent="0.2">
      <c r="A37" s="32" t="s">
        <v>46</v>
      </c>
      <c r="B37" s="33">
        <f>+B17-B35</f>
        <v>0</v>
      </c>
      <c r="C37" s="33">
        <f>+C17-C35</f>
        <v>94035082</v>
      </c>
      <c r="D37" s="33">
        <f t="shared" ref="D37:N37" si="5">+D17-D35</f>
        <v>-6259459</v>
      </c>
      <c r="E37" s="33">
        <f t="shared" si="5"/>
        <v>-12072521</v>
      </c>
      <c r="F37" s="33">
        <f t="shared" si="5"/>
        <v>-8393117</v>
      </c>
      <c r="G37" s="33">
        <f t="shared" si="5"/>
        <v>52108831</v>
      </c>
      <c r="H37" s="33">
        <f t="shared" si="5"/>
        <v>8619477</v>
      </c>
      <c r="I37" s="33">
        <f t="shared" si="5"/>
        <v>-32227079</v>
      </c>
      <c r="J37" s="33">
        <f t="shared" si="5"/>
        <v>-103396</v>
      </c>
      <c r="K37" s="33">
        <f t="shared" si="5"/>
        <v>42776096</v>
      </c>
      <c r="L37" s="33">
        <f t="shared" si="5"/>
        <v>-903396</v>
      </c>
      <c r="M37" s="33">
        <f t="shared" si="5"/>
        <v>-87216120</v>
      </c>
      <c r="N37" s="34">
        <f t="shared" si="5"/>
        <v>-50364398</v>
      </c>
    </row>
    <row r="38" spans="1:14" ht="13.5" thickBot="1" x14ac:dyDescent="0.25">
      <c r="A38" s="35" t="s">
        <v>47</v>
      </c>
      <c r="B38" s="36"/>
      <c r="C38" s="37">
        <f>+C37</f>
        <v>94035082</v>
      </c>
      <c r="D38" s="37">
        <f>+C38+D37</f>
        <v>87775623</v>
      </c>
      <c r="E38" s="37">
        <f t="shared" ref="E38:N38" si="6">+D38+E37</f>
        <v>75703102</v>
      </c>
      <c r="F38" s="37">
        <f t="shared" si="6"/>
        <v>67309985</v>
      </c>
      <c r="G38" s="37">
        <f t="shared" si="6"/>
        <v>119418816</v>
      </c>
      <c r="H38" s="37">
        <f t="shared" si="6"/>
        <v>128038293</v>
      </c>
      <c r="I38" s="37">
        <f t="shared" si="6"/>
        <v>95811214</v>
      </c>
      <c r="J38" s="37">
        <f t="shared" si="6"/>
        <v>95707818</v>
      </c>
      <c r="K38" s="37">
        <f t="shared" si="6"/>
        <v>138483914</v>
      </c>
      <c r="L38" s="37">
        <f t="shared" si="6"/>
        <v>137580518</v>
      </c>
      <c r="M38" s="37">
        <f t="shared" si="6"/>
        <v>50364398</v>
      </c>
      <c r="N38" s="38">
        <f t="shared" si="6"/>
        <v>0</v>
      </c>
    </row>
  </sheetData>
  <mergeCells count="2">
    <mergeCell ref="A1:N1"/>
    <mergeCell ref="M2:N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&amp;R10.sz.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</vt:lpstr>
      <vt:lpstr>'7.'!Nyomtatási_terület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2021-05-31T12:59:40Z</dcterms:created>
  <dcterms:modified xsi:type="dcterms:W3CDTF">2021-05-31T13:16:58Z</dcterms:modified>
</cp:coreProperties>
</file>