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https://d.docs.live.net/783301117bb73a71/MUNKA/2021. április 19/17_2021_KOZLONY/20_2021/6_2021/"/>
    </mc:Choice>
  </mc:AlternateContent>
  <xr:revisionPtr revIDLastSave="0" documentId="8_{4637D233-5B27-4166-8504-F8218A851F3C}" xr6:coauthVersionLast="46" xr6:coauthVersionMax="46" xr10:uidLastSave="{00000000-0000-0000-0000-000000000000}"/>
  <bookViews>
    <workbookView xWindow="-120" yWindow="-120" windowWidth="29040" windowHeight="15840" tabRatio="850" firstSheet="3" activeTab="9"/>
  </bookViews>
  <sheets>
    <sheet name="A_költségvetés_bevételei_" sheetId="1" r:id="rId1"/>
    <sheet name="Működési célú állami tám (1.1)" sheetId="11" r:id="rId2"/>
    <sheet name="Működési_célú_tám_áll_bel_(1_2_" sheetId="3" r:id="rId3"/>
    <sheet name="Helyi_adó_bevételek_(2_3_)" sheetId="4" r:id="rId4"/>
    <sheet name="Egyéb_közhatalmi_bevételek_(2_4" sheetId="5" r:id="rId5"/>
    <sheet name="Működési_bevételek_(3_)" sheetId="6" r:id="rId6"/>
    <sheet name="Működési_célú_átv_pénz_(4_)" sheetId="7" r:id="rId7"/>
    <sheet name="Felhalmozási_célú_tám_ért__bev_" sheetId="8" r:id="rId8"/>
    <sheet name="Felhalmozási_bevételek_(6_)" sheetId="9" r:id="rId9"/>
    <sheet name="Felhalmozási_célú_átv_pénz_(7_)" sheetId="10" r:id="rId10"/>
  </sheets>
  <definedNames>
    <definedName name="Excel_BuiltIn_Print_Area" localSheetId="0">A_költségvetés_bevételei_!$A$1:$K$62</definedName>
    <definedName name="Excel_BuiltIn_Print_Area" localSheetId="7">'Helyi_adó_bevételek_(2_3_)'!$A$1:$G$31</definedName>
    <definedName name="Excel_BuiltIn_Print_Area" localSheetId="3">!#REF!</definedName>
    <definedName name="Excel_BuiltIn_Print_Area" localSheetId="5">'Működési_célú_tám_áll_bel_(1_2_'!$A$1:$H$45</definedName>
    <definedName name="Excel_BuiltIn_Print_Area" localSheetId="6">'Helyi_adó_bevételek_(2_3_)'!$A$1:$H$19</definedName>
    <definedName name="Excel_BuiltIn_Print_Area_1_1">!#REF!</definedName>
    <definedName name="Excel_BuiltIn_Print_Area_1_1_1_1">A_költségvetés_bevételei_!$A$1:$J$62</definedName>
    <definedName name="Excel_BuiltIn_Print_Area_1_1_1_1_1">A_költségvetés_bevételei_!$A$1:$H$62</definedName>
    <definedName name="Excel_BuiltIn_Print_Area_2_1">"['file:///_kozos/2013/K%C3%B6lts%C3%A9gvet%C3%A9s%202013/2.1%20%C3%A9s%202.1.1.xls'#$''.$A$1:.$G$162]"</definedName>
    <definedName name="Excel_BuiltIn_Print_Area_6_1">'Helyi_adó_bevételek_(2_3_)'!$A$1:$G$14</definedName>
    <definedName name="Excel_BuiltIn_Print_Area_6_1_1_1">'Helyi_adó_bevételek_(2_3_)'!$A$1:$E$14</definedName>
    <definedName name="Excel_BuiltIn_Print_Area_7">!#REF!</definedName>
    <definedName name="Excel_BuiltIn_Print_Area_8">!#REF!</definedName>
    <definedName name="Excel_BuiltIn_Print_Titles_2_1">"['file:///_kozos/2013/K%C3%B6lts%C3%A9gvet%C3%A9s%202013/2.1%20%C3%A9s%202.1.1.xls'#$''.$A$6:.$IP$8]"</definedName>
    <definedName name="_xlnm.Print_Area" localSheetId="0">A_költségvetés_bevételei_!$A$1:$L$62</definedName>
    <definedName name="_xlnm.Print_Area" localSheetId="4">'Egyéb_közhatalmi_bevételek_(2_4'!$A$1:$I$18</definedName>
    <definedName name="_xlnm.Print_Area" localSheetId="8">'Felhalmozási_bevételek_(6_)'!$A$1:$J$26</definedName>
    <definedName name="_xlnm.Print_Area" localSheetId="9">'Felhalmozási_célú_átv_pénz_(7_)'!$A$1:$H$23</definedName>
    <definedName name="_xlnm.Print_Area" localSheetId="7">Felhalmozási_célú_tám_ért__bev_!$A$1:$I$17</definedName>
    <definedName name="_xlnm.Print_Area" localSheetId="3">'Helyi_adó_bevételek_(2_3_)'!$A$1:$I$14</definedName>
    <definedName name="_xlnm.Print_Area" localSheetId="1">'Működési célú állami tám (1.1)'!$A$1:$I$132</definedName>
    <definedName name="_xlnm.Print_Area" localSheetId="5">'Működési_bevételek_(3_)'!$A$1:$I$43</definedName>
    <definedName name="_xlnm.Print_Area" localSheetId="6">'Működési_célú_átv_pénz_(4_)'!$A$1:$I$17</definedName>
    <definedName name="_xlnm.Print_Area" localSheetId="2">'Működési_célú_tám_áll_bel_(1_2_'!$A$1:$J$32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9" i="6" l="1"/>
  <c r="E17" i="6"/>
  <c r="F12" i="8"/>
  <c r="H12" i="8" s="1"/>
  <c r="F17" i="9"/>
  <c r="J14" i="1"/>
  <c r="I14" i="1"/>
  <c r="J39" i="1"/>
  <c r="I39" i="1"/>
  <c r="J32" i="1"/>
  <c r="I32" i="1"/>
  <c r="J35" i="1"/>
  <c r="J19" i="1" s="1"/>
  <c r="J12" i="1" s="1"/>
  <c r="J11" i="1" s="1"/>
  <c r="J10" i="1" s="1"/>
  <c r="I35" i="1"/>
  <c r="I19" i="1" s="1"/>
  <c r="I12" i="1" s="1"/>
  <c r="I11" i="1" s="1"/>
  <c r="I59" i="11"/>
  <c r="I54" i="11"/>
  <c r="I52" i="11"/>
  <c r="G38" i="11"/>
  <c r="G114" i="11"/>
  <c r="G129" i="11"/>
  <c r="I10" i="11"/>
  <c r="H40" i="1"/>
  <c r="H39" i="1" s="1"/>
  <c r="K39" i="1" s="1"/>
  <c r="F22" i="3"/>
  <c r="F12" i="3"/>
  <c r="F32" i="3" s="1"/>
  <c r="F14" i="9"/>
  <c r="I14" i="9" s="1"/>
  <c r="F12" i="9"/>
  <c r="F30" i="6"/>
  <c r="H30" i="6" s="1"/>
  <c r="H42" i="6"/>
  <c r="E20" i="6"/>
  <c r="I17" i="9"/>
  <c r="H20" i="1"/>
  <c r="K20" i="1" s="1"/>
  <c r="I129" i="11"/>
  <c r="H129" i="11"/>
  <c r="H37" i="1"/>
  <c r="K37" i="1" s="1"/>
  <c r="H38" i="1"/>
  <c r="K38" i="1"/>
  <c r="H36" i="1"/>
  <c r="K36" i="1" s="1"/>
  <c r="H41" i="1"/>
  <c r="K41" i="1"/>
  <c r="H22" i="1"/>
  <c r="K22" i="1" s="1"/>
  <c r="I41" i="11"/>
  <c r="I40" i="11"/>
  <c r="I38" i="11" s="1"/>
  <c r="H18" i="1" s="1"/>
  <c r="K18" i="1" s="1"/>
  <c r="H38" i="11"/>
  <c r="I33" i="11"/>
  <c r="I32" i="11"/>
  <c r="I26" i="11"/>
  <c r="I24" i="11" s="1"/>
  <c r="H16" i="1" s="1"/>
  <c r="K16" i="1" s="1"/>
  <c r="I23" i="11"/>
  <c r="I22" i="11"/>
  <c r="H43" i="1"/>
  <c r="K43" i="1" s="1"/>
  <c r="E12" i="4"/>
  <c r="H12" i="4"/>
  <c r="K44" i="1"/>
  <c r="H42" i="1"/>
  <c r="K42" i="1" s="1"/>
  <c r="F31" i="6"/>
  <c r="E28" i="6"/>
  <c r="E22" i="6"/>
  <c r="I115" i="11"/>
  <c r="H23" i="1"/>
  <c r="K23" i="1" s="1"/>
  <c r="H26" i="1"/>
  <c r="K26" i="1"/>
  <c r="H116" i="11"/>
  <c r="I113" i="11"/>
  <c r="H34" i="1" s="1"/>
  <c r="K34" i="1" s="1"/>
  <c r="I111" i="11"/>
  <c r="H33" i="1" s="1"/>
  <c r="I108" i="11"/>
  <c r="I107" i="11"/>
  <c r="H31" i="1" s="1"/>
  <c r="K31" i="1" s="1"/>
  <c r="I105" i="11"/>
  <c r="I104" i="11"/>
  <c r="I103" i="11" s="1"/>
  <c r="I97" i="11"/>
  <c r="I96" i="11"/>
  <c r="I95" i="11"/>
  <c r="I92" i="11"/>
  <c r="I90" i="11" s="1"/>
  <c r="I93" i="11"/>
  <c r="I91" i="11"/>
  <c r="I88" i="11"/>
  <c r="I89" i="11"/>
  <c r="I87" i="11"/>
  <c r="I85" i="11"/>
  <c r="I84" i="11"/>
  <c r="I80" i="11"/>
  <c r="I78" i="11" s="1"/>
  <c r="I81" i="11"/>
  <c r="I82" i="11"/>
  <c r="I79" i="11"/>
  <c r="I75" i="11"/>
  <c r="I73" i="11" s="1"/>
  <c r="I76" i="11"/>
  <c r="I77" i="11"/>
  <c r="I74" i="11"/>
  <c r="I70" i="11"/>
  <c r="I68" i="11" s="1"/>
  <c r="H29" i="1" s="1"/>
  <c r="K29" i="1" s="1"/>
  <c r="I71" i="11"/>
  <c r="I72" i="11"/>
  <c r="I69" i="11"/>
  <c r="I66" i="11"/>
  <c r="I63" i="11" s="1"/>
  <c r="H28" i="1" s="1"/>
  <c r="K28" i="1" s="1"/>
  <c r="I64" i="11"/>
  <c r="I58" i="11"/>
  <c r="H27" i="1"/>
  <c r="K27" i="1"/>
  <c r="I55" i="11"/>
  <c r="H24" i="1"/>
  <c r="K24" i="1"/>
  <c r="H51" i="11"/>
  <c r="H50" i="11"/>
  <c r="I17" i="11"/>
  <c r="I18" i="11"/>
  <c r="H16" i="11"/>
  <c r="I15" i="11"/>
  <c r="E11" i="6"/>
  <c r="H11" i="6"/>
  <c r="E23" i="6"/>
  <c r="H23" i="6" s="1"/>
  <c r="I12" i="9"/>
  <c r="H41" i="6"/>
  <c r="G10" i="6"/>
  <c r="G43" i="6" s="1"/>
  <c r="J51" i="1" s="1"/>
  <c r="F10" i="6"/>
  <c r="H16" i="6"/>
  <c r="H114" i="11"/>
  <c r="G21" i="10"/>
  <c r="G17" i="7"/>
  <c r="F17" i="7"/>
  <c r="I52" i="1" s="1"/>
  <c r="K52" i="1" s="1"/>
  <c r="E17" i="7"/>
  <c r="H52" i="1"/>
  <c r="H16" i="7"/>
  <c r="I31" i="3"/>
  <c r="H39" i="6"/>
  <c r="I18" i="9"/>
  <c r="H15" i="8"/>
  <c r="H14" i="7"/>
  <c r="G20" i="10"/>
  <c r="H20" i="6"/>
  <c r="H10" i="4"/>
  <c r="H12" i="3"/>
  <c r="H32" i="3"/>
  <c r="J45" i="1"/>
  <c r="G12" i="3"/>
  <c r="G32" i="3" s="1"/>
  <c r="I45" i="1" s="1"/>
  <c r="I26" i="3"/>
  <c r="G18" i="5"/>
  <c r="J50" i="1" s="1"/>
  <c r="F18" i="5"/>
  <c r="I50" i="1"/>
  <c r="E18" i="5"/>
  <c r="H18" i="5"/>
  <c r="H50" i="1"/>
  <c r="K50" i="1" s="1"/>
  <c r="H17" i="5"/>
  <c r="H11" i="9"/>
  <c r="G11" i="9"/>
  <c r="G10" i="9" s="1"/>
  <c r="G26" i="9" s="1"/>
  <c r="I57" i="1" s="1"/>
  <c r="I15" i="9"/>
  <c r="I20" i="9"/>
  <c r="H16" i="9"/>
  <c r="G16" i="9"/>
  <c r="I19" i="9"/>
  <c r="H16" i="8"/>
  <c r="I13" i="9"/>
  <c r="G17" i="8"/>
  <c r="J56" i="1" s="1"/>
  <c r="J54" i="1" s="1"/>
  <c r="J59" i="1" s="1"/>
  <c r="E17" i="8"/>
  <c r="H56" i="1" s="1"/>
  <c r="F23" i="10"/>
  <c r="J58" i="1"/>
  <c r="E23" i="10"/>
  <c r="I58" i="1" s="1"/>
  <c r="D23" i="10"/>
  <c r="G23" i="10" s="1"/>
  <c r="G22" i="10"/>
  <c r="G18" i="10"/>
  <c r="I23" i="3"/>
  <c r="I25" i="3"/>
  <c r="I24" i="3"/>
  <c r="G35" i="6"/>
  <c r="F35" i="6"/>
  <c r="H40" i="6"/>
  <c r="I25" i="9"/>
  <c r="H14" i="8"/>
  <c r="G28" i="6"/>
  <c r="I10" i="3"/>
  <c r="I11" i="3"/>
  <c r="I13" i="3"/>
  <c r="I14" i="3"/>
  <c r="I15" i="3"/>
  <c r="I16" i="3"/>
  <c r="I17" i="3"/>
  <c r="I18" i="3"/>
  <c r="I19" i="3"/>
  <c r="I20" i="3"/>
  <c r="I21" i="3"/>
  <c r="I27" i="3"/>
  <c r="I28" i="3"/>
  <c r="I29" i="3"/>
  <c r="I30" i="3"/>
  <c r="G19" i="10"/>
  <c r="H13" i="8"/>
  <c r="J52" i="1"/>
  <c r="H11" i="7"/>
  <c r="H15" i="7"/>
  <c r="G17" i="10"/>
  <c r="G16" i="10"/>
  <c r="G15" i="10"/>
  <c r="G14" i="10"/>
  <c r="G13" i="10"/>
  <c r="G12" i="10"/>
  <c r="G11" i="10"/>
  <c r="G10" i="10"/>
  <c r="I24" i="9"/>
  <c r="I23" i="9"/>
  <c r="I22" i="9"/>
  <c r="I21" i="9"/>
  <c r="H10" i="8"/>
  <c r="H13" i="7"/>
  <c r="H12" i="7"/>
  <c r="H10" i="7"/>
  <c r="H38" i="6"/>
  <c r="H37" i="6"/>
  <c r="H36" i="6"/>
  <c r="H34" i="6"/>
  <c r="H33" i="6"/>
  <c r="H32" i="6"/>
  <c r="H27" i="6"/>
  <c r="H26" i="6"/>
  <c r="H25" i="6"/>
  <c r="H24" i="6"/>
  <c r="H21" i="6"/>
  <c r="G18" i="6"/>
  <c r="F18" i="6"/>
  <c r="H17" i="6"/>
  <c r="H15" i="6"/>
  <c r="H14" i="6"/>
  <c r="H13" i="6"/>
  <c r="H16" i="5"/>
  <c r="H15" i="5"/>
  <c r="H14" i="5"/>
  <c r="H13" i="5"/>
  <c r="H12" i="5"/>
  <c r="H11" i="5"/>
  <c r="H10" i="5"/>
  <c r="G14" i="4"/>
  <c r="J49" i="1" s="1"/>
  <c r="F14" i="4"/>
  <c r="I49" i="1"/>
  <c r="I46" i="1" s="1"/>
  <c r="H13" i="4"/>
  <c r="H11" i="4"/>
  <c r="K61" i="1"/>
  <c r="K55" i="1"/>
  <c r="K48" i="1"/>
  <c r="K47" i="1"/>
  <c r="H31" i="6"/>
  <c r="H22" i="6"/>
  <c r="H11" i="8"/>
  <c r="H12" i="6"/>
  <c r="E35" i="6"/>
  <c r="H35" i="6" s="1"/>
  <c r="H10" i="9"/>
  <c r="H26" i="9"/>
  <c r="J57" i="1"/>
  <c r="F16" i="9"/>
  <c r="I16" i="9" s="1"/>
  <c r="H19" i="6"/>
  <c r="H29" i="6"/>
  <c r="E14" i="4"/>
  <c r="H49" i="1"/>
  <c r="H46" i="1" s="1"/>
  <c r="E10" i="6"/>
  <c r="I22" i="3"/>
  <c r="F11" i="9"/>
  <c r="F10" i="9" s="1"/>
  <c r="H14" i="4"/>
  <c r="I29" i="11"/>
  <c r="H17" i="1"/>
  <c r="K17" i="1" s="1"/>
  <c r="I83" i="11"/>
  <c r="I94" i="11"/>
  <c r="I21" i="11"/>
  <c r="H15" i="1" s="1"/>
  <c r="I20" i="11"/>
  <c r="H13" i="1" s="1"/>
  <c r="I86" i="11"/>
  <c r="I49" i="11"/>
  <c r="H25" i="1"/>
  <c r="K25" i="1" s="1"/>
  <c r="K40" i="1"/>
  <c r="H35" i="1"/>
  <c r="K35" i="1" s="1"/>
  <c r="F17" i="8"/>
  <c r="I56" i="1"/>
  <c r="I54" i="1" s="1"/>
  <c r="F26" i="9" l="1"/>
  <c r="I10" i="9"/>
  <c r="H54" i="1"/>
  <c r="K56" i="1"/>
  <c r="I10" i="1"/>
  <c r="J53" i="1"/>
  <c r="J60" i="1" s="1"/>
  <c r="J62" i="1" s="1"/>
  <c r="I59" i="1"/>
  <c r="K15" i="1"/>
  <c r="H14" i="1"/>
  <c r="K14" i="1" s="1"/>
  <c r="I32" i="3"/>
  <c r="H45" i="1"/>
  <c r="K45" i="1" s="1"/>
  <c r="K49" i="1"/>
  <c r="J46" i="1"/>
  <c r="K13" i="1"/>
  <c r="K46" i="1"/>
  <c r="H30" i="1"/>
  <c r="K30" i="1" s="1"/>
  <c r="K33" i="1"/>
  <c r="H32" i="1"/>
  <c r="K32" i="1" s="1"/>
  <c r="I110" i="11"/>
  <c r="I114" i="11" s="1"/>
  <c r="I120" i="11" s="1"/>
  <c r="I131" i="11" s="1"/>
  <c r="I11" i="9"/>
  <c r="H10" i="6"/>
  <c r="H58" i="1"/>
  <c r="K58" i="1" s="1"/>
  <c r="E18" i="6"/>
  <c r="I47" i="11"/>
  <c r="I12" i="3"/>
  <c r="F28" i="6"/>
  <c r="F43" i="6" s="1"/>
  <c r="I51" i="1" s="1"/>
  <c r="H17" i="8"/>
  <c r="H21" i="1"/>
  <c r="H17" i="7"/>
  <c r="E43" i="6" l="1"/>
  <c r="H18" i="6"/>
  <c r="K54" i="1"/>
  <c r="H59" i="1"/>
  <c r="K59" i="1" s="1"/>
  <c r="H19" i="1"/>
  <c r="K21" i="1"/>
  <c r="H28" i="6"/>
  <c r="I53" i="1"/>
  <c r="I60" i="1" s="1"/>
  <c r="I62" i="1" s="1"/>
  <c r="I26" i="9"/>
  <c r="H57" i="1"/>
  <c r="K57" i="1" s="1"/>
  <c r="K19" i="1" l="1"/>
  <c r="K12" i="1" s="1"/>
  <c r="K11" i="1" s="1"/>
  <c r="H12" i="1"/>
  <c r="H11" i="1" s="1"/>
  <c r="H10" i="1" s="1"/>
  <c r="H51" i="1"/>
  <c r="K51" i="1" s="1"/>
  <c r="H43" i="6"/>
  <c r="K10" i="1" l="1"/>
  <c r="H53" i="1"/>
  <c r="H60" i="1" l="1"/>
  <c r="K53" i="1"/>
  <c r="K60" i="1" l="1"/>
  <c r="H62" i="1"/>
  <c r="K62" i="1" s="1"/>
</calcChain>
</file>

<file path=xl/sharedStrings.xml><?xml version="1.0" encoding="utf-8"?>
<sst xmlns="http://schemas.openxmlformats.org/spreadsheetml/2006/main" count="817" uniqueCount="597">
  <si>
    <t>A</t>
  </si>
  <si>
    <t>B</t>
  </si>
  <si>
    <t>C</t>
  </si>
  <si>
    <t>D</t>
  </si>
  <si>
    <t>E</t>
  </si>
  <si>
    <t>F</t>
  </si>
  <si>
    <t>G</t>
  </si>
  <si>
    <t>H</t>
  </si>
  <si>
    <t>I</t>
  </si>
  <si>
    <t>Cím</t>
  </si>
  <si>
    <t>Alcím</t>
  </si>
  <si>
    <t>Jogcím</t>
  </si>
  <si>
    <t>Feladat</t>
  </si>
  <si>
    <t>MEGNEVEZÉS</t>
  </si>
  <si>
    <t>Összesen</t>
  </si>
  <si>
    <t>Kötelező feladat</t>
  </si>
  <si>
    <t>Önként vállalt feladat</t>
  </si>
  <si>
    <t>Állami (államigazgatási) feladat</t>
  </si>
  <si>
    <t>1.</t>
  </si>
  <si>
    <t>MŰKÖDÉSI CÉLÚ TÁMOGATÁSOK ÁLLAMHÁZTARTÁSON BELÜLRŐL</t>
  </si>
  <si>
    <t>Óvodaműködtetési támogatás</t>
  </si>
  <si>
    <t>Egyes szociális és gyermekjóléti feladatok támogatása</t>
  </si>
  <si>
    <t>Gyermekétkeztetés támogatása</t>
  </si>
  <si>
    <t>Működési célú költségvetési támogatások és kiegészítő támogatások</t>
  </si>
  <si>
    <t>1.2.</t>
  </si>
  <si>
    <t>Egyéb működési célú támogatások bevételei államháztartáson belülről</t>
  </si>
  <si>
    <t>2.</t>
  </si>
  <si>
    <t>KÖZHATALMI BEVÉTELEK</t>
  </si>
  <si>
    <t>2.1.</t>
  </si>
  <si>
    <t>Termőföld bérbeadásából származó jövedelem utáni személyi jövedelemadó</t>
  </si>
  <si>
    <t>2.2.</t>
  </si>
  <si>
    <t>2.3.</t>
  </si>
  <si>
    <t>2.4.</t>
  </si>
  <si>
    <t>Talajterhelési díj</t>
  </si>
  <si>
    <t>Egyéb közhatalmi bevételek</t>
  </si>
  <si>
    <t>3.</t>
  </si>
  <si>
    <t>MŰKÖDÉSI BEVÉTELEK</t>
  </si>
  <si>
    <t>4.</t>
  </si>
  <si>
    <t>MŰKÖDÉSI CÉLÚ ÁTVETT PÉNZESZKÖZÖK</t>
  </si>
  <si>
    <t>MŰKÖDÉSI KÖLTSÉGVETÉS BEVÉTELEI ÖSSZESEN</t>
  </si>
  <si>
    <t>5.</t>
  </si>
  <si>
    <t>FELHALMOZÁSI CÉLÚ TÁMOGATÁSOK ÁLLAMHÁZTARTÁSON BELÜLRŐL</t>
  </si>
  <si>
    <t>5.1.</t>
  </si>
  <si>
    <t>Felhalmozási célú önkormányzati támogatások</t>
  </si>
  <si>
    <t>5.2.</t>
  </si>
  <si>
    <t>Egyéb felhalmozási célú támogatások bevételei államháztartáson belülről</t>
  </si>
  <si>
    <t>6.</t>
  </si>
  <si>
    <t>FELHALMOZÁSI BEVÉTELEK</t>
  </si>
  <si>
    <t>7.</t>
  </si>
  <si>
    <t>FELHALMOZÁSI CÉLÚ ÁTVETT PÉNZESZKÖZÖK</t>
  </si>
  <si>
    <t>FELHALMOZÁSI KÖLTSÉGVETÉS BEVÉTELEI ÖSSZESEN</t>
  </si>
  <si>
    <t>ÖNKORMÁNYZAT KÖLTSÉGVETÉSI BEVÉTELEI ÖSSZESEN</t>
  </si>
  <si>
    <t>MINDÖSSZESEN</t>
  </si>
  <si>
    <t>(2. melléklet 1.2. alcím részletezése)</t>
  </si>
  <si>
    <t>1.2.1.</t>
  </si>
  <si>
    <t>1.2.2.</t>
  </si>
  <si>
    <t>1.2.3.</t>
  </si>
  <si>
    <t>1.2.3.1.</t>
  </si>
  <si>
    <t>Egységes területalapú támogatás</t>
  </si>
  <si>
    <t>1.2.3.2.</t>
  </si>
  <si>
    <t>1.2.3.3.</t>
  </si>
  <si>
    <t>Beruházási feladatokhoz kapcsolódó működési célú támogatás</t>
  </si>
  <si>
    <t>1.2.3.4.</t>
  </si>
  <si>
    <t>1.2.4.</t>
  </si>
  <si>
    <t>1.2.5.</t>
  </si>
  <si>
    <t>Egyéb működési célú támogatások</t>
  </si>
  <si>
    <t xml:space="preserve">                                                                                           ÖSSZESEN</t>
  </si>
  <si>
    <t>Vagyoni típusú adók (Építményadó)</t>
  </si>
  <si>
    <t>Vállalkozók kommunális adója</t>
  </si>
  <si>
    <t>Helyi iparűzési adó</t>
  </si>
  <si>
    <t>Idegenforgalmi adó</t>
  </si>
  <si>
    <t xml:space="preserve">                                                    ÖSSZESEN</t>
  </si>
  <si>
    <t xml:space="preserve">                                                   Megnevezés</t>
  </si>
  <si>
    <t>Környezetvédelmi bírság</t>
  </si>
  <si>
    <t>Természetvédelmi bírság</t>
  </si>
  <si>
    <t>Építésügyi bírság</t>
  </si>
  <si>
    <t>Szabálysértési pénz- és helyszíni bírság és a közlekedési szabályszegések után kiszabott közigazgatási bírság</t>
  </si>
  <si>
    <t>Pótlék, bírság</t>
  </si>
  <si>
    <t>Mezőőrszolgálati járulék</t>
  </si>
  <si>
    <t>Egyéb bírságok</t>
  </si>
  <si>
    <t xml:space="preserve">                       ÖSSZESEN</t>
  </si>
  <si>
    <t>Működési bevételek</t>
  </si>
  <si>
    <t>(2. melléklet 3. cím részletezése)</t>
  </si>
  <si>
    <t>3.1.</t>
  </si>
  <si>
    <t>Szolgáltatások ellenértéke</t>
  </si>
  <si>
    <t>3.1.1.</t>
  </si>
  <si>
    <t>Tárgyi eszközök bérbe adásából származó bevételek</t>
  </si>
  <si>
    <t>3.1.2.</t>
  </si>
  <si>
    <t>Egyéb szolgáltatások ellenértéke</t>
  </si>
  <si>
    <t>3.1.3.</t>
  </si>
  <si>
    <t>Közterület foglalási díj</t>
  </si>
  <si>
    <t>3.1.4.</t>
  </si>
  <si>
    <t>Zöldterület védelmi díj</t>
  </si>
  <si>
    <t>3.1.5.</t>
  </si>
  <si>
    <t>Településtervezési tevékenység bevétele</t>
  </si>
  <si>
    <t>3.2.</t>
  </si>
  <si>
    <t>Közvetített szolgáltatások ellenértéke</t>
  </si>
  <si>
    <t>3.3.</t>
  </si>
  <si>
    <t>Tulajdonosi bevételek</t>
  </si>
  <si>
    <t>3.3.1.</t>
  </si>
  <si>
    <t>Önkormányzati vagyon üzemeltetéséből származó bevételek</t>
  </si>
  <si>
    <t>3.3.2.</t>
  </si>
  <si>
    <t>Parkoló bérleti díj</t>
  </si>
  <si>
    <t>3.3.3.</t>
  </si>
  <si>
    <t>Földterület bérbeadása</t>
  </si>
  <si>
    <t>3.3.4.</t>
  </si>
  <si>
    <t>3.3.5.</t>
  </si>
  <si>
    <t>Önkormányzati többségi tulajdonú vállalkozástól kapott osztalék</t>
  </si>
  <si>
    <t>3.3.6.</t>
  </si>
  <si>
    <t>Részesedések után kapott osztalék</t>
  </si>
  <si>
    <t>3.3.7.</t>
  </si>
  <si>
    <t>Sportrendezvényekhez kapcsolódó bérleti díj</t>
  </si>
  <si>
    <t>3.4.</t>
  </si>
  <si>
    <t>Ellátási díjak</t>
  </si>
  <si>
    <t>3.5.</t>
  </si>
  <si>
    <t>Áfa bevételek, visszatérülések összesen</t>
  </si>
  <si>
    <t>3.5.1</t>
  </si>
  <si>
    <t>3.5.2.</t>
  </si>
  <si>
    <t>3.5.3.</t>
  </si>
  <si>
    <t>Általános forgalmi adó visszatérítése</t>
  </si>
  <si>
    <t>3.6.</t>
  </si>
  <si>
    <t>Kamatbevételek</t>
  </si>
  <si>
    <t>3.7.</t>
  </si>
  <si>
    <t>Egyéb pénzügyi műveletek bevételei</t>
  </si>
  <si>
    <t>3.8.</t>
  </si>
  <si>
    <t>Biztosító által fizetett kártérítés</t>
  </si>
  <si>
    <t>3.9.</t>
  </si>
  <si>
    <t>Egyéb működési bevételek</t>
  </si>
  <si>
    <t>3.9.1.</t>
  </si>
  <si>
    <t>Ajánlati biztosítékok, pályázati díjak</t>
  </si>
  <si>
    <t>3.9.2.</t>
  </si>
  <si>
    <t>Kötbér, késedelmi kamat</t>
  </si>
  <si>
    <t>3.9.3.</t>
  </si>
  <si>
    <t>Kerekítési különbözet (1 és 2 forintos érmék kivonása miatt)</t>
  </si>
  <si>
    <t>3.9.4.</t>
  </si>
  <si>
    <t>Egyéb bevételek</t>
  </si>
  <si>
    <t xml:space="preserve">                                            ÖSSZESEN</t>
  </si>
  <si>
    <t>Működési célú átvett pénzeszközök</t>
  </si>
  <si>
    <t>(2. melléklet 4. cím részletezése)</t>
  </si>
  <si>
    <t>4.1.</t>
  </si>
  <si>
    <t>4.2.</t>
  </si>
  <si>
    <t>Működési célú átvett pénzeszközök háztartásoktól</t>
  </si>
  <si>
    <t>4.3.</t>
  </si>
  <si>
    <t>Működési célú átvett pénzeszközök vállalkozásoktól</t>
  </si>
  <si>
    <t>4.4.</t>
  </si>
  <si>
    <t>Működési célú átvett pénzeszközök külföldi kormányoktól és nemzetközi szervezetektől</t>
  </si>
  <si>
    <t xml:space="preserve">                ÖSSZESEN</t>
  </si>
  <si>
    <t>(2. melléklet 5.2. alcím részletezése)</t>
  </si>
  <si>
    <t>5.2.1.</t>
  </si>
  <si>
    <t>5.2.2.</t>
  </si>
  <si>
    <t>5.2.3.</t>
  </si>
  <si>
    <t>Felhalmozási bevételek</t>
  </si>
  <si>
    <t>(2. melléklet 6. cím részletezése)</t>
  </si>
  <si>
    <t xml:space="preserve">                                                      Megnevezés</t>
  </si>
  <si>
    <t>6.1.</t>
  </si>
  <si>
    <t>Ingatlanok értékesítése</t>
  </si>
  <si>
    <t>6.1.1.</t>
  </si>
  <si>
    <t>Telekértékesítés bevétele összesen</t>
  </si>
  <si>
    <t>6.1.1.1.</t>
  </si>
  <si>
    <t>Telekértékesítés bevétele (egyéb tulajdonszerzési jogcímen)</t>
  </si>
  <si>
    <t>6.1.1.2.</t>
  </si>
  <si>
    <t>Telekértékesítés bevétele (ingatlancsere jogcímen)</t>
  </si>
  <si>
    <t>6.1.2.</t>
  </si>
  <si>
    <t>Beépített ingatlanok értékesítése összesen</t>
  </si>
  <si>
    <t>6.1.2.1.</t>
  </si>
  <si>
    <t>Beépített ingatlanok értékesítése (egyéb tulajdonszerzési jogcímen)</t>
  </si>
  <si>
    <t>6.1.2.2.</t>
  </si>
  <si>
    <t>Beépített ingatlanok értékesítése (ingatlancsere jogcímen)</t>
  </si>
  <si>
    <t>6.1.3.</t>
  </si>
  <si>
    <t>Lakásalap bevételei</t>
  </si>
  <si>
    <t>6.1.4.</t>
  </si>
  <si>
    <t>Termőföld értékesítés bevétele</t>
  </si>
  <si>
    <t>6.2.</t>
  </si>
  <si>
    <t>Egyéb tárgyi eszközök értékesítése</t>
  </si>
  <si>
    <t>6.3.</t>
  </si>
  <si>
    <t>Részesedések értékesítése</t>
  </si>
  <si>
    <t>6.4.</t>
  </si>
  <si>
    <t xml:space="preserve">                                                       ÖSSZESEN</t>
  </si>
  <si>
    <t>Felhalmozási célú átvett pénzeszközök</t>
  </si>
  <si>
    <t>(2. melléklet 7. cím részletezése)</t>
  </si>
  <si>
    <t>7.1.</t>
  </si>
  <si>
    <t>Felhalmozási célú garancia- és kezességvállalásból származó megtérülések</t>
  </si>
  <si>
    <t>7.2.</t>
  </si>
  <si>
    <t>Felhalmozási célú átvett pénzeszközök vállalkozásoktól</t>
  </si>
  <si>
    <t>7.3.</t>
  </si>
  <si>
    <t>Felhalmozási célú átvett pénzeszközök háztartásoktól</t>
  </si>
  <si>
    <t>7.4.</t>
  </si>
  <si>
    <t>Helyi lakástámogatási kölcsönök visszatérülése</t>
  </si>
  <si>
    <t>7.5.</t>
  </si>
  <si>
    <t>Dolgozói lakástámogatási kölcsönök visszatérülése</t>
  </si>
  <si>
    <t>7.6.</t>
  </si>
  <si>
    <t>Debreceni Viziközmű Társulattal összefüggő bevételek</t>
  </si>
  <si>
    <t>7.7.</t>
  </si>
  <si>
    <t>Olajfa Lakópark Viziközmű Társulattal összefüggő bevételek</t>
  </si>
  <si>
    <t>7.8.</t>
  </si>
  <si>
    <t>Szennyvízcsatorna Nagymacs + 12 utca bevétele</t>
  </si>
  <si>
    <t>1.2.3.6.</t>
  </si>
  <si>
    <t>1.2.3.5.</t>
  </si>
  <si>
    <t>4.5.</t>
  </si>
  <si>
    <t>Működési célú átvett pénzeszközök egyéb civil szervezetektől</t>
  </si>
  <si>
    <t>TOP-6.9.1-15 Társadalmi együttműködés erősítés Nagymacs városrészen</t>
  </si>
  <si>
    <t>1.2.3.7.</t>
  </si>
  <si>
    <t>1.2.3.8.</t>
  </si>
  <si>
    <t>1.2.3.9.</t>
  </si>
  <si>
    <t>1.2.3.10.</t>
  </si>
  <si>
    <t>Egyéb fejezeti kezelésű előirányzatok</t>
  </si>
  <si>
    <t>7.9.</t>
  </si>
  <si>
    <t xml:space="preserve">Egyéb felhalmozási célú átvett pénzeszközök </t>
  </si>
  <si>
    <t>Működési célú átvett pénzeszközök nonprofit gazdasági társaságoktól</t>
  </si>
  <si>
    <t>Működési célú támogatások központi költségvetési szervektől</t>
  </si>
  <si>
    <t>Működési célú támogatások központi kezelésű előirányzatoktól</t>
  </si>
  <si>
    <t>Működési célú támogatások fejezeti kezelésű előirányzatoktól</t>
  </si>
  <si>
    <t>Működési célú támogatások helyi önkormányzatoktól</t>
  </si>
  <si>
    <t>Felhalmozási célú támogatások bevételei (egyéb fejezeti kezelésű előirányzatok)</t>
  </si>
  <si>
    <t>Felhalmozási célú támogatások bevételei (EU-s programok)</t>
  </si>
  <si>
    <t>Helyi adó bevételek</t>
  </si>
  <si>
    <t>Az önkormányzat költségvetési bevételei</t>
  </si>
  <si>
    <t>Fejezeti kezelésű előirányzatok EU-s programokra és azok hazai társfinanszírozása</t>
  </si>
  <si>
    <t>1.2.6.</t>
  </si>
  <si>
    <t xml:space="preserve">Működési célú támogatások elkülönített állami pénzalapoktól </t>
  </si>
  <si>
    <t>Egyéb működési célú támogatások DMJV Önkormányzata irányítása alá tartozó költségvetési szervektől</t>
  </si>
  <si>
    <t>1.2.7.</t>
  </si>
  <si>
    <t>Központi költségvetési szervektől származó felhalmozási célú bevételek</t>
  </si>
  <si>
    <t>5.2.4.</t>
  </si>
  <si>
    <t>Parkolóalap bevételei</t>
  </si>
  <si>
    <t>7.10.</t>
  </si>
  <si>
    <t>Bölcsőde, mini bölcsőde támogatása</t>
  </si>
  <si>
    <t>Év közben induló pályázatok működési célú támogatás</t>
  </si>
  <si>
    <t>Helyi közösségfejlesztés működési célú támogatás</t>
  </si>
  <si>
    <t>Interreg Europe-STRING projekt támogatása</t>
  </si>
  <si>
    <t>KAB-KEF Kábítószer Egyeztető Fórumok támogatás</t>
  </si>
  <si>
    <t>1.2.3.11.</t>
  </si>
  <si>
    <t>Óvodai és iskolai szociális segítő tevékenység támogatása</t>
  </si>
  <si>
    <t>Bölcsődei üzemeltetési támogatás</t>
  </si>
  <si>
    <t>ÉNY-i Gazdasági Övezet kialakításával összefüggő Áfa visszatérítés</t>
  </si>
  <si>
    <t>5.2.5.</t>
  </si>
  <si>
    <t>Felhalmozási célú támogatás helyi önkormányzatok és költségvetési szerveiktől</t>
  </si>
  <si>
    <t>Immateriális javak értékesítése</t>
  </si>
  <si>
    <t>Sorszám</t>
  </si>
  <si>
    <t>Jogcím (Kvt. tv. melléklete alapján)</t>
  </si>
  <si>
    <t>Állami támogatás megnevezése</t>
  </si>
  <si>
    <t>Fajlagos összeg
(Ft-ban)</t>
  </si>
  <si>
    <t>Mutató</t>
  </si>
  <si>
    <t>Számított támogatás
(Ft-ban)</t>
  </si>
  <si>
    <t>Önkormányzati hivatal működésének támogatása</t>
  </si>
  <si>
    <t>A zöldterület-gazdálkodással kapcsolatos feladatok ellátásának támogatása</t>
  </si>
  <si>
    <t>Közvilágítás fenntartásának támogatása</t>
  </si>
  <si>
    <t>Köztemető fenntartással kapcsolatos feladatok támogatása</t>
  </si>
  <si>
    <t>Közutak fenntartásának támogatása</t>
  </si>
  <si>
    <t>Egyéb önkormányzati kötelező feladatok támogatása</t>
  </si>
  <si>
    <t>Lakott külterülettel kapcsolatos feladatok támogatása</t>
  </si>
  <si>
    <t>2.m.V. SZH</t>
  </si>
  <si>
    <t>Nem közművel összegyűjtött háztartási szennyvíz ártalmatlanítása</t>
  </si>
  <si>
    <t>Család- és gyermekjóléti szolgálat</t>
  </si>
  <si>
    <t>Család- és gyermekjóléti központ</t>
  </si>
  <si>
    <t>Időskorúak nappali intézményi ellátása</t>
  </si>
  <si>
    <t>Intézmény-üzemeltetési támogatás</t>
  </si>
  <si>
    <t>A települési önkormányzatok által biztosított egyes szociális szakosított ellátások, valamint a gyermekek átmeneti gondozásával kapcsolatos feladatok támogatása</t>
  </si>
  <si>
    <t>A települési önkormányzatok szociális, gyermekjóléti és gyermekétkeztetési feladatainak támogatása</t>
  </si>
  <si>
    <t>VÁRHATÓ ÁLLAMI TÁMOGATÁSOK, MELYEKRŐL A MINISZTÉRIUM MÉG NEM DÖNTÖTT</t>
  </si>
  <si>
    <t>VÁRHATÓ ÖSSZES ÁLLAMI TÁMOGATÁS</t>
  </si>
  <si>
    <t>Kiszámlázott általános forgalmi adó, Értékesített tárgyi eszközök és immateriális javak Áfa-ja</t>
  </si>
  <si>
    <t>3.9.5.</t>
  </si>
  <si>
    <t>Előző költségvetési éveket érintő visszatérítések, visszafizetések</t>
  </si>
  <si>
    <t>5.2.6.</t>
  </si>
  <si>
    <t>ROHU CBC Incubator</t>
  </si>
  <si>
    <t>ROHU EduCultCentre</t>
  </si>
  <si>
    <t>1.2.3.12.</t>
  </si>
  <si>
    <t>1.2.3.13.</t>
  </si>
  <si>
    <t>Bölcsődei szakemberek fejlesztése</t>
  </si>
  <si>
    <t>7.11.</t>
  </si>
  <si>
    <t>Megyei hatókörű városi múzeumok feladatainak támogatása</t>
  </si>
  <si>
    <t xml:space="preserve">Megyei hatókörű városi könyvtárak feladatainak támogatása </t>
  </si>
  <si>
    <t>6.1.1.3.</t>
  </si>
  <si>
    <t>6.1.1.4.</t>
  </si>
  <si>
    <t>6.1.2.3.</t>
  </si>
  <si>
    <t>6.1.2.4.</t>
  </si>
  <si>
    <t>ÉNY-i Gazdasági Övezet kialakítása (beépítetlen terület ingatlancsere jogcím)</t>
  </si>
  <si>
    <t>ÉNY-i Gazdasági Övezet kialakítása (beépített ingatlanok értékesítése)</t>
  </si>
  <si>
    <t>ÉNY-i Gazdasági Övezet kialakítása (beépített terület ingatlancsere jogcím)</t>
  </si>
  <si>
    <t>ÉNY-i Gazdasági Övezet kialakítása (beépítetlen terület értékesítése)</t>
  </si>
  <si>
    <t>lásd az 5. melléklet alatt a kiadási részletezőknél</t>
  </si>
  <si>
    <t>ASP részletező kód</t>
  </si>
  <si>
    <t>Ft-ban</t>
  </si>
  <si>
    <t>1.2.3.14.</t>
  </si>
  <si>
    <t xml:space="preserve">Észak-Nyugati Gazdasági Övezet fejlesztése 1592/2018. (XI. 22.) Korm.határozat (fejezeti kezelésű előirányzatok) </t>
  </si>
  <si>
    <t>3.3.8.</t>
  </si>
  <si>
    <t>Önkormányzati vagyon vagyonkezelésbe adásából származó bevételek</t>
  </si>
  <si>
    <t>Önkormányzati vagyon üzemeltetéséből, koncesszióból származó bevételek</t>
  </si>
  <si>
    <t>Óvoda napi nyitvatartási ideje eléri a nyolc órát</t>
  </si>
  <si>
    <t>Óvoda napi nyitvatartási ideje nem éri el a nyolc órát, de eléri a hat órát</t>
  </si>
  <si>
    <t xml:space="preserve">Óvodaműködtetési támogatás </t>
  </si>
  <si>
    <t>A települési önkormányzatok egyes köznevelési feladatainak támogatása</t>
  </si>
  <si>
    <t>Társulás által fenntartott óvodákba bejáró gyermekek utaztatásának támogatása</t>
  </si>
  <si>
    <t>Alapfokozatú végzettségű pedagógus II. kategóriába sorolt pedagógusok kiegészítő támogatása, akik a minősítést 2020. január 1-jei átsorolással szerezték meg</t>
  </si>
  <si>
    <t>Alapfokozatú végzettségű mesterpedagógus kategóriába sorolt pedagógusok kiegészítő támogatása, akik a minősítést 2020. január 1-jei átsorolással szerezték meg</t>
  </si>
  <si>
    <t>A települési önkormányzatok szociális feladatainak egyéb támogatása</t>
  </si>
  <si>
    <t xml:space="preserve">Szociális étkeztetés-társulás által történő feladatellátás </t>
  </si>
  <si>
    <t>Hajléktalanok nappali intézményi ellátása</t>
  </si>
  <si>
    <t>Családi bölcsőde</t>
  </si>
  <si>
    <t>Gyvt. 145. § (2c) bekezdés b) pontja alapján befogadást nyert napközbeni gyermekfelügyelet</t>
  </si>
  <si>
    <t>Hajléktalanok átmeneti intézményei</t>
  </si>
  <si>
    <t xml:space="preserve">kizárólag lakhatási szolgáltatás </t>
  </si>
  <si>
    <t>Támogató szolgáltatás</t>
  </si>
  <si>
    <t>támogató szolgáltatás - alaptámogatás</t>
  </si>
  <si>
    <t>támogató szolgáltatás - teljesítménytámogatás</t>
  </si>
  <si>
    <t>Közösségi alapellátások</t>
  </si>
  <si>
    <t>A finanszírozás szempontjából elismert dolgozók bértámogatása</t>
  </si>
  <si>
    <t xml:space="preserve">Megyeszékhely megyei jogú városok és Szentendre Város Önkormányzata közművelődési feladatainak támogatása </t>
  </si>
  <si>
    <t>Települési önkormányzatok nyilvános könyvtári és a közművelődési feladatainak támogatása</t>
  </si>
  <si>
    <t xml:space="preserve">Megyei hatókörű városi könyvtár kistelepülési könyvtári célú kiegészítő támogatása </t>
  </si>
  <si>
    <t>Határátkelőhelyek fenntartásának támogatása</t>
  </si>
  <si>
    <t>A települési önkormányzatok kulturális feladatainak támogatása</t>
  </si>
  <si>
    <t>Kiegészítő támogatás a pedagógusok és a pedagógusok szakképzettséggel rendelkező segítők  minősítéséből adódó többletkiadásokhoz</t>
  </si>
  <si>
    <t>Kiegészítő támogatás a pedagógusok és a pedagógus szakképzettséggel rendelkező segítők minősítéséből adódó többletkiadásokhoz</t>
  </si>
  <si>
    <t>Tácművészeti szervezetek finanszírozása</t>
  </si>
  <si>
    <t>A HELYI ÖNKORMÁNYZATOK KIEGÉSZÍTŐ TÁMOGATÁSAI</t>
  </si>
  <si>
    <t>3.m.</t>
  </si>
  <si>
    <t>2.m.</t>
  </si>
  <si>
    <t>HELYI ÖNKORMÁNYZATOK ÁLTALÁNOS MŰKÖDÉSÉNEK ÉS ÁGAZATI FELADATAINAK TÁMOGATÁSA</t>
  </si>
  <si>
    <t>2. m. és 3.m.</t>
  </si>
  <si>
    <t>Urban Innovative Actions-Relight up!</t>
  </si>
  <si>
    <t>LIFE IP HUNGAirY</t>
  </si>
  <si>
    <t>7.12.</t>
  </si>
  <si>
    <t>Felhalmozási célú átvett pénzeszközök külföldi kormányoktól és nemzetközi szervezetektől</t>
  </si>
  <si>
    <t>Felhalmozási célú átvett pénzeszközök állami többségi tulajdonú nem pénzügyi vállalkozásoktól</t>
  </si>
  <si>
    <t>7.13.</t>
  </si>
  <si>
    <t>Működési célú átvett pénzeszközök állami többségi tulajdonú nem pénzügyi vállalkozásoktól</t>
  </si>
  <si>
    <t>4.6.</t>
  </si>
  <si>
    <t>5.2.7.</t>
  </si>
  <si>
    <t>1.2.8.</t>
  </si>
  <si>
    <t>Fertőző megbetegedések megelőzése, járványügyi ellátásokkal összefüggő bevételek</t>
  </si>
  <si>
    <t>4.7.</t>
  </si>
  <si>
    <t>Debrecen Városi Segélyalap bevételei</t>
  </si>
  <si>
    <t>3.1.6.</t>
  </si>
  <si>
    <t xml:space="preserve">Nyilvános illemhely üzemeltetéséből származó bevétel </t>
  </si>
  <si>
    <t>3.10.</t>
  </si>
  <si>
    <r>
      <t>Készletértékesítés ellenértéke</t>
    </r>
    <r>
      <rPr>
        <sz val="14"/>
        <color indexed="8"/>
        <rFont val="Arial"/>
        <family val="2"/>
        <charset val="238"/>
      </rPr>
      <t xml:space="preserve"> </t>
    </r>
  </si>
  <si>
    <t>2021. évi eredeti előirányzat</t>
  </si>
  <si>
    <t xml:space="preserve">2.m.1.1.1.1. </t>
  </si>
  <si>
    <t xml:space="preserve">2.m.1.1.1.2. </t>
  </si>
  <si>
    <t>2.m.1.1.1.4.</t>
  </si>
  <si>
    <t>2.m.1.1.1.5.</t>
  </si>
  <si>
    <t>2.m.1.1.1.3.</t>
  </si>
  <si>
    <t>2.m.1.1.1.6.</t>
  </si>
  <si>
    <t>2.m. 1.1.1.7.</t>
  </si>
  <si>
    <t>2.m.1.1.2.</t>
  </si>
  <si>
    <t>2.m.1.1.</t>
  </si>
  <si>
    <t>A települési önkormányzatok működésének általános támogaátsa</t>
  </si>
  <si>
    <t>Szolidaritási hozzájárulás</t>
  </si>
  <si>
    <t>2.m.1.1.3.</t>
  </si>
  <si>
    <t>2. m.1.2.1</t>
  </si>
  <si>
    <t>2.m.1.2.1.1.</t>
  </si>
  <si>
    <t>2.m.1.2.1.2.</t>
  </si>
  <si>
    <t>Pedagógusok átlagbéralapú támogatása: Napi nyolc órát elérő nyitvatartási idővel rendelkező óvodában</t>
  </si>
  <si>
    <t>2.m.1.2.2.1.</t>
  </si>
  <si>
    <t>2.m.1.2.5.1.1.</t>
  </si>
  <si>
    <t>2.m.1.2.5.1.2.</t>
  </si>
  <si>
    <t>pedagógus szakképzettséggel nem rendelkező segítők átlagbéralapú támogatása</t>
  </si>
  <si>
    <t>pedagógus szakképzettséggel rendelkező segítők átlagbéralaú támogatása</t>
  </si>
  <si>
    <t>2.m. 1.2.2.2.</t>
  </si>
  <si>
    <t>Pedagógusok átlagbéralapú támogatása: Napi hat órát elérő, nyolc órát el nem érő nyitvatartási idővel rendelkező óvodában</t>
  </si>
  <si>
    <t>2.m.1.2.5.2.1.</t>
  </si>
  <si>
    <t>Padagógus szakképzettséggel nem rendelkező segítők átlagbéralapú támogatása</t>
  </si>
  <si>
    <t>2.m.1.2.5.2.2.</t>
  </si>
  <si>
    <t>Pedagógus szakképzettséggel rendelkező segítők átlagbéralapú támogatása</t>
  </si>
  <si>
    <t>2. m.1.2.6.</t>
  </si>
  <si>
    <t>2m. 1.2.6</t>
  </si>
  <si>
    <t>2. m.1.2.3.</t>
  </si>
  <si>
    <t>1.2.3.1.1</t>
  </si>
  <si>
    <t>2. m. 1.2.3.1.1.1.1.</t>
  </si>
  <si>
    <t>2. m. 1.2.3.1.1.1.2.</t>
  </si>
  <si>
    <t>2.m. 1.3.2.1.</t>
  </si>
  <si>
    <t>2.m.1.3.2.2.</t>
  </si>
  <si>
    <t>2.m.1.3.2.3.1.</t>
  </si>
  <si>
    <t>2.m.1.3.2.3.2.</t>
  </si>
  <si>
    <t>2.m.1.3.2.4.1.</t>
  </si>
  <si>
    <t>2.m.1.3.2.4.2</t>
  </si>
  <si>
    <t>2.m.1.3.2.4.3</t>
  </si>
  <si>
    <t>2.m.1.3.2.5.</t>
  </si>
  <si>
    <t>2.m.1.3.2.6.2.</t>
  </si>
  <si>
    <t>2.m.1.3.2.6.1.</t>
  </si>
  <si>
    <t>2.m.1.3.2.6.3.</t>
  </si>
  <si>
    <t>Falugondnoki vagy tanyagondnoki szolgáltatás összesen</t>
  </si>
  <si>
    <t xml:space="preserve">Időskorúak nappali intézményi ellátása-társulás által történő feladatellátás </t>
  </si>
  <si>
    <t>Foglalkoztatási támogatásban részesülő időskorúak nappali intézményben ellátottak - önálló feladatellátás</t>
  </si>
  <si>
    <t>2.m.1.3.2.6.4.</t>
  </si>
  <si>
    <t>Foglalkoztatási támogatásban részesülő időskorúak nappali intézményben ellátottak - társulás által történő feladatellátás</t>
  </si>
  <si>
    <t>2.m.1.3.2.7.1.</t>
  </si>
  <si>
    <t>Fogyatékos személyek nappali intézményi ellátása - önálló feladatellátás</t>
  </si>
  <si>
    <t>Fogyatékos személyek nappali intézményi ellátása - társulás által történő feladatellátás</t>
  </si>
  <si>
    <t>2.m.1.3.2.7.2.</t>
  </si>
  <si>
    <t>2.m.1.3.2.7.3.</t>
  </si>
  <si>
    <t>Foglalkoztatási támogatásban részesülő fogyatékos nappali intézményben ellátottak - önálló feladatellátás</t>
  </si>
  <si>
    <t>2.m.1.3.2.7.4.</t>
  </si>
  <si>
    <t>Foglalkoztatási támogatásban részesülő fogyatékos nappali intézményben ellátottak  - társulás által történő feladatellátás</t>
  </si>
  <si>
    <t>Demens személyek nappali intézményi ellátása</t>
  </si>
  <si>
    <t>Demens személyek nappali intézményi ellátása  - önálló feladatellátás</t>
  </si>
  <si>
    <t>2.m.1.3.2.8.1.</t>
  </si>
  <si>
    <t>2.m.1.3.2.8.2.</t>
  </si>
  <si>
    <t>Demens személyek nappali intézményi ellátása - társulás által történő feladatellátás</t>
  </si>
  <si>
    <t>2.m.1.3.2.8.3.</t>
  </si>
  <si>
    <t>Foglalkoztatási támogatásban részesülő demens nappali intézményben ellátott  - önálló feladatellátás</t>
  </si>
  <si>
    <t>Foglalkoztatási támogatásban részesülő demens nappali intézményben ellátottak - társulás által történő feladatellátás</t>
  </si>
  <si>
    <t>2.m.1.3.2.8.4.</t>
  </si>
  <si>
    <t>2.m.1.3.2.6.</t>
  </si>
  <si>
    <t>2.m.1.3.2.7.</t>
  </si>
  <si>
    <t>2.m.1.3.2.8.</t>
  </si>
  <si>
    <t>Fogyatékos személyek nappali intézményi ellátása</t>
  </si>
  <si>
    <t>2.m.1.3.2.9.1.</t>
  </si>
  <si>
    <t>Pszichiátriai betegek nappali intézményi ellátása - önálló feladatellátás</t>
  </si>
  <si>
    <t>Pszichiátriai betegek nappali intézményi ellátása - társulás által történő feladatellátás</t>
  </si>
  <si>
    <t>2.m.1.3.2.9.2.</t>
  </si>
  <si>
    <t>Foglalkoztatási támogatásban részesülő, nappali intézményben ellátott pszichiátriai betegek  - önálló feladatellátás</t>
  </si>
  <si>
    <t>2.m.1.3.2.9.3.</t>
  </si>
  <si>
    <t>Foglalkoztatási támogatásban részesülő, nappali intézményben ellátott pszichiátriai betegek  - társulás által történő feladatellátás</t>
  </si>
  <si>
    <t>2.m.1.3.2.9.4.</t>
  </si>
  <si>
    <t>Pszichiátriai nappali intézményi ellátása</t>
  </si>
  <si>
    <t>Szenvedélybetegek nappali intézményi ellátása</t>
  </si>
  <si>
    <t>2.m.1.3.2.9.</t>
  </si>
  <si>
    <t>2.m.1.3.2.10.</t>
  </si>
  <si>
    <t>Szenvedélybetegek nappali intézményi ellátása - őnálló feladatellátás</t>
  </si>
  <si>
    <t>Szenvedélybetegek nappali intézményi ellátása - társulás által történő feladatellátás</t>
  </si>
  <si>
    <t>2.m.1.3.2.10.1.</t>
  </si>
  <si>
    <t>2.m.1.3.2.10.2.</t>
  </si>
  <si>
    <t>2.m.1.3.2.10.3.</t>
  </si>
  <si>
    <t>2.m.1.3.2.10.4.</t>
  </si>
  <si>
    <t>Foglalkoztatási támogatásban részesülő, nappali intézményben ellátott szenvedélybetegek - önálló feladatellátás</t>
  </si>
  <si>
    <t>Foglalkoztatási támogatásban részesülő, nappali intézményben ellátott szenvedélybetegek - társulás álat történő feladatellátás</t>
  </si>
  <si>
    <t>2.m.1.3.2.11.</t>
  </si>
  <si>
    <t>2.m.1.3.2.11.1.</t>
  </si>
  <si>
    <t>2.m.1.3.2.11.2.</t>
  </si>
  <si>
    <t>Hajléktalanok nappali intézményi ellátása - önálló feladatellátás</t>
  </si>
  <si>
    <t>Hajléktalanok nappali intézményi ellátása - társulás által történő feladatellátás</t>
  </si>
  <si>
    <t>Családi bölcsőde- önálló feladatellátás</t>
  </si>
  <si>
    <t>Családi bölcsőde - társulás által történő feladatellátás</t>
  </si>
  <si>
    <t>2.m.1.3.2.12.</t>
  </si>
  <si>
    <t>2.m.1.3.2.12.1.</t>
  </si>
  <si>
    <t>2.m.1.3.2.12.2.</t>
  </si>
  <si>
    <t>2.m.1.3.2.12.3.</t>
  </si>
  <si>
    <t>2.m.1.3.2.13.</t>
  </si>
  <si>
    <t>2.m.1.3.2.13.1.</t>
  </si>
  <si>
    <t>hajléktalanok átmeneti szállása önálló feladatellátás</t>
  </si>
  <si>
    <t>Hajléktalanok átmeneti szállása, időszakos férőhely - társulás által történő feladatellátás</t>
  </si>
  <si>
    <t>2.m.1.3.2.13.6.</t>
  </si>
  <si>
    <t>2.m.1.3.2.13.9.</t>
  </si>
  <si>
    <t>2.m.1.3.2.14.</t>
  </si>
  <si>
    <t>2.m.1.3.2.14.1.</t>
  </si>
  <si>
    <t>2.m.1.3.2.14.2.</t>
  </si>
  <si>
    <t>Pszichiátriai betegek részére nyújtott közösségi alapellátás - alaptámogatás</t>
  </si>
  <si>
    <t>Pszichiátriai betegek részére nyújtott közösségi alapellátás - teljesítménytámogatás</t>
  </si>
  <si>
    <t>Szenvedélybetegek részére nyújtott közösségi alapellátás - alaptámogatás</t>
  </si>
  <si>
    <t>Szenvedélybetegek részére nyújtott közösségi alapellátás - teljesítménytámogatás</t>
  </si>
  <si>
    <t>2.m.1.3.2.15.</t>
  </si>
  <si>
    <t>2.m.1.3.2.15.1.1.</t>
  </si>
  <si>
    <t>2.m.1.3.2.15.1.2.</t>
  </si>
  <si>
    <t>2.m.1.3.2.15.2.1.</t>
  </si>
  <si>
    <t>2.m.1.3.2.15.2.2.</t>
  </si>
  <si>
    <t>2.m.1.3.3.2.</t>
  </si>
  <si>
    <t>2.m.1.3.3.1.1.</t>
  </si>
  <si>
    <t>Felsőfokú végzettségű kisgyermeknevelő, szaktanácsadók bértámogatása</t>
  </si>
  <si>
    <t>Bölcsődei dajkák, középfokú végzettségű kisgyermeknevelők, szaktanácsadók bértámogatása</t>
  </si>
  <si>
    <t>2.m.1.3.3.1.2.</t>
  </si>
  <si>
    <t>2.m.1.3.3.</t>
  </si>
  <si>
    <t>2.m.1.3.4.</t>
  </si>
  <si>
    <t>2.m.1.3.4.1.</t>
  </si>
  <si>
    <t>Bértámogatás</t>
  </si>
  <si>
    <t>2.m.1.3.4.2</t>
  </si>
  <si>
    <t>2.m.1.4.1.1.</t>
  </si>
  <si>
    <t>2.m.1.4.1.2.</t>
  </si>
  <si>
    <t>2.m.1.4.2.</t>
  </si>
  <si>
    <t>Intézményi gyermekétkeztetés - bértámogatás</t>
  </si>
  <si>
    <t>Intézményi gyermekétkeztetés - üzemeltetési támogatás</t>
  </si>
  <si>
    <t>Szünidei étkeztetésének támogatása</t>
  </si>
  <si>
    <t>2.m.1.4.</t>
  </si>
  <si>
    <t>2.m.1.5.1.</t>
  </si>
  <si>
    <t>2.m.1.5.2.</t>
  </si>
  <si>
    <t>2.m.1.5.5.</t>
  </si>
  <si>
    <t>2.m.1.5.</t>
  </si>
  <si>
    <t>2.m.1.2.</t>
  </si>
  <si>
    <t>A költségvetési szerveknél foglalkoztatottak 2020. évi áthúzódó és 2021. évi kompenzációja</t>
  </si>
  <si>
    <t>1.3.2.1 től 1.3.2.5-ig</t>
  </si>
  <si>
    <t>Települési önkormányzatok általános működésének és ágazati feladatainak támogatása</t>
  </si>
  <si>
    <t>Jogcímszám</t>
  </si>
  <si>
    <t>Az óvodában foglalkoztatott pedagógusok átlagbéralapú támogatása</t>
  </si>
  <si>
    <t>Az óvodában foglalkotatott pedagógusuk nevelő munkáját közvetlenül segítők átlagbéralapú támogatása</t>
  </si>
  <si>
    <t>Szociális étkezés</t>
  </si>
  <si>
    <t xml:space="preserve">Szociális étkeztetés-önálló feladatellátás </t>
  </si>
  <si>
    <t>Falugondnoki és tanyagondnoki szolgáltatás</t>
  </si>
  <si>
    <t>Intézményi gyermekétkeztetés támogatása</t>
  </si>
  <si>
    <t>Megyeszékhely megyei jogú városok közművelődési feladatainak támogatása</t>
  </si>
  <si>
    <t>3.m. 2.2.3.</t>
  </si>
  <si>
    <t>3.m. 2.3.2.1.</t>
  </si>
  <si>
    <t>3.m. 2.3.2.4.</t>
  </si>
  <si>
    <t>A települési Önkormányzatok könyvtári célú érdekeltségnövelő támogatása</t>
  </si>
  <si>
    <t>Felhalmozási célú támogatások központi kezelésű előirányzatoktól</t>
  </si>
  <si>
    <t>3.m. 2.3.2.2.</t>
  </si>
  <si>
    <t>3.m. 2.3.2.5.</t>
  </si>
  <si>
    <t>3.m. 2.3.2.6.</t>
  </si>
  <si>
    <t>Zeneművészeti szervezetek támogatása</t>
  </si>
  <si>
    <t>4795127085 Ft kell szerintem ide a visszaigénylésbe</t>
  </si>
  <si>
    <t>Helyi önkormányzatok kiegészítő támogatása</t>
  </si>
  <si>
    <t>Szociális ágazati összevont pótlék és egészségügyi kiegészítő pótlék</t>
  </si>
  <si>
    <t>1.1</t>
  </si>
  <si>
    <t>1.1.1.3.2.</t>
  </si>
  <si>
    <t>1.1.1.4.1.</t>
  </si>
  <si>
    <t>1.1.2.</t>
  </si>
  <si>
    <t>1.1.1.5.</t>
  </si>
  <si>
    <t>1.1.1.5.2.</t>
  </si>
  <si>
    <t>1.1.1.5.3.</t>
  </si>
  <si>
    <t>A települési önkormányzatok működésének általános támogatása</t>
  </si>
  <si>
    <t>A települési önkormányzatok egyes szociális és gyermekjóléti feladatainak támogatása</t>
  </si>
  <si>
    <t>A települési önkormányzatok gyermekétkeztetési feladatainak támogatása</t>
  </si>
  <si>
    <t>A települési önkormányzatok szociális és gyermekjóléti feladatainak egyéb támogatása</t>
  </si>
  <si>
    <t>Szociális segítés (Házi segítségnyújtás)</t>
  </si>
  <si>
    <t>Személyi gondozás - önálló feladatellátás (Házi segítségnyújtás)</t>
  </si>
  <si>
    <t>Személyi gondozás-társulás által történő feladatellátás  (Házi segítségnyújtás)</t>
  </si>
  <si>
    <t>1.1.2.3.</t>
  </si>
  <si>
    <t>1.1.2.5.</t>
  </si>
  <si>
    <t>Megyei hatókörű városi múzeumok és könyvtárak feladatainak támogatása</t>
  </si>
  <si>
    <t>Minősítést 2020. jan. 1.-jéig történő átsorolással megszerező</t>
  </si>
  <si>
    <t>Alapfokozatú végzettségű pedagógus II. kategóriába sorolt pedagógusok kiegészítő támogatása, akik a minősítést 2021. január 1-jei átsorolással szerezték meg</t>
  </si>
  <si>
    <t>Alapfokozatú végzettségű mesterpedagógus kategóriába sorolt pedagógusok kiegészítő támogatása, akik a minősítést 2021. január 1-jei átsorolással szerezték meg</t>
  </si>
  <si>
    <t>Minősítést 2021. jan. 1.-jéig történő átsorolással megszerező</t>
  </si>
  <si>
    <t>1.2.3.2.1</t>
  </si>
  <si>
    <t>2. m. 1.2.3.2.1.1.1.</t>
  </si>
  <si>
    <t>2. m. 1.2.3.2.1.1.2.</t>
  </si>
  <si>
    <t>Házi segitségnyújtás (szociális segítés, személyi gondozás)</t>
  </si>
  <si>
    <t>* egyeztetés alatt</t>
  </si>
  <si>
    <t>2. m.1.2.2.</t>
  </si>
  <si>
    <t>2. m. 1.2.5.</t>
  </si>
  <si>
    <t>Az óvodában foglalkoztatott pedagógusok nevelőmunkáját közvetlenül segítők átlagbéralapú támogatása</t>
  </si>
  <si>
    <t>3.m. 2.2.2.</t>
  </si>
  <si>
    <t>2. m. 1.3 és 1.4.</t>
  </si>
  <si>
    <t>3.11.</t>
  </si>
  <si>
    <t>Széchenyi terves lakások üzemeltetésével kapcsolatos bevételek</t>
  </si>
  <si>
    <t xml:space="preserve"> </t>
  </si>
  <si>
    <t>Települési önkormányzatok általános működésének és ágazati feladatainak támogatása és helyi önkormányzatok kiegészítő támogatása</t>
  </si>
  <si>
    <t>Települési önkormányzatok általános működésének és ágazati feladatainak támogatása és helyi önkormányzatok kiegészítő támogatása
(2. melléklet 1.1. alcím részletezése)</t>
  </si>
  <si>
    <t>J</t>
  </si>
  <si>
    <t>Eredeti előirányzat</t>
  </si>
  <si>
    <t>Beruházási feladatokhoz kapcsolódó felhalmozási célú átvett pénzeszközök</t>
  </si>
  <si>
    <t>Feladatszám</t>
  </si>
  <si>
    <t>A.) Önkormányzat alaptevékenységének bevételei</t>
  </si>
  <si>
    <t>B.) Önkormányzat vállalkozási tevékenységének bevételei</t>
  </si>
  <si>
    <t>Észak-Nyugati Gazdasági Övezet fejlesztése 1592/2018. (XI. 22.) Korm.határozat alapján (fejezeti kezelésű előirányzatok)</t>
  </si>
  <si>
    <t>(2. melléklet 2.3. alcím részletezése)</t>
  </si>
  <si>
    <t>(2. melléklet 2.4.  alcím részletezése)</t>
  </si>
  <si>
    <t>2.3.1.</t>
  </si>
  <si>
    <t>2.3.2.</t>
  </si>
  <si>
    <t>2.3.3.</t>
  </si>
  <si>
    <t>2.3.4.</t>
  </si>
  <si>
    <t>2.4.1.</t>
  </si>
  <si>
    <t>2.4.2.</t>
  </si>
  <si>
    <t>2.4.3.</t>
  </si>
  <si>
    <t>2.4.4.</t>
  </si>
  <si>
    <t>2.4.5.</t>
  </si>
  <si>
    <t>2.4.6.</t>
  </si>
  <si>
    <t>2.4.7.</t>
  </si>
  <si>
    <t>2.4.8.</t>
  </si>
  <si>
    <t>1.1.1.</t>
  </si>
  <si>
    <t>1.1.1.1.</t>
  </si>
  <si>
    <t>1.1.1.2.</t>
  </si>
  <si>
    <t>1.1.1.2.1.</t>
  </si>
  <si>
    <t>1.1.1.2.2.</t>
  </si>
  <si>
    <t>1.1.1.2.3.</t>
  </si>
  <si>
    <t>1.1.1.2.4.</t>
  </si>
  <si>
    <t>1.1.1.3.</t>
  </si>
  <si>
    <t>1.1.1.3.1.</t>
  </si>
  <si>
    <t>1.1.1.3.2.1.</t>
  </si>
  <si>
    <t>1.1.1.3.2.2.</t>
  </si>
  <si>
    <t>1.1.1.3.2.3.</t>
  </si>
  <si>
    <t>1.1.1.3.2.4.</t>
  </si>
  <si>
    <t>.1.1.1.3.2.5</t>
  </si>
  <si>
    <t>1.1.1.3.2.6.</t>
  </si>
  <si>
    <t>1.1.1.3.2.7.</t>
  </si>
  <si>
    <t>1.1.1.3.2.8.</t>
  </si>
  <si>
    <t>1.1.1.3.3.</t>
  </si>
  <si>
    <t>1.1.1.3.4.</t>
  </si>
  <si>
    <t>1.1.1.4.2.</t>
  </si>
  <si>
    <t>1.1.1.4.</t>
  </si>
  <si>
    <t>1.1.1.5.1.</t>
  </si>
  <si>
    <t>1.1.2.1.</t>
  </si>
  <si>
    <t>1.1.2.2.</t>
  </si>
  <si>
    <t>1.1.2.4.</t>
  </si>
  <si>
    <t>K</t>
  </si>
  <si>
    <t>L</t>
  </si>
  <si>
    <t>2.1. melléklet a 6/2021. (II. 26.) önkormányzati rendelethez</t>
  </si>
  <si>
    <t>2. melléklet a 6/2021. (II. 26.) önkormányzati rendelethez</t>
  </si>
  <si>
    <t>2.2. melléklet a 6/2021. (II. 26.) önkormányzati rendelethez</t>
  </si>
  <si>
    <t>2.3. melléklet a 6/2021. (II. 26.) önkormányzati rendelethez</t>
  </si>
  <si>
    <t>2.4. melléklet a 6/2021. (II. 26.) önkormányzati rendelethez</t>
  </si>
  <si>
    <t>2.5. melléklet a 6/2021. (II. 26.) önkormányzati rendelethez</t>
  </si>
  <si>
    <t>2.6. melléklet a 6/2021. (II. 26.) önkormányzati rendelethez</t>
  </si>
  <si>
    <t>2.7. melléklet a 6/2021. (II. 26.) önkormányzati rendelethez</t>
  </si>
  <si>
    <t>2.8. melléklet a 6/2021. (II. 26.) önkormányzati rendelethez</t>
  </si>
  <si>
    <t>2.9. melléklet a 6/2021. (II. 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</si>
</sst>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1" formatCode="_-* #,##0.00\ _F_t_-;\-* #,##0.00\ _F_t_-;_-* &quot;-&quot;??\ _F_t_-;_-@_-"/>
    <numFmt numFmtId="180" formatCode="yyyy\-mm\-dd"/>
    <numFmt numFmtId="181" formatCode="mmm&quot; &quot;d&quot;.&quot;"/>
    <numFmt numFmtId="182" formatCode="&quot; &quot;#,##0.00&quot;     &quot;;&quot;-&quot;#,##0.00&quot;     &quot;;&quot; -&quot;#&quot;     &quot;;@&quot; &quot;"/>
    <numFmt numFmtId="183" formatCode="#,##0.00&quot; &quot;[$Ft-40E];[Red]&quot;-&quot;#,##0.00&quot; &quot;[$Ft-40E]"/>
    <numFmt numFmtId="184" formatCode="_-* #,##0\ _F_t_-;\-* #,##0\ _F_t_-;_-* &quot;-&quot;??\ _F_t_-;_-@_-"/>
    <numFmt numFmtId="185" formatCode="&quot; &quot;#,##0.00&quot;    &quot;;&quot;-&quot;#,##0.00&quot;    &quot;;&quot; -&quot;00&quot;    &quot;;@&quot; &quot;"/>
    <numFmt numFmtId="187" formatCode="&quot; &quot;0&quot;    &quot;;&quot;-&quot;0&quot;    &quot;;&quot; -&quot;00&quot;    &quot;;@&quot; &quot;"/>
    <numFmt numFmtId="207" formatCode="#,##0_ ;\-#,##0\ "/>
    <numFmt numFmtId="208" formatCode="#,##0.0"/>
  </numFmts>
  <fonts count="73">
    <font>
      <sz val="11"/>
      <color rgb="FF000000"/>
      <name val="Calibri"/>
      <family val="2"/>
      <charset val="238"/>
    </font>
    <font>
      <sz val="14"/>
      <name val="Arial"/>
      <family val="2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4"/>
      <name val="Arial"/>
      <family val="2"/>
      <charset val="238"/>
    </font>
    <font>
      <sz val="14"/>
      <color indexed="8"/>
      <name val="Arial"/>
      <family val="2"/>
      <charset val="238"/>
    </font>
    <font>
      <sz val="14"/>
      <name val="Arial1"/>
      <charset val="238"/>
    </font>
    <font>
      <sz val="14"/>
      <name val="Calibri Light"/>
      <family val="2"/>
      <charset val="238"/>
    </font>
    <font>
      <b/>
      <sz val="20"/>
      <name val="Calibri Light"/>
      <family val="2"/>
      <charset val="238"/>
    </font>
    <font>
      <b/>
      <sz val="14"/>
      <name val="Arial1"/>
      <charset val="238"/>
    </font>
    <font>
      <b/>
      <sz val="14"/>
      <name val="Calibri Light"/>
      <family val="2"/>
      <charset val="238"/>
    </font>
    <font>
      <strike/>
      <sz val="14"/>
      <name val="Arial1"/>
      <charset val="238"/>
    </font>
    <font>
      <b/>
      <strike/>
      <sz val="14"/>
      <name val="Arial1"/>
      <charset val="238"/>
    </font>
    <font>
      <sz val="11"/>
      <color rgb="FF000000"/>
      <name val="Calibri"/>
      <family val="2"/>
      <charset val="238"/>
    </font>
    <font>
      <sz val="10"/>
      <color rgb="FF000000"/>
      <name val="Arial1"/>
      <charset val="238"/>
    </font>
    <font>
      <sz val="10"/>
      <color rgb="FF000000"/>
      <name val="Arial11"/>
      <charset val="238"/>
    </font>
    <font>
      <b/>
      <i/>
      <sz val="16"/>
      <color rgb="FF000000"/>
      <name val="Calibri"/>
      <family val="2"/>
      <charset val="238"/>
    </font>
    <font>
      <sz val="10"/>
      <color rgb="FF000000"/>
      <name val="Arial2"/>
      <charset val="238"/>
    </font>
    <font>
      <sz val="11"/>
      <color rgb="FF000000"/>
      <name val="Arial"/>
      <family val="2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Times New Roman1"/>
      <charset val="238"/>
    </font>
    <font>
      <sz val="10"/>
      <color rgb="FF000000"/>
      <name val="Arial CE"/>
      <charset val="238"/>
    </font>
    <font>
      <sz val="10"/>
      <color rgb="FF000000"/>
      <name val="Arial CE1"/>
      <charset val="238"/>
    </font>
    <font>
      <sz val="12"/>
      <color rgb="FF000000"/>
      <name val="Times New Roman1"/>
      <charset val="238"/>
    </font>
    <font>
      <b/>
      <i/>
      <u/>
      <sz val="11"/>
      <color rgb="FF000000"/>
      <name val="Calibri"/>
      <family val="2"/>
      <charset val="238"/>
    </font>
    <font>
      <b/>
      <u/>
      <sz val="14"/>
      <color rgb="FF000000"/>
      <name val="Arial1"/>
      <charset val="238"/>
    </font>
    <font>
      <sz val="14"/>
      <color rgb="FF000000"/>
      <name val="Arial1"/>
      <charset val="238"/>
    </font>
    <font>
      <b/>
      <sz val="14"/>
      <color rgb="FF000000"/>
      <name val="Arial1"/>
      <charset val="238"/>
    </font>
    <font>
      <b/>
      <sz val="10"/>
      <color rgb="FF000000"/>
      <name val="Arial CE"/>
      <charset val="238"/>
    </font>
    <font>
      <sz val="12"/>
      <color rgb="FF000000"/>
      <name val="Arial1"/>
      <charset val="238"/>
    </font>
    <font>
      <sz val="11"/>
      <color rgb="FF000000"/>
      <name val="Times New Roman CE"/>
      <charset val="238"/>
    </font>
    <font>
      <sz val="11"/>
      <color rgb="FF000000"/>
      <name val="Arial1"/>
      <charset val="238"/>
    </font>
    <font>
      <b/>
      <sz val="11"/>
      <color rgb="FF000000"/>
      <name val="Times New Roman CE"/>
      <charset val="238"/>
    </font>
    <font>
      <sz val="14"/>
      <color rgb="FF000000"/>
      <name val="Arial"/>
      <family val="2"/>
      <charset val="238"/>
    </font>
    <font>
      <sz val="14"/>
      <color rgb="FF000000"/>
      <name val="Arial CE"/>
      <charset val="238"/>
    </font>
    <font>
      <b/>
      <u/>
      <sz val="9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u/>
      <sz val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4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4"/>
      <color rgb="FF000000"/>
      <name val="Calibri"/>
      <family val="2"/>
      <charset val="238"/>
    </font>
    <font>
      <sz val="9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sz val="14"/>
      <color rgb="FFFF0000"/>
      <name val="Arial1"/>
      <charset val="238"/>
    </font>
    <font>
      <b/>
      <sz val="8"/>
      <color rgb="FFFF0000"/>
      <name val="Arial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14"/>
      <color rgb="FFFF0000"/>
      <name val="Calibri Light"/>
      <family val="2"/>
      <charset val="238"/>
    </font>
    <font>
      <sz val="24"/>
      <color rgb="FFFF0000"/>
      <name val="Arial1"/>
      <charset val="238"/>
    </font>
    <font>
      <b/>
      <sz val="20"/>
      <color rgb="FFFF0000"/>
      <name val="Calibri Light"/>
      <family val="2"/>
      <charset val="238"/>
    </font>
    <font>
      <sz val="11"/>
      <color rgb="FFFF0000"/>
      <name val="Calibri Light"/>
      <family val="2"/>
      <charset val="238"/>
    </font>
    <font>
      <sz val="8"/>
      <color rgb="FFFF0000"/>
      <name val="Arial"/>
      <family val="2"/>
      <charset val="238"/>
    </font>
    <font>
      <sz val="8"/>
      <color rgb="FF000000"/>
      <name val="Arial1"/>
      <charset val="238"/>
    </font>
    <font>
      <b/>
      <sz val="16"/>
      <color rgb="FF000000"/>
      <name val="Arial1"/>
      <charset val="238"/>
    </font>
    <font>
      <b/>
      <sz val="18"/>
      <color rgb="FF000000"/>
      <name val="Arial1"/>
      <charset val="238"/>
    </font>
    <font>
      <b/>
      <sz val="16"/>
      <color rgb="FF000000"/>
      <name val="Arial CE"/>
      <charset val="238"/>
    </font>
    <font>
      <b/>
      <u/>
      <sz val="22"/>
      <color rgb="FF000000"/>
      <name val="Arial1"/>
      <charset val="238"/>
    </font>
    <font>
      <b/>
      <sz val="8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u/>
      <sz val="14"/>
      <name val="Calibri"/>
      <family val="2"/>
      <charset val="238"/>
      <scheme val="minor"/>
    </font>
    <font>
      <b/>
      <u/>
      <sz val="16"/>
      <color rgb="FF000000"/>
      <name val="Arial1"/>
      <charset val="238"/>
    </font>
    <font>
      <sz val="11"/>
      <color rgb="FFFF0000"/>
      <name val="Times New Roman CE"/>
      <charset val="238"/>
    </font>
  </fonts>
  <fills count="10">
    <fill>
      <patternFill patternType="none"/>
    </fill>
    <fill>
      <patternFill patternType="gray125"/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rgb="FFFFF2CC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36">
    <xf numFmtId="0" fontId="0" fillId="0" borderId="0"/>
    <xf numFmtId="182" fontId="19" fillId="0" borderId="0" applyFont="0" applyBorder="0" applyProtection="0"/>
    <xf numFmtId="171" fontId="19" fillId="0" borderId="0" applyFont="0" applyFill="0" applyBorder="0" applyAlignment="0" applyProtection="0"/>
    <xf numFmtId="182" fontId="20" fillId="0" borderId="0" applyBorder="0" applyProtection="0"/>
    <xf numFmtId="182" fontId="21" fillId="0" borderId="0" applyBorder="0" applyProtection="0"/>
    <xf numFmtId="185" fontId="19" fillId="0" borderId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/>
    </xf>
    <xf numFmtId="0" fontId="22" fillId="0" borderId="0" applyNumberFormat="0" applyBorder="0" applyProtection="0">
      <alignment horizontal="center" textRotation="90"/>
    </xf>
    <xf numFmtId="0" fontId="22" fillId="0" borderId="0" applyNumberFormat="0" applyBorder="0" applyProtection="0">
      <alignment horizontal="center" textRotation="90"/>
    </xf>
    <xf numFmtId="0" fontId="20" fillId="0" borderId="0" applyNumberFormat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3" fillId="0" borderId="0"/>
    <xf numFmtId="0" fontId="21" fillId="0" borderId="0" applyNumberFormat="0" applyBorder="0" applyProtection="0"/>
    <xf numFmtId="0" fontId="24" fillId="0" borderId="0"/>
    <xf numFmtId="0" fontId="25" fillId="0" borderId="0" applyNumberFormat="0" applyBorder="0" applyProtection="0"/>
    <xf numFmtId="0" fontId="26" fillId="0" borderId="0" applyNumberFormat="0" applyBorder="0" applyProtection="0"/>
    <xf numFmtId="0" fontId="27" fillId="0" borderId="0" applyNumberFormat="0" applyBorder="0" applyProtection="0"/>
    <xf numFmtId="0" fontId="28" fillId="0" borderId="0" applyNumberFormat="0" applyBorder="0" applyProtection="0"/>
    <xf numFmtId="0" fontId="19" fillId="0" borderId="0" applyNumberFormat="0" applyFont="0" applyBorder="0" applyProtection="0"/>
    <xf numFmtId="0" fontId="19" fillId="0" borderId="0"/>
    <xf numFmtId="0" fontId="2" fillId="0" borderId="0"/>
    <xf numFmtId="0" fontId="20" fillId="0" borderId="0"/>
    <xf numFmtId="0" fontId="20" fillId="0" borderId="0" applyNumberFormat="0" applyBorder="0" applyProtection="0"/>
    <xf numFmtId="0" fontId="27" fillId="0" borderId="0"/>
    <xf numFmtId="0" fontId="29" fillId="0" borderId="0"/>
    <xf numFmtId="0" fontId="30" fillId="0" borderId="0" applyNumberFormat="0" applyBorder="0" applyProtection="0"/>
    <xf numFmtId="0" fontId="30" fillId="0" borderId="0" applyNumberFormat="0" applyBorder="0" applyProtection="0"/>
    <xf numFmtId="183" fontId="30" fillId="0" borderId="0" applyBorder="0" applyProtection="0"/>
    <xf numFmtId="183" fontId="30" fillId="0" borderId="0" applyBorder="0" applyProtection="0"/>
    <xf numFmtId="9" fontId="19" fillId="0" borderId="0" applyFont="0" applyFill="0" applyBorder="0" applyAlignment="0" applyProtection="0"/>
  </cellStyleXfs>
  <cellXfs count="393">
    <xf numFmtId="0" fontId="0" fillId="0" borderId="0" xfId="0"/>
    <xf numFmtId="0" fontId="31" fillId="0" borderId="0" xfId="0" applyFont="1" applyFill="1" applyAlignment="1">
      <alignment horizontal="center" vertical="center"/>
    </xf>
    <xf numFmtId="3" fontId="32" fillId="0" borderId="0" xfId="0" applyNumberFormat="1" applyFont="1" applyFill="1" applyAlignment="1">
      <alignment vertical="center"/>
    </xf>
    <xf numFmtId="3" fontId="32" fillId="0" borderId="0" xfId="0" applyNumberFormat="1" applyFont="1" applyFill="1" applyAlignment="1">
      <alignment horizontal="right" vertical="center"/>
    </xf>
    <xf numFmtId="3" fontId="31" fillId="0" borderId="0" xfId="0" applyNumberFormat="1" applyFont="1" applyFill="1" applyAlignment="1">
      <alignment horizontal="center" vertical="center"/>
    </xf>
    <xf numFmtId="3" fontId="33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right"/>
    </xf>
    <xf numFmtId="3" fontId="33" fillId="0" borderId="11" xfId="0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/>
    </xf>
    <xf numFmtId="3" fontId="33" fillId="0" borderId="11" xfId="28" applyNumberFormat="1" applyFont="1" applyFill="1" applyBorder="1" applyAlignment="1" applyProtection="1">
      <alignment horizontal="center" vertical="center"/>
    </xf>
    <xf numFmtId="3" fontId="33" fillId="2" borderId="11" xfId="28" applyNumberFormat="1" applyFont="1" applyFill="1" applyBorder="1" applyAlignment="1" applyProtection="1">
      <alignment horizontal="center" vertical="center" wrapText="1"/>
    </xf>
    <xf numFmtId="3" fontId="33" fillId="3" borderId="0" xfId="0" applyNumberFormat="1" applyFont="1" applyFill="1" applyAlignment="1">
      <alignment horizontal="center" vertical="center" wrapText="1"/>
    </xf>
    <xf numFmtId="3" fontId="33" fillId="2" borderId="11" xfId="0" applyNumberFormat="1" applyFont="1" applyFill="1" applyBorder="1" applyAlignment="1">
      <alignment horizontal="center" vertical="center" wrapText="1"/>
    </xf>
    <xf numFmtId="3" fontId="33" fillId="4" borderId="0" xfId="0" applyNumberFormat="1" applyFont="1" applyFill="1" applyAlignment="1">
      <alignment vertical="center"/>
    </xf>
    <xf numFmtId="0" fontId="34" fillId="4" borderId="0" xfId="0" applyFont="1" applyFill="1"/>
    <xf numFmtId="180" fontId="32" fillId="0" borderId="11" xfId="0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center" vertical="center"/>
    </xf>
    <xf numFmtId="3" fontId="33" fillId="0" borderId="11" xfId="0" applyNumberFormat="1" applyFont="1" applyFill="1" applyBorder="1" applyAlignment="1">
      <alignment vertical="center"/>
    </xf>
    <xf numFmtId="3" fontId="33" fillId="0" borderId="0" xfId="0" applyNumberFormat="1" applyFont="1" applyFill="1" applyAlignment="1">
      <alignment vertical="center"/>
    </xf>
    <xf numFmtId="0" fontId="34" fillId="0" borderId="0" xfId="0" applyFont="1"/>
    <xf numFmtId="3" fontId="32" fillId="4" borderId="0" xfId="0" applyNumberFormat="1" applyFont="1" applyFill="1" applyAlignment="1">
      <alignment vertical="center"/>
    </xf>
    <xf numFmtId="0" fontId="0" fillId="4" borderId="0" xfId="0" applyFill="1"/>
    <xf numFmtId="3" fontId="33" fillId="0" borderId="0" xfId="0" applyNumberFormat="1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3" fontId="32" fillId="0" borderId="0" xfId="0" applyNumberFormat="1" applyFont="1" applyFill="1" applyAlignment="1">
      <alignment horizontal="left" vertical="center"/>
    </xf>
    <xf numFmtId="0" fontId="32" fillId="0" borderId="0" xfId="0" applyFont="1" applyFill="1" applyAlignment="1">
      <alignment vertical="center"/>
    </xf>
    <xf numFmtId="0" fontId="32" fillId="0" borderId="0" xfId="0" applyFont="1" applyFill="1" applyAlignment="1">
      <alignment horizontal="right" vertical="center"/>
    </xf>
    <xf numFmtId="0" fontId="31" fillId="0" borderId="0" xfId="0" applyFont="1" applyFill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horizontal="center" vertical="center" wrapText="1"/>
    </xf>
    <xf numFmtId="3" fontId="33" fillId="0" borderId="11" xfId="0" applyNumberFormat="1" applyFont="1" applyFill="1" applyBorder="1" applyAlignment="1">
      <alignment vertical="center" shrinkToFit="1"/>
    </xf>
    <xf numFmtId="3" fontId="32" fillId="0" borderId="11" xfId="0" applyNumberFormat="1" applyFont="1" applyFill="1" applyBorder="1" applyAlignment="1">
      <alignment vertical="center" shrinkToFit="1"/>
    </xf>
    <xf numFmtId="0" fontId="35" fillId="0" borderId="0" xfId="0" applyFont="1" applyFill="1" applyAlignment="1">
      <alignment horizontal="right" vertical="center"/>
    </xf>
    <xf numFmtId="3" fontId="31" fillId="0" borderId="0" xfId="0" applyNumberFormat="1" applyFont="1" applyFill="1" applyAlignment="1">
      <alignment horizontal="right" vertical="center"/>
    </xf>
    <xf numFmtId="3" fontId="31" fillId="0" borderId="0" xfId="0" applyNumberFormat="1" applyFont="1" applyFill="1" applyAlignment="1">
      <alignment vertical="center"/>
    </xf>
    <xf numFmtId="3" fontId="32" fillId="0" borderId="11" xfId="0" applyNumberFormat="1" applyFont="1" applyFill="1" applyBorder="1" applyAlignment="1">
      <alignment vertical="center"/>
    </xf>
    <xf numFmtId="10" fontId="32" fillId="0" borderId="0" xfId="0" applyNumberFormat="1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31" fillId="0" borderId="0" xfId="0" applyFont="1" applyFill="1" applyAlignment="1">
      <alignment horizontal="right" vertical="center"/>
    </xf>
    <xf numFmtId="0" fontId="37" fillId="0" borderId="0" xfId="0" applyFont="1" applyFill="1" applyAlignment="1">
      <alignment vertical="center"/>
    </xf>
    <xf numFmtId="3" fontId="33" fillId="4" borderId="11" xfId="0" applyNumberFormat="1" applyFont="1" applyFill="1" applyBorder="1" applyAlignment="1">
      <alignment horizontal="center" vertical="center" textRotation="90" wrapText="1"/>
    </xf>
    <xf numFmtId="3" fontId="33" fillId="4" borderId="11" xfId="28" applyNumberFormat="1" applyFont="1" applyFill="1" applyBorder="1" applyAlignment="1" applyProtection="1">
      <alignment horizontal="right" vertical="center" wrapText="1"/>
    </xf>
    <xf numFmtId="0" fontId="38" fillId="4" borderId="0" xfId="0" applyFont="1" applyFill="1" applyAlignment="1">
      <alignment vertical="center"/>
    </xf>
    <xf numFmtId="3" fontId="32" fillId="4" borderId="11" xfId="28" applyNumberFormat="1" applyFont="1" applyFill="1" applyBorder="1" applyAlignment="1" applyProtection="1">
      <alignment horizontal="right" vertical="center" wrapText="1"/>
    </xf>
    <xf numFmtId="3" fontId="32" fillId="4" borderId="11" xfId="0" applyNumberFormat="1" applyFont="1" applyFill="1" applyBorder="1" applyAlignment="1">
      <alignment horizontal="right" vertical="center" wrapText="1"/>
    </xf>
    <xf numFmtId="0" fontId="36" fillId="4" borderId="0" xfId="0" applyFont="1" applyFill="1" applyAlignment="1">
      <alignment vertical="center"/>
    </xf>
    <xf numFmtId="3" fontId="32" fillId="0" borderId="11" xfId="0" applyNumberFormat="1" applyFont="1" applyFill="1" applyBorder="1" applyAlignment="1">
      <alignment horizontal="left" vertical="center" shrinkToFit="1"/>
    </xf>
    <xf numFmtId="3" fontId="33" fillId="4" borderId="11" xfId="0" applyNumberFormat="1" applyFont="1" applyFill="1" applyBorder="1" applyAlignment="1">
      <alignment horizontal="right" vertical="center" wrapText="1"/>
    </xf>
    <xf numFmtId="0" fontId="33" fillId="0" borderId="11" xfId="0" applyFont="1" applyFill="1" applyBorder="1" applyAlignment="1">
      <alignment vertical="center"/>
    </xf>
    <xf numFmtId="0" fontId="38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 shrinkToFit="1"/>
    </xf>
    <xf numFmtId="0" fontId="32" fillId="0" borderId="11" xfId="0" applyFont="1" applyFill="1" applyBorder="1" applyAlignment="1">
      <alignment vertical="center"/>
    </xf>
    <xf numFmtId="3" fontId="33" fillId="0" borderId="11" xfId="0" applyNumberFormat="1" applyFont="1" applyFill="1" applyBorder="1" applyAlignment="1">
      <alignment horizontal="left" vertical="center" shrinkToFit="1"/>
    </xf>
    <xf numFmtId="49" fontId="32" fillId="0" borderId="11" xfId="0" applyNumberFormat="1" applyFont="1" applyFill="1" applyBorder="1" applyAlignment="1">
      <alignment horizontal="center" vertical="center"/>
    </xf>
    <xf numFmtId="3" fontId="32" fillId="0" borderId="11" xfId="0" applyNumberFormat="1" applyFont="1" applyFill="1" applyBorder="1" applyAlignment="1">
      <alignment vertical="center" wrapText="1"/>
    </xf>
    <xf numFmtId="0" fontId="27" fillId="0" borderId="0" xfId="0" applyFont="1"/>
    <xf numFmtId="3" fontId="32" fillId="0" borderId="1" xfId="0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 shrinkToFit="1"/>
    </xf>
    <xf numFmtId="0" fontId="1" fillId="0" borderId="1" xfId="0" applyFont="1" applyFill="1" applyBorder="1" applyAlignment="1">
      <alignment vertical="center" wrapText="1"/>
    </xf>
    <xf numFmtId="0" fontId="39" fillId="0" borderId="1" xfId="0" applyFont="1" applyBorder="1" applyAlignment="1">
      <alignment vertical="center"/>
    </xf>
    <xf numFmtId="0" fontId="33" fillId="0" borderId="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>
      <alignment horizontal="center" vertical="center"/>
    </xf>
    <xf numFmtId="3" fontId="33" fillId="0" borderId="1" xfId="0" applyNumberFormat="1" applyFont="1" applyFill="1" applyBorder="1" applyAlignment="1">
      <alignment horizontal="center" vertical="center"/>
    </xf>
    <xf numFmtId="3" fontId="33" fillId="0" borderId="1" xfId="28" applyNumberFormat="1" applyFont="1" applyFill="1" applyBorder="1" applyAlignment="1" applyProtection="1">
      <alignment horizontal="center" vertical="center"/>
    </xf>
    <xf numFmtId="3" fontId="33" fillId="2" borderId="1" xfId="28" applyNumberFormat="1" applyFont="1" applyFill="1" applyBorder="1" applyAlignment="1" applyProtection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0" borderId="1" xfId="0" applyNumberFormat="1" applyFont="1" applyFill="1" applyBorder="1" applyAlignment="1">
      <alignment vertical="center" shrinkToFit="1"/>
    </xf>
    <xf numFmtId="49" fontId="33" fillId="0" borderId="1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vertical="center" shrinkToFit="1"/>
    </xf>
    <xf numFmtId="0" fontId="40" fillId="0" borderId="1" xfId="0" applyFont="1" applyBorder="1" applyAlignment="1">
      <alignment horizontal="center" vertical="center"/>
    </xf>
    <xf numFmtId="3" fontId="32" fillId="0" borderId="1" xfId="0" applyNumberFormat="1" applyFont="1" applyFill="1" applyBorder="1" applyAlignment="1">
      <alignment horizontal="left" vertical="center"/>
    </xf>
    <xf numFmtId="0" fontId="33" fillId="0" borderId="1" xfId="0" applyFont="1" applyFill="1" applyBorder="1" applyAlignment="1">
      <alignment vertical="center"/>
    </xf>
    <xf numFmtId="180" fontId="40" fillId="0" borderId="1" xfId="0" applyNumberFormat="1" applyFont="1" applyBorder="1" applyAlignment="1">
      <alignment horizontal="center" vertical="center"/>
    </xf>
    <xf numFmtId="181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 shrinkToFit="1"/>
    </xf>
    <xf numFmtId="181" fontId="32" fillId="0" borderId="1" xfId="0" applyNumberFormat="1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49" fontId="32" fillId="0" borderId="1" xfId="0" applyNumberFormat="1" applyFont="1" applyFill="1" applyBorder="1" applyAlignment="1">
      <alignment vertical="center" shrinkToFit="1"/>
    </xf>
    <xf numFmtId="0" fontId="32" fillId="0" borderId="1" xfId="0" applyFont="1" applyFill="1" applyBorder="1" applyAlignment="1">
      <alignment vertical="center"/>
    </xf>
    <xf numFmtId="180" fontId="33" fillId="0" borderId="1" xfId="0" applyNumberFormat="1" applyFont="1" applyFill="1" applyBorder="1" applyAlignment="1">
      <alignment horizontal="center" vertical="center"/>
    </xf>
    <xf numFmtId="0" fontId="33" fillId="0" borderId="1" xfId="0" applyFont="1" applyBorder="1" applyAlignment="1">
      <alignment vertical="center"/>
    </xf>
    <xf numFmtId="3" fontId="33" fillId="0" borderId="1" xfId="0" applyNumberFormat="1" applyFont="1" applyBorder="1" applyAlignment="1">
      <alignment vertical="center"/>
    </xf>
    <xf numFmtId="180" fontId="40" fillId="0" borderId="1" xfId="0" quotePrefix="1" applyNumberFormat="1" applyFont="1" applyBorder="1" applyAlignment="1">
      <alignment horizontal="center" vertical="center"/>
    </xf>
    <xf numFmtId="0" fontId="0" fillId="0" borderId="1" xfId="0" applyBorder="1"/>
    <xf numFmtId="3" fontId="32" fillId="5" borderId="1" xfId="0" applyNumberFormat="1" applyFont="1" applyFill="1" applyBorder="1" applyAlignment="1">
      <alignment horizontal="left" vertical="center"/>
    </xf>
    <xf numFmtId="181" fontId="33" fillId="0" borderId="1" xfId="0" quotePrefix="1" applyNumberFormat="1" applyFont="1" applyFill="1" applyBorder="1" applyAlignment="1">
      <alignment horizontal="center" vertical="center"/>
    </xf>
    <xf numFmtId="0" fontId="41" fillId="0" borderId="0" xfId="15" applyFont="1" applyFill="1" applyAlignment="1">
      <alignment horizontal="right" vertical="center"/>
    </xf>
    <xf numFmtId="0" fontId="42" fillId="0" borderId="0" xfId="15" applyFont="1" applyFill="1" applyAlignment="1">
      <alignment horizontal="center" vertical="center" wrapText="1"/>
    </xf>
    <xf numFmtId="0" fontId="43" fillId="0" borderId="0" xfId="0" applyFont="1"/>
    <xf numFmtId="3" fontId="43" fillId="0" borderId="0" xfId="0" applyNumberFormat="1" applyFont="1"/>
    <xf numFmtId="0" fontId="39" fillId="0" borderId="1" xfId="0" applyFont="1" applyBorder="1" applyAlignment="1">
      <alignment vertical="center" wrapText="1"/>
    </xf>
    <xf numFmtId="0" fontId="43" fillId="0" borderId="0" xfId="25" applyFont="1"/>
    <xf numFmtId="0" fontId="41" fillId="0" borderId="0" xfId="15" applyFont="1" applyFill="1" applyAlignment="1">
      <alignment horizontal="center" vertical="center" wrapText="1"/>
    </xf>
    <xf numFmtId="0" fontId="44" fillId="0" borderId="0" xfId="15" applyFont="1" applyFill="1" applyAlignment="1">
      <alignment horizontal="right" vertical="center"/>
    </xf>
    <xf numFmtId="0" fontId="43" fillId="6" borderId="0" xfId="0" applyFont="1" applyFill="1"/>
    <xf numFmtId="0" fontId="45" fillId="0" borderId="0" xfId="0" applyFont="1" applyFill="1" applyAlignment="1">
      <alignment horizontal="center" vertical="center" wrapText="1"/>
    </xf>
    <xf numFmtId="0" fontId="46" fillId="0" borderId="0" xfId="0" applyFont="1"/>
    <xf numFmtId="0" fontId="43" fillId="0" borderId="0" xfId="0" applyFont="1" applyFill="1"/>
    <xf numFmtId="0" fontId="47" fillId="0" borderId="0" xfId="0" applyFont="1" applyFill="1"/>
    <xf numFmtId="0" fontId="39" fillId="0" borderId="0" xfId="0" applyFont="1" applyAlignment="1">
      <alignment horizontal="center"/>
    </xf>
    <xf numFmtId="0" fontId="39" fillId="0" borderId="1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3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0" fontId="50" fillId="0" borderId="0" xfId="0" applyFont="1" applyFill="1" applyAlignment="1">
      <alignment horizontal="right"/>
    </xf>
    <xf numFmtId="0" fontId="50" fillId="0" borderId="0" xfId="0" applyFont="1" applyFill="1" applyAlignment="1">
      <alignment horizontal="center"/>
    </xf>
    <xf numFmtId="3" fontId="33" fillId="2" borderId="1" xfId="0" applyNumberFormat="1" applyFont="1" applyFill="1" applyBorder="1" applyAlignment="1">
      <alignment horizontal="center" vertical="center" wrapText="1"/>
    </xf>
    <xf numFmtId="3" fontId="33" fillId="2" borderId="1" xfId="28" applyNumberFormat="1" applyFont="1" applyFill="1" applyBorder="1" applyAlignment="1" applyProtection="1">
      <alignment horizontal="center" vertical="center" wrapText="1"/>
    </xf>
    <xf numFmtId="0" fontId="39" fillId="0" borderId="1" xfId="0" applyFont="1" applyBorder="1" applyAlignment="1">
      <alignment horizontal="left" vertical="center"/>
    </xf>
    <xf numFmtId="3" fontId="32" fillId="0" borderId="1" xfId="0" applyNumberFormat="1" applyFont="1" applyFill="1" applyBorder="1" applyAlignment="1">
      <alignment horizontal="left" vertical="center" wrapText="1"/>
    </xf>
    <xf numFmtId="3" fontId="32" fillId="0" borderId="1" xfId="0" quotePrefix="1" applyNumberFormat="1" applyFont="1" applyFill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/>
    </xf>
    <xf numFmtId="0" fontId="40" fillId="0" borderId="1" xfId="0" quotePrefix="1" applyFont="1" applyBorder="1" applyAlignment="1">
      <alignment horizontal="center" vertical="center"/>
    </xf>
    <xf numFmtId="3" fontId="32" fillId="0" borderId="1" xfId="0" applyNumberFormat="1" applyFont="1" applyFill="1" applyBorder="1" applyAlignment="1">
      <alignment vertical="center" wrapText="1" shrinkToFit="1"/>
    </xf>
    <xf numFmtId="0" fontId="32" fillId="0" borderId="1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0" xfId="0" applyFont="1" applyAlignment="1">
      <alignment horizontal="right"/>
    </xf>
    <xf numFmtId="0" fontId="33" fillId="0" borderId="0" xfId="0" applyFont="1" applyFill="1" applyAlignment="1">
      <alignment horizontal="left" vertical="center"/>
    </xf>
    <xf numFmtId="0" fontId="0" fillId="0" borderId="0" xfId="0" applyFont="1"/>
    <xf numFmtId="0" fontId="39" fillId="0" borderId="0" xfId="0" applyFont="1" applyAlignment="1">
      <alignment vertical="center" wrapText="1"/>
    </xf>
    <xf numFmtId="0" fontId="47" fillId="0" borderId="0" xfId="0" applyFont="1"/>
    <xf numFmtId="207" fontId="4" fillId="0" borderId="1" xfId="2" applyNumberFormat="1" applyFont="1" applyFill="1" applyBorder="1"/>
    <xf numFmtId="0" fontId="4" fillId="0" borderId="1" xfId="27" applyFont="1" applyFill="1" applyBorder="1" applyAlignment="1">
      <alignment horizontal="center" vertical="center" wrapText="1"/>
    </xf>
    <xf numFmtId="187" fontId="4" fillId="0" borderId="1" xfId="5" applyNumberFormat="1" applyFont="1" applyFill="1" applyBorder="1" applyAlignment="1">
      <alignment horizontal="right" vertical="center" wrapText="1"/>
    </xf>
    <xf numFmtId="1" fontId="4" fillId="0" borderId="1" xfId="5" applyNumberFormat="1" applyFont="1" applyFill="1" applyBorder="1" applyAlignment="1">
      <alignment horizontal="right" vertical="center" wrapText="1"/>
    </xf>
    <xf numFmtId="3" fontId="5" fillId="0" borderId="1" xfId="25" applyNumberFormat="1" applyFont="1" applyFill="1" applyBorder="1" applyAlignment="1"/>
    <xf numFmtId="3" fontId="5" fillId="0" borderId="1" xfId="30" applyNumberFormat="1" applyFont="1" applyFill="1" applyBorder="1" applyAlignment="1">
      <alignment horizontal="center" vertical="center" wrapText="1"/>
    </xf>
    <xf numFmtId="207" fontId="5" fillId="0" borderId="1" xfId="2" applyNumberFormat="1" applyFont="1" applyFill="1" applyBorder="1" applyAlignment="1"/>
    <xf numFmtId="184" fontId="5" fillId="0" borderId="1" xfId="2" applyNumberFormat="1" applyFont="1" applyFill="1" applyBorder="1" applyAlignment="1"/>
    <xf numFmtId="207" fontId="4" fillId="0" borderId="1" xfId="2" applyNumberFormat="1" applyFont="1" applyFill="1" applyBorder="1" applyAlignment="1"/>
    <xf numFmtId="0" fontId="5" fillId="0" borderId="1" xfId="27" applyFont="1" applyFill="1" applyBorder="1" applyAlignment="1">
      <alignment horizontal="center" vertical="center" wrapText="1"/>
    </xf>
    <xf numFmtId="0" fontId="5" fillId="0" borderId="1" xfId="27" applyFont="1" applyFill="1" applyBorder="1" applyAlignment="1">
      <alignment horizontal="right" vertical="center" wrapText="1"/>
    </xf>
    <xf numFmtId="0" fontId="5" fillId="0" borderId="1" xfId="27" applyNumberFormat="1" applyFont="1" applyFill="1" applyBorder="1" applyAlignment="1">
      <alignment horizontal="right" vertical="center" wrapText="1"/>
    </xf>
    <xf numFmtId="3" fontId="5" fillId="0" borderId="1" xfId="29" applyNumberFormat="1" applyFont="1" applyFill="1" applyBorder="1" applyAlignment="1">
      <alignment vertical="center" wrapText="1"/>
    </xf>
    <xf numFmtId="0" fontId="5" fillId="0" borderId="1" xfId="27" applyFont="1" applyFill="1" applyBorder="1" applyAlignment="1">
      <alignment wrapText="1"/>
    </xf>
    <xf numFmtId="184" fontId="4" fillId="0" borderId="1" xfId="2" applyNumberFormat="1" applyFont="1" applyFill="1" applyBorder="1" applyAlignment="1">
      <alignment horizontal="right" wrapText="1"/>
    </xf>
    <xf numFmtId="0" fontId="4" fillId="0" borderId="1" xfId="2" applyNumberFormat="1" applyFont="1" applyFill="1" applyBorder="1" applyAlignment="1">
      <alignment horizontal="right" wrapText="1"/>
    </xf>
    <xf numFmtId="3" fontId="4" fillId="0" borderId="1" xfId="2" applyNumberFormat="1" applyFont="1" applyFill="1" applyBorder="1" applyAlignment="1">
      <alignment vertical="center" wrapText="1"/>
    </xf>
    <xf numFmtId="3" fontId="4" fillId="0" borderId="1" xfId="2" applyNumberFormat="1" applyFont="1" applyFill="1" applyBorder="1" applyAlignment="1">
      <alignment horizontal="right" vertical="center" wrapText="1"/>
    </xf>
    <xf numFmtId="3" fontId="4" fillId="0" borderId="1" xfId="29" applyNumberFormat="1" applyFont="1" applyFill="1" applyBorder="1" applyAlignment="1">
      <alignment horizontal="right" vertical="center" wrapText="1"/>
    </xf>
    <xf numFmtId="3" fontId="4" fillId="0" borderId="1" xfId="25" applyNumberFormat="1" applyFont="1" applyFill="1" applyBorder="1" applyAlignment="1"/>
    <xf numFmtId="3" fontId="5" fillId="0" borderId="1" xfId="29" applyNumberFormat="1" applyFont="1" applyFill="1" applyBorder="1" applyAlignment="1">
      <alignment horizontal="right" vertical="center" wrapText="1"/>
    </xf>
    <xf numFmtId="0" fontId="4" fillId="0" borderId="1" xfId="29" applyNumberFormat="1" applyFont="1" applyFill="1" applyBorder="1" applyAlignment="1">
      <alignment horizontal="right" vertical="center" wrapText="1"/>
    </xf>
    <xf numFmtId="1" fontId="4" fillId="0" borderId="1" xfId="29" applyNumberFormat="1" applyFont="1" applyFill="1" applyBorder="1" applyAlignment="1">
      <alignment horizontal="right" vertical="center" wrapText="1"/>
    </xf>
    <xf numFmtId="0" fontId="4" fillId="0" borderId="1" xfId="27" applyFont="1" applyFill="1" applyBorder="1" applyAlignment="1">
      <alignment wrapText="1"/>
    </xf>
    <xf numFmtId="0" fontId="51" fillId="0" borderId="1" xfId="0" applyFont="1" applyBorder="1" applyAlignment="1">
      <alignment horizontal="center" vertical="center" wrapText="1"/>
    </xf>
    <xf numFmtId="0" fontId="52" fillId="0" borderId="0" xfId="0" applyFont="1" applyAlignment="1">
      <alignment horizontal="right"/>
    </xf>
    <xf numFmtId="3" fontId="4" fillId="0" borderId="1" xfId="25" applyNumberFormat="1" applyFont="1" applyFill="1" applyBorder="1"/>
    <xf numFmtId="0" fontId="10" fillId="0" borderId="0" xfId="0" applyFont="1" applyAlignment="1">
      <alignment horizontal="center" vertical="center" wrapText="1"/>
    </xf>
    <xf numFmtId="3" fontId="53" fillId="0" borderId="0" xfId="0" applyNumberFormat="1" applyFont="1" applyFill="1" applyAlignment="1">
      <alignment horizontal="right" vertical="center"/>
    </xf>
    <xf numFmtId="49" fontId="32" fillId="0" borderId="1" xfId="0" applyNumberFormat="1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43" fillId="0" borderId="1" xfId="0" applyFont="1" applyFill="1" applyBorder="1"/>
    <xf numFmtId="208" fontId="4" fillId="0" borderId="1" xfId="29" applyNumberFormat="1" applyFont="1" applyFill="1" applyBorder="1" applyAlignment="1">
      <alignment horizontal="right" vertical="center" wrapText="1"/>
    </xf>
    <xf numFmtId="14" fontId="32" fillId="0" borderId="11" xfId="0" quotePrefix="1" applyNumberFormat="1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vertical="center"/>
    </xf>
    <xf numFmtId="0" fontId="32" fillId="0" borderId="12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49" fontId="39" fillId="0" borderId="1" xfId="0" applyNumberFormat="1" applyFont="1" applyFill="1" applyBorder="1" applyAlignment="1">
      <alignment horizontal="center" vertical="center"/>
    </xf>
    <xf numFmtId="0" fontId="48" fillId="0" borderId="1" xfId="0" applyFont="1" applyBorder="1" applyAlignment="1">
      <alignment vertical="center"/>
    </xf>
    <xf numFmtId="0" fontId="4" fillId="0" borderId="1" xfId="35" applyNumberFormat="1" applyFont="1" applyFill="1" applyBorder="1" applyAlignment="1">
      <alignment horizontal="right"/>
    </xf>
    <xf numFmtId="171" fontId="4" fillId="0" borderId="1" xfId="2" applyNumberFormat="1" applyFont="1" applyFill="1" applyBorder="1" applyAlignment="1">
      <alignment horizontal="right" wrapText="1"/>
    </xf>
    <xf numFmtId="0" fontId="54" fillId="0" borderId="1" xfId="27" applyFont="1" applyFill="1" applyBorder="1" applyAlignment="1">
      <alignment horizontal="center" vertical="center" wrapText="1"/>
    </xf>
    <xf numFmtId="0" fontId="55" fillId="0" borderId="0" xfId="0" applyFont="1" applyFill="1"/>
    <xf numFmtId="2" fontId="4" fillId="0" borderId="1" xfId="27" applyNumberFormat="1" applyFont="1" applyFill="1" applyBorder="1" applyAlignment="1">
      <alignment wrapText="1"/>
    </xf>
    <xf numFmtId="1" fontId="4" fillId="0" borderId="1" xfId="25" applyNumberFormat="1" applyFont="1" applyFill="1" applyBorder="1" applyAlignment="1">
      <alignment horizontal="right" vertical="center"/>
    </xf>
    <xf numFmtId="3" fontId="32" fillId="0" borderId="0" xfId="0" applyNumberFormat="1" applyFont="1" applyFill="1" applyBorder="1" applyAlignment="1">
      <alignment vertical="center"/>
    </xf>
    <xf numFmtId="0" fontId="36" fillId="4" borderId="0" xfId="0" applyFont="1" applyFill="1" applyAlignment="1">
      <alignment vertical="center" wrapText="1"/>
    </xf>
    <xf numFmtId="3" fontId="56" fillId="0" borderId="0" xfId="0" applyNumberFormat="1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36" fillId="0" borderId="0" xfId="0" applyFont="1" applyFill="1" applyAlignment="1">
      <alignment vertical="center" wrapText="1"/>
    </xf>
    <xf numFmtId="3" fontId="7" fillId="0" borderId="3" xfId="30" applyNumberFormat="1" applyFont="1" applyFill="1" applyBorder="1" applyAlignment="1">
      <alignment horizontal="left" vertical="center" wrapText="1"/>
    </xf>
    <xf numFmtId="0" fontId="4" fillId="0" borderId="1" xfId="25" applyFont="1" applyFill="1" applyBorder="1"/>
    <xf numFmtId="3" fontId="5" fillId="0" borderId="3" xfId="29" applyNumberFormat="1" applyFont="1" applyFill="1" applyBorder="1" applyAlignment="1">
      <alignment horizontal="right" vertical="center" wrapText="1"/>
    </xf>
    <xf numFmtId="0" fontId="5" fillId="0" borderId="1" xfId="25" applyFont="1" applyFill="1" applyBorder="1"/>
    <xf numFmtId="3" fontId="4" fillId="0" borderId="3" xfId="30" applyNumberFormat="1" applyFont="1" applyFill="1" applyBorder="1" applyAlignment="1">
      <alignment vertical="center" wrapText="1"/>
    </xf>
    <xf numFmtId="0" fontId="32" fillId="0" borderId="4" xfId="0" applyFont="1" applyFill="1" applyBorder="1" applyAlignment="1">
      <alignment vertical="center"/>
    </xf>
    <xf numFmtId="16" fontId="48" fillId="0" borderId="12" xfId="0" quotePrefix="1" applyNumberFormat="1" applyFont="1" applyFill="1" applyBorder="1" applyAlignment="1">
      <alignment horizontal="center" vertical="center"/>
    </xf>
    <xf numFmtId="49" fontId="39" fillId="0" borderId="4" xfId="0" applyNumberFormat="1" applyFont="1" applyFill="1" applyBorder="1" applyAlignment="1">
      <alignment horizontal="center" vertical="center"/>
    </xf>
    <xf numFmtId="0" fontId="48" fillId="0" borderId="4" xfId="0" applyFont="1" applyBorder="1" applyAlignment="1">
      <alignment vertical="center"/>
    </xf>
    <xf numFmtId="3" fontId="32" fillId="0" borderId="13" xfId="0" applyNumberFormat="1" applyFont="1" applyFill="1" applyBorder="1" applyAlignment="1">
      <alignment vertical="center" shrinkToFit="1"/>
    </xf>
    <xf numFmtId="3" fontId="32" fillId="0" borderId="12" xfId="0" applyNumberFormat="1" applyFont="1" applyFill="1" applyBorder="1" applyAlignment="1">
      <alignment vertical="center" shrinkToFit="1"/>
    </xf>
    <xf numFmtId="0" fontId="39" fillId="0" borderId="4" xfId="0" applyFont="1" applyBorder="1" applyAlignment="1">
      <alignment horizontal="center" vertical="center"/>
    </xf>
    <xf numFmtId="3" fontId="33" fillId="2" borderId="14" xfId="0" applyNumberFormat="1" applyFont="1" applyFill="1" applyBorder="1" applyAlignment="1">
      <alignment vertical="center" shrinkToFit="1"/>
    </xf>
    <xf numFmtId="0" fontId="39" fillId="0" borderId="5" xfId="0" applyFont="1" applyBorder="1" applyAlignment="1">
      <alignment horizontal="center" vertical="center"/>
    </xf>
    <xf numFmtId="16" fontId="48" fillId="0" borderId="1" xfId="0" quotePrefix="1" applyNumberFormat="1" applyFont="1" applyFill="1" applyBorder="1" applyAlignment="1">
      <alignment horizontal="center" vertical="center"/>
    </xf>
    <xf numFmtId="3" fontId="57" fillId="0" borderId="0" xfId="0" applyNumberFormat="1" applyFont="1" applyFill="1" applyAlignment="1">
      <alignment vertical="center"/>
    </xf>
    <xf numFmtId="3" fontId="32" fillId="5" borderId="11" xfId="0" applyNumberFormat="1" applyFont="1" applyFill="1" applyBorder="1" applyAlignment="1">
      <alignment vertical="center" shrinkToFit="1"/>
    </xf>
    <xf numFmtId="3" fontId="33" fillId="2" borderId="1" xfId="28" applyNumberFormat="1" applyFont="1" applyFill="1" applyBorder="1" applyAlignment="1" applyProtection="1">
      <alignment horizontal="center" vertical="center" wrapText="1"/>
    </xf>
    <xf numFmtId="3" fontId="33" fillId="2" borderId="1" xfId="0" applyNumberFormat="1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/>
    </xf>
    <xf numFmtId="3" fontId="33" fillId="2" borderId="1" xfId="28" applyNumberFormat="1" applyFont="1" applyFill="1" applyBorder="1" applyAlignment="1" applyProtection="1">
      <alignment vertical="center"/>
    </xf>
    <xf numFmtId="0" fontId="32" fillId="2" borderId="1" xfId="0" applyFont="1" applyFill="1" applyBorder="1" applyAlignment="1">
      <alignment horizontal="center"/>
    </xf>
    <xf numFmtId="49" fontId="12" fillId="0" borderId="1" xfId="0" applyNumberFormat="1" applyFont="1" applyFill="1" applyBorder="1" applyAlignment="1">
      <alignment horizontal="center" vertical="center"/>
    </xf>
    <xf numFmtId="3" fontId="32" fillId="0" borderId="1" xfId="28" applyNumberFormat="1" applyFont="1" applyFill="1" applyBorder="1" applyAlignment="1" applyProtection="1">
      <alignment horizontal="left" vertical="center" shrinkToFit="1"/>
    </xf>
    <xf numFmtId="3" fontId="32" fillId="0" borderId="1" xfId="28" applyNumberFormat="1" applyFont="1" applyFill="1" applyBorder="1" applyAlignment="1" applyProtection="1">
      <alignment horizontal="right" vertical="center" shrinkToFit="1"/>
    </xf>
    <xf numFmtId="3" fontId="32" fillId="0" borderId="1" xfId="28" applyNumberFormat="1" applyFont="1" applyFill="1" applyBorder="1" applyAlignment="1" applyProtection="1">
      <alignment vertical="center"/>
    </xf>
    <xf numFmtId="0" fontId="32" fillId="0" borderId="1" xfId="0" applyFont="1" applyBorder="1" applyAlignment="1">
      <alignment horizontal="center" vertical="center"/>
    </xf>
    <xf numFmtId="3" fontId="32" fillId="0" borderId="1" xfId="28" applyNumberFormat="1" applyFont="1" applyFill="1" applyBorder="1" applyAlignment="1" applyProtection="1">
      <alignment horizontal="left" vertical="center" wrapText="1" shrinkToFit="1"/>
    </xf>
    <xf numFmtId="3" fontId="13" fillId="0" borderId="1" xfId="28" applyNumberFormat="1" applyFont="1" applyFill="1" applyBorder="1" applyAlignment="1" applyProtection="1">
      <alignment horizontal="right" vertical="center" shrinkToFit="1"/>
    </xf>
    <xf numFmtId="3" fontId="15" fillId="0" borderId="1" xfId="28" applyNumberFormat="1" applyFont="1" applyFill="1" applyBorder="1" applyAlignment="1" applyProtection="1">
      <alignment horizontal="right" vertical="center" shrinkToFit="1"/>
    </xf>
    <xf numFmtId="3" fontId="32" fillId="0" borderId="1" xfId="28" applyNumberFormat="1" applyFont="1" applyFill="1" applyBorder="1" applyAlignment="1" applyProtection="1">
      <alignment horizontal="left" vertical="center"/>
    </xf>
    <xf numFmtId="0" fontId="0" fillId="2" borderId="1" xfId="0" applyFill="1" applyBorder="1"/>
    <xf numFmtId="0" fontId="32" fillId="2" borderId="1" xfId="0" applyFont="1" applyFill="1" applyBorder="1" applyAlignment="1">
      <alignment horizontal="center" vertical="center"/>
    </xf>
    <xf numFmtId="3" fontId="33" fillId="2" borderId="1" xfId="28" applyNumberFormat="1" applyFont="1" applyFill="1" applyBorder="1" applyAlignment="1" applyProtection="1">
      <alignment horizontal="center" vertical="center"/>
    </xf>
    <xf numFmtId="3" fontId="33" fillId="2" borderId="1" xfId="28" applyNumberFormat="1" applyFont="1" applyFill="1" applyBorder="1" applyAlignment="1" applyProtection="1">
      <alignment horizontal="right" vertical="center" shrinkToFit="1"/>
    </xf>
    <xf numFmtId="3" fontId="33" fillId="4" borderId="1" xfId="0" applyNumberFormat="1" applyFont="1" applyFill="1" applyBorder="1" applyAlignment="1">
      <alignment horizontal="center" vertical="center"/>
    </xf>
    <xf numFmtId="0" fontId="33" fillId="4" borderId="1" xfId="0" applyFont="1" applyFill="1" applyBorder="1" applyAlignment="1">
      <alignment horizontal="center" vertical="center"/>
    </xf>
    <xf numFmtId="3" fontId="33" fillId="0" borderId="1" xfId="28" applyNumberFormat="1" applyFont="1" applyFill="1" applyBorder="1" applyAlignment="1" applyProtection="1">
      <alignment horizontal="left" vertical="center" shrinkToFit="1"/>
    </xf>
    <xf numFmtId="3" fontId="33" fillId="4" borderId="1" xfId="28" applyNumberFormat="1" applyFont="1" applyFill="1" applyBorder="1" applyAlignment="1" applyProtection="1">
      <alignment horizontal="right" vertical="center" shrinkToFit="1"/>
    </xf>
    <xf numFmtId="3" fontId="33" fillId="0" borderId="1" xfId="28" applyNumberFormat="1" applyFont="1" applyFill="1" applyBorder="1" applyAlignment="1" applyProtection="1">
      <alignment vertical="center"/>
    </xf>
    <xf numFmtId="3" fontId="33" fillId="0" borderId="1" xfId="28" applyNumberFormat="1" applyFont="1" applyFill="1" applyBorder="1" applyAlignment="1" applyProtection="1">
      <alignment horizontal="right" vertical="center" shrinkToFit="1"/>
    </xf>
    <xf numFmtId="0" fontId="32" fillId="4" borderId="1" xfId="0" applyFont="1" applyFill="1" applyBorder="1" applyAlignment="1">
      <alignment horizontal="center" vertical="center"/>
    </xf>
    <xf numFmtId="3" fontId="33" fillId="0" borderId="1" xfId="28" applyNumberFormat="1" applyFont="1" applyFill="1" applyBorder="1" applyAlignment="1" applyProtection="1">
      <alignment horizontal="left" vertical="center"/>
    </xf>
    <xf numFmtId="3" fontId="33" fillId="4" borderId="1" xfId="28" applyNumberFormat="1" applyFont="1" applyFill="1" applyBorder="1" applyAlignment="1" applyProtection="1">
      <alignment vertical="center"/>
    </xf>
    <xf numFmtId="0" fontId="32" fillId="0" borderId="1" xfId="0" applyFont="1" applyFill="1" applyBorder="1" applyAlignment="1">
      <alignment horizontal="center"/>
    </xf>
    <xf numFmtId="0" fontId="0" fillId="0" borderId="0" xfId="0" applyFill="1"/>
    <xf numFmtId="3" fontId="33" fillId="0" borderId="1" xfId="28" applyNumberFormat="1" applyFont="1" applyFill="1" applyBorder="1" applyAlignment="1" applyProtection="1">
      <alignment horizontal="left" vertical="center" wrapText="1"/>
    </xf>
    <xf numFmtId="3" fontId="6" fillId="0" borderId="0" xfId="0" applyNumberFormat="1" applyFont="1" applyFill="1" applyBorder="1"/>
    <xf numFmtId="0" fontId="34" fillId="0" borderId="0" xfId="0" applyFont="1" applyFill="1"/>
    <xf numFmtId="3" fontId="32" fillId="0" borderId="1" xfId="28" applyNumberFormat="1" applyFont="1" applyFill="1" applyBorder="1" applyAlignment="1" applyProtection="1">
      <alignment horizontal="left" vertical="center" wrapText="1"/>
    </xf>
    <xf numFmtId="3" fontId="33" fillId="0" borderId="1" xfId="28" applyNumberFormat="1" applyFont="1" applyFill="1" applyBorder="1" applyAlignment="1" applyProtection="1">
      <alignment horizontal="left" vertical="center" wrapText="1" shrinkToFit="1"/>
    </xf>
    <xf numFmtId="3" fontId="58" fillId="0" borderId="0" xfId="0" applyNumberFormat="1" applyFont="1" applyFill="1" applyAlignment="1">
      <alignment vertical="center"/>
    </xf>
    <xf numFmtId="0" fontId="58" fillId="0" borderId="0" xfId="0" applyFont="1" applyFill="1"/>
    <xf numFmtId="0" fontId="59" fillId="0" borderId="0" xfId="0" applyFont="1" applyFill="1"/>
    <xf numFmtId="3" fontId="12" fillId="0" borderId="1" xfId="28" applyNumberFormat="1" applyFont="1" applyFill="1" applyBorder="1" applyAlignment="1" applyProtection="1">
      <alignment horizontal="right" vertical="center" shrinkToFit="1"/>
    </xf>
    <xf numFmtId="184" fontId="4" fillId="0" borderId="1" xfId="8" applyNumberFormat="1" applyFont="1" applyFill="1" applyBorder="1" applyAlignment="1">
      <alignment horizontal="right" vertical="center" wrapText="1"/>
    </xf>
    <xf numFmtId="3" fontId="4" fillId="0" borderId="1" xfId="5" applyNumberFormat="1" applyFont="1" applyFill="1" applyBorder="1" applyAlignment="1">
      <alignment horizontal="right" vertical="center" wrapText="1"/>
    </xf>
    <xf numFmtId="3" fontId="5" fillId="0" borderId="1" xfId="30" applyNumberFormat="1" applyFont="1" applyFill="1" applyBorder="1" applyAlignment="1">
      <alignment vertical="center" wrapText="1"/>
    </xf>
    <xf numFmtId="207" fontId="5" fillId="0" borderId="1" xfId="2" applyNumberFormat="1" applyFont="1" applyFill="1" applyBorder="1" applyAlignment="1">
      <alignment horizontal="right"/>
    </xf>
    <xf numFmtId="0" fontId="5" fillId="0" borderId="6" xfId="27" applyFont="1" applyFill="1" applyBorder="1" applyAlignment="1">
      <alignment horizontal="center" vertical="center" wrapText="1"/>
    </xf>
    <xf numFmtId="3" fontId="5" fillId="0" borderId="1" xfId="25" applyNumberFormat="1" applyFont="1" applyFill="1" applyBorder="1" applyAlignment="1">
      <alignment horizontal="center"/>
    </xf>
    <xf numFmtId="0" fontId="5" fillId="0" borderId="1" xfId="27" applyNumberFormat="1" applyFont="1" applyFill="1" applyBorder="1" applyAlignment="1">
      <alignment wrapText="1"/>
    </xf>
    <xf numFmtId="184" fontId="4" fillId="0" borderId="1" xfId="2" applyNumberFormat="1" applyFont="1" applyFill="1" applyBorder="1" applyAlignment="1">
      <alignment horizontal="right" vertical="center" wrapText="1"/>
    </xf>
    <xf numFmtId="0" fontId="4" fillId="0" borderId="1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horizontal="right" vertical="center" wrapText="1"/>
    </xf>
    <xf numFmtId="3" fontId="5" fillId="0" borderId="1" xfId="2" applyNumberFormat="1" applyFont="1" applyFill="1" applyBorder="1" applyAlignment="1">
      <alignment horizontal="right"/>
    </xf>
    <xf numFmtId="3" fontId="5" fillId="0" borderId="1" xfId="2" applyNumberFormat="1" applyFont="1" applyFill="1" applyBorder="1" applyAlignment="1">
      <alignment vertical="center" wrapText="1"/>
    </xf>
    <xf numFmtId="0" fontId="4" fillId="0" borderId="1" xfId="0" applyFont="1" applyFill="1" applyBorder="1"/>
    <xf numFmtId="3" fontId="5" fillId="0" borderId="3" xfId="30" applyNumberFormat="1" applyFont="1" applyFill="1" applyBorder="1" applyAlignment="1">
      <alignment horizontal="left" vertical="center" wrapText="1"/>
    </xf>
    <xf numFmtId="0" fontId="5" fillId="0" borderId="1" xfId="29" applyNumberFormat="1" applyFont="1" applyFill="1" applyBorder="1" applyAlignment="1">
      <alignment horizontal="right" vertical="center" wrapText="1"/>
    </xf>
    <xf numFmtId="3" fontId="5" fillId="0" borderId="3" xfId="30" applyNumberFormat="1" applyFont="1" applyFill="1" applyBorder="1" applyAlignment="1">
      <alignment vertical="center" wrapText="1"/>
    </xf>
    <xf numFmtId="0" fontId="6" fillId="0" borderId="1" xfId="27" applyFont="1" applyFill="1" applyBorder="1" applyAlignment="1">
      <alignment horizontal="center" vertical="center" wrapText="1"/>
    </xf>
    <xf numFmtId="3" fontId="6" fillId="0" borderId="1" xfId="25" applyNumberFormat="1" applyFont="1" applyFill="1" applyBorder="1" applyAlignment="1"/>
    <xf numFmtId="3" fontId="4" fillId="0" borderId="1" xfId="29" applyNumberFormat="1" applyFont="1" applyFill="1" applyBorder="1" applyAlignment="1">
      <alignment vertical="center" wrapText="1"/>
    </xf>
    <xf numFmtId="3" fontId="60" fillId="0" borderId="1" xfId="29" applyNumberFormat="1" applyFont="1" applyFill="1" applyBorder="1" applyAlignment="1">
      <alignment vertical="center" wrapText="1"/>
    </xf>
    <xf numFmtId="3" fontId="6" fillId="0" borderId="1" xfId="29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/>
    <xf numFmtId="0" fontId="3" fillId="0" borderId="6" xfId="0" applyFont="1" applyFill="1" applyBorder="1" applyAlignment="1"/>
    <xf numFmtId="0" fontId="3" fillId="0" borderId="1" xfId="0" applyFont="1" applyFill="1" applyBorder="1" applyAlignment="1">
      <alignment horizontal="center"/>
    </xf>
    <xf numFmtId="3" fontId="3" fillId="0" borderId="1" xfId="0" applyNumberFormat="1" applyFont="1" applyFill="1" applyBorder="1"/>
    <xf numFmtId="184" fontId="43" fillId="0" borderId="0" xfId="2" applyNumberFormat="1" applyFont="1" applyFill="1"/>
    <xf numFmtId="0" fontId="33" fillId="0" borderId="0" xfId="0" applyFont="1" applyFill="1" applyAlignment="1">
      <alignment horizontal="center" vertical="center"/>
    </xf>
    <xf numFmtId="3" fontId="31" fillId="0" borderId="0" xfId="0" applyNumberFormat="1" applyFont="1" applyFill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3" fontId="12" fillId="0" borderId="1" xfId="28" applyNumberFormat="1" applyFont="1" applyFill="1" applyBorder="1" applyAlignment="1" applyProtection="1">
      <alignment vertical="center"/>
    </xf>
    <xf numFmtId="3" fontId="61" fillId="0" borderId="0" xfId="0" applyNumberFormat="1" applyFont="1" applyFill="1" applyAlignment="1">
      <alignment vertical="center"/>
    </xf>
    <xf numFmtId="49" fontId="15" fillId="0" borderId="1" xfId="0" applyNumberFormat="1" applyFont="1" applyFill="1" applyBorder="1" applyAlignment="1">
      <alignment horizontal="center" vertical="center"/>
    </xf>
    <xf numFmtId="49" fontId="12" fillId="0" borderId="1" xfId="28" applyNumberFormat="1" applyFont="1" applyFill="1" applyBorder="1" applyAlignment="1" applyProtection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49" fontId="16" fillId="0" borderId="1" xfId="0" applyNumberFormat="1" applyFont="1" applyFill="1" applyBorder="1" applyAlignment="1">
      <alignment horizontal="center" vertical="center"/>
    </xf>
    <xf numFmtId="49" fontId="13" fillId="0" borderId="1" xfId="28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49" fontId="17" fillId="0" borderId="1" xfId="28" applyNumberFormat="1" applyFont="1" applyFill="1" applyBorder="1" applyAlignment="1" applyProtection="1">
      <alignment horizontal="center" vertical="center"/>
    </xf>
    <xf numFmtId="49" fontId="18" fillId="0" borderId="1" xfId="28" applyNumberFormat="1" applyFont="1" applyFill="1" applyBorder="1" applyAlignment="1" applyProtection="1">
      <alignment horizontal="center" vertical="center"/>
    </xf>
    <xf numFmtId="49" fontId="15" fillId="0" borderId="1" xfId="28" applyNumberFormat="1" applyFont="1" applyFill="1" applyBorder="1" applyAlignment="1" applyProtection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3" fontId="62" fillId="4" borderId="1" xfId="0" applyNumberFormat="1" applyFont="1" applyFill="1" applyBorder="1" applyAlignment="1">
      <alignment horizontal="center" vertical="center"/>
    </xf>
    <xf numFmtId="3" fontId="62" fillId="0" borderId="1" xfId="28" applyNumberFormat="1" applyFont="1" applyFill="1" applyBorder="1" applyAlignment="1" applyProtection="1">
      <alignment vertical="center"/>
    </xf>
    <xf numFmtId="3" fontId="62" fillId="0" borderId="1" xfId="28" applyNumberFormat="1" applyFont="1" applyFill="1" applyBorder="1" applyAlignment="1" applyProtection="1">
      <alignment horizontal="right" vertical="center" shrinkToFit="1"/>
    </xf>
    <xf numFmtId="3" fontId="62" fillId="2" borderId="1" xfId="28" applyNumberFormat="1" applyFont="1" applyFill="1" applyBorder="1" applyAlignment="1" applyProtection="1">
      <alignment horizontal="right" vertical="center" shrinkToFit="1"/>
    </xf>
    <xf numFmtId="3" fontId="62" fillId="2" borderId="1" xfId="28" applyNumberFormat="1" applyFont="1" applyFill="1" applyBorder="1" applyAlignment="1" applyProtection="1">
      <alignment vertical="center"/>
    </xf>
    <xf numFmtId="3" fontId="63" fillId="2" borderId="1" xfId="0" applyNumberFormat="1" applyFont="1" applyFill="1" applyBorder="1" applyAlignment="1">
      <alignment horizontal="right" vertical="center"/>
    </xf>
    <xf numFmtId="3" fontId="63" fillId="2" borderId="1" xfId="28" applyNumberFormat="1" applyFont="1" applyFill="1" applyBorder="1" applyAlignment="1" applyProtection="1">
      <alignment vertical="center"/>
    </xf>
    <xf numFmtId="0" fontId="32" fillId="0" borderId="1" xfId="0" applyFont="1" applyFill="1" applyBorder="1" applyAlignment="1">
      <alignment horizontal="left" vertical="center" shrinkToFit="1"/>
    </xf>
    <xf numFmtId="3" fontId="32" fillId="0" borderId="1" xfId="0" applyNumberFormat="1" applyFont="1" applyBorder="1" applyAlignment="1">
      <alignment vertical="center"/>
    </xf>
    <xf numFmtId="0" fontId="1" fillId="7" borderId="5" xfId="26" applyFont="1" applyFill="1" applyBorder="1" applyAlignment="1">
      <alignment vertical="center" wrapText="1"/>
    </xf>
    <xf numFmtId="49" fontId="33" fillId="0" borderId="1" xfId="0" applyNumberFormat="1" applyFont="1" applyFill="1" applyBorder="1" applyAlignment="1">
      <alignment vertical="center" shrinkToFit="1"/>
    </xf>
    <xf numFmtId="0" fontId="33" fillId="4" borderId="1" xfId="0" quotePrefix="1" applyFont="1" applyFill="1" applyBorder="1" applyAlignment="1">
      <alignment horizontal="center" vertical="center"/>
    </xf>
    <xf numFmtId="3" fontId="4" fillId="0" borderId="1" xfId="8" applyNumberFormat="1" applyFont="1" applyFill="1" applyBorder="1" applyAlignment="1">
      <alignment horizontal="right" vertical="center" wrapText="1"/>
    </xf>
    <xf numFmtId="3" fontId="32" fillId="0" borderId="0" xfId="0" applyNumberFormat="1" applyFont="1" applyFill="1" applyBorder="1" applyAlignment="1">
      <alignment horizontal="center" vertical="center" wrapText="1"/>
    </xf>
    <xf numFmtId="3" fontId="33" fillId="2" borderId="1" xfId="28" applyNumberFormat="1" applyFont="1" applyFill="1" applyBorder="1" applyAlignment="1" applyProtection="1">
      <alignment horizontal="center" vertical="center" wrapText="1"/>
    </xf>
    <xf numFmtId="0" fontId="31" fillId="0" borderId="0" xfId="0" applyFont="1" applyFill="1" applyAlignment="1">
      <alignment horizontal="right" vertical="center"/>
    </xf>
    <xf numFmtId="0" fontId="50" fillId="0" borderId="0" xfId="0" applyFont="1" applyAlignment="1">
      <alignment horizontal="right"/>
    </xf>
    <xf numFmtId="3" fontId="65" fillId="0" borderId="0" xfId="0" applyNumberFormat="1" applyFont="1" applyFill="1" applyAlignment="1">
      <alignment horizontal="center" vertical="center"/>
    </xf>
    <xf numFmtId="0" fontId="48" fillId="8" borderId="1" xfId="0" applyFont="1" applyFill="1" applyBorder="1" applyAlignment="1">
      <alignment horizontal="center" vertical="center" wrapText="1"/>
    </xf>
    <xf numFmtId="3" fontId="62" fillId="0" borderId="6" xfId="0" applyNumberFormat="1" applyFont="1" applyFill="1" applyBorder="1" applyAlignment="1">
      <alignment horizontal="left" vertical="center"/>
    </xf>
    <xf numFmtId="3" fontId="62" fillId="0" borderId="7" xfId="0" applyNumberFormat="1" applyFont="1" applyFill="1" applyBorder="1" applyAlignment="1">
      <alignment horizontal="left" vertical="center"/>
    </xf>
    <xf numFmtId="3" fontId="62" fillId="0" borderId="3" xfId="0" applyNumberFormat="1" applyFont="1" applyFill="1" applyBorder="1" applyAlignment="1">
      <alignment horizontal="left" vertical="center"/>
    </xf>
    <xf numFmtId="0" fontId="64" fillId="0" borderId="1" xfId="0" applyFont="1" applyFill="1" applyBorder="1" applyAlignment="1">
      <alignment horizontal="left" vertical="center"/>
    </xf>
    <xf numFmtId="0" fontId="33" fillId="2" borderId="1" xfId="0" applyFont="1" applyFill="1" applyBorder="1" applyAlignment="1">
      <alignment horizontal="center" vertical="center" textRotation="90" wrapText="1"/>
    </xf>
    <xf numFmtId="3" fontId="63" fillId="2" borderId="1" xfId="0" applyNumberFormat="1" applyFont="1" applyFill="1" applyBorder="1" applyAlignment="1">
      <alignment horizontal="center" vertical="center"/>
    </xf>
    <xf numFmtId="3" fontId="33" fillId="2" borderId="1" xfId="0" applyNumberFormat="1" applyFont="1" applyFill="1" applyBorder="1" applyAlignment="1">
      <alignment horizontal="center" vertical="center" textRotation="90" wrapText="1"/>
    </xf>
    <xf numFmtId="0" fontId="33" fillId="2" borderId="4" xfId="0" applyFont="1" applyFill="1" applyBorder="1" applyAlignment="1">
      <alignment horizontal="center" vertical="center" textRotation="90" wrapText="1"/>
    </xf>
    <xf numFmtId="0" fontId="33" fillId="2" borderId="5" xfId="0" applyFont="1" applyFill="1" applyBorder="1" applyAlignment="1">
      <alignment horizontal="center" vertical="center" textRotation="90" wrapText="1"/>
    </xf>
    <xf numFmtId="3" fontId="62" fillId="2" borderId="6" xfId="28" applyNumberFormat="1" applyFont="1" applyFill="1" applyBorder="1" applyAlignment="1" applyProtection="1">
      <alignment horizontal="center" vertical="center"/>
    </xf>
    <xf numFmtId="3" fontId="62" fillId="2" borderId="7" xfId="28" applyNumberFormat="1" applyFont="1" applyFill="1" applyBorder="1" applyAlignment="1" applyProtection="1">
      <alignment horizontal="center" vertical="center"/>
    </xf>
    <xf numFmtId="3" fontId="62" fillId="2" borderId="3" xfId="28" applyNumberFormat="1" applyFont="1" applyFill="1" applyBorder="1" applyAlignment="1" applyProtection="1">
      <alignment horizontal="center" vertical="center"/>
    </xf>
    <xf numFmtId="0" fontId="70" fillId="0" borderId="0" xfId="15" applyFont="1" applyFill="1" applyBorder="1" applyAlignment="1">
      <alignment horizontal="right" vertical="center"/>
    </xf>
    <xf numFmtId="3" fontId="66" fillId="8" borderId="4" xfId="29" applyNumberFormat="1" applyFont="1" applyFill="1" applyBorder="1" applyAlignment="1">
      <alignment horizontal="center" vertical="center" wrapText="1"/>
    </xf>
    <xf numFmtId="3" fontId="66" fillId="8" borderId="10" xfId="29" applyNumberFormat="1" applyFont="1" applyFill="1" applyBorder="1" applyAlignment="1">
      <alignment horizontal="center" vertical="center" wrapText="1"/>
    </xf>
    <xf numFmtId="3" fontId="66" fillId="8" borderId="5" xfId="29" applyNumberFormat="1" applyFont="1" applyFill="1" applyBorder="1" applyAlignment="1">
      <alignment horizontal="center" vertical="center" wrapText="1"/>
    </xf>
    <xf numFmtId="3" fontId="5" fillId="0" borderId="1" xfId="30" applyNumberFormat="1" applyFont="1" applyFill="1" applyBorder="1" applyAlignment="1">
      <alignment horizontal="center" vertical="center" wrapText="1"/>
    </xf>
    <xf numFmtId="0" fontId="66" fillId="8" borderId="1" xfId="15" applyFont="1" applyFill="1" applyBorder="1" applyAlignment="1">
      <alignment horizontal="center" vertical="center"/>
    </xf>
    <xf numFmtId="3" fontId="66" fillId="8" borderId="1" xfId="29" applyNumberFormat="1" applyFont="1" applyFill="1" applyBorder="1" applyAlignment="1">
      <alignment horizontal="center" vertical="center" wrapText="1"/>
    </xf>
    <xf numFmtId="3" fontId="4" fillId="0" borderId="1" xfId="30" applyNumberFormat="1" applyFont="1" applyFill="1" applyBorder="1" applyAlignment="1">
      <alignment horizontal="left" vertical="center" wrapText="1"/>
    </xf>
    <xf numFmtId="0" fontId="5" fillId="0" borderId="6" xfId="27" applyFont="1" applyFill="1" applyBorder="1" applyAlignment="1">
      <alignment horizontal="center" wrapText="1"/>
    </xf>
    <xf numFmtId="0" fontId="5" fillId="0" borderId="7" xfId="27" applyFont="1" applyFill="1" applyBorder="1" applyAlignment="1">
      <alignment horizontal="center" wrapText="1"/>
    </xf>
    <xf numFmtId="0" fontId="5" fillId="0" borderId="3" xfId="27" applyFont="1" applyFill="1" applyBorder="1" applyAlignment="1">
      <alignment horizontal="center" wrapText="1"/>
    </xf>
    <xf numFmtId="3" fontId="5" fillId="0" borderId="6" xfId="25" applyNumberFormat="1" applyFont="1" applyFill="1" applyBorder="1" applyAlignment="1">
      <alignment horizontal="center"/>
    </xf>
    <xf numFmtId="3" fontId="5" fillId="0" borderId="7" xfId="25" applyNumberFormat="1" applyFont="1" applyFill="1" applyBorder="1" applyAlignment="1">
      <alignment horizontal="center"/>
    </xf>
    <xf numFmtId="3" fontId="5" fillId="0" borderId="3" xfId="25" applyNumberFormat="1" applyFont="1" applyFill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3" fontId="4" fillId="0" borderId="6" xfId="30" applyNumberFormat="1" applyFont="1" applyFill="1" applyBorder="1" applyAlignment="1">
      <alignment horizontal="left" vertical="center" wrapText="1"/>
    </xf>
    <xf numFmtId="3" fontId="4" fillId="0" borderId="7" xfId="30" applyNumberFormat="1" applyFont="1" applyFill="1" applyBorder="1" applyAlignment="1">
      <alignment horizontal="left" vertical="center" wrapText="1"/>
    </xf>
    <xf numFmtId="3" fontId="4" fillId="0" borderId="3" xfId="30" applyNumberFormat="1" applyFont="1" applyFill="1" applyBorder="1" applyAlignment="1">
      <alignment horizontal="left" vertical="center" wrapText="1"/>
    </xf>
    <xf numFmtId="3" fontId="5" fillId="0" borderId="6" xfId="30" applyNumberFormat="1" applyFont="1" applyFill="1" applyBorder="1" applyAlignment="1">
      <alignment horizontal="center" vertical="center" wrapText="1"/>
    </xf>
    <xf numFmtId="3" fontId="5" fillId="0" borderId="7" xfId="30" applyNumberFormat="1" applyFont="1" applyFill="1" applyBorder="1" applyAlignment="1">
      <alignment horizontal="center" vertical="center" wrapText="1"/>
    </xf>
    <xf numFmtId="3" fontId="5" fillId="0" borderId="3" xfId="30" applyNumberFormat="1" applyFont="1" applyFill="1" applyBorder="1" applyAlignment="1">
      <alignment horizontal="center" vertical="center" wrapText="1"/>
    </xf>
    <xf numFmtId="3" fontId="7" fillId="0" borderId="6" xfId="30" applyNumberFormat="1" applyFont="1" applyFill="1" applyBorder="1" applyAlignment="1">
      <alignment horizontal="left" vertical="center" wrapText="1"/>
    </xf>
    <xf numFmtId="3" fontId="7" fillId="0" borderId="7" xfId="30" applyNumberFormat="1" applyFont="1" applyFill="1" applyBorder="1" applyAlignment="1">
      <alignment horizontal="left" vertical="center" wrapText="1"/>
    </xf>
    <xf numFmtId="3" fontId="7" fillId="0" borderId="3" xfId="30" applyNumberFormat="1" applyFont="1" applyFill="1" applyBorder="1" applyAlignment="1">
      <alignment horizontal="left" vertical="center" wrapText="1"/>
    </xf>
    <xf numFmtId="0" fontId="68" fillId="0" borderId="0" xfId="15" applyFont="1" applyFill="1" applyBorder="1" applyAlignment="1">
      <alignment horizontal="right" vertical="center"/>
    </xf>
    <xf numFmtId="0" fontId="5" fillId="0" borderId="1" xfId="27" applyFont="1" applyFill="1" applyBorder="1" applyAlignment="1">
      <alignment horizontal="center" vertical="center" wrapText="1"/>
    </xf>
    <xf numFmtId="0" fontId="5" fillId="0" borderId="1" xfId="27" applyFont="1" applyFill="1" applyBorder="1" applyAlignment="1">
      <alignment horizontal="center" wrapText="1"/>
    </xf>
    <xf numFmtId="0" fontId="4" fillId="0" borderId="1" xfId="29" applyFont="1" applyFill="1" applyBorder="1" applyAlignment="1">
      <alignment horizontal="left" vertical="center" wrapText="1"/>
    </xf>
    <xf numFmtId="0" fontId="69" fillId="0" borderId="9" xfId="15" applyFont="1" applyFill="1" applyBorder="1" applyAlignment="1">
      <alignment horizontal="center" vertical="center" wrapText="1"/>
    </xf>
    <xf numFmtId="0" fontId="69" fillId="0" borderId="0" xfId="15" applyFont="1" applyFill="1" applyBorder="1" applyAlignment="1">
      <alignment horizontal="center" vertical="center" wrapText="1"/>
    </xf>
    <xf numFmtId="0" fontId="66" fillId="2" borderId="1" xfId="17" applyFont="1" applyFill="1" applyBorder="1" applyAlignment="1" applyProtection="1">
      <alignment horizontal="center" vertical="center" textRotation="90"/>
    </xf>
    <xf numFmtId="0" fontId="67" fillId="8" borderId="1" xfId="29" applyFont="1" applyFill="1" applyBorder="1" applyAlignment="1">
      <alignment horizontal="center" vertical="center" wrapText="1"/>
    </xf>
    <xf numFmtId="0" fontId="47" fillId="2" borderId="1" xfId="29" applyFont="1" applyFill="1" applyBorder="1" applyAlignment="1">
      <alignment horizontal="center" vertical="center" wrapText="1"/>
    </xf>
    <xf numFmtId="0" fontId="7" fillId="0" borderId="6" xfId="27" applyFont="1" applyFill="1" applyBorder="1" applyAlignment="1">
      <alignment horizontal="left" vertical="center" wrapText="1"/>
    </xf>
    <xf numFmtId="0" fontId="7" fillId="0" borderId="7" xfId="27" applyFont="1" applyFill="1" applyBorder="1" applyAlignment="1">
      <alignment horizontal="left" vertical="center" wrapText="1"/>
    </xf>
    <xf numFmtId="0" fontId="7" fillId="0" borderId="3" xfId="27" applyFont="1" applyFill="1" applyBorder="1" applyAlignment="1">
      <alignment horizontal="left" vertical="center" wrapText="1"/>
    </xf>
    <xf numFmtId="0" fontId="5" fillId="0" borderId="6" xfId="27" applyFont="1" applyFill="1" applyBorder="1" applyAlignment="1">
      <alignment horizontal="center" vertical="center" wrapText="1"/>
    </xf>
    <xf numFmtId="0" fontId="5" fillId="0" borderId="7" xfId="27" applyFont="1" applyFill="1" applyBorder="1" applyAlignment="1">
      <alignment horizontal="center" vertical="center" wrapText="1"/>
    </xf>
    <xf numFmtId="0" fontId="5" fillId="0" borderId="3" xfId="27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/>
    </xf>
    <xf numFmtId="3" fontId="6" fillId="0" borderId="6" xfId="25" applyNumberFormat="1" applyFont="1" applyFill="1" applyBorder="1" applyAlignment="1">
      <alignment horizontal="center" wrapText="1"/>
    </xf>
    <xf numFmtId="3" fontId="6" fillId="0" borderId="7" xfId="25" applyNumberFormat="1" applyFont="1" applyFill="1" applyBorder="1" applyAlignment="1">
      <alignment horizontal="center" wrapText="1"/>
    </xf>
    <xf numFmtId="3" fontId="6" fillId="0" borderId="3" xfId="25" applyNumberFormat="1" applyFont="1" applyFill="1" applyBorder="1" applyAlignment="1">
      <alignment horizontal="center" wrapText="1"/>
    </xf>
    <xf numFmtId="0" fontId="4" fillId="0" borderId="6" xfId="27" applyFont="1" applyFill="1" applyBorder="1" applyAlignment="1">
      <alignment horizontal="left" wrapText="1"/>
    </xf>
    <xf numFmtId="0" fontId="4" fillId="0" borderId="7" xfId="27" applyFont="1" applyFill="1" applyBorder="1" applyAlignment="1">
      <alignment horizontal="left" wrapText="1"/>
    </xf>
    <xf numFmtId="0" fontId="43" fillId="0" borderId="8" xfId="0" applyFont="1" applyFill="1" applyBorder="1" applyAlignment="1">
      <alignment horizontal="center"/>
    </xf>
    <xf numFmtId="0" fontId="8" fillId="0" borderId="6" xfId="27" applyFont="1" applyFill="1" applyBorder="1" applyAlignment="1">
      <alignment horizontal="center" vertical="center" wrapText="1"/>
    </xf>
    <xf numFmtId="0" fontId="8" fillId="0" borderId="7" xfId="27" applyFont="1" applyFill="1" applyBorder="1" applyAlignment="1">
      <alignment horizontal="center" vertical="center" wrapText="1"/>
    </xf>
    <xf numFmtId="0" fontId="43" fillId="0" borderId="7" xfId="0" applyFont="1" applyFill="1" applyBorder="1" applyAlignment="1">
      <alignment horizontal="center"/>
    </xf>
    <xf numFmtId="0" fontId="43" fillId="0" borderId="3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6" fillId="0" borderId="6" xfId="29" applyFont="1" applyFill="1" applyBorder="1" applyAlignment="1">
      <alignment horizontal="center" vertical="center" wrapText="1"/>
    </xf>
    <xf numFmtId="0" fontId="6" fillId="0" borderId="7" xfId="29" applyFont="1" applyFill="1" applyBorder="1" applyAlignment="1">
      <alignment horizontal="center" vertical="center" wrapText="1"/>
    </xf>
    <xf numFmtId="3" fontId="5" fillId="0" borderId="7" xfId="25" applyNumberFormat="1" applyFont="1" applyFill="1" applyBorder="1" applyAlignment="1">
      <alignment horizontal="center" wrapText="1"/>
    </xf>
    <xf numFmtId="3" fontId="5" fillId="0" borderId="3" xfId="25" applyNumberFormat="1" applyFont="1" applyFill="1" applyBorder="1" applyAlignment="1">
      <alignment horizontal="center" wrapText="1"/>
    </xf>
    <xf numFmtId="3" fontId="5" fillId="0" borderId="6" xfId="25" applyNumberFormat="1" applyFont="1" applyFill="1" applyBorder="1" applyAlignment="1">
      <alignment horizontal="center" wrapText="1"/>
    </xf>
    <xf numFmtId="3" fontId="4" fillId="0" borderId="6" xfId="25" applyNumberFormat="1" applyFont="1" applyFill="1" applyBorder="1" applyAlignment="1">
      <alignment horizontal="left"/>
    </xf>
    <xf numFmtId="3" fontId="4" fillId="0" borderId="7" xfId="25" applyNumberFormat="1" applyFont="1" applyFill="1" applyBorder="1" applyAlignment="1">
      <alignment horizontal="left"/>
    </xf>
    <xf numFmtId="3" fontId="4" fillId="0" borderId="3" xfId="25" applyNumberFormat="1" applyFont="1" applyFill="1" applyBorder="1" applyAlignment="1">
      <alignment horizontal="left"/>
    </xf>
    <xf numFmtId="3" fontId="33" fillId="2" borderId="1" xfId="0" applyNumberFormat="1" applyFont="1" applyFill="1" applyBorder="1" applyAlignment="1">
      <alignment horizontal="center" vertical="center" wrapText="1"/>
    </xf>
    <xf numFmtId="0" fontId="32" fillId="0" borderId="0" xfId="0" applyFont="1" applyFill="1" applyAlignment="1">
      <alignment horizontal="right" vertical="center"/>
    </xf>
    <xf numFmtId="3" fontId="71" fillId="0" borderId="0" xfId="28" applyNumberFormat="1" applyFont="1" applyFill="1" applyAlignment="1" applyProtection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2" borderId="1" xfId="0" applyFont="1" applyFill="1" applyBorder="1" applyAlignment="1">
      <alignment horizontal="left" vertical="center"/>
    </xf>
    <xf numFmtId="10" fontId="33" fillId="2" borderId="1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Fill="1" applyAlignment="1">
      <alignment horizontal="center" vertical="center"/>
    </xf>
    <xf numFmtId="3" fontId="33" fillId="2" borderId="6" xfId="0" applyNumberFormat="1" applyFont="1" applyFill="1" applyBorder="1" applyAlignment="1">
      <alignment horizontal="center" vertical="center"/>
    </xf>
    <xf numFmtId="3" fontId="33" fillId="2" borderId="7" xfId="0" applyNumberFormat="1" applyFont="1" applyFill="1" applyBorder="1" applyAlignment="1">
      <alignment horizontal="center" vertical="center"/>
    </xf>
    <xf numFmtId="3" fontId="33" fillId="2" borderId="3" xfId="0" applyNumberFormat="1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2" borderId="1" xfId="0" applyFont="1" applyFill="1" applyBorder="1" applyAlignment="1">
      <alignment horizontal="left" vertical="center" wrapText="1"/>
    </xf>
    <xf numFmtId="0" fontId="71" fillId="0" borderId="0" xfId="0" applyFont="1" applyFill="1" applyAlignment="1">
      <alignment horizontal="center" vertical="center"/>
    </xf>
    <xf numFmtId="0" fontId="33" fillId="2" borderId="11" xfId="0" applyFont="1" applyFill="1" applyBorder="1" applyAlignment="1">
      <alignment horizontal="center" vertical="center" textRotation="90" wrapText="1"/>
    </xf>
    <xf numFmtId="3" fontId="33" fillId="2" borderId="11" xfId="28" applyNumberFormat="1" applyFont="1" applyFill="1" applyBorder="1" applyAlignment="1" applyProtection="1">
      <alignment horizontal="center" vertical="center" wrapText="1"/>
    </xf>
    <xf numFmtId="2" fontId="72" fillId="9" borderId="0" xfId="0" applyNumberFormat="1" applyFont="1" applyFill="1" applyAlignment="1">
      <alignment horizontal="center" vertical="center"/>
    </xf>
    <xf numFmtId="3" fontId="33" fillId="2" borderId="14" xfId="28" applyNumberFormat="1" applyFont="1" applyFill="1" applyBorder="1" applyAlignment="1" applyProtection="1">
      <alignment horizontal="center" vertical="center" wrapText="1"/>
    </xf>
    <xf numFmtId="3" fontId="33" fillId="2" borderId="11" xfId="0" applyNumberFormat="1" applyFont="1" applyFill="1" applyBorder="1" applyAlignment="1">
      <alignment horizontal="center" vertical="center" wrapText="1"/>
    </xf>
    <xf numFmtId="0" fontId="33" fillId="2" borderId="15" xfId="0" applyFont="1" applyFill="1" applyBorder="1" applyAlignment="1">
      <alignment horizontal="center" vertical="center"/>
    </xf>
    <xf numFmtId="0" fontId="33" fillId="2" borderId="16" xfId="0" applyFont="1" applyFill="1" applyBorder="1" applyAlignment="1">
      <alignment horizontal="center" vertical="center"/>
    </xf>
    <xf numFmtId="0" fontId="33" fillId="2" borderId="17" xfId="0" applyFont="1" applyFill="1" applyBorder="1" applyAlignment="1">
      <alignment horizontal="center" vertical="center"/>
    </xf>
    <xf numFmtId="3" fontId="33" fillId="2" borderId="11" xfId="0" applyNumberFormat="1" applyFont="1" applyFill="1" applyBorder="1" applyAlignment="1">
      <alignment horizontal="center" vertical="center" textRotation="90" wrapText="1"/>
    </xf>
    <xf numFmtId="0" fontId="48" fillId="8" borderId="4" xfId="0" applyFont="1" applyFill="1" applyBorder="1" applyAlignment="1">
      <alignment horizontal="center" vertical="center" wrapText="1"/>
    </xf>
    <xf numFmtId="0" fontId="48" fillId="8" borderId="5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vertical="center"/>
    </xf>
  </cellXfs>
  <cellStyles count="36">
    <cellStyle name="Excel_BuiltIn_Comma" xfId="1"/>
    <cellStyle name="Ezres" xfId="2" builtinId="3"/>
    <cellStyle name="Ezres 2" xfId="3"/>
    <cellStyle name="Ezres 2 2" xfId="4"/>
    <cellStyle name="Ezres 3" xfId="5"/>
    <cellStyle name="Ezres 4" xfId="6"/>
    <cellStyle name="Ezres 4 2" xfId="7"/>
    <cellStyle name="Ezres 5" xfId="8"/>
    <cellStyle name="Ezres 5 2" xfId="9"/>
    <cellStyle name="Heading" xfId="10"/>
    <cellStyle name="Heading (user)" xfId="11"/>
    <cellStyle name="Heading1" xfId="12"/>
    <cellStyle name="Heading1 (user)" xfId="13"/>
    <cellStyle name="Normál" xfId="0" builtinId="0"/>
    <cellStyle name="Normál 2" xfId="14"/>
    <cellStyle name="Normál 2 2" xfId="15"/>
    <cellStyle name="Normál 2 2 2" xfId="16"/>
    <cellStyle name="Normál 2 2 3" xfId="17"/>
    <cellStyle name="Normál 2 3" xfId="18"/>
    <cellStyle name="Normál 2 4" xfId="19"/>
    <cellStyle name="Normál 3" xfId="20"/>
    <cellStyle name="Normál 3 2" xfId="21"/>
    <cellStyle name="Normál 4" xfId="22"/>
    <cellStyle name="Normál 4 2" xfId="23"/>
    <cellStyle name="Normál 5" xfId="24"/>
    <cellStyle name="Normál 6" xfId="25"/>
    <cellStyle name="Normál 7" xfId="26"/>
    <cellStyle name="Normál_2D 2D1 2010.évi költségvetés" xfId="27"/>
    <cellStyle name="Normál_A költségvetés bevételei (2)" xfId="28"/>
    <cellStyle name="Normál_összesítő normatív állami_VéglegesTÁHadata alapján2003január20" xfId="29"/>
    <cellStyle name="Normál_Rendeler (2D,2D1) Normatív támogatás 2006" xfId="30"/>
    <cellStyle name="Result" xfId="31"/>
    <cellStyle name="Result (user)" xfId="32"/>
    <cellStyle name="Result2" xfId="33"/>
    <cellStyle name="Result2 (user)" xfId="34"/>
    <cellStyle name="Százalék" xfId="3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X65"/>
  <sheetViews>
    <sheetView view="pageBreakPreview" zoomScale="60" zoomScaleNormal="60" workbookViewId="0">
      <selection sqref="A1:L1"/>
    </sheetView>
  </sheetViews>
  <sheetFormatPr defaultColWidth="9.28515625" defaultRowHeight="24.95" customHeight="1"/>
  <cols>
    <col min="1" max="1" width="9" style="22" customWidth="1"/>
    <col min="2" max="2" width="9" style="23" customWidth="1"/>
    <col min="3" max="3" width="11.85546875" style="23" customWidth="1"/>
    <col min="4" max="4" width="17.7109375" style="23" customWidth="1"/>
    <col min="5" max="6" width="17.7109375" style="257" customWidth="1"/>
    <col min="7" max="7" width="180.42578125" style="24" bestFit="1" customWidth="1"/>
    <col min="8" max="8" width="28.85546875" style="24" customWidth="1"/>
    <col min="9" max="9" width="28" style="24" customWidth="1"/>
    <col min="10" max="10" width="23.85546875" style="24" customWidth="1"/>
    <col min="11" max="11" width="27" style="24" customWidth="1"/>
    <col min="12" max="12" width="20.85546875" style="101" customWidth="1"/>
    <col min="13" max="13" width="61" style="2" customWidth="1"/>
    <col min="14" max="14" width="19.42578125" style="2" bestFit="1" customWidth="1"/>
    <col min="15" max="15" width="23.7109375" style="2" customWidth="1"/>
    <col min="16" max="214" width="9.42578125" style="2" customWidth="1"/>
  </cols>
  <sheetData>
    <row r="1" spans="1:232" ht="35.1" customHeight="1">
      <c r="A1" s="288" t="s">
        <v>588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</row>
    <row r="2" spans="1:232" ht="24.95" customHeight="1">
      <c r="A2" s="289"/>
      <c r="B2" s="289"/>
      <c r="C2" s="289"/>
      <c r="D2" s="289"/>
      <c r="E2" s="289"/>
      <c r="F2" s="289"/>
      <c r="G2" s="289"/>
      <c r="H2" s="289"/>
      <c r="I2" s="289"/>
      <c r="J2" s="289"/>
      <c r="K2" s="289"/>
      <c r="L2" s="289"/>
    </row>
    <row r="3" spans="1:232" ht="24.95" customHeight="1">
      <c r="A3" s="3"/>
      <c r="B3" s="3"/>
      <c r="C3" s="3"/>
      <c r="D3" s="3"/>
      <c r="E3" s="3"/>
      <c r="F3" s="3"/>
      <c r="G3" s="152"/>
      <c r="H3" s="3"/>
      <c r="I3" s="3"/>
      <c r="J3" s="2"/>
      <c r="K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</row>
    <row r="4" spans="1:232" ht="35.1" customHeight="1">
      <c r="A4" s="290" t="s">
        <v>216</v>
      </c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</row>
    <row r="5" spans="1:232" ht="24.95" customHeight="1">
      <c r="A5" s="4"/>
      <c r="B5" s="4"/>
      <c r="C5" s="4"/>
      <c r="D5" s="4"/>
      <c r="E5" s="258"/>
      <c r="F5" s="258"/>
      <c r="G5" s="4"/>
      <c r="H5" s="5"/>
      <c r="I5" s="5"/>
      <c r="J5"/>
      <c r="K5" s="6"/>
      <c r="L5" s="119" t="s">
        <v>283</v>
      </c>
    </row>
    <row r="6" spans="1:232" ht="40.15" customHeight="1">
      <c r="A6" s="292" t="s">
        <v>543</v>
      </c>
      <c r="B6" s="293"/>
      <c r="C6" s="293"/>
      <c r="D6" s="293"/>
      <c r="E6" s="293"/>
      <c r="F6" s="293"/>
      <c r="G6" s="293"/>
      <c r="H6" s="293"/>
      <c r="I6" s="293"/>
      <c r="J6" s="293"/>
      <c r="K6" s="293"/>
      <c r="L6" s="294"/>
    </row>
    <row r="7" spans="1:232" ht="21" customHeight="1">
      <c r="A7" s="64" t="s">
        <v>0</v>
      </c>
      <c r="B7" s="60" t="s">
        <v>1</v>
      </c>
      <c r="C7" s="60" t="s">
        <v>2</v>
      </c>
      <c r="D7" s="60" t="s">
        <v>3</v>
      </c>
      <c r="E7" s="60" t="s">
        <v>4</v>
      </c>
      <c r="F7" s="60" t="s">
        <v>5</v>
      </c>
      <c r="G7" s="65" t="s">
        <v>6</v>
      </c>
      <c r="H7" s="60" t="s">
        <v>7</v>
      </c>
      <c r="I7" s="60" t="s">
        <v>8</v>
      </c>
      <c r="J7" s="60" t="s">
        <v>539</v>
      </c>
      <c r="K7" s="60" t="s">
        <v>585</v>
      </c>
      <c r="L7" s="103" t="s">
        <v>586</v>
      </c>
    </row>
    <row r="8" spans="1:232" ht="40.5" customHeight="1">
      <c r="A8" s="298" t="s">
        <v>9</v>
      </c>
      <c r="B8" s="296" t="s">
        <v>10</v>
      </c>
      <c r="C8" s="296" t="s">
        <v>11</v>
      </c>
      <c r="D8" s="296" t="s">
        <v>483</v>
      </c>
      <c r="E8" s="299" t="s">
        <v>12</v>
      </c>
      <c r="F8" s="299" t="s">
        <v>542</v>
      </c>
      <c r="G8" s="287" t="s">
        <v>13</v>
      </c>
      <c r="H8" s="287" t="s">
        <v>540</v>
      </c>
      <c r="I8" s="287"/>
      <c r="J8" s="287"/>
      <c r="K8" s="287" t="s">
        <v>14</v>
      </c>
      <c r="L8" s="291" t="s">
        <v>282</v>
      </c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</row>
    <row r="9" spans="1:232" ht="70.5" customHeight="1">
      <c r="A9" s="298"/>
      <c r="B9" s="296"/>
      <c r="C9" s="296"/>
      <c r="D9" s="296"/>
      <c r="E9" s="300"/>
      <c r="F9" s="300"/>
      <c r="G9" s="287"/>
      <c r="H9" s="192" t="s">
        <v>15</v>
      </c>
      <c r="I9" s="192" t="s">
        <v>16</v>
      </c>
      <c r="J9" s="193" t="s">
        <v>17</v>
      </c>
      <c r="K9" s="287"/>
      <c r="L9" s="29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</row>
    <row r="10" spans="1:232" ht="40.15" customHeight="1">
      <c r="A10" s="195" t="s">
        <v>18</v>
      </c>
      <c r="B10" s="194"/>
      <c r="C10" s="194"/>
      <c r="D10" s="194"/>
      <c r="E10" s="259"/>
      <c r="F10" s="259"/>
      <c r="G10" s="192" t="s">
        <v>19</v>
      </c>
      <c r="H10" s="196">
        <f>H11+H45</f>
        <v>13183381893</v>
      </c>
      <c r="I10" s="196">
        <f>I11+I45</f>
        <v>3000000000</v>
      </c>
      <c r="J10" s="196">
        <f>J11+J45</f>
        <v>0</v>
      </c>
      <c r="K10" s="196">
        <f>SUM(H10:J10)</f>
        <v>16183381893</v>
      </c>
      <c r="L10" s="197"/>
    </row>
    <row r="11" spans="1:232" s="221" customFormat="1" ht="40.15" customHeight="1">
      <c r="A11" s="69"/>
      <c r="B11" s="69" t="s">
        <v>503</v>
      </c>
      <c r="C11" s="69"/>
      <c r="D11" s="69"/>
      <c r="E11" s="69"/>
      <c r="F11" s="69"/>
      <c r="G11" s="222" t="s">
        <v>537</v>
      </c>
      <c r="H11" s="215">
        <f>H12+H39</f>
        <v>12215761893</v>
      </c>
      <c r="I11" s="215">
        <f>I12+I39</f>
        <v>0</v>
      </c>
      <c r="J11" s="215">
        <f>J12+J39</f>
        <v>0</v>
      </c>
      <c r="K11" s="215">
        <f>K12+K39</f>
        <v>12215761893</v>
      </c>
      <c r="L11" s="220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</row>
    <row r="12" spans="1:232" s="221" customFormat="1" ht="40.15" customHeight="1">
      <c r="A12" s="262"/>
      <c r="B12" s="262"/>
      <c r="C12" s="262" t="s">
        <v>560</v>
      </c>
      <c r="D12" s="262"/>
      <c r="E12" s="262"/>
      <c r="F12" s="262"/>
      <c r="G12" s="222" t="s">
        <v>482</v>
      </c>
      <c r="H12" s="215">
        <f>H13+H14+H19+H32+H35</f>
        <v>11150184343</v>
      </c>
      <c r="I12" s="215">
        <f>I13+I14+I19+I32+I35</f>
        <v>0</v>
      </c>
      <c r="J12" s="215">
        <f>J13+J14+J19+J32+J35</f>
        <v>0</v>
      </c>
      <c r="K12" s="215">
        <f>K13+K14+K19+K32+K35</f>
        <v>11150184343</v>
      </c>
      <c r="L12" s="78"/>
      <c r="M12" s="223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224"/>
      <c r="HH12" s="224"/>
      <c r="HI12" s="224"/>
      <c r="HJ12" s="224"/>
      <c r="HK12" s="224"/>
      <c r="HL12" s="224"/>
      <c r="HM12" s="224"/>
      <c r="HN12" s="224"/>
      <c r="HO12" s="224"/>
      <c r="HP12" s="18"/>
      <c r="HQ12" s="18"/>
      <c r="HR12" s="18"/>
      <c r="HS12" s="18"/>
      <c r="HT12" s="18"/>
      <c r="HU12" s="18"/>
      <c r="HV12" s="18"/>
      <c r="HW12" s="18"/>
      <c r="HX12" s="18"/>
    </row>
    <row r="13" spans="1:232" s="221" customFormat="1" ht="40.15" customHeight="1">
      <c r="A13" s="262"/>
      <c r="B13" s="198"/>
      <c r="C13" s="198"/>
      <c r="D13" s="198" t="s">
        <v>561</v>
      </c>
      <c r="E13" s="198"/>
      <c r="F13" s="198"/>
      <c r="G13" s="225" t="s">
        <v>510</v>
      </c>
      <c r="H13" s="200">
        <f>'Működési célú állami tám (1.1)'!I20</f>
        <v>3141815319</v>
      </c>
      <c r="I13" s="200">
        <v>0</v>
      </c>
      <c r="J13" s="200">
        <v>0</v>
      </c>
      <c r="K13" s="201">
        <f>SUM(H13:J13)</f>
        <v>3141815319</v>
      </c>
      <c r="L13" s="78">
        <v>1111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</row>
    <row r="14" spans="1:232" s="221" customFormat="1" ht="40.15" customHeight="1">
      <c r="A14" s="262"/>
      <c r="B14" s="198"/>
      <c r="C14" s="198"/>
      <c r="D14" s="198" t="s">
        <v>562</v>
      </c>
      <c r="E14" s="198"/>
      <c r="F14" s="198"/>
      <c r="G14" s="199" t="s">
        <v>292</v>
      </c>
      <c r="H14" s="200">
        <f>SUM(H15:H18)</f>
        <v>4335641020</v>
      </c>
      <c r="I14" s="200">
        <f>SUM(I15:I18)</f>
        <v>0</v>
      </c>
      <c r="J14" s="200">
        <f>SUM(J15:J18)</f>
        <v>0</v>
      </c>
      <c r="K14" s="201">
        <f t="shared" ref="K14:K44" si="0">SUM(H14:J14)</f>
        <v>4335641020</v>
      </c>
      <c r="L14" s="7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</row>
    <row r="15" spans="1:232" s="221" customFormat="1" ht="40.15" customHeight="1">
      <c r="A15" s="262"/>
      <c r="B15" s="263"/>
      <c r="C15" s="198"/>
      <c r="D15" s="198"/>
      <c r="E15" s="198" t="s">
        <v>563</v>
      </c>
      <c r="F15" s="198"/>
      <c r="G15" s="199" t="s">
        <v>20</v>
      </c>
      <c r="H15" s="200">
        <f>'Működési célú állami tám (1.1)'!I21</f>
        <v>569721820</v>
      </c>
      <c r="I15" s="200">
        <v>0</v>
      </c>
      <c r="J15" s="200">
        <v>0</v>
      </c>
      <c r="K15" s="201">
        <f t="shared" si="0"/>
        <v>569721820</v>
      </c>
      <c r="L15" s="78">
        <v>1121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</row>
    <row r="16" spans="1:232" s="221" customFormat="1" ht="40.15" customHeight="1">
      <c r="A16" s="262"/>
      <c r="B16" s="263"/>
      <c r="C16" s="198"/>
      <c r="D16" s="198"/>
      <c r="E16" s="198" t="s">
        <v>564</v>
      </c>
      <c r="F16" s="198"/>
      <c r="G16" s="199" t="s">
        <v>484</v>
      </c>
      <c r="H16" s="200">
        <f>'Működési célú állami tám (1.1)'!I24</f>
        <v>2528466150</v>
      </c>
      <c r="I16" s="200">
        <v>0</v>
      </c>
      <c r="J16" s="200">
        <v>0</v>
      </c>
      <c r="K16" s="201">
        <f t="shared" si="0"/>
        <v>2528466150</v>
      </c>
      <c r="L16" s="78">
        <v>1122</v>
      </c>
      <c r="M16" s="286"/>
      <c r="N16" s="286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</row>
    <row r="17" spans="1:214" s="221" customFormat="1" ht="40.15" customHeight="1">
      <c r="A17" s="262"/>
      <c r="B17" s="263"/>
      <c r="C17" s="198"/>
      <c r="D17" s="198"/>
      <c r="E17" s="198" t="s">
        <v>565</v>
      </c>
      <c r="F17" s="198"/>
      <c r="G17" s="203" t="s">
        <v>313</v>
      </c>
      <c r="H17" s="200">
        <f>'Működési célú állami tám (1.1)'!I29</f>
        <v>119544300</v>
      </c>
      <c r="I17" s="200">
        <v>0</v>
      </c>
      <c r="J17" s="200">
        <v>0</v>
      </c>
      <c r="K17" s="201">
        <f t="shared" si="0"/>
        <v>119544300</v>
      </c>
      <c r="L17" s="78">
        <v>1123</v>
      </c>
      <c r="M17" s="286"/>
      <c r="N17" s="286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</row>
    <row r="18" spans="1:214" s="221" customFormat="1" ht="40.15" customHeight="1">
      <c r="A18" s="262"/>
      <c r="B18" s="263"/>
      <c r="C18" s="198"/>
      <c r="D18" s="198"/>
      <c r="E18" s="198" t="s">
        <v>566</v>
      </c>
      <c r="F18" s="198"/>
      <c r="G18" s="203" t="s">
        <v>485</v>
      </c>
      <c r="H18" s="200">
        <f>'Működési célú állami tám (1.1)'!I38</f>
        <v>1117908750</v>
      </c>
      <c r="I18" s="200">
        <v>0</v>
      </c>
      <c r="J18" s="200">
        <v>0</v>
      </c>
      <c r="K18" s="201">
        <f t="shared" si="0"/>
        <v>1117908750</v>
      </c>
      <c r="L18" s="78">
        <v>1124</v>
      </c>
      <c r="M18" s="286"/>
      <c r="N18" s="286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</row>
    <row r="19" spans="1:214" s="221" customFormat="1" ht="40.15" customHeight="1">
      <c r="A19" s="262"/>
      <c r="B19" s="198"/>
      <c r="C19" s="198"/>
      <c r="D19" s="198" t="s">
        <v>567</v>
      </c>
      <c r="E19" s="198"/>
      <c r="F19" s="198"/>
      <c r="G19" s="203" t="s">
        <v>511</v>
      </c>
      <c r="H19" s="200">
        <f>H20+H21+H30+H31</f>
        <v>1960737360</v>
      </c>
      <c r="I19" s="200">
        <f>SUM(I21:I40)</f>
        <v>0</v>
      </c>
      <c r="J19" s="200">
        <f>SUM(J21:J40)</f>
        <v>0</v>
      </c>
      <c r="K19" s="201">
        <f t="shared" si="0"/>
        <v>1960737360</v>
      </c>
      <c r="L19" s="78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</row>
    <row r="20" spans="1:214" s="221" customFormat="1" ht="40.15" customHeight="1">
      <c r="A20" s="262"/>
      <c r="B20" s="198"/>
      <c r="C20" s="198"/>
      <c r="D20" s="198"/>
      <c r="E20" s="198" t="s">
        <v>568</v>
      </c>
      <c r="F20" s="198"/>
      <c r="G20" s="203" t="s">
        <v>513</v>
      </c>
      <c r="H20" s="200">
        <f>'Működési célú állami tám (1.1)'!I48</f>
        <v>0</v>
      </c>
      <c r="I20" s="200">
        <v>0</v>
      </c>
      <c r="J20" s="200">
        <v>0</v>
      </c>
      <c r="K20" s="201">
        <f t="shared" si="0"/>
        <v>0</v>
      </c>
      <c r="L20" s="78">
        <v>1131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</row>
    <row r="21" spans="1:214" s="221" customFormat="1" ht="40.15" customHeight="1">
      <c r="A21" s="262"/>
      <c r="B21" s="263"/>
      <c r="C21" s="198"/>
      <c r="D21" s="198"/>
      <c r="E21" s="198" t="s">
        <v>504</v>
      </c>
      <c r="F21" s="198"/>
      <c r="G21" s="203" t="s">
        <v>21</v>
      </c>
      <c r="H21" s="200">
        <f>SUM(H22:H29)</f>
        <v>361499600</v>
      </c>
      <c r="I21" s="200">
        <v>0</v>
      </c>
      <c r="J21" s="200">
        <v>0</v>
      </c>
      <c r="K21" s="201">
        <f t="shared" si="0"/>
        <v>361499600</v>
      </c>
      <c r="L21" s="78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</row>
    <row r="22" spans="1:214" s="221" customFormat="1" ht="36.75" customHeight="1">
      <c r="A22" s="262"/>
      <c r="B22" s="263"/>
      <c r="C22" s="198"/>
      <c r="D22" s="198"/>
      <c r="E22" s="198"/>
      <c r="F22" s="198" t="s">
        <v>569</v>
      </c>
      <c r="G22" s="203" t="s">
        <v>253</v>
      </c>
      <c r="H22" s="200">
        <f>'Működési célú állami tám (1.1)'!I50</f>
        <v>102910000</v>
      </c>
      <c r="I22" s="200">
        <v>0</v>
      </c>
      <c r="J22" s="200">
        <v>0</v>
      </c>
      <c r="K22" s="201">
        <f t="shared" si="0"/>
        <v>102910000</v>
      </c>
      <c r="L22" s="78">
        <v>11321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</row>
    <row r="23" spans="1:214" s="221" customFormat="1" ht="36.75" customHeight="1">
      <c r="A23" s="262"/>
      <c r="B23" s="263"/>
      <c r="C23" s="198"/>
      <c r="D23" s="198"/>
      <c r="E23" s="198"/>
      <c r="F23" s="198" t="s">
        <v>570</v>
      </c>
      <c r="G23" s="203" t="s">
        <v>254</v>
      </c>
      <c r="H23" s="200">
        <f>'Működési célú állami tám (1.1)'!I51</f>
        <v>93075000</v>
      </c>
      <c r="I23" s="200">
        <v>0</v>
      </c>
      <c r="J23" s="200">
        <v>0</v>
      </c>
      <c r="K23" s="201">
        <f t="shared" si="0"/>
        <v>93075000</v>
      </c>
      <c r="L23" s="78">
        <v>11322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</row>
    <row r="24" spans="1:214" s="221" customFormat="1" ht="36.75" customHeight="1">
      <c r="A24" s="262"/>
      <c r="B24" s="263"/>
      <c r="C24" s="198"/>
      <c r="D24" s="198"/>
      <c r="E24" s="198"/>
      <c r="F24" s="198" t="s">
        <v>571</v>
      </c>
      <c r="G24" s="203" t="s">
        <v>486</v>
      </c>
      <c r="H24" s="200">
        <f>'Működési célú állami tám (1.1)'!I52+'Működési célú állami tám (1.1)'!I53</f>
        <v>10617600</v>
      </c>
      <c r="I24" s="200">
        <v>0</v>
      </c>
      <c r="J24" s="200">
        <v>0</v>
      </c>
      <c r="K24" s="201">
        <f t="shared" si="0"/>
        <v>10617600</v>
      </c>
      <c r="L24" s="78">
        <v>11323</v>
      </c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</row>
    <row r="25" spans="1:214" s="221" customFormat="1" ht="36.75" customHeight="1">
      <c r="A25" s="262"/>
      <c r="B25" s="263"/>
      <c r="C25" s="198"/>
      <c r="D25" s="198"/>
      <c r="E25" s="198"/>
      <c r="F25" s="198" t="s">
        <v>572</v>
      </c>
      <c r="G25" s="203" t="s">
        <v>527</v>
      </c>
      <c r="H25" s="200">
        <f>'Működési célú állami tám (1.1)'!I54+'Működési célú állami tám (1.1)'!I55+'Működési célú állami tám (1.1)'!I56</f>
        <v>98035000</v>
      </c>
      <c r="I25" s="200">
        <v>0</v>
      </c>
      <c r="J25" s="200">
        <v>0</v>
      </c>
      <c r="K25" s="201">
        <f t="shared" si="0"/>
        <v>98035000</v>
      </c>
      <c r="L25" s="78">
        <v>11324</v>
      </c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</row>
    <row r="26" spans="1:214" s="221" customFormat="1" ht="36.75" customHeight="1">
      <c r="A26" s="262"/>
      <c r="B26" s="263"/>
      <c r="C26" s="198"/>
      <c r="D26" s="198"/>
      <c r="E26" s="198"/>
      <c r="F26" s="198" t="s">
        <v>573</v>
      </c>
      <c r="G26" s="203" t="s">
        <v>488</v>
      </c>
      <c r="H26" s="200">
        <f>'Működési célú állami tám (1.1)'!I57</f>
        <v>0</v>
      </c>
      <c r="I26" s="200">
        <v>0</v>
      </c>
      <c r="J26" s="200">
        <v>0</v>
      </c>
      <c r="K26" s="201">
        <f t="shared" si="0"/>
        <v>0</v>
      </c>
      <c r="L26" s="78">
        <v>11325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</row>
    <row r="27" spans="1:214" s="221" customFormat="1" ht="36.75" customHeight="1">
      <c r="A27" s="262"/>
      <c r="B27" s="263"/>
      <c r="C27" s="198"/>
      <c r="D27" s="198"/>
      <c r="E27" s="198"/>
      <c r="F27" s="198" t="s">
        <v>574</v>
      </c>
      <c r="G27" s="203" t="s">
        <v>255</v>
      </c>
      <c r="H27" s="200">
        <f>'Működési célú állami tám (1.1)'!I58</f>
        <v>19530000</v>
      </c>
      <c r="I27" s="200">
        <v>0</v>
      </c>
      <c r="J27" s="200">
        <v>0</v>
      </c>
      <c r="K27" s="201">
        <f t="shared" si="0"/>
        <v>19530000</v>
      </c>
      <c r="L27" s="78">
        <v>11326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</row>
    <row r="28" spans="1:214" s="221" customFormat="1" ht="36.75" customHeight="1">
      <c r="A28" s="262"/>
      <c r="B28" s="263"/>
      <c r="C28" s="198"/>
      <c r="D28" s="198"/>
      <c r="E28" s="198"/>
      <c r="F28" s="198" t="s">
        <v>575</v>
      </c>
      <c r="G28" s="203" t="s">
        <v>408</v>
      </c>
      <c r="H28" s="200">
        <f>'Működési célú állami tám (1.1)'!I63</f>
        <v>29280000</v>
      </c>
      <c r="I28" s="200">
        <v>0</v>
      </c>
      <c r="J28" s="200">
        <v>0</v>
      </c>
      <c r="K28" s="201">
        <f t="shared" si="0"/>
        <v>29280000</v>
      </c>
      <c r="L28" s="78">
        <v>11327</v>
      </c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</row>
    <row r="29" spans="1:214" s="221" customFormat="1" ht="36.75" customHeight="1">
      <c r="A29" s="262"/>
      <c r="B29" s="263"/>
      <c r="C29" s="198"/>
      <c r="D29" s="198"/>
      <c r="E29" s="198"/>
      <c r="F29" s="198" t="s">
        <v>576</v>
      </c>
      <c r="G29" s="203" t="s">
        <v>396</v>
      </c>
      <c r="H29" s="200">
        <f>'Működési célú állami tám (1.1)'!I68</f>
        <v>8052000</v>
      </c>
      <c r="I29" s="200">
        <v>0</v>
      </c>
      <c r="J29" s="200">
        <v>0</v>
      </c>
      <c r="K29" s="201">
        <f t="shared" si="0"/>
        <v>8052000</v>
      </c>
      <c r="L29" s="78">
        <v>11328</v>
      </c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</row>
    <row r="30" spans="1:214" s="221" customFormat="1" ht="40.15" customHeight="1">
      <c r="A30" s="262"/>
      <c r="B30" s="263"/>
      <c r="C30" s="198"/>
      <c r="D30" s="198"/>
      <c r="E30" s="198" t="s">
        <v>577</v>
      </c>
      <c r="F30" s="198"/>
      <c r="G30" s="203" t="s">
        <v>226</v>
      </c>
      <c r="H30" s="200">
        <f>'Működési célú állami tám (1.1)'!I103</f>
        <v>980429000</v>
      </c>
      <c r="I30" s="200">
        <v>0</v>
      </c>
      <c r="J30" s="200">
        <v>0</v>
      </c>
      <c r="K30" s="201">
        <f t="shared" si="0"/>
        <v>980429000</v>
      </c>
      <c r="L30" s="78">
        <v>1133</v>
      </c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</row>
    <row r="31" spans="1:214" s="221" customFormat="1" ht="45.75" customHeight="1">
      <c r="A31" s="262"/>
      <c r="B31" s="263"/>
      <c r="C31" s="198"/>
      <c r="D31" s="198"/>
      <c r="E31" s="198" t="s">
        <v>578</v>
      </c>
      <c r="F31" s="198"/>
      <c r="G31" s="203" t="s">
        <v>257</v>
      </c>
      <c r="H31" s="200">
        <f>'Működési célú állami tám (1.1)'!I107</f>
        <v>618808760</v>
      </c>
      <c r="I31" s="200">
        <v>0</v>
      </c>
      <c r="J31" s="200">
        <v>0</v>
      </c>
      <c r="K31" s="201">
        <f t="shared" si="0"/>
        <v>618808760</v>
      </c>
      <c r="L31" s="78">
        <v>1134</v>
      </c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</row>
    <row r="32" spans="1:214" s="221" customFormat="1" ht="40.15" customHeight="1">
      <c r="A32" s="262"/>
      <c r="B32" s="198"/>
      <c r="C32" s="198"/>
      <c r="D32" s="198" t="s">
        <v>580</v>
      </c>
      <c r="E32" s="198"/>
      <c r="F32" s="198"/>
      <c r="G32" s="203" t="s">
        <v>512</v>
      </c>
      <c r="H32" s="200">
        <f>H33+H34</f>
        <v>1476097674</v>
      </c>
      <c r="I32" s="200">
        <f>I33+I34</f>
        <v>0</v>
      </c>
      <c r="J32" s="200">
        <f>J33+J34</f>
        <v>0</v>
      </c>
      <c r="K32" s="201">
        <f t="shared" si="0"/>
        <v>1476097674</v>
      </c>
      <c r="L32" s="78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</row>
    <row r="33" spans="1:232" s="221" customFormat="1" ht="40.15" customHeight="1">
      <c r="A33" s="262"/>
      <c r="B33" s="198"/>
      <c r="C33" s="198"/>
      <c r="D33" s="198"/>
      <c r="E33" s="198" t="s">
        <v>505</v>
      </c>
      <c r="F33" s="198"/>
      <c r="G33" s="203" t="s">
        <v>489</v>
      </c>
      <c r="H33" s="200">
        <f>'Működési célú állami tám (1.1)'!I111+'Működési célú állami tám (1.1)'!I112</f>
        <v>1473449454</v>
      </c>
      <c r="I33" s="200">
        <v>0</v>
      </c>
      <c r="J33" s="200"/>
      <c r="K33" s="201">
        <f t="shared" si="0"/>
        <v>1473449454</v>
      </c>
      <c r="L33" s="78">
        <v>1141</v>
      </c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</row>
    <row r="34" spans="1:232" s="221" customFormat="1" ht="40.15" customHeight="1">
      <c r="A34" s="262"/>
      <c r="B34" s="198"/>
      <c r="C34" s="198"/>
      <c r="D34" s="198"/>
      <c r="E34" s="198" t="s">
        <v>579</v>
      </c>
      <c r="F34" s="198"/>
      <c r="G34" s="203" t="s">
        <v>473</v>
      </c>
      <c r="H34" s="200">
        <f>'Működési célú állami tám (1.1)'!I113</f>
        <v>2648220</v>
      </c>
      <c r="I34" s="200">
        <v>0</v>
      </c>
      <c r="J34" s="200">
        <v>0</v>
      </c>
      <c r="K34" s="201">
        <f t="shared" si="0"/>
        <v>2648220</v>
      </c>
      <c r="L34" s="78">
        <v>1142</v>
      </c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</row>
    <row r="35" spans="1:232" s="221" customFormat="1" ht="40.15" customHeight="1">
      <c r="A35" s="262"/>
      <c r="B35" s="198"/>
      <c r="C35" s="198"/>
      <c r="D35" s="198" t="s">
        <v>507</v>
      </c>
      <c r="E35" s="198"/>
      <c r="F35" s="198"/>
      <c r="G35" s="203" t="s">
        <v>312</v>
      </c>
      <c r="H35" s="200">
        <f>SUM(H36:H38)</f>
        <v>235892970</v>
      </c>
      <c r="I35" s="200">
        <f>SUM(I36:I38)</f>
        <v>0</v>
      </c>
      <c r="J35" s="200">
        <f>SUM(J36:J38)</f>
        <v>0</v>
      </c>
      <c r="K35" s="201">
        <f t="shared" si="0"/>
        <v>235892970</v>
      </c>
      <c r="L35" s="7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</row>
    <row r="36" spans="1:232" s="221" customFormat="1" ht="40.15" customHeight="1">
      <c r="A36" s="262"/>
      <c r="B36" s="198"/>
      <c r="C36" s="198"/>
      <c r="D36" s="198"/>
      <c r="E36" s="198" t="s">
        <v>581</v>
      </c>
      <c r="F36" s="198"/>
      <c r="G36" s="203" t="s">
        <v>490</v>
      </c>
      <c r="H36" s="200">
        <f>'Működési célú állami tám (1.1)'!I116</f>
        <v>191026950</v>
      </c>
      <c r="I36" s="200">
        <v>0</v>
      </c>
      <c r="J36" s="200">
        <v>0</v>
      </c>
      <c r="K36" s="201">
        <f t="shared" si="0"/>
        <v>191026950</v>
      </c>
      <c r="L36" s="78">
        <v>1151</v>
      </c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</row>
    <row r="37" spans="1:232" s="221" customFormat="1" ht="40.15" customHeight="1">
      <c r="A37" s="262"/>
      <c r="B37" s="198"/>
      <c r="C37" s="198"/>
      <c r="D37" s="198"/>
      <c r="E37" s="198" t="s">
        <v>508</v>
      </c>
      <c r="F37" s="198"/>
      <c r="G37" s="203" t="s">
        <v>309</v>
      </c>
      <c r="H37" s="200">
        <f>'Működési célú állami tám (1.1)'!I117</f>
        <v>0</v>
      </c>
      <c r="I37" s="200">
        <v>0</v>
      </c>
      <c r="J37" s="200">
        <v>0</v>
      </c>
      <c r="K37" s="201">
        <f t="shared" si="0"/>
        <v>0</v>
      </c>
      <c r="L37" s="78">
        <v>1152</v>
      </c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</row>
    <row r="38" spans="1:232" s="221" customFormat="1" ht="40.15" customHeight="1">
      <c r="A38" s="262"/>
      <c r="B38" s="198"/>
      <c r="C38" s="198"/>
      <c r="D38" s="198"/>
      <c r="E38" s="198" t="s">
        <v>509</v>
      </c>
      <c r="F38" s="198"/>
      <c r="G38" s="203" t="s">
        <v>310</v>
      </c>
      <c r="H38" s="200">
        <f>'Működési célú állami tám (1.1)'!I118</f>
        <v>44866020</v>
      </c>
      <c r="I38" s="200">
        <v>0</v>
      </c>
      <c r="J38" s="200">
        <v>0</v>
      </c>
      <c r="K38" s="201">
        <f t="shared" si="0"/>
        <v>44866020</v>
      </c>
      <c r="L38" s="78">
        <v>1153</v>
      </c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</row>
    <row r="39" spans="1:232" s="228" customFormat="1" ht="40.15" customHeight="1">
      <c r="A39" s="264"/>
      <c r="B39" s="262"/>
      <c r="C39" s="262" t="s">
        <v>506</v>
      </c>
      <c r="D39" s="264"/>
      <c r="E39" s="264"/>
      <c r="F39" s="264"/>
      <c r="G39" s="226" t="s">
        <v>501</v>
      </c>
      <c r="H39" s="205">
        <f>SUM(H40:H44)</f>
        <v>1065577550</v>
      </c>
      <c r="I39" s="205">
        <f>SUM(I40:I44)</f>
        <v>0</v>
      </c>
      <c r="J39" s="205">
        <f>SUM(J40:J44)</f>
        <v>0</v>
      </c>
      <c r="K39" s="215">
        <f t="shared" si="0"/>
        <v>1065577550</v>
      </c>
      <c r="L39" s="205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7"/>
      <c r="AS39" s="227"/>
      <c r="AT39" s="227"/>
      <c r="AU39" s="227"/>
      <c r="AV39" s="227"/>
      <c r="AW39" s="227"/>
      <c r="AX39" s="227"/>
      <c r="AY39" s="227"/>
      <c r="AZ39" s="227"/>
      <c r="BA39" s="227"/>
      <c r="BB39" s="227"/>
      <c r="BC39" s="227"/>
      <c r="BD39" s="227"/>
      <c r="BE39" s="227"/>
      <c r="BF39" s="227"/>
      <c r="BG39" s="227"/>
      <c r="BH39" s="227"/>
      <c r="BI39" s="227"/>
      <c r="BJ39" s="227"/>
      <c r="BK39" s="227"/>
      <c r="BL39" s="227"/>
      <c r="BM39" s="227"/>
      <c r="BN39" s="227"/>
      <c r="BO39" s="227"/>
      <c r="BP39" s="227"/>
      <c r="BQ39" s="227"/>
      <c r="BR39" s="227"/>
      <c r="BS39" s="227"/>
      <c r="BT39" s="227"/>
      <c r="BU39" s="227"/>
      <c r="BV39" s="227"/>
      <c r="BW39" s="227"/>
      <c r="BX39" s="227"/>
      <c r="BY39" s="227"/>
      <c r="BZ39" s="227"/>
      <c r="CA39" s="227"/>
      <c r="CB39" s="227"/>
      <c r="CC39" s="227"/>
      <c r="CD39" s="227"/>
      <c r="CE39" s="227"/>
      <c r="CF39" s="227"/>
      <c r="CG39" s="227"/>
      <c r="CH39" s="227"/>
      <c r="CI39" s="227"/>
      <c r="CJ39" s="227"/>
      <c r="CK39" s="227"/>
      <c r="CL39" s="227"/>
      <c r="CM39" s="227"/>
      <c r="CN39" s="227"/>
      <c r="CO39" s="227"/>
      <c r="CP39" s="227"/>
      <c r="CQ39" s="227"/>
      <c r="CR39" s="227"/>
      <c r="CS39" s="227"/>
      <c r="CT39" s="227"/>
      <c r="CU39" s="227"/>
      <c r="CV39" s="227"/>
      <c r="CW39" s="227"/>
      <c r="CX39" s="227"/>
      <c r="CY39" s="227"/>
      <c r="CZ39" s="227"/>
      <c r="DA39" s="227"/>
      <c r="DB39" s="227"/>
      <c r="DC39" s="227"/>
      <c r="DD39" s="227"/>
      <c r="DE39" s="227"/>
      <c r="DF39" s="227"/>
      <c r="DG39" s="227"/>
      <c r="DH39" s="227"/>
      <c r="DI39" s="227"/>
      <c r="DJ39" s="227"/>
      <c r="DK39" s="227"/>
      <c r="DL39" s="227"/>
      <c r="DM39" s="227"/>
      <c r="DN39" s="227"/>
      <c r="DO39" s="227"/>
      <c r="DP39" s="227"/>
      <c r="DQ39" s="227"/>
      <c r="DR39" s="227"/>
      <c r="DS39" s="227"/>
      <c r="DT39" s="227"/>
      <c r="DU39" s="227"/>
      <c r="DV39" s="227"/>
      <c r="DW39" s="227"/>
      <c r="DX39" s="227"/>
      <c r="DY39" s="227"/>
      <c r="DZ39" s="227"/>
      <c r="EA39" s="227"/>
      <c r="EB39" s="227"/>
      <c r="EC39" s="227"/>
      <c r="ED39" s="227"/>
      <c r="EE39" s="227"/>
      <c r="EF39" s="227"/>
      <c r="EG39" s="227"/>
      <c r="EH39" s="227"/>
      <c r="EI39" s="227"/>
      <c r="EJ39" s="227"/>
      <c r="EK39" s="227"/>
      <c r="EL39" s="227"/>
      <c r="EM39" s="227"/>
      <c r="EN39" s="227"/>
      <c r="EO39" s="227"/>
      <c r="EP39" s="227"/>
      <c r="EQ39" s="227"/>
      <c r="ER39" s="227"/>
      <c r="ES39" s="227"/>
      <c r="ET39" s="227"/>
      <c r="EU39" s="227"/>
      <c r="EV39" s="227"/>
      <c r="EW39" s="227"/>
      <c r="EX39" s="227"/>
      <c r="EY39" s="227"/>
      <c r="EZ39" s="227"/>
      <c r="FA39" s="227"/>
      <c r="FB39" s="227"/>
      <c r="FC39" s="227"/>
      <c r="FD39" s="227"/>
      <c r="FE39" s="227"/>
      <c r="FF39" s="227"/>
      <c r="FG39" s="227"/>
      <c r="FH39" s="227"/>
      <c r="FI39" s="227"/>
      <c r="FJ39" s="227"/>
      <c r="FK39" s="227"/>
      <c r="FL39" s="227"/>
      <c r="FM39" s="227"/>
      <c r="FN39" s="227"/>
      <c r="FO39" s="227"/>
      <c r="FP39" s="227"/>
      <c r="FQ39" s="227"/>
      <c r="FR39" s="227"/>
      <c r="FS39" s="227"/>
      <c r="FT39" s="227"/>
      <c r="FU39" s="227"/>
      <c r="FV39" s="227"/>
      <c r="FW39" s="227"/>
      <c r="FX39" s="227"/>
      <c r="FY39" s="227"/>
      <c r="FZ39" s="227"/>
      <c r="GA39" s="227"/>
      <c r="GB39" s="227"/>
      <c r="GC39" s="227"/>
      <c r="GD39" s="227"/>
      <c r="GE39" s="227"/>
      <c r="GF39" s="227"/>
      <c r="GG39" s="227"/>
      <c r="GH39" s="227"/>
      <c r="GI39" s="227"/>
      <c r="GJ39" s="227"/>
      <c r="GK39" s="227"/>
      <c r="GL39" s="227"/>
      <c r="GM39" s="227"/>
      <c r="GN39" s="227"/>
      <c r="GO39" s="227"/>
      <c r="GP39" s="227"/>
      <c r="GQ39" s="227"/>
      <c r="GR39" s="227"/>
      <c r="GS39" s="227"/>
      <c r="GT39" s="227"/>
      <c r="GU39" s="227"/>
      <c r="GV39" s="227"/>
      <c r="GW39" s="227"/>
      <c r="GX39" s="227"/>
      <c r="GY39" s="227"/>
      <c r="GZ39" s="227"/>
      <c r="HA39" s="227"/>
      <c r="HB39" s="227"/>
      <c r="HC39" s="227"/>
      <c r="HD39" s="227"/>
      <c r="HE39" s="227"/>
      <c r="HF39" s="227"/>
    </row>
    <row r="40" spans="1:232" s="229" customFormat="1" ht="41.25" customHeight="1">
      <c r="A40" s="265"/>
      <c r="B40" s="266"/>
      <c r="C40" s="267"/>
      <c r="D40" s="267" t="s">
        <v>582</v>
      </c>
      <c r="E40" s="268"/>
      <c r="F40" s="268"/>
      <c r="G40" s="203" t="s">
        <v>502</v>
      </c>
      <c r="H40" s="204">
        <f>'Működési célú állami tám (1.1)'!I122</f>
        <v>0</v>
      </c>
      <c r="I40" s="204">
        <v>0</v>
      </c>
      <c r="J40" s="204">
        <v>0</v>
      </c>
      <c r="K40" s="201">
        <f t="shared" si="0"/>
        <v>0</v>
      </c>
      <c r="L40" s="78">
        <v>1201</v>
      </c>
      <c r="M40" s="172"/>
      <c r="N40" s="172"/>
      <c r="O40" s="172"/>
      <c r="P40" s="172"/>
      <c r="Q40" s="172"/>
      <c r="R40" s="172"/>
      <c r="S40" s="172"/>
      <c r="T40" s="172"/>
      <c r="U40" s="172"/>
      <c r="V40" s="172"/>
      <c r="W40" s="172"/>
      <c r="X40" s="172"/>
      <c r="Y40" s="172"/>
      <c r="Z40" s="172"/>
      <c r="AA40" s="172"/>
      <c r="AB40" s="172"/>
      <c r="AC40" s="172"/>
      <c r="AD40" s="172"/>
      <c r="AE40" s="172"/>
      <c r="AF40" s="172"/>
      <c r="AG40" s="172"/>
      <c r="AH40" s="172"/>
      <c r="AI40" s="172"/>
      <c r="AJ40" s="172"/>
      <c r="AK40" s="172"/>
      <c r="AL40" s="172"/>
      <c r="AM40" s="172"/>
      <c r="AN40" s="172"/>
      <c r="AO40" s="172"/>
      <c r="AP40" s="172"/>
      <c r="AQ40" s="172"/>
      <c r="AR40" s="172"/>
      <c r="AS40" s="172"/>
      <c r="AT40" s="172"/>
      <c r="AU40" s="172"/>
      <c r="AV40" s="172"/>
      <c r="AW40" s="172"/>
      <c r="AX40" s="172"/>
      <c r="AY40" s="172"/>
      <c r="AZ40" s="172"/>
      <c r="BA40" s="172"/>
      <c r="BB40" s="172"/>
      <c r="BC40" s="172"/>
      <c r="BD40" s="172"/>
      <c r="BE40" s="172"/>
      <c r="BF40" s="172"/>
      <c r="BG40" s="172"/>
      <c r="BH40" s="172"/>
      <c r="BI40" s="172"/>
      <c r="BJ40" s="172"/>
      <c r="BK40" s="172"/>
      <c r="BL40" s="172"/>
      <c r="BM40" s="172"/>
      <c r="BN40" s="172"/>
      <c r="BO40" s="172"/>
      <c r="BP40" s="172"/>
      <c r="BQ40" s="172"/>
      <c r="BR40" s="172"/>
      <c r="BS40" s="172"/>
      <c r="BT40" s="172"/>
      <c r="BU40" s="172"/>
      <c r="BV40" s="172"/>
      <c r="BW40" s="172"/>
      <c r="BX40" s="172"/>
      <c r="BY40" s="172"/>
      <c r="BZ40" s="172"/>
      <c r="CA40" s="172"/>
      <c r="CB40" s="172"/>
      <c r="CC40" s="172"/>
      <c r="CD40" s="172"/>
      <c r="CE40" s="172"/>
      <c r="CF40" s="172"/>
      <c r="CG40" s="172"/>
      <c r="CH40" s="172"/>
      <c r="CI40" s="172"/>
      <c r="CJ40" s="172"/>
      <c r="CK40" s="172"/>
      <c r="CL40" s="172"/>
      <c r="CM40" s="172"/>
      <c r="CN40" s="172"/>
      <c r="CO40" s="172"/>
      <c r="CP40" s="172"/>
      <c r="CQ40" s="172"/>
      <c r="CR40" s="172"/>
      <c r="CS40" s="172"/>
      <c r="CT40" s="172"/>
      <c r="CU40" s="172"/>
      <c r="CV40" s="172"/>
      <c r="CW40" s="172"/>
      <c r="CX40" s="172"/>
      <c r="CY40" s="172"/>
      <c r="CZ40" s="172"/>
      <c r="DA40" s="172"/>
      <c r="DB40" s="172"/>
      <c r="DC40" s="172"/>
      <c r="DD40" s="172"/>
      <c r="DE40" s="172"/>
      <c r="DF40" s="172"/>
      <c r="DG40" s="172"/>
      <c r="DH40" s="172"/>
      <c r="DI40" s="172"/>
      <c r="DJ40" s="172"/>
      <c r="DK40" s="172"/>
      <c r="DL40" s="172"/>
      <c r="DM40" s="172"/>
      <c r="DN40" s="172"/>
      <c r="DO40" s="172"/>
      <c r="DP40" s="172"/>
      <c r="DQ40" s="172"/>
      <c r="DR40" s="172"/>
      <c r="DS40" s="172"/>
      <c r="DT40" s="172"/>
      <c r="DU40" s="172"/>
      <c r="DV40" s="172"/>
      <c r="DW40" s="172"/>
      <c r="DX40" s="172"/>
      <c r="DY40" s="172"/>
      <c r="DZ40" s="172"/>
      <c r="EA40" s="172"/>
      <c r="EB40" s="172"/>
      <c r="EC40" s="172"/>
      <c r="ED40" s="172"/>
      <c r="EE40" s="172"/>
      <c r="EF40" s="172"/>
      <c r="EG40" s="172"/>
      <c r="EH40" s="172"/>
      <c r="EI40" s="172"/>
      <c r="EJ40" s="172"/>
      <c r="EK40" s="172"/>
      <c r="EL40" s="172"/>
      <c r="EM40" s="172"/>
      <c r="EN40" s="172"/>
      <c r="EO40" s="172"/>
      <c r="EP40" s="172"/>
      <c r="EQ40" s="172"/>
      <c r="ER40" s="172"/>
      <c r="ES40" s="172"/>
      <c r="ET40" s="172"/>
      <c r="EU40" s="172"/>
      <c r="EV40" s="172"/>
      <c r="EW40" s="172"/>
      <c r="EX40" s="172"/>
      <c r="EY40" s="172"/>
      <c r="EZ40" s="172"/>
      <c r="FA40" s="172"/>
      <c r="FB40" s="172"/>
      <c r="FC40" s="172"/>
      <c r="FD40" s="172"/>
      <c r="FE40" s="172"/>
      <c r="FF40" s="172"/>
      <c r="FG40" s="172"/>
      <c r="FH40" s="172"/>
      <c r="FI40" s="172"/>
      <c r="FJ40" s="172"/>
      <c r="FK40" s="172"/>
      <c r="FL40" s="172"/>
      <c r="FM40" s="172"/>
      <c r="FN40" s="172"/>
      <c r="FO40" s="172"/>
      <c r="FP40" s="172"/>
      <c r="FQ40" s="172"/>
      <c r="FR40" s="172"/>
      <c r="FS40" s="172"/>
      <c r="FT40" s="172"/>
      <c r="FU40" s="172"/>
      <c r="FV40" s="172"/>
      <c r="FW40" s="172"/>
      <c r="FX40" s="172"/>
      <c r="FY40" s="172"/>
      <c r="FZ40" s="172"/>
      <c r="GA40" s="172"/>
      <c r="GB40" s="172"/>
      <c r="GC40" s="172"/>
      <c r="GD40" s="172"/>
      <c r="GE40" s="172"/>
      <c r="GF40" s="172"/>
      <c r="GG40" s="172"/>
      <c r="GH40" s="172"/>
      <c r="GI40" s="172"/>
      <c r="GJ40" s="172"/>
      <c r="GK40" s="172"/>
      <c r="GL40" s="172"/>
      <c r="GM40" s="172"/>
      <c r="GN40" s="172"/>
      <c r="GO40" s="172"/>
      <c r="GP40" s="172"/>
      <c r="GQ40" s="172"/>
      <c r="GR40" s="172"/>
      <c r="GS40" s="172"/>
      <c r="GT40" s="172"/>
      <c r="GU40" s="172"/>
      <c r="GV40" s="172"/>
      <c r="GW40" s="172"/>
      <c r="GX40" s="172"/>
      <c r="GY40" s="172"/>
      <c r="GZ40" s="172"/>
      <c r="HA40" s="172"/>
      <c r="HB40" s="172"/>
      <c r="HC40" s="172"/>
      <c r="HD40" s="172"/>
      <c r="HE40" s="172"/>
      <c r="HF40" s="172"/>
    </row>
    <row r="41" spans="1:232" s="229" customFormat="1" ht="41.25" customHeight="1">
      <c r="A41" s="265"/>
      <c r="B41" s="266"/>
      <c r="C41" s="267"/>
      <c r="D41" s="267" t="s">
        <v>583</v>
      </c>
      <c r="E41" s="268"/>
      <c r="F41" s="268"/>
      <c r="G41" s="203" t="s">
        <v>232</v>
      </c>
      <c r="H41" s="200">
        <f>'Működési célú állami tám (1.1)'!I123</f>
        <v>154907550</v>
      </c>
      <c r="I41" s="204">
        <v>0</v>
      </c>
      <c r="J41" s="204">
        <v>0</v>
      </c>
      <c r="K41" s="201">
        <f t="shared" si="0"/>
        <v>154907550</v>
      </c>
      <c r="L41" s="173">
        <v>1202</v>
      </c>
      <c r="M41" s="172"/>
      <c r="N41" s="172"/>
      <c r="O41" s="172"/>
      <c r="P41" s="172"/>
      <c r="Q41" s="172"/>
      <c r="R41" s="172"/>
      <c r="S41" s="172"/>
      <c r="T41" s="172"/>
      <c r="U41" s="172"/>
      <c r="V41" s="172"/>
      <c r="W41" s="172"/>
      <c r="X41" s="172"/>
      <c r="Y41" s="172"/>
      <c r="Z41" s="172"/>
      <c r="AA41" s="172"/>
      <c r="AB41" s="172"/>
      <c r="AC41" s="172"/>
      <c r="AD41" s="172"/>
      <c r="AE41" s="172"/>
      <c r="AF41" s="172"/>
      <c r="AG41" s="172"/>
      <c r="AH41" s="172"/>
      <c r="AI41" s="172"/>
      <c r="AJ41" s="172"/>
      <c r="AK41" s="172"/>
      <c r="AL41" s="172"/>
      <c r="AM41" s="172"/>
      <c r="AN41" s="172"/>
      <c r="AO41" s="172"/>
      <c r="AP41" s="172"/>
      <c r="AQ41" s="172"/>
      <c r="AR41" s="172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K41" s="172"/>
      <c r="BL41" s="172"/>
      <c r="BM41" s="172"/>
      <c r="BN41" s="172"/>
      <c r="BO41" s="172"/>
      <c r="BP41" s="172"/>
      <c r="BQ41" s="172"/>
      <c r="BR41" s="172"/>
      <c r="BS41" s="172"/>
      <c r="BT41" s="172"/>
      <c r="BU41" s="172"/>
      <c r="BV41" s="172"/>
      <c r="BW41" s="172"/>
      <c r="BX41" s="172"/>
      <c r="BY41" s="172"/>
      <c r="BZ41" s="172"/>
      <c r="CA41" s="172"/>
      <c r="CB41" s="172"/>
      <c r="CC41" s="172"/>
      <c r="CD41" s="172"/>
      <c r="CE41" s="172"/>
      <c r="CF41" s="172"/>
      <c r="CG41" s="172"/>
      <c r="CH41" s="172"/>
      <c r="CI41" s="172"/>
      <c r="CJ41" s="172"/>
      <c r="CK41" s="172"/>
      <c r="CL41" s="172"/>
      <c r="CM41" s="172"/>
      <c r="CN41" s="172"/>
      <c r="CO41" s="172"/>
      <c r="CP41" s="172"/>
      <c r="CQ41" s="172"/>
      <c r="CR41" s="172"/>
      <c r="CS41" s="172"/>
      <c r="CT41" s="172"/>
      <c r="CU41" s="172"/>
      <c r="CV41" s="172"/>
      <c r="CW41" s="172"/>
      <c r="CX41" s="172"/>
      <c r="CY41" s="172"/>
      <c r="CZ41" s="172"/>
      <c r="DA41" s="172"/>
      <c r="DB41" s="172"/>
      <c r="DC41" s="172"/>
      <c r="DD41" s="172"/>
      <c r="DE41" s="172"/>
      <c r="DF41" s="172"/>
      <c r="DG41" s="172"/>
      <c r="DH41" s="172"/>
      <c r="DI41" s="172"/>
      <c r="DJ41" s="172"/>
      <c r="DK41" s="172"/>
      <c r="DL41" s="172"/>
      <c r="DM41" s="172"/>
      <c r="DN41" s="172"/>
      <c r="DO41" s="172"/>
      <c r="DP41" s="172"/>
      <c r="DQ41" s="172"/>
      <c r="DR41" s="172"/>
      <c r="DS41" s="172"/>
      <c r="DT41" s="172"/>
      <c r="DU41" s="172"/>
      <c r="DV41" s="172"/>
      <c r="DW41" s="172"/>
      <c r="DX41" s="172"/>
      <c r="DY41" s="172"/>
      <c r="DZ41" s="172"/>
      <c r="EA41" s="172"/>
      <c r="EB41" s="172"/>
      <c r="EC41" s="172"/>
      <c r="ED41" s="172"/>
      <c r="EE41" s="172"/>
      <c r="EF41" s="172"/>
      <c r="EG41" s="172"/>
      <c r="EH41" s="172"/>
      <c r="EI41" s="172"/>
      <c r="EJ41" s="172"/>
      <c r="EK41" s="172"/>
      <c r="EL41" s="172"/>
      <c r="EM41" s="172"/>
      <c r="EN41" s="172"/>
      <c r="EO41" s="172"/>
      <c r="EP41" s="172"/>
      <c r="EQ41" s="172"/>
      <c r="ER41" s="172"/>
      <c r="ES41" s="172"/>
      <c r="ET41" s="172"/>
      <c r="EU41" s="172"/>
      <c r="EV41" s="172"/>
      <c r="EW41" s="172"/>
      <c r="EX41" s="172"/>
      <c r="EY41" s="172"/>
      <c r="EZ41" s="172"/>
      <c r="FA41" s="172"/>
      <c r="FB41" s="172"/>
      <c r="FC41" s="172"/>
      <c r="FD41" s="172"/>
      <c r="FE41" s="172"/>
      <c r="FF41" s="172"/>
      <c r="FG41" s="172"/>
      <c r="FH41" s="172"/>
      <c r="FI41" s="172"/>
      <c r="FJ41" s="172"/>
      <c r="FK41" s="172"/>
      <c r="FL41" s="172"/>
      <c r="FM41" s="172"/>
      <c r="FN41" s="172"/>
      <c r="FO41" s="172"/>
      <c r="FP41" s="172"/>
      <c r="FQ41" s="172"/>
      <c r="FR41" s="172"/>
      <c r="FS41" s="172"/>
      <c r="FT41" s="172"/>
      <c r="FU41" s="172"/>
      <c r="FV41" s="172"/>
      <c r="FW41" s="172"/>
      <c r="FX41" s="172"/>
      <c r="FY41" s="172"/>
      <c r="FZ41" s="172"/>
      <c r="GA41" s="172"/>
      <c r="GB41" s="172"/>
      <c r="GC41" s="172"/>
      <c r="GD41" s="172"/>
      <c r="GE41" s="172"/>
      <c r="GF41" s="172"/>
      <c r="GG41" s="172"/>
      <c r="GH41" s="172"/>
      <c r="GI41" s="172"/>
      <c r="GJ41" s="172"/>
      <c r="GK41" s="172"/>
      <c r="GL41" s="172"/>
      <c r="GM41" s="172"/>
      <c r="GN41" s="172"/>
      <c r="GO41" s="172"/>
      <c r="GP41" s="172"/>
      <c r="GQ41" s="172"/>
      <c r="GR41" s="172"/>
      <c r="GS41" s="172"/>
      <c r="GT41" s="172"/>
      <c r="GU41" s="172"/>
      <c r="GV41" s="172"/>
      <c r="GW41" s="172"/>
      <c r="GX41" s="172"/>
      <c r="GY41" s="172"/>
      <c r="GZ41" s="172"/>
      <c r="HA41" s="172"/>
      <c r="HB41" s="172"/>
      <c r="HC41" s="172"/>
      <c r="HD41" s="172"/>
      <c r="HE41" s="172"/>
      <c r="HF41" s="172"/>
    </row>
    <row r="42" spans="1:232" s="221" customFormat="1" ht="40.15" customHeight="1">
      <c r="A42" s="262"/>
      <c r="B42" s="269"/>
      <c r="C42" s="267"/>
      <c r="D42" s="267" t="s">
        <v>517</v>
      </c>
      <c r="E42" s="198"/>
      <c r="F42" s="198"/>
      <c r="G42" s="199" t="s">
        <v>519</v>
      </c>
      <c r="H42" s="200">
        <f>'Működési célú állami tám (1.1)'!I124+'Működési célú állami tám (1.1)'!I125</f>
        <v>494000000</v>
      </c>
      <c r="I42" s="200">
        <v>0</v>
      </c>
      <c r="J42" s="200">
        <v>0</v>
      </c>
      <c r="K42" s="201">
        <f t="shared" si="0"/>
        <v>494000000</v>
      </c>
      <c r="L42" s="78">
        <v>1203</v>
      </c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</row>
    <row r="43" spans="1:232" s="221" customFormat="1" ht="40.15" customHeight="1">
      <c r="A43" s="262"/>
      <c r="B43" s="269"/>
      <c r="C43" s="267"/>
      <c r="D43" s="267" t="s">
        <v>584</v>
      </c>
      <c r="E43" s="198"/>
      <c r="F43" s="198"/>
      <c r="G43" s="203" t="s">
        <v>499</v>
      </c>
      <c r="H43" s="230">
        <f>'Működési célú állami tám (1.1)'!I128</f>
        <v>416670000</v>
      </c>
      <c r="I43" s="230">
        <v>0</v>
      </c>
      <c r="J43" s="230">
        <v>0</v>
      </c>
      <c r="K43" s="260">
        <f>SUM(H43:J43)</f>
        <v>416670000</v>
      </c>
      <c r="L43" s="78">
        <v>1204</v>
      </c>
      <c r="M43" s="190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</row>
    <row r="44" spans="1:232" s="221" customFormat="1" ht="40.15" customHeight="1">
      <c r="A44" s="262"/>
      <c r="B44" s="270"/>
      <c r="C44" s="267"/>
      <c r="D44" s="267" t="s">
        <v>518</v>
      </c>
      <c r="E44" s="198"/>
      <c r="F44" s="198"/>
      <c r="G44" s="206" t="s">
        <v>23</v>
      </c>
      <c r="H44" s="200">
        <v>0</v>
      </c>
      <c r="I44" s="200">
        <v>0</v>
      </c>
      <c r="J44" s="200">
        <v>0</v>
      </c>
      <c r="K44" s="201">
        <f t="shared" si="0"/>
        <v>0</v>
      </c>
      <c r="L44" s="78">
        <v>1205</v>
      </c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</row>
    <row r="45" spans="1:232" s="221" customFormat="1" ht="40.15" customHeight="1">
      <c r="A45" s="262"/>
      <c r="B45" s="271" t="s">
        <v>24</v>
      </c>
      <c r="C45" s="271"/>
      <c r="D45" s="272"/>
      <c r="E45" s="272"/>
      <c r="F45" s="272"/>
      <c r="G45" s="218" t="s">
        <v>25</v>
      </c>
      <c r="H45" s="216">
        <f>'Működési_célú_tám_áll_bel_(1_2_'!F32</f>
        <v>967620000</v>
      </c>
      <c r="I45" s="216">
        <f>'Működési_célú_tám_áll_bel_(1_2_'!G32</f>
        <v>3000000000</v>
      </c>
      <c r="J45" s="216">
        <f>'Működési_célú_tám_áll_bel_(1_2_'!H32</f>
        <v>0</v>
      </c>
      <c r="K45" s="215">
        <f>SUM(H45:J45)</f>
        <v>3967620000</v>
      </c>
      <c r="L45" s="7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224"/>
      <c r="HH45" s="224"/>
      <c r="HI45" s="224"/>
      <c r="HJ45" s="224"/>
      <c r="HK45" s="224"/>
      <c r="HL45" s="224"/>
      <c r="HM45" s="224"/>
      <c r="HN45" s="224"/>
      <c r="HO45" s="224"/>
      <c r="HP45" s="18"/>
      <c r="HQ45" s="18"/>
      <c r="HR45" s="18"/>
      <c r="HS45" s="18"/>
      <c r="HT45" s="18"/>
      <c r="HU45" s="18"/>
      <c r="HV45" s="18"/>
      <c r="HW45" s="18"/>
      <c r="HX45" s="18"/>
    </row>
    <row r="46" spans="1:232" ht="40.15" customHeight="1">
      <c r="A46" s="195" t="s">
        <v>26</v>
      </c>
      <c r="B46" s="208"/>
      <c r="C46" s="208"/>
      <c r="D46" s="208"/>
      <c r="E46" s="208"/>
      <c r="F46" s="208"/>
      <c r="G46" s="209" t="s">
        <v>27</v>
      </c>
      <c r="H46" s="210">
        <f>SUM(H47:H50)</f>
        <v>17348100000</v>
      </c>
      <c r="I46" s="210">
        <f>SUM(I47:I50)</f>
        <v>0</v>
      </c>
      <c r="J46" s="210">
        <f>SUM(J47:J50)</f>
        <v>0</v>
      </c>
      <c r="K46" s="196">
        <f t="shared" ref="K46:K62" si="1">SUM(H46:J46)</f>
        <v>17348100000</v>
      </c>
      <c r="L46" s="202"/>
    </row>
    <row r="47" spans="1:232" ht="40.15" customHeight="1">
      <c r="A47" s="211"/>
      <c r="B47" s="212" t="s">
        <v>28</v>
      </c>
      <c r="C47" s="212"/>
      <c r="D47" s="212"/>
      <c r="E47" s="212"/>
      <c r="F47" s="212"/>
      <c r="G47" s="213" t="s">
        <v>29</v>
      </c>
      <c r="H47" s="214">
        <v>100000</v>
      </c>
      <c r="I47" s="214">
        <v>0</v>
      </c>
      <c r="J47" s="214">
        <v>0</v>
      </c>
      <c r="K47" s="215">
        <f t="shared" si="1"/>
        <v>100000</v>
      </c>
      <c r="L47" s="202">
        <v>1210</v>
      </c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4"/>
      <c r="HE47" s="14"/>
      <c r="HF47" s="14"/>
      <c r="HG47" s="14"/>
      <c r="HH47" s="14"/>
      <c r="HI47" s="14"/>
      <c r="HJ47" s="14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</row>
    <row r="48" spans="1:232" ht="40.15" customHeight="1">
      <c r="A48" s="211"/>
      <c r="B48" s="284" t="s">
        <v>30</v>
      </c>
      <c r="C48" s="212"/>
      <c r="D48" s="212"/>
      <c r="E48" s="212"/>
      <c r="F48" s="212"/>
      <c r="G48" s="213" t="s">
        <v>33</v>
      </c>
      <c r="H48" s="214">
        <v>0</v>
      </c>
      <c r="I48" s="214">
        <v>0</v>
      </c>
      <c r="J48" s="214">
        <v>0</v>
      </c>
      <c r="K48" s="215">
        <f t="shared" si="1"/>
        <v>0</v>
      </c>
      <c r="L48" s="202">
        <v>1230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4"/>
      <c r="HE48" s="14"/>
      <c r="HF48" s="14"/>
      <c r="HG48" s="14"/>
      <c r="HH48" s="14"/>
      <c r="HI48" s="14"/>
      <c r="HJ48" s="14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</row>
    <row r="49" spans="1:229" ht="49.5" customHeight="1">
      <c r="A49" s="64"/>
      <c r="B49" s="284" t="s">
        <v>31</v>
      </c>
      <c r="C49" s="60"/>
      <c r="D49" s="60"/>
      <c r="E49" s="60"/>
      <c r="F49" s="60"/>
      <c r="G49" s="213" t="s">
        <v>215</v>
      </c>
      <c r="H49" s="216">
        <f>'Helyi_adó_bevételek_(2_3_)'!E14</f>
        <v>17330000000</v>
      </c>
      <c r="I49" s="216">
        <f>'Helyi_adó_bevételek_(2_3_)'!F14</f>
        <v>0</v>
      </c>
      <c r="J49" s="216">
        <f>'Helyi_adó_bevételek_(2_3_)'!G14</f>
        <v>0</v>
      </c>
      <c r="K49" s="215">
        <f t="shared" si="1"/>
        <v>17330000000</v>
      </c>
      <c r="L49" s="202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  <c r="CN49" s="18"/>
      <c r="CO49" s="18"/>
      <c r="CP49" s="18"/>
      <c r="CQ49" s="18"/>
      <c r="CR49" s="18"/>
      <c r="CS49" s="18"/>
      <c r="CT49" s="18"/>
      <c r="CU49" s="18"/>
      <c r="CV49" s="18"/>
      <c r="CW49" s="18"/>
      <c r="CX49" s="18"/>
      <c r="CY49" s="18"/>
      <c r="CZ49" s="18"/>
      <c r="DA49" s="18"/>
      <c r="DB49" s="18"/>
      <c r="DC49" s="18"/>
      <c r="DD49" s="18"/>
      <c r="DE49" s="18"/>
      <c r="DF49" s="18"/>
      <c r="DG49" s="18"/>
      <c r="DH49" s="18"/>
      <c r="DI49" s="18"/>
      <c r="DJ49" s="18"/>
      <c r="DK49" s="18"/>
      <c r="DL49" s="18"/>
      <c r="DM49" s="18"/>
      <c r="DN49" s="18"/>
      <c r="DO49" s="18"/>
      <c r="DP49" s="18"/>
      <c r="DQ49" s="18"/>
      <c r="DR49" s="18"/>
      <c r="DS49" s="18"/>
      <c r="DT49" s="18"/>
      <c r="DU49" s="18"/>
      <c r="DV49" s="18"/>
      <c r="DW49" s="18"/>
      <c r="DX49" s="18"/>
      <c r="DY49" s="18"/>
      <c r="DZ49" s="18"/>
      <c r="EA49" s="18"/>
      <c r="EB49" s="18"/>
      <c r="EC49" s="18"/>
      <c r="ED49" s="18"/>
      <c r="EE49" s="18"/>
      <c r="EF49" s="18"/>
      <c r="EG49" s="18"/>
      <c r="EH49" s="18"/>
      <c r="EI49" s="18"/>
      <c r="EJ49" s="18"/>
      <c r="EK49" s="18"/>
      <c r="EL49" s="18"/>
      <c r="EM49" s="18"/>
      <c r="EN49" s="18"/>
      <c r="EO49" s="18"/>
      <c r="EP49" s="18"/>
      <c r="EQ49" s="18"/>
      <c r="ER49" s="18"/>
      <c r="ES49" s="18"/>
      <c r="ET49" s="18"/>
      <c r="EU49" s="18"/>
      <c r="EV49" s="18"/>
      <c r="EW49" s="18"/>
      <c r="EX49" s="18"/>
      <c r="EY49" s="18"/>
      <c r="EZ49" s="18"/>
      <c r="FA49" s="18"/>
      <c r="FB49" s="18"/>
      <c r="FC49" s="18"/>
      <c r="FD49" s="18"/>
      <c r="FE49" s="18"/>
      <c r="FF49" s="18"/>
      <c r="FG49" s="18"/>
      <c r="FH49" s="18"/>
      <c r="FI49" s="18"/>
      <c r="FJ49" s="18"/>
      <c r="FK49" s="18"/>
      <c r="FL49" s="18"/>
      <c r="FM49" s="18"/>
      <c r="FN49" s="18"/>
      <c r="FO49" s="18"/>
      <c r="FP49" s="18"/>
      <c r="FQ49" s="18"/>
      <c r="FR49" s="18"/>
      <c r="FS49" s="18"/>
      <c r="FT49" s="18"/>
      <c r="FU49" s="18"/>
      <c r="FV49" s="18"/>
      <c r="FW49" s="18"/>
      <c r="FX49" s="18"/>
      <c r="FY49" s="18"/>
      <c r="FZ49" s="18"/>
      <c r="GA49" s="18"/>
      <c r="GB49" s="18"/>
      <c r="GC49" s="18"/>
      <c r="GD49" s="18"/>
      <c r="GE49" s="18"/>
      <c r="GF49" s="18"/>
      <c r="GG49" s="18"/>
      <c r="GH49" s="18"/>
      <c r="GI49" s="18"/>
      <c r="GJ49" s="18"/>
      <c r="GK49" s="18"/>
      <c r="GL49" s="18"/>
      <c r="GM49" s="18"/>
      <c r="GN49" s="18"/>
      <c r="GO49" s="18"/>
      <c r="GP49" s="18"/>
      <c r="GQ49" s="18"/>
      <c r="GR49" s="18"/>
      <c r="GS49" s="18"/>
      <c r="GT49" s="18"/>
      <c r="GU49" s="18"/>
      <c r="GV49" s="18"/>
      <c r="GW49" s="18"/>
      <c r="GX49" s="18"/>
      <c r="GY49" s="18"/>
      <c r="GZ49" s="18"/>
      <c r="HA49" s="18"/>
      <c r="HB49" s="18"/>
      <c r="HC49" s="18"/>
      <c r="HD49" s="19"/>
      <c r="HE49" s="19"/>
      <c r="HF49" s="19"/>
      <c r="HG49" s="19"/>
      <c r="HH49" s="19"/>
      <c r="HI49" s="19"/>
      <c r="HJ49" s="19"/>
      <c r="HK49" s="19"/>
      <c r="HL49" s="19"/>
      <c r="HM49" s="18"/>
      <c r="HN49" s="18"/>
      <c r="HO49" s="18"/>
      <c r="HP49" s="18"/>
      <c r="HQ49" s="18"/>
      <c r="HR49" s="18"/>
      <c r="HS49" s="18"/>
      <c r="HT49" s="18"/>
      <c r="HU49" s="18"/>
    </row>
    <row r="50" spans="1:229" ht="40.15" customHeight="1">
      <c r="A50" s="64"/>
      <c r="B50" s="284" t="s">
        <v>32</v>
      </c>
      <c r="C50" s="60"/>
      <c r="D50" s="60"/>
      <c r="E50" s="60"/>
      <c r="F50" s="60"/>
      <c r="G50" s="213" t="s">
        <v>34</v>
      </c>
      <c r="H50" s="216">
        <f>'Egyéb_közhatalmi_bevételek_(2_4'!E18</f>
        <v>18000000</v>
      </c>
      <c r="I50" s="216">
        <f>'Egyéb_közhatalmi_bevételek_(2_4'!F18</f>
        <v>0</v>
      </c>
      <c r="J50" s="216">
        <f>'Egyéb_közhatalmi_bevételek_(2_4'!G18</f>
        <v>0</v>
      </c>
      <c r="K50" s="215">
        <f t="shared" si="1"/>
        <v>18000000</v>
      </c>
      <c r="L50" s="202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8"/>
      <c r="BK50" s="18"/>
      <c r="BL50" s="18"/>
      <c r="BM50" s="18"/>
      <c r="BN50" s="18"/>
      <c r="BO50" s="18"/>
      <c r="BP50" s="18"/>
      <c r="BQ50" s="18"/>
      <c r="BR50" s="18"/>
      <c r="BS50" s="18"/>
      <c r="BT50" s="18"/>
      <c r="BU50" s="18"/>
      <c r="BV50" s="18"/>
      <c r="BW50" s="18"/>
      <c r="BX50" s="18"/>
      <c r="BY50" s="18"/>
      <c r="BZ50" s="18"/>
      <c r="CA50" s="18"/>
      <c r="CB50" s="18"/>
      <c r="CC50" s="18"/>
      <c r="CD50" s="18"/>
      <c r="CE50" s="18"/>
      <c r="CF50" s="18"/>
      <c r="CG50" s="18"/>
      <c r="CH50" s="18"/>
      <c r="CI50" s="18"/>
      <c r="CJ50" s="18"/>
      <c r="CK50" s="18"/>
      <c r="CL50" s="18"/>
      <c r="CM50" s="18"/>
      <c r="CN50" s="18"/>
      <c r="CO50" s="18"/>
      <c r="CP50" s="18"/>
      <c r="CQ50" s="18"/>
      <c r="CR50" s="18"/>
      <c r="CS50" s="18"/>
      <c r="CT50" s="18"/>
      <c r="CU50" s="18"/>
      <c r="CV50" s="18"/>
      <c r="CW50" s="18"/>
      <c r="CX50" s="18"/>
      <c r="CY50" s="18"/>
      <c r="CZ50" s="18"/>
      <c r="DA50" s="18"/>
      <c r="DB50" s="18"/>
      <c r="DC50" s="18"/>
      <c r="DD50" s="18"/>
      <c r="DE50" s="18"/>
      <c r="DF50" s="18"/>
      <c r="DG50" s="18"/>
      <c r="DH50" s="18"/>
      <c r="DI50" s="18"/>
      <c r="DJ50" s="18"/>
      <c r="DK50" s="18"/>
      <c r="DL50" s="18"/>
      <c r="DM50" s="18"/>
      <c r="DN50" s="18"/>
      <c r="DO50" s="18"/>
      <c r="DP50" s="18"/>
      <c r="DQ50" s="18"/>
      <c r="DR50" s="18"/>
      <c r="DS50" s="18"/>
      <c r="DT50" s="18"/>
      <c r="DU50" s="18"/>
      <c r="DV50" s="18"/>
      <c r="DW50" s="18"/>
      <c r="DX50" s="18"/>
      <c r="DY50" s="18"/>
      <c r="DZ50" s="18"/>
      <c r="EA50" s="18"/>
      <c r="EB50" s="18"/>
      <c r="EC50" s="18"/>
      <c r="ED50" s="18"/>
      <c r="EE50" s="18"/>
      <c r="EF50" s="18"/>
      <c r="EG50" s="18"/>
      <c r="EH50" s="18"/>
      <c r="EI50" s="18"/>
      <c r="EJ50" s="18"/>
      <c r="EK50" s="18"/>
      <c r="EL50" s="18"/>
      <c r="EM50" s="18"/>
      <c r="EN50" s="18"/>
      <c r="EO50" s="18"/>
      <c r="EP50" s="18"/>
      <c r="EQ50" s="18"/>
      <c r="ER50" s="18"/>
      <c r="ES50" s="18"/>
      <c r="ET50" s="18"/>
      <c r="EU50" s="18"/>
      <c r="EV50" s="18"/>
      <c r="EW50" s="18"/>
      <c r="EX50" s="18"/>
      <c r="EY50" s="18"/>
      <c r="EZ50" s="18"/>
      <c r="FA50" s="18"/>
      <c r="FB50" s="18"/>
      <c r="FC50" s="18"/>
      <c r="FD50" s="18"/>
      <c r="FE50" s="18"/>
      <c r="FF50" s="18"/>
      <c r="FG50" s="18"/>
      <c r="FH50" s="18"/>
      <c r="FI50" s="18"/>
      <c r="FJ50" s="18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18"/>
      <c r="GM50" s="18"/>
      <c r="GN50" s="18"/>
      <c r="GO50" s="18"/>
      <c r="GP50" s="18"/>
      <c r="GQ50" s="18"/>
      <c r="GR50" s="18"/>
      <c r="GS50" s="18"/>
      <c r="GT50" s="18"/>
      <c r="GU50" s="18"/>
      <c r="GV50" s="18"/>
      <c r="GW50" s="18"/>
      <c r="GX50" s="18"/>
      <c r="GY50" s="18"/>
      <c r="GZ50" s="18"/>
      <c r="HA50" s="18"/>
      <c r="HB50" s="18"/>
      <c r="HC50" s="18"/>
      <c r="HD50" s="19"/>
      <c r="HE50" s="19"/>
      <c r="HF50" s="19"/>
      <c r="HG50" s="19"/>
      <c r="HH50" s="19"/>
      <c r="HI50" s="19"/>
      <c r="HJ50" s="19"/>
      <c r="HK50" s="19"/>
      <c r="HL50" s="19"/>
      <c r="HM50" s="18"/>
      <c r="HN50" s="18"/>
      <c r="HO50" s="18"/>
      <c r="HP50" s="18"/>
      <c r="HQ50" s="18"/>
      <c r="HR50" s="18"/>
      <c r="HS50" s="18"/>
      <c r="HT50" s="18"/>
      <c r="HU50" s="18"/>
    </row>
    <row r="51" spans="1:229" ht="40.15" customHeight="1">
      <c r="A51" s="195" t="s">
        <v>35</v>
      </c>
      <c r="B51" s="208"/>
      <c r="C51" s="194"/>
      <c r="D51" s="194"/>
      <c r="E51" s="259"/>
      <c r="F51" s="259"/>
      <c r="G51" s="195" t="s">
        <v>36</v>
      </c>
      <c r="H51" s="210">
        <f>'Működési_bevételek_(3_)'!E43</f>
        <v>7817572842</v>
      </c>
      <c r="I51" s="210">
        <f>'Működési_bevételek_(3_)'!F43</f>
        <v>3207870077</v>
      </c>
      <c r="J51" s="210">
        <f>'Működési_bevételek_(3_)'!G43</f>
        <v>0</v>
      </c>
      <c r="K51" s="196">
        <f t="shared" si="1"/>
        <v>11025442919</v>
      </c>
      <c r="L51" s="202"/>
      <c r="HD51"/>
      <c r="HE51"/>
      <c r="HF51"/>
    </row>
    <row r="52" spans="1:229" ht="40.15" customHeight="1">
      <c r="A52" s="195" t="s">
        <v>37</v>
      </c>
      <c r="B52" s="208"/>
      <c r="C52" s="194"/>
      <c r="D52" s="194"/>
      <c r="E52" s="259"/>
      <c r="F52" s="259"/>
      <c r="G52" s="195" t="s">
        <v>38</v>
      </c>
      <c r="H52" s="196">
        <f>'Működési_célú_átv_pénz_(4_)'!E17</f>
        <v>2000000</v>
      </c>
      <c r="I52" s="196">
        <f>'Működési_célú_átv_pénz_(4_)'!F17</f>
        <v>0</v>
      </c>
      <c r="J52" s="196">
        <f>'Működési_célú_átv_pénz_(4_)'!G17</f>
        <v>0</v>
      </c>
      <c r="K52" s="196">
        <f t="shared" si="1"/>
        <v>2000000</v>
      </c>
      <c r="L52" s="202"/>
      <c r="HD52"/>
      <c r="HE52"/>
      <c r="HF52"/>
    </row>
    <row r="53" spans="1:229" ht="51" customHeight="1">
      <c r="A53" s="211"/>
      <c r="B53" s="217"/>
      <c r="C53" s="212"/>
      <c r="D53" s="212"/>
      <c r="E53" s="212"/>
      <c r="F53" s="212"/>
      <c r="G53" s="273" t="s">
        <v>39</v>
      </c>
      <c r="H53" s="274">
        <f>SUM(H10+H46+H51+H52)</f>
        <v>38351054735</v>
      </c>
      <c r="I53" s="274">
        <f>SUM(I10+I46+I51+I52)</f>
        <v>6207870077</v>
      </c>
      <c r="J53" s="274">
        <f>SUM(J10+J46+J51+J52)</f>
        <v>0</v>
      </c>
      <c r="K53" s="274">
        <f t="shared" si="1"/>
        <v>44558924812</v>
      </c>
      <c r="L53" s="202"/>
      <c r="HD53"/>
      <c r="HE53"/>
      <c r="HF53"/>
    </row>
    <row r="54" spans="1:229" ht="40.15" customHeight="1">
      <c r="A54" s="195" t="s">
        <v>40</v>
      </c>
      <c r="B54" s="208"/>
      <c r="C54" s="194"/>
      <c r="D54" s="194"/>
      <c r="E54" s="259"/>
      <c r="F54" s="259"/>
      <c r="G54" s="209" t="s">
        <v>41</v>
      </c>
      <c r="H54" s="196">
        <f>SUM(H55:H56)</f>
        <v>0</v>
      </c>
      <c r="I54" s="196">
        <f>SUM(I55:I56)</f>
        <v>13989605620</v>
      </c>
      <c r="J54" s="196">
        <f>SUM(J55:J56)</f>
        <v>0</v>
      </c>
      <c r="K54" s="196">
        <f t="shared" si="1"/>
        <v>13989605620</v>
      </c>
      <c r="L54" s="202"/>
      <c r="HD54"/>
      <c r="HE54"/>
      <c r="HF54"/>
    </row>
    <row r="55" spans="1:229" ht="40.15" customHeight="1">
      <c r="A55" s="211"/>
      <c r="B55" s="212" t="s">
        <v>42</v>
      </c>
      <c r="C55" s="212"/>
      <c r="D55" s="212"/>
      <c r="E55" s="212"/>
      <c r="F55" s="212"/>
      <c r="G55" s="218" t="s">
        <v>43</v>
      </c>
      <c r="H55" s="219">
        <v>0</v>
      </c>
      <c r="I55" s="219">
        <v>0</v>
      </c>
      <c r="J55" s="219">
        <v>0</v>
      </c>
      <c r="K55" s="215">
        <f t="shared" si="1"/>
        <v>0</v>
      </c>
      <c r="L55" s="202">
        <v>1510</v>
      </c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1"/>
      <c r="HE55" s="21"/>
      <c r="HF55" s="21"/>
      <c r="HG55" s="21"/>
      <c r="HH55" s="21"/>
      <c r="HI55" s="21"/>
      <c r="HJ55" s="21"/>
      <c r="HK55" s="21"/>
      <c r="HL55" s="21"/>
      <c r="HM55" s="20"/>
      <c r="HN55" s="20"/>
      <c r="HO55" s="20"/>
      <c r="HP55" s="20"/>
      <c r="HQ55" s="20"/>
      <c r="HR55" s="20"/>
      <c r="HS55" s="20"/>
      <c r="HT55" s="20"/>
      <c r="HU55" s="20"/>
    </row>
    <row r="56" spans="1:229" ht="40.15" customHeight="1">
      <c r="A56" s="211"/>
      <c r="B56" s="212" t="s">
        <v>44</v>
      </c>
      <c r="C56" s="212"/>
      <c r="D56" s="212"/>
      <c r="E56" s="212"/>
      <c r="F56" s="212"/>
      <c r="G56" s="218" t="s">
        <v>45</v>
      </c>
      <c r="H56" s="219">
        <f>Felhalmozási_célú_tám_ért__bev_!E17</f>
        <v>0</v>
      </c>
      <c r="I56" s="219">
        <f>Felhalmozási_célú_tám_ért__bev_!F17</f>
        <v>13989605620</v>
      </c>
      <c r="J56" s="219">
        <f>Felhalmozási_célú_tám_ért__bev_!G17</f>
        <v>0</v>
      </c>
      <c r="K56" s="215">
        <f t="shared" si="1"/>
        <v>13989605620</v>
      </c>
      <c r="L56" s="202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1"/>
      <c r="HE56" s="21"/>
      <c r="HF56" s="21"/>
      <c r="HG56" s="21"/>
      <c r="HH56" s="21"/>
      <c r="HI56" s="21"/>
      <c r="HJ56" s="21"/>
      <c r="HK56" s="21"/>
      <c r="HL56" s="21"/>
      <c r="HM56" s="20"/>
      <c r="HN56" s="20"/>
      <c r="HO56" s="20"/>
      <c r="HP56" s="20"/>
      <c r="HQ56" s="20"/>
      <c r="HR56" s="20"/>
      <c r="HS56" s="20"/>
      <c r="HT56" s="20"/>
      <c r="HU56" s="20"/>
    </row>
    <row r="57" spans="1:229" ht="40.15" customHeight="1">
      <c r="A57" s="195" t="s">
        <v>46</v>
      </c>
      <c r="B57" s="208"/>
      <c r="C57" s="194"/>
      <c r="D57" s="194"/>
      <c r="E57" s="259"/>
      <c r="F57" s="259"/>
      <c r="G57" s="195" t="s">
        <v>47</v>
      </c>
      <c r="H57" s="196">
        <f>'Felhalmozási_bevételek_(6_)'!F26</f>
        <v>8508375666</v>
      </c>
      <c r="I57" s="196">
        <f>'Felhalmozási_bevételek_(6_)'!G26</f>
        <v>0</v>
      </c>
      <c r="J57" s="196">
        <f>'Felhalmozási_bevételek_(6_)'!H26</f>
        <v>0</v>
      </c>
      <c r="K57" s="196">
        <f t="shared" si="1"/>
        <v>8508375666</v>
      </c>
      <c r="L57" s="202"/>
      <c r="HD57"/>
      <c r="HE57"/>
      <c r="HF57"/>
    </row>
    <row r="58" spans="1:229" ht="40.15" customHeight="1">
      <c r="A58" s="195" t="s">
        <v>48</v>
      </c>
      <c r="B58" s="208"/>
      <c r="C58" s="207"/>
      <c r="D58" s="194"/>
      <c r="E58" s="259"/>
      <c r="F58" s="259"/>
      <c r="G58" s="193" t="s">
        <v>49</v>
      </c>
      <c r="H58" s="210">
        <f>'Felhalmozási_célú_átv_pénz_(7_)'!D23</f>
        <v>400000</v>
      </c>
      <c r="I58" s="210">
        <f>'Felhalmozási_célú_átv_pénz_(7_)'!E23</f>
        <v>1734819300</v>
      </c>
      <c r="J58" s="210">
        <f>'Felhalmozási_célú_átv_pénz_(7_)'!F23</f>
        <v>0</v>
      </c>
      <c r="K58" s="196">
        <f t="shared" si="1"/>
        <v>1735219300</v>
      </c>
      <c r="L58" s="202"/>
      <c r="HD58"/>
      <c r="HE58"/>
      <c r="HF58"/>
    </row>
    <row r="59" spans="1:229" ht="54.75" customHeight="1">
      <c r="A59" s="64"/>
      <c r="B59" s="78"/>
      <c r="C59" s="60"/>
      <c r="D59" s="60"/>
      <c r="E59" s="60"/>
      <c r="F59" s="60"/>
      <c r="G59" s="273" t="s">
        <v>50</v>
      </c>
      <c r="H59" s="275">
        <f>H54+H57+H58</f>
        <v>8508775666</v>
      </c>
      <c r="I59" s="275">
        <f>I54+I57+I58</f>
        <v>15724424920</v>
      </c>
      <c r="J59" s="275">
        <f>J54+J57+J58</f>
        <v>0</v>
      </c>
      <c r="K59" s="274">
        <f t="shared" si="1"/>
        <v>24233200586</v>
      </c>
      <c r="L59" s="202"/>
      <c r="HD59"/>
      <c r="HE59"/>
      <c r="HF59"/>
    </row>
    <row r="60" spans="1:229" ht="57" customHeight="1">
      <c r="A60" s="301" t="s">
        <v>51</v>
      </c>
      <c r="B60" s="302"/>
      <c r="C60" s="302"/>
      <c r="D60" s="302"/>
      <c r="E60" s="302"/>
      <c r="F60" s="302"/>
      <c r="G60" s="303"/>
      <c r="H60" s="276">
        <f>H53+H59</f>
        <v>46859830401</v>
      </c>
      <c r="I60" s="276">
        <f>I53+I59</f>
        <v>21932294997</v>
      </c>
      <c r="J60" s="276">
        <f>J53+J59</f>
        <v>0</v>
      </c>
      <c r="K60" s="277">
        <f t="shared" si="1"/>
        <v>68792125398</v>
      </c>
      <c r="L60" s="202"/>
      <c r="HD60"/>
      <c r="HE60"/>
      <c r="HF60"/>
    </row>
    <row r="61" spans="1:229" ht="40.15" customHeight="1">
      <c r="A61" s="295" t="s">
        <v>544</v>
      </c>
      <c r="B61" s="295"/>
      <c r="C61" s="295"/>
      <c r="D61" s="295"/>
      <c r="E61" s="295"/>
      <c r="F61" s="295"/>
      <c r="G61" s="295"/>
      <c r="H61" s="200">
        <v>0</v>
      </c>
      <c r="I61" s="200">
        <v>0</v>
      </c>
      <c r="J61" s="200">
        <v>0</v>
      </c>
      <c r="K61" s="215">
        <f t="shared" si="1"/>
        <v>0</v>
      </c>
      <c r="L61" s="202"/>
      <c r="HD61"/>
      <c r="HE61"/>
      <c r="HF61"/>
    </row>
    <row r="62" spans="1:229" ht="60" customHeight="1">
      <c r="A62" s="297" t="s">
        <v>52</v>
      </c>
      <c r="B62" s="297"/>
      <c r="C62" s="297"/>
      <c r="D62" s="297"/>
      <c r="E62" s="297"/>
      <c r="F62" s="297"/>
      <c r="G62" s="297"/>
      <c r="H62" s="278">
        <f>H60+H61</f>
        <v>46859830401</v>
      </c>
      <c r="I62" s="278">
        <f>I60+I61</f>
        <v>21932294997</v>
      </c>
      <c r="J62" s="278">
        <f>J60+J61</f>
        <v>0</v>
      </c>
      <c r="K62" s="279">
        <f t="shared" si="1"/>
        <v>68792125398</v>
      </c>
      <c r="L62" s="202"/>
      <c r="HD62"/>
      <c r="HE62"/>
      <c r="HF62"/>
    </row>
    <row r="64" spans="1:229" ht="24.95" customHeight="1">
      <c r="B64" s="120"/>
    </row>
    <row r="65" spans="2:2" ht="24.95" customHeight="1">
      <c r="B65" s="120"/>
    </row>
  </sheetData>
  <mergeCells count="18">
    <mergeCell ref="A61:G61"/>
    <mergeCell ref="D8:D9"/>
    <mergeCell ref="A62:G62"/>
    <mergeCell ref="A8:A9"/>
    <mergeCell ref="B8:B9"/>
    <mergeCell ref="C8:C9"/>
    <mergeCell ref="G8:G9"/>
    <mergeCell ref="E8:E9"/>
    <mergeCell ref="F8:F9"/>
    <mergeCell ref="A60:G60"/>
    <mergeCell ref="M16:N18"/>
    <mergeCell ref="H8:J8"/>
    <mergeCell ref="A1:L1"/>
    <mergeCell ref="A2:L2"/>
    <mergeCell ref="A4:L4"/>
    <mergeCell ref="L8:L9"/>
    <mergeCell ref="K8:K9"/>
    <mergeCell ref="A6:L6"/>
  </mergeCells>
  <printOptions horizontalCentered="1"/>
  <pageMargins left="0.25" right="0.25" top="0.75" bottom="0.75" header="0.3" footer="0.3"/>
  <pageSetup paperSize="9" scale="25" pageOrder="overThenDown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V23"/>
  <sheetViews>
    <sheetView tabSelected="1" view="pageBreakPreview" zoomScale="80" zoomScaleNormal="80" zoomScaleSheetLayoutView="80" workbookViewId="0">
      <pane xSplit="3" ySplit="9" topLeftCell="D10" activePane="bottomRight" state="frozen"/>
      <selection pane="topRight" activeCell="D1" sqref="D1"/>
      <selection pane="bottomLeft" activeCell="A10" sqref="A10"/>
      <selection pane="bottomRight" activeCell="C3" sqref="C3"/>
    </sheetView>
  </sheetViews>
  <sheetFormatPr defaultColWidth="9.28515625" defaultRowHeight="60" customHeight="1"/>
  <cols>
    <col min="1" max="2" width="9" style="25" customWidth="1"/>
    <col min="3" max="3" width="103.7109375" style="25" customWidth="1"/>
    <col min="4" max="6" width="24.28515625" style="25" customWidth="1"/>
    <col min="7" max="7" width="20.85546875" style="25" customWidth="1"/>
    <col min="8" max="8" width="17.5703125" style="101" customWidth="1"/>
    <col min="9" max="211" width="9.42578125" style="25" customWidth="1"/>
  </cols>
  <sheetData>
    <row r="1" spans="1:230" ht="35.1" customHeight="1">
      <c r="A1" s="288" t="s">
        <v>596</v>
      </c>
      <c r="B1" s="288"/>
      <c r="C1" s="288"/>
      <c r="D1" s="288"/>
      <c r="E1" s="288"/>
      <c r="F1" s="288"/>
      <c r="G1" s="288"/>
      <c r="H1" s="288"/>
    </row>
    <row r="2" spans="1:230" ht="30" customHeight="1">
      <c r="A2" s="369"/>
      <c r="B2" s="369"/>
      <c r="C2" s="369"/>
      <c r="D2" s="369"/>
      <c r="E2" s="369"/>
      <c r="F2" s="369"/>
      <c r="G2" s="369"/>
      <c r="H2" s="369"/>
    </row>
    <row r="3" spans="1:230" ht="30" customHeight="1">
      <c r="A3" s="108"/>
      <c r="B3" s="108"/>
      <c r="C3" s="108"/>
      <c r="D3" s="108"/>
      <c r="E3" s="108"/>
      <c r="F3" s="108"/>
      <c r="G3" s="108"/>
      <c r="H3" s="108"/>
    </row>
    <row r="4" spans="1:230" ht="35.1" customHeight="1">
      <c r="A4" s="380" t="s">
        <v>178</v>
      </c>
      <c r="B4" s="380"/>
      <c r="C4" s="380"/>
      <c r="D4" s="380"/>
      <c r="E4" s="380"/>
      <c r="F4" s="380"/>
      <c r="G4" s="380"/>
      <c r="H4" s="380"/>
    </row>
    <row r="5" spans="1:230" ht="35.1" customHeight="1">
      <c r="A5" s="371" t="s">
        <v>179</v>
      </c>
      <c r="B5" s="371"/>
      <c r="C5" s="371"/>
      <c r="D5" s="371"/>
      <c r="E5" s="371"/>
      <c r="F5" s="371"/>
      <c r="G5" s="371"/>
      <c r="H5" s="371"/>
    </row>
    <row r="6" spans="1:230" ht="30" customHeight="1">
      <c r="A6" s="61"/>
      <c r="B6" s="61"/>
      <c r="C6" s="62"/>
      <c r="D6" s="63"/>
      <c r="E6" s="62"/>
      <c r="F6"/>
      <c r="G6" s="6"/>
      <c r="H6" s="119" t="s">
        <v>283</v>
      </c>
    </row>
    <row r="7" spans="1:230" ht="21" customHeight="1">
      <c r="A7" s="64" t="s">
        <v>0</v>
      </c>
      <c r="B7" s="60" t="s">
        <v>1</v>
      </c>
      <c r="C7" s="60" t="s">
        <v>2</v>
      </c>
      <c r="D7" s="60" t="s">
        <v>3</v>
      </c>
      <c r="E7" s="65" t="s">
        <v>4</v>
      </c>
      <c r="F7" s="60" t="s">
        <v>5</v>
      </c>
      <c r="G7" s="60" t="s">
        <v>6</v>
      </c>
      <c r="H7" s="103" t="s">
        <v>7</v>
      </c>
    </row>
    <row r="8" spans="1:230" ht="60" customHeight="1">
      <c r="A8" s="298" t="s">
        <v>9</v>
      </c>
      <c r="B8" s="296" t="s">
        <v>10</v>
      </c>
      <c r="C8" s="379" t="s">
        <v>72</v>
      </c>
      <c r="D8" s="384" t="s">
        <v>338</v>
      </c>
      <c r="E8" s="384"/>
      <c r="F8" s="384"/>
      <c r="G8" s="368" t="s">
        <v>14</v>
      </c>
      <c r="H8" s="390" t="s">
        <v>282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</row>
    <row r="9" spans="1:230" ht="60" customHeight="1">
      <c r="A9" s="298"/>
      <c r="B9" s="296"/>
      <c r="C9" s="379"/>
      <c r="D9" s="66" t="s">
        <v>15</v>
      </c>
      <c r="E9" s="66" t="s">
        <v>16</v>
      </c>
      <c r="F9" s="67" t="s">
        <v>17</v>
      </c>
      <c r="G9" s="368"/>
      <c r="H9" s="391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</row>
    <row r="10" spans="1:230" ht="50.1" customHeight="1">
      <c r="A10" s="64"/>
      <c r="B10" s="56" t="s">
        <v>180</v>
      </c>
      <c r="C10" s="57" t="s">
        <v>181</v>
      </c>
      <c r="D10" s="57">
        <v>0</v>
      </c>
      <c r="E10" s="57">
        <v>0</v>
      </c>
      <c r="F10" s="57">
        <v>0</v>
      </c>
      <c r="G10" s="57">
        <f t="shared" ref="G10:G23" si="0">SUM(D10:F10)</f>
        <v>0</v>
      </c>
      <c r="H10" s="104">
        <v>1710</v>
      </c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</row>
    <row r="11" spans="1:230" ht="50.1" customHeight="1">
      <c r="A11" s="64"/>
      <c r="B11" s="56" t="s">
        <v>182</v>
      </c>
      <c r="C11" s="57" t="s">
        <v>183</v>
      </c>
      <c r="D11" s="57">
        <v>0</v>
      </c>
      <c r="E11" s="57">
        <v>0</v>
      </c>
      <c r="F11" s="57">
        <v>0</v>
      </c>
      <c r="G11" s="57">
        <f t="shared" si="0"/>
        <v>0</v>
      </c>
      <c r="H11" s="104">
        <v>1720</v>
      </c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</row>
    <row r="12" spans="1:230" ht="50.1" customHeight="1">
      <c r="A12" s="64"/>
      <c r="B12" s="56" t="s">
        <v>184</v>
      </c>
      <c r="C12" s="57" t="s">
        <v>185</v>
      </c>
      <c r="D12" s="57">
        <v>0</v>
      </c>
      <c r="E12" s="57">
        <v>0</v>
      </c>
      <c r="F12" s="57">
        <v>0</v>
      </c>
      <c r="G12" s="57">
        <f t="shared" si="0"/>
        <v>0</v>
      </c>
      <c r="H12" s="104">
        <v>1730</v>
      </c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</row>
    <row r="13" spans="1:230" ht="50.1" customHeight="1">
      <c r="A13" s="64"/>
      <c r="B13" s="56" t="s">
        <v>186</v>
      </c>
      <c r="C13" s="116" t="s">
        <v>187</v>
      </c>
      <c r="D13" s="57">
        <v>300000</v>
      </c>
      <c r="E13" s="57">
        <v>0</v>
      </c>
      <c r="F13" s="57">
        <v>0</v>
      </c>
      <c r="G13" s="57">
        <f t="shared" si="0"/>
        <v>300000</v>
      </c>
      <c r="H13" s="104">
        <v>1740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</row>
    <row r="14" spans="1:230" ht="50.1" customHeight="1">
      <c r="A14" s="64"/>
      <c r="B14" s="56" t="s">
        <v>188</v>
      </c>
      <c r="C14" s="116" t="s">
        <v>189</v>
      </c>
      <c r="D14" s="57">
        <v>100000</v>
      </c>
      <c r="E14" s="57">
        <v>0</v>
      </c>
      <c r="F14" s="57">
        <v>0</v>
      </c>
      <c r="G14" s="57">
        <f t="shared" si="0"/>
        <v>100000</v>
      </c>
      <c r="H14" s="104">
        <v>1750</v>
      </c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</row>
    <row r="15" spans="1:230" ht="50.1" customHeight="1">
      <c r="A15" s="64"/>
      <c r="B15" s="56" t="s">
        <v>190</v>
      </c>
      <c r="C15" s="280" t="s">
        <v>191</v>
      </c>
      <c r="D15" s="57">
        <v>0</v>
      </c>
      <c r="E15" s="57">
        <v>0</v>
      </c>
      <c r="F15" s="57">
        <v>0</v>
      </c>
      <c r="G15" s="57">
        <f t="shared" si="0"/>
        <v>0</v>
      </c>
      <c r="H15" s="104">
        <v>1760</v>
      </c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</row>
    <row r="16" spans="1:230" ht="50.1" customHeight="1">
      <c r="A16" s="64"/>
      <c r="B16" s="56" t="s">
        <v>192</v>
      </c>
      <c r="C16" s="280" t="s">
        <v>193</v>
      </c>
      <c r="D16" s="57">
        <v>0</v>
      </c>
      <c r="E16" s="57">
        <v>0</v>
      </c>
      <c r="F16" s="57">
        <v>0</v>
      </c>
      <c r="G16" s="57">
        <f t="shared" si="0"/>
        <v>0</v>
      </c>
      <c r="H16" s="104">
        <v>1770</v>
      </c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</row>
    <row r="17" spans="1:230" ht="50.1" customHeight="1">
      <c r="A17" s="64"/>
      <c r="B17" s="56" t="s">
        <v>194</v>
      </c>
      <c r="C17" s="117" t="s">
        <v>195</v>
      </c>
      <c r="D17" s="281">
        <v>0</v>
      </c>
      <c r="E17" s="117">
        <v>0</v>
      </c>
      <c r="F17" s="281">
        <v>0</v>
      </c>
      <c r="G17" s="57">
        <f t="shared" si="0"/>
        <v>0</v>
      </c>
      <c r="H17" s="104">
        <v>1780</v>
      </c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</row>
    <row r="18" spans="1:230" ht="50.1" customHeight="1">
      <c r="A18" s="64"/>
      <c r="B18" s="113" t="s">
        <v>206</v>
      </c>
      <c r="C18" s="57" t="s">
        <v>207</v>
      </c>
      <c r="D18" s="281">
        <v>0</v>
      </c>
      <c r="E18" s="281">
        <v>0</v>
      </c>
      <c r="F18" s="281">
        <v>0</v>
      </c>
      <c r="G18" s="57">
        <f t="shared" si="0"/>
        <v>0</v>
      </c>
      <c r="H18" s="104">
        <v>1790</v>
      </c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</row>
    <row r="19" spans="1:230" ht="50.1" customHeight="1">
      <c r="A19" s="64"/>
      <c r="B19" s="113" t="s">
        <v>225</v>
      </c>
      <c r="C19" s="57" t="s">
        <v>224</v>
      </c>
      <c r="D19" s="281">
        <v>0</v>
      </c>
      <c r="E19" s="117">
        <v>0</v>
      </c>
      <c r="F19" s="281">
        <v>0</v>
      </c>
      <c r="G19" s="57">
        <f>SUM(D19:F19)</f>
        <v>0</v>
      </c>
      <c r="H19" s="104">
        <v>1700</v>
      </c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</row>
    <row r="20" spans="1:230" ht="50.1" customHeight="1">
      <c r="A20" s="64"/>
      <c r="B20" s="113" t="s">
        <v>270</v>
      </c>
      <c r="C20" s="116" t="s">
        <v>325</v>
      </c>
      <c r="D20" s="281">
        <v>0</v>
      </c>
      <c r="E20" s="117">
        <v>0</v>
      </c>
      <c r="F20" s="281">
        <v>0</v>
      </c>
      <c r="G20" s="57">
        <f>SUM(D20:F20)</f>
        <v>0</v>
      </c>
      <c r="H20" s="148" t="s">
        <v>281</v>
      </c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</row>
    <row r="21" spans="1:230" ht="50.1" customHeight="1">
      <c r="A21" s="64"/>
      <c r="B21" s="113" t="s">
        <v>323</v>
      </c>
      <c r="C21" s="116" t="s">
        <v>324</v>
      </c>
      <c r="D21" s="281">
        <v>0</v>
      </c>
      <c r="E21" s="117">
        <v>0</v>
      </c>
      <c r="F21" s="281">
        <v>0</v>
      </c>
      <c r="G21" s="57">
        <f>SUM(D21:F21)</f>
        <v>0</v>
      </c>
      <c r="H21" s="148" t="s">
        <v>281</v>
      </c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</row>
    <row r="22" spans="1:230" ht="50.1" customHeight="1">
      <c r="A22" s="64"/>
      <c r="B22" s="113" t="s">
        <v>326</v>
      </c>
      <c r="C22" s="282" t="s">
        <v>541</v>
      </c>
      <c r="D22" s="281">
        <v>0</v>
      </c>
      <c r="E22" s="281">
        <v>1734819300</v>
      </c>
      <c r="F22" s="281">
        <v>0</v>
      </c>
      <c r="G22" s="57">
        <f>SUM(D22:F22)</f>
        <v>1734819300</v>
      </c>
      <c r="H22" s="148" t="s">
        <v>281</v>
      </c>
      <c r="I22" s="261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</row>
    <row r="23" spans="1:230" ht="60" customHeight="1">
      <c r="A23" s="378" t="s">
        <v>80</v>
      </c>
      <c r="B23" s="378"/>
      <c r="C23" s="378"/>
      <c r="D23" s="70">
        <f>SUM(D10:D22)</f>
        <v>400000</v>
      </c>
      <c r="E23" s="70">
        <f>SUM(E10:E22)</f>
        <v>1734819300</v>
      </c>
      <c r="F23" s="70">
        <f>SUM(F10:F22)</f>
        <v>0</v>
      </c>
      <c r="G23" s="70">
        <f t="shared" si="0"/>
        <v>1735219300</v>
      </c>
      <c r="H23" s="104"/>
    </row>
  </sheetData>
  <mergeCells count="11">
    <mergeCell ref="A1:H1"/>
    <mergeCell ref="A2:H2"/>
    <mergeCell ref="A4:H4"/>
    <mergeCell ref="A5:H5"/>
    <mergeCell ref="G8:G9"/>
    <mergeCell ref="H8:H9"/>
    <mergeCell ref="A23:C23"/>
    <mergeCell ref="A8:A9"/>
    <mergeCell ref="B8:B9"/>
    <mergeCell ref="C8:C9"/>
    <mergeCell ref="D8:F8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48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3"/>
  <sheetViews>
    <sheetView view="pageBreakPreview" zoomScale="86" zoomScaleNormal="86" zoomScaleSheetLayoutView="86" workbookViewId="0">
      <pane ySplit="9" topLeftCell="A112" activePane="bottomLeft" state="frozenSplit"/>
      <selection pane="bottomLeft" sqref="A1:I1"/>
    </sheetView>
  </sheetViews>
  <sheetFormatPr defaultRowHeight="15"/>
  <cols>
    <col min="1" max="1" width="6.42578125" style="90" customWidth="1"/>
    <col min="2" max="2" width="15.85546875" style="97" customWidth="1"/>
    <col min="3" max="3" width="15" style="98" customWidth="1"/>
    <col min="4" max="4" width="32.85546875" style="98" customWidth="1"/>
    <col min="5" max="5" width="42" style="98" customWidth="1"/>
    <col min="6" max="6" width="6.140625" style="98" customWidth="1"/>
    <col min="7" max="7" width="20.140625" style="90" customWidth="1"/>
    <col min="8" max="8" width="15.28515625" style="90" customWidth="1"/>
    <col min="9" max="9" width="21" style="90" customWidth="1"/>
    <col min="10" max="16384" width="9.140625" style="90"/>
  </cols>
  <sheetData>
    <row r="1" spans="1:9" ht="18.75">
      <c r="A1" s="304" t="s">
        <v>587</v>
      </c>
      <c r="B1" s="304"/>
      <c r="C1" s="304"/>
      <c r="D1" s="304"/>
      <c r="E1" s="304"/>
      <c r="F1" s="304"/>
      <c r="G1" s="304"/>
      <c r="H1" s="304"/>
      <c r="I1" s="304"/>
    </row>
    <row r="2" spans="1:9" ht="18.75">
      <c r="A2" s="330"/>
      <c r="B2" s="330"/>
      <c r="C2" s="330"/>
      <c r="D2" s="330"/>
      <c r="E2" s="330"/>
      <c r="F2" s="330"/>
      <c r="G2" s="99"/>
      <c r="H2" s="99"/>
      <c r="I2" s="99"/>
    </row>
    <row r="3" spans="1:9">
      <c r="A3" s="93"/>
      <c r="B3" s="94"/>
      <c r="C3" s="95"/>
      <c r="D3" s="95"/>
      <c r="E3" s="95"/>
      <c r="F3" s="95"/>
      <c r="G3" s="88"/>
      <c r="H3" s="88"/>
      <c r="I3" s="88"/>
    </row>
    <row r="4" spans="1:9" ht="18.75" customHeight="1">
      <c r="A4" s="334" t="s">
        <v>538</v>
      </c>
      <c r="B4" s="335"/>
      <c r="C4" s="335"/>
      <c r="D4" s="335"/>
      <c r="E4" s="335"/>
      <c r="F4" s="335"/>
      <c r="G4" s="335"/>
      <c r="H4" s="335"/>
      <c r="I4" s="335"/>
    </row>
    <row r="5" spans="1:9" ht="15.75">
      <c r="A5" s="93"/>
      <c r="B5" s="89"/>
      <c r="C5" s="89"/>
      <c r="D5" s="89"/>
      <c r="E5" s="89"/>
      <c r="F5" s="89"/>
      <c r="G5" s="89"/>
      <c r="H5" s="89"/>
      <c r="I5" s="149"/>
    </row>
    <row r="6" spans="1:9" ht="15" customHeight="1">
      <c r="A6" s="336" t="s">
        <v>238</v>
      </c>
      <c r="B6" s="337" t="s">
        <v>239</v>
      </c>
      <c r="C6" s="338" t="s">
        <v>240</v>
      </c>
      <c r="D6" s="338"/>
      <c r="E6" s="338"/>
      <c r="F6" s="338"/>
      <c r="G6" s="305" t="s">
        <v>241</v>
      </c>
      <c r="H6" s="309" t="s">
        <v>338</v>
      </c>
      <c r="I6" s="309"/>
    </row>
    <row r="7" spans="1:9" ht="15" customHeight="1">
      <c r="A7" s="336"/>
      <c r="B7" s="337"/>
      <c r="C7" s="338"/>
      <c r="D7" s="338"/>
      <c r="E7" s="338"/>
      <c r="F7" s="338"/>
      <c r="G7" s="306"/>
      <c r="H7" s="310" t="s">
        <v>242</v>
      </c>
      <c r="I7" s="310" t="s">
        <v>243</v>
      </c>
    </row>
    <row r="8" spans="1:9" ht="15" customHeight="1">
      <c r="A8" s="336"/>
      <c r="B8" s="337"/>
      <c r="C8" s="338"/>
      <c r="D8" s="338"/>
      <c r="E8" s="338"/>
      <c r="F8" s="338"/>
      <c r="G8" s="306"/>
      <c r="H8" s="310"/>
      <c r="I8" s="310"/>
    </row>
    <row r="9" spans="1:9" ht="15" customHeight="1">
      <c r="A9" s="336"/>
      <c r="B9" s="337"/>
      <c r="C9" s="338"/>
      <c r="D9" s="338"/>
      <c r="E9" s="338"/>
      <c r="F9" s="338"/>
      <c r="G9" s="307"/>
      <c r="H9" s="310"/>
      <c r="I9" s="310"/>
    </row>
    <row r="10" spans="1:9" ht="15" customHeight="1">
      <c r="A10" s="169">
        <v>1</v>
      </c>
      <c r="B10" s="125" t="s">
        <v>339</v>
      </c>
      <c r="C10" s="333" t="s">
        <v>244</v>
      </c>
      <c r="D10" s="333"/>
      <c r="E10" s="333"/>
      <c r="F10" s="333"/>
      <c r="G10" s="231">
        <v>5475000</v>
      </c>
      <c r="H10" s="232">
        <v>284</v>
      </c>
      <c r="I10" s="124">
        <f>G10*H10</f>
        <v>1554900000</v>
      </c>
    </row>
    <row r="11" spans="1:9">
      <c r="A11" s="169">
        <v>2</v>
      </c>
      <c r="B11" s="125" t="s">
        <v>340</v>
      </c>
      <c r="C11" s="333" t="s">
        <v>245</v>
      </c>
      <c r="D11" s="333"/>
      <c r="E11" s="333"/>
      <c r="F11" s="333"/>
      <c r="G11" s="231">
        <v>25200</v>
      </c>
      <c r="H11" s="232">
        <v>0</v>
      </c>
      <c r="I11" s="124">
        <v>150756480</v>
      </c>
    </row>
    <row r="12" spans="1:9">
      <c r="A12" s="169">
        <v>3</v>
      </c>
      <c r="B12" s="125" t="s">
        <v>343</v>
      </c>
      <c r="C12" s="333" t="s">
        <v>246</v>
      </c>
      <c r="D12" s="333"/>
      <c r="E12" s="333"/>
      <c r="F12" s="333"/>
      <c r="G12" s="285">
        <v>0</v>
      </c>
      <c r="H12" s="232">
        <v>0</v>
      </c>
      <c r="I12" s="124">
        <v>510574500</v>
      </c>
    </row>
    <row r="13" spans="1:9">
      <c r="A13" s="169">
        <v>4</v>
      </c>
      <c r="B13" s="125" t="s">
        <v>341</v>
      </c>
      <c r="C13" s="333" t="s">
        <v>247</v>
      </c>
      <c r="D13" s="333"/>
      <c r="E13" s="333"/>
      <c r="F13" s="333"/>
      <c r="G13" s="232">
        <v>0</v>
      </c>
      <c r="H13" s="232">
        <v>0</v>
      </c>
      <c r="I13" s="124">
        <v>48713210</v>
      </c>
    </row>
    <row r="14" spans="1:9">
      <c r="A14" s="169">
        <v>5</v>
      </c>
      <c r="B14" s="125" t="s">
        <v>342</v>
      </c>
      <c r="C14" s="311" t="s">
        <v>248</v>
      </c>
      <c r="D14" s="311"/>
      <c r="E14" s="311"/>
      <c r="F14" s="311"/>
      <c r="G14" s="285">
        <v>0</v>
      </c>
      <c r="H14" s="232">
        <v>0</v>
      </c>
      <c r="I14" s="124">
        <v>281682279</v>
      </c>
    </row>
    <row r="15" spans="1:9">
      <c r="A15" s="169">
        <v>6</v>
      </c>
      <c r="B15" s="125" t="s">
        <v>344</v>
      </c>
      <c r="C15" s="311" t="s">
        <v>249</v>
      </c>
      <c r="D15" s="311"/>
      <c r="E15" s="311"/>
      <c r="F15" s="311"/>
      <c r="G15" s="126">
        <v>2700</v>
      </c>
      <c r="H15" s="231">
        <v>201081</v>
      </c>
      <c r="I15" s="124">
        <f>G15*H15</f>
        <v>542918700</v>
      </c>
    </row>
    <row r="16" spans="1:9">
      <c r="A16" s="169">
        <v>7</v>
      </c>
      <c r="B16" s="125" t="s">
        <v>345</v>
      </c>
      <c r="C16" s="311" t="s">
        <v>250</v>
      </c>
      <c r="D16" s="311"/>
      <c r="E16" s="311"/>
      <c r="F16" s="311"/>
      <c r="G16" s="231">
        <v>2550</v>
      </c>
      <c r="H16" s="231">
        <f>I16/G16</f>
        <v>17753</v>
      </c>
      <c r="I16" s="124">
        <v>45270150</v>
      </c>
    </row>
    <row r="17" spans="1:9" ht="15" customHeight="1">
      <c r="A17" s="169">
        <v>11</v>
      </c>
      <c r="B17" s="125" t="s">
        <v>251</v>
      </c>
      <c r="C17" s="332" t="s">
        <v>349</v>
      </c>
      <c r="D17" s="332"/>
      <c r="E17" s="332"/>
      <c r="F17" s="332"/>
      <c r="G17" s="150">
        <v>852341336426</v>
      </c>
      <c r="H17" s="164">
        <v>4.0671259500000001E-3</v>
      </c>
      <c r="I17" s="124">
        <f>(G17*H17)+1</f>
        <v>3466579568.6358647</v>
      </c>
    </row>
    <row r="18" spans="1:9" ht="15" customHeight="1">
      <c r="A18" s="169">
        <v>12</v>
      </c>
      <c r="B18" s="125" t="s">
        <v>346</v>
      </c>
      <c r="C18" s="311" t="s">
        <v>252</v>
      </c>
      <c r="D18" s="311"/>
      <c r="E18" s="311"/>
      <c r="F18" s="311"/>
      <c r="G18" s="126">
        <v>100</v>
      </c>
      <c r="H18" s="126">
        <v>70000</v>
      </c>
      <c r="I18" s="124">
        <f>G18*H18</f>
        <v>7000000</v>
      </c>
    </row>
    <row r="19" spans="1:9">
      <c r="A19" s="169">
        <v>13.1272727272727</v>
      </c>
      <c r="B19" s="125" t="s">
        <v>350</v>
      </c>
      <c r="C19" s="311" t="s">
        <v>311</v>
      </c>
      <c r="D19" s="311"/>
      <c r="E19" s="311"/>
      <c r="F19" s="311"/>
      <c r="G19" s="126">
        <v>2</v>
      </c>
      <c r="H19" s="127">
        <v>0</v>
      </c>
      <c r="I19" s="124">
        <v>0</v>
      </c>
    </row>
    <row r="20" spans="1:9">
      <c r="A20" s="169">
        <v>15.3818181818182</v>
      </c>
      <c r="B20" s="133" t="s">
        <v>347</v>
      </c>
      <c r="C20" s="324" t="s">
        <v>348</v>
      </c>
      <c r="D20" s="325"/>
      <c r="E20" s="325"/>
      <c r="F20" s="326"/>
      <c r="G20" s="233"/>
      <c r="H20" s="233"/>
      <c r="I20" s="234">
        <f>I10+I11+I12+I13+I14+I15+I16+I18</f>
        <v>3141815319</v>
      </c>
    </row>
    <row r="21" spans="1:9">
      <c r="A21" s="169">
        <v>16</v>
      </c>
      <c r="B21" s="235" t="s">
        <v>351</v>
      </c>
      <c r="C21" s="342" t="s">
        <v>291</v>
      </c>
      <c r="D21" s="343"/>
      <c r="E21" s="343"/>
      <c r="F21" s="344"/>
      <c r="G21" s="144"/>
      <c r="H21" s="178"/>
      <c r="I21" s="130">
        <f>I22+I23</f>
        <v>569721820</v>
      </c>
    </row>
    <row r="22" spans="1:9">
      <c r="A22" s="169">
        <v>17.0833333333333</v>
      </c>
      <c r="B22" s="125" t="s">
        <v>352</v>
      </c>
      <c r="C22" s="327" t="s">
        <v>289</v>
      </c>
      <c r="D22" s="328"/>
      <c r="E22" s="328"/>
      <c r="F22" s="329"/>
      <c r="G22" s="142">
        <v>97400</v>
      </c>
      <c r="H22" s="176">
        <v>5849.3</v>
      </c>
      <c r="I22" s="132">
        <f>G22*H22</f>
        <v>569721820</v>
      </c>
    </row>
    <row r="23" spans="1:9">
      <c r="A23" s="169">
        <v>18.1666666666666</v>
      </c>
      <c r="B23" s="125" t="s">
        <v>353</v>
      </c>
      <c r="C23" s="327" t="s">
        <v>290</v>
      </c>
      <c r="D23" s="328"/>
      <c r="E23" s="328"/>
      <c r="F23" s="329"/>
      <c r="G23" s="142">
        <v>48700</v>
      </c>
      <c r="H23" s="176">
        <v>0</v>
      </c>
      <c r="I23" s="132">
        <f>G23*H23</f>
        <v>0</v>
      </c>
    </row>
    <row r="24" spans="1:9">
      <c r="A24" s="169">
        <v>19.25</v>
      </c>
      <c r="B24" s="236" t="s">
        <v>529</v>
      </c>
      <c r="C24" s="316" t="s">
        <v>484</v>
      </c>
      <c r="D24" s="316"/>
      <c r="E24" s="316"/>
      <c r="F24" s="317"/>
      <c r="G24" s="128"/>
      <c r="H24" s="129"/>
      <c r="I24" s="130">
        <f>SUM(I26:I28)</f>
        <v>2528466150</v>
      </c>
    </row>
    <row r="25" spans="1:9">
      <c r="A25" s="169">
        <v>20.3333333333333</v>
      </c>
      <c r="B25" s="339" t="s">
        <v>289</v>
      </c>
      <c r="C25" s="340"/>
      <c r="D25" s="340"/>
      <c r="E25" s="340"/>
      <c r="F25" s="341"/>
      <c r="G25" s="129"/>
      <c r="H25" s="129"/>
      <c r="I25" s="131"/>
    </row>
    <row r="26" spans="1:9">
      <c r="A26" s="169">
        <v>21.4166666666666</v>
      </c>
      <c r="B26" s="125" t="s">
        <v>355</v>
      </c>
      <c r="C26" s="321" t="s">
        <v>354</v>
      </c>
      <c r="D26" s="322"/>
      <c r="E26" s="322"/>
      <c r="F26" s="323"/>
      <c r="G26" s="142">
        <v>4861500</v>
      </c>
      <c r="H26" s="176">
        <v>520.1</v>
      </c>
      <c r="I26" s="132">
        <f>G26*H26</f>
        <v>2528466150</v>
      </c>
    </row>
    <row r="27" spans="1:9">
      <c r="A27" s="169">
        <v>22.5</v>
      </c>
      <c r="B27" s="339" t="s">
        <v>290</v>
      </c>
      <c r="C27" s="340"/>
      <c r="D27" s="340"/>
      <c r="E27" s="340"/>
      <c r="F27" s="341"/>
      <c r="G27" s="142"/>
      <c r="H27" s="176"/>
      <c r="I27" s="132"/>
    </row>
    <row r="28" spans="1:9">
      <c r="A28" s="169">
        <v>23.5833333333333</v>
      </c>
      <c r="B28" s="125" t="s">
        <v>360</v>
      </c>
      <c r="C28" s="321" t="s">
        <v>361</v>
      </c>
      <c r="D28" s="322"/>
      <c r="E28" s="322"/>
      <c r="F28" s="323"/>
      <c r="G28" s="142">
        <v>2430750</v>
      </c>
      <c r="H28" s="176">
        <v>0</v>
      </c>
      <c r="I28" s="132">
        <v>0</v>
      </c>
    </row>
    <row r="29" spans="1:9" ht="24.75" customHeight="1">
      <c r="A29" s="169">
        <v>24.6666666666666</v>
      </c>
      <c r="B29" s="133" t="s">
        <v>368</v>
      </c>
      <c r="C29" s="362" t="s">
        <v>314</v>
      </c>
      <c r="D29" s="362"/>
      <c r="E29" s="362"/>
      <c r="F29" s="363"/>
      <c r="G29" s="144"/>
      <c r="H29" s="178"/>
      <c r="I29" s="130">
        <f>SUM(I32:I33)</f>
        <v>119544300</v>
      </c>
    </row>
    <row r="30" spans="1:9">
      <c r="A30" s="169">
        <v>25.75</v>
      </c>
      <c r="B30" s="133" t="s">
        <v>57</v>
      </c>
      <c r="C30" s="364" t="s">
        <v>520</v>
      </c>
      <c r="D30" s="362"/>
      <c r="E30" s="362"/>
      <c r="F30" s="363"/>
      <c r="G30" s="177"/>
      <c r="H30" s="178"/>
      <c r="I30" s="130"/>
    </row>
    <row r="31" spans="1:9" ht="15" customHeight="1">
      <c r="A31" s="169">
        <v>26.8333333333333</v>
      </c>
      <c r="B31" s="125" t="s">
        <v>369</v>
      </c>
      <c r="C31" s="327" t="s">
        <v>289</v>
      </c>
      <c r="D31" s="328"/>
      <c r="E31" s="328"/>
      <c r="F31" s="175"/>
      <c r="G31" s="179">
        <v>0</v>
      </c>
      <c r="H31" s="176">
        <v>0</v>
      </c>
      <c r="I31" s="132">
        <v>0</v>
      </c>
    </row>
    <row r="32" spans="1:9" ht="24" customHeight="1">
      <c r="A32" s="169">
        <v>27.9166666666666</v>
      </c>
      <c r="B32" s="125" t="s">
        <v>370</v>
      </c>
      <c r="C32" s="321" t="s">
        <v>294</v>
      </c>
      <c r="D32" s="322"/>
      <c r="E32" s="322"/>
      <c r="F32" s="323"/>
      <c r="G32" s="142">
        <v>432000</v>
      </c>
      <c r="H32" s="176">
        <v>160</v>
      </c>
      <c r="I32" s="132">
        <f>G32*H32</f>
        <v>69120000</v>
      </c>
    </row>
    <row r="33" spans="1:9" ht="21.75" customHeight="1">
      <c r="A33" s="169">
        <v>29</v>
      </c>
      <c r="B33" s="125" t="s">
        <v>371</v>
      </c>
      <c r="C33" s="321" t="s">
        <v>295</v>
      </c>
      <c r="D33" s="322"/>
      <c r="E33" s="322"/>
      <c r="F33" s="323"/>
      <c r="G33" s="142">
        <v>1611000</v>
      </c>
      <c r="H33" s="176">
        <v>31.3</v>
      </c>
      <c r="I33" s="132">
        <f>G33*H33</f>
        <v>50424300</v>
      </c>
    </row>
    <row r="34" spans="1:9">
      <c r="A34" s="169">
        <v>30.0833333333333</v>
      </c>
      <c r="B34" s="133" t="s">
        <v>59</v>
      </c>
      <c r="C34" s="364" t="s">
        <v>523</v>
      </c>
      <c r="D34" s="362"/>
      <c r="E34" s="362"/>
      <c r="F34" s="362"/>
      <c r="G34" s="142"/>
      <c r="H34" s="176"/>
      <c r="I34" s="132"/>
    </row>
    <row r="35" spans="1:9" ht="15.75" customHeight="1">
      <c r="A35" s="169">
        <v>31.1666666666666</v>
      </c>
      <c r="B35" s="125" t="s">
        <v>524</v>
      </c>
      <c r="C35" s="327" t="s">
        <v>289</v>
      </c>
      <c r="D35" s="328"/>
      <c r="E35" s="328"/>
      <c r="F35" s="175"/>
      <c r="G35" s="179">
        <v>0</v>
      </c>
      <c r="H35" s="176">
        <v>0</v>
      </c>
      <c r="I35" s="132">
        <v>0</v>
      </c>
    </row>
    <row r="36" spans="1:9" ht="24.75" customHeight="1">
      <c r="A36" s="169">
        <v>32.25</v>
      </c>
      <c r="B36" s="125" t="s">
        <v>525</v>
      </c>
      <c r="C36" s="321" t="s">
        <v>521</v>
      </c>
      <c r="D36" s="322"/>
      <c r="E36" s="322"/>
      <c r="F36" s="323"/>
      <c r="G36" s="142">
        <v>396000</v>
      </c>
      <c r="H36" s="176">
        <v>0</v>
      </c>
      <c r="I36" s="132">
        <v>0</v>
      </c>
    </row>
    <row r="37" spans="1:9" ht="25.5" customHeight="1">
      <c r="A37" s="169">
        <v>33.3333333333333</v>
      </c>
      <c r="B37" s="125" t="s">
        <v>526</v>
      </c>
      <c r="C37" s="321" t="s">
        <v>522</v>
      </c>
      <c r="D37" s="322"/>
      <c r="E37" s="322"/>
      <c r="F37" s="323"/>
      <c r="G37" s="142">
        <v>1476750</v>
      </c>
      <c r="H37" s="176">
        <v>0</v>
      </c>
      <c r="I37" s="132">
        <v>0</v>
      </c>
    </row>
    <row r="38" spans="1:9">
      <c r="A38" s="169">
        <v>34.4166666666666</v>
      </c>
      <c r="B38" s="236" t="s">
        <v>530</v>
      </c>
      <c r="C38" s="316" t="s">
        <v>531</v>
      </c>
      <c r="D38" s="316"/>
      <c r="E38" s="316"/>
      <c r="F38" s="317"/>
      <c r="G38" s="130">
        <f>SUM(G40:G44)</f>
        <v>11670750</v>
      </c>
      <c r="H38" s="130">
        <f>SUM(H40:H44)</f>
        <v>370</v>
      </c>
      <c r="I38" s="130">
        <f>SUM(I40:I44)</f>
        <v>1117908750</v>
      </c>
    </row>
    <row r="39" spans="1:9">
      <c r="A39" s="169">
        <v>35.5</v>
      </c>
      <c r="B39" s="339" t="s">
        <v>289</v>
      </c>
      <c r="C39" s="340"/>
      <c r="D39" s="340"/>
      <c r="E39" s="340"/>
      <c r="F39" s="341"/>
      <c r="G39" s="142"/>
      <c r="H39" s="176"/>
      <c r="I39" s="132"/>
    </row>
    <row r="40" spans="1:9">
      <c r="A40" s="169">
        <v>36.5833333333333</v>
      </c>
      <c r="B40" s="125" t="s">
        <v>356</v>
      </c>
      <c r="C40" s="321" t="s">
        <v>358</v>
      </c>
      <c r="D40" s="322"/>
      <c r="E40" s="322"/>
      <c r="F40" s="323"/>
      <c r="G40" s="142">
        <v>2919000</v>
      </c>
      <c r="H40" s="176">
        <v>350.5</v>
      </c>
      <c r="I40" s="132">
        <f>G40*H40</f>
        <v>1023109500</v>
      </c>
    </row>
    <row r="41" spans="1:9">
      <c r="A41" s="169">
        <v>37.6666666666666</v>
      </c>
      <c r="B41" s="125" t="s">
        <v>357</v>
      </c>
      <c r="C41" s="321" t="s">
        <v>359</v>
      </c>
      <c r="D41" s="322"/>
      <c r="E41" s="322"/>
      <c r="F41" s="323"/>
      <c r="G41" s="142">
        <v>4861500</v>
      </c>
      <c r="H41" s="176">
        <v>19.5</v>
      </c>
      <c r="I41" s="132">
        <f>G41*H41</f>
        <v>94799250</v>
      </c>
    </row>
    <row r="42" spans="1:9">
      <c r="A42" s="169">
        <v>38.75</v>
      </c>
      <c r="B42" s="339" t="s">
        <v>290</v>
      </c>
      <c r="C42" s="340"/>
      <c r="D42" s="340"/>
      <c r="E42" s="340"/>
      <c r="F42" s="341"/>
      <c r="G42" s="142"/>
      <c r="H42" s="176"/>
      <c r="I42" s="132"/>
    </row>
    <row r="43" spans="1:9">
      <c r="A43" s="169">
        <v>39.8333333333333</v>
      </c>
      <c r="B43" s="125" t="s">
        <v>362</v>
      </c>
      <c r="C43" s="321" t="s">
        <v>363</v>
      </c>
      <c r="D43" s="322"/>
      <c r="E43" s="322"/>
      <c r="F43" s="323"/>
      <c r="G43" s="142">
        <v>1459500</v>
      </c>
      <c r="H43" s="176">
        <v>0</v>
      </c>
      <c r="I43" s="132">
        <v>0</v>
      </c>
    </row>
    <row r="44" spans="1:9">
      <c r="A44" s="169">
        <v>40.9166666666666</v>
      </c>
      <c r="B44" s="125" t="s">
        <v>364</v>
      </c>
      <c r="C44" s="321" t="s">
        <v>365</v>
      </c>
      <c r="D44" s="322"/>
      <c r="E44" s="322"/>
      <c r="F44" s="323"/>
      <c r="G44" s="142">
        <v>2430750</v>
      </c>
      <c r="H44" s="176">
        <v>0</v>
      </c>
      <c r="I44" s="132">
        <v>0</v>
      </c>
    </row>
    <row r="45" spans="1:9">
      <c r="A45" s="169">
        <v>42</v>
      </c>
      <c r="B45" s="133" t="s">
        <v>366</v>
      </c>
      <c r="C45" s="316" t="s">
        <v>293</v>
      </c>
      <c r="D45" s="316"/>
      <c r="E45" s="316"/>
      <c r="F45" s="317"/>
      <c r="G45" s="144"/>
      <c r="H45" s="178"/>
      <c r="I45" s="130">
        <v>0</v>
      </c>
    </row>
    <row r="46" spans="1:9">
      <c r="A46" s="169">
        <v>43.0833333333333</v>
      </c>
      <c r="B46" s="125" t="s">
        <v>367</v>
      </c>
      <c r="C46" s="365" t="s">
        <v>293</v>
      </c>
      <c r="D46" s="366"/>
      <c r="E46" s="366"/>
      <c r="F46" s="367"/>
      <c r="G46" s="142">
        <v>189000</v>
      </c>
      <c r="H46" s="176">
        <v>0</v>
      </c>
      <c r="I46" s="132">
        <v>0</v>
      </c>
    </row>
    <row r="47" spans="1:9" ht="15" customHeight="1">
      <c r="A47" s="169">
        <v>57.090909090909001</v>
      </c>
      <c r="B47" s="133" t="s">
        <v>479</v>
      </c>
      <c r="C47" s="315" t="s">
        <v>292</v>
      </c>
      <c r="D47" s="316"/>
      <c r="E47" s="316"/>
      <c r="F47" s="317"/>
      <c r="G47" s="130"/>
      <c r="H47" s="130"/>
      <c r="I47" s="130">
        <f>I21+I24+I29+I38+I45</f>
        <v>4335641020</v>
      </c>
    </row>
    <row r="48" spans="1:9" s="99" customFormat="1" ht="15" customHeight="1">
      <c r="A48" s="169">
        <v>58.218181818181797</v>
      </c>
      <c r="B48" s="133"/>
      <c r="C48" s="331" t="s">
        <v>296</v>
      </c>
      <c r="D48" s="331"/>
      <c r="E48" s="331"/>
      <c r="F48" s="331"/>
      <c r="G48" s="134">
        <v>0</v>
      </c>
      <c r="H48" s="135">
        <v>0</v>
      </c>
      <c r="I48" s="136">
        <v>0</v>
      </c>
    </row>
    <row r="49" spans="1:9" ht="15" customHeight="1">
      <c r="A49" s="169">
        <v>59.345454545454501</v>
      </c>
      <c r="B49" s="133" t="s">
        <v>481</v>
      </c>
      <c r="C49" s="312" t="s">
        <v>21</v>
      </c>
      <c r="D49" s="313"/>
      <c r="E49" s="313"/>
      <c r="F49" s="314"/>
      <c r="G49" s="137"/>
      <c r="H49" s="237"/>
      <c r="I49" s="136">
        <f>SUM(I50:I57)</f>
        <v>304637600</v>
      </c>
    </row>
    <row r="50" spans="1:9" ht="21" customHeight="1">
      <c r="A50" s="169">
        <v>60.472727272727198</v>
      </c>
      <c r="B50" s="125" t="s">
        <v>372</v>
      </c>
      <c r="C50" s="311" t="s">
        <v>253</v>
      </c>
      <c r="D50" s="311"/>
      <c r="E50" s="311"/>
      <c r="F50" s="311"/>
      <c r="G50" s="138">
        <v>4100000</v>
      </c>
      <c r="H50" s="165">
        <f>I50/G50</f>
        <v>25.1</v>
      </c>
      <c r="I50" s="140">
        <v>102910000</v>
      </c>
    </row>
    <row r="51" spans="1:9" ht="27.75" customHeight="1">
      <c r="A51" s="169">
        <v>61.6</v>
      </c>
      <c r="B51" s="125" t="s">
        <v>373</v>
      </c>
      <c r="C51" s="311" t="s">
        <v>254</v>
      </c>
      <c r="D51" s="311"/>
      <c r="E51" s="311"/>
      <c r="F51" s="311"/>
      <c r="G51" s="138">
        <v>3650000</v>
      </c>
      <c r="H51" s="165">
        <f>I51/G51</f>
        <v>25.5</v>
      </c>
      <c r="I51" s="140">
        <v>93075000</v>
      </c>
    </row>
    <row r="52" spans="1:9" ht="15" customHeight="1">
      <c r="A52" s="169">
        <v>62.727272727272698</v>
      </c>
      <c r="B52" s="125" t="s">
        <v>374</v>
      </c>
      <c r="C52" s="311" t="s">
        <v>487</v>
      </c>
      <c r="D52" s="311"/>
      <c r="E52" s="311"/>
      <c r="F52" s="311"/>
      <c r="G52" s="138">
        <v>66360</v>
      </c>
      <c r="H52" s="139">
        <v>160</v>
      </c>
      <c r="I52" s="140">
        <f>G52*H52</f>
        <v>10617600</v>
      </c>
    </row>
    <row r="53" spans="1:9" ht="25.5" customHeight="1">
      <c r="A53" s="169">
        <v>63.854545454545402</v>
      </c>
      <c r="B53" s="125" t="s">
        <v>375</v>
      </c>
      <c r="C53" s="311" t="s">
        <v>297</v>
      </c>
      <c r="D53" s="311"/>
      <c r="E53" s="311"/>
      <c r="F53" s="311"/>
      <c r="G53" s="138">
        <v>72996</v>
      </c>
      <c r="H53" s="139">
        <v>0</v>
      </c>
      <c r="I53" s="140">
        <v>0</v>
      </c>
    </row>
    <row r="54" spans="1:9" ht="24" customHeight="1">
      <c r="A54" s="169">
        <v>64.981818181818099</v>
      </c>
      <c r="B54" s="125" t="s">
        <v>376</v>
      </c>
      <c r="C54" s="311" t="s">
        <v>514</v>
      </c>
      <c r="D54" s="311"/>
      <c r="E54" s="311"/>
      <c r="F54" s="311"/>
      <c r="G54" s="238">
        <v>25000</v>
      </c>
      <c r="H54" s="239">
        <v>1</v>
      </c>
      <c r="I54" s="140">
        <f>G54*H54</f>
        <v>25000</v>
      </c>
    </row>
    <row r="55" spans="1:9" ht="25.5" customHeight="1">
      <c r="A55" s="169">
        <v>66.109090909090895</v>
      </c>
      <c r="B55" s="125" t="s">
        <v>377</v>
      </c>
      <c r="C55" s="311" t="s">
        <v>515</v>
      </c>
      <c r="D55" s="311"/>
      <c r="E55" s="311"/>
      <c r="F55" s="311"/>
      <c r="G55" s="238">
        <v>363000</v>
      </c>
      <c r="H55" s="239">
        <v>270</v>
      </c>
      <c r="I55" s="140">
        <f>G55*H55</f>
        <v>98010000</v>
      </c>
    </row>
    <row r="56" spans="1:9" s="123" customFormat="1" ht="25.5" customHeight="1">
      <c r="A56" s="169">
        <v>67.236363636363606</v>
      </c>
      <c r="B56" s="125" t="s">
        <v>378</v>
      </c>
      <c r="C56" s="321" t="s">
        <v>516</v>
      </c>
      <c r="D56" s="322"/>
      <c r="E56" s="322"/>
      <c r="F56" s="323"/>
      <c r="G56" s="238">
        <v>471900</v>
      </c>
      <c r="H56" s="239">
        <v>0</v>
      </c>
      <c r="I56" s="140">
        <v>0</v>
      </c>
    </row>
    <row r="57" spans="1:9" ht="25.5" customHeight="1">
      <c r="A57" s="169">
        <v>68.363636363636303</v>
      </c>
      <c r="B57" s="125" t="s">
        <v>379</v>
      </c>
      <c r="C57" s="321" t="s">
        <v>383</v>
      </c>
      <c r="D57" s="322"/>
      <c r="E57" s="322"/>
      <c r="F57" s="323"/>
      <c r="G57" s="238">
        <v>4479000</v>
      </c>
      <c r="H57" s="239">
        <v>0</v>
      </c>
      <c r="I57" s="140">
        <v>0</v>
      </c>
    </row>
    <row r="58" spans="1:9" ht="25.5" customHeight="1">
      <c r="A58" s="169">
        <v>69.490909090909099</v>
      </c>
      <c r="B58" s="133" t="s">
        <v>405</v>
      </c>
      <c r="C58" s="308" t="s">
        <v>255</v>
      </c>
      <c r="D58" s="308"/>
      <c r="E58" s="308"/>
      <c r="F58" s="308"/>
      <c r="G58" s="240"/>
      <c r="H58" s="241"/>
      <c r="I58" s="242">
        <f>SUM(I59:I62)</f>
        <v>19530000</v>
      </c>
    </row>
    <row r="59" spans="1:9" s="123" customFormat="1" ht="25.5" customHeight="1">
      <c r="A59" s="169">
        <v>70.618181818181796</v>
      </c>
      <c r="B59" s="125" t="s">
        <v>381</v>
      </c>
      <c r="C59" s="311" t="s">
        <v>255</v>
      </c>
      <c r="D59" s="311"/>
      <c r="E59" s="311"/>
      <c r="F59" s="311"/>
      <c r="G59" s="141">
        <v>217000</v>
      </c>
      <c r="H59" s="141">
        <v>90</v>
      </c>
      <c r="I59" s="140">
        <f>G59*H59</f>
        <v>19530000</v>
      </c>
    </row>
    <row r="60" spans="1:9" ht="25.5" customHeight="1">
      <c r="A60" s="169">
        <v>71.745454545454507</v>
      </c>
      <c r="B60" s="125" t="s">
        <v>380</v>
      </c>
      <c r="C60" s="311" t="s">
        <v>384</v>
      </c>
      <c r="D60" s="311"/>
      <c r="E60" s="311"/>
      <c r="F60" s="311"/>
      <c r="G60" s="141">
        <v>325500</v>
      </c>
      <c r="H60" s="141">
        <v>0</v>
      </c>
      <c r="I60" s="140">
        <v>0</v>
      </c>
    </row>
    <row r="61" spans="1:9" s="123" customFormat="1" ht="25.5" customHeight="1">
      <c r="A61" s="169">
        <v>72.872727272727204</v>
      </c>
      <c r="B61" s="125" t="s">
        <v>382</v>
      </c>
      <c r="C61" s="311" t="s">
        <v>385</v>
      </c>
      <c r="D61" s="311"/>
      <c r="E61" s="311"/>
      <c r="F61" s="311"/>
      <c r="G61" s="141">
        <v>130200</v>
      </c>
      <c r="H61" s="141">
        <v>0</v>
      </c>
      <c r="I61" s="140">
        <v>0</v>
      </c>
    </row>
    <row r="62" spans="1:9" s="123" customFormat="1" ht="25.5" customHeight="1">
      <c r="A62" s="169">
        <v>74</v>
      </c>
      <c r="B62" s="125" t="s">
        <v>386</v>
      </c>
      <c r="C62" s="311" t="s">
        <v>387</v>
      </c>
      <c r="D62" s="311"/>
      <c r="E62" s="311"/>
      <c r="F62" s="311"/>
      <c r="G62" s="141">
        <v>195300</v>
      </c>
      <c r="H62" s="141">
        <v>0</v>
      </c>
      <c r="I62" s="140">
        <v>0</v>
      </c>
    </row>
    <row r="63" spans="1:9" ht="25.5" customHeight="1">
      <c r="A63" s="169">
        <v>75.127272727272697</v>
      </c>
      <c r="B63" s="133" t="s">
        <v>406</v>
      </c>
      <c r="C63" s="308" t="s">
        <v>408</v>
      </c>
      <c r="D63" s="308"/>
      <c r="E63" s="308"/>
      <c r="F63" s="308"/>
      <c r="G63" s="242"/>
      <c r="H63" s="242"/>
      <c r="I63" s="242">
        <f>SUM(I64:I67)</f>
        <v>29280000</v>
      </c>
    </row>
    <row r="64" spans="1:9" ht="25.5" customHeight="1">
      <c r="A64" s="169">
        <v>76.254545454545394</v>
      </c>
      <c r="B64" s="125" t="s">
        <v>388</v>
      </c>
      <c r="C64" s="318" t="s">
        <v>389</v>
      </c>
      <c r="D64" s="319"/>
      <c r="E64" s="319"/>
      <c r="F64" s="320"/>
      <c r="G64" s="141">
        <v>732000</v>
      </c>
      <c r="H64" s="141">
        <v>22</v>
      </c>
      <c r="I64" s="140">
        <f>G64*H64</f>
        <v>16104000</v>
      </c>
    </row>
    <row r="65" spans="1:9" ht="25.5" customHeight="1">
      <c r="A65" s="169">
        <v>77.381818181818105</v>
      </c>
      <c r="B65" s="125" t="s">
        <v>391</v>
      </c>
      <c r="C65" s="318" t="s">
        <v>390</v>
      </c>
      <c r="D65" s="319"/>
      <c r="E65" s="319"/>
      <c r="F65" s="320"/>
      <c r="G65" s="141">
        <v>805200</v>
      </c>
      <c r="H65" s="141">
        <v>0</v>
      </c>
      <c r="I65" s="140">
        <v>0</v>
      </c>
    </row>
    <row r="66" spans="1:9" ht="25.5" customHeight="1">
      <c r="A66" s="169">
        <v>78.509090909090901</v>
      </c>
      <c r="B66" s="125" t="s">
        <v>392</v>
      </c>
      <c r="C66" s="318" t="s">
        <v>393</v>
      </c>
      <c r="D66" s="319"/>
      <c r="E66" s="319"/>
      <c r="F66" s="320"/>
      <c r="G66" s="141">
        <v>439200</v>
      </c>
      <c r="H66" s="141">
        <v>30</v>
      </c>
      <c r="I66" s="140">
        <f>G66*H66</f>
        <v>13176000</v>
      </c>
    </row>
    <row r="67" spans="1:9" ht="25.5" customHeight="1">
      <c r="A67" s="169">
        <v>79.636363636363598</v>
      </c>
      <c r="B67" s="125" t="s">
        <v>394</v>
      </c>
      <c r="C67" s="318" t="s">
        <v>395</v>
      </c>
      <c r="D67" s="319"/>
      <c r="E67" s="319"/>
      <c r="F67" s="320"/>
      <c r="G67" s="141">
        <v>483120</v>
      </c>
      <c r="H67" s="141">
        <v>0</v>
      </c>
      <c r="I67" s="140">
        <v>0</v>
      </c>
    </row>
    <row r="68" spans="1:9" ht="25.5" customHeight="1">
      <c r="A68" s="169">
        <v>80.763636363636294</v>
      </c>
      <c r="B68" s="133" t="s">
        <v>407</v>
      </c>
      <c r="C68" s="308" t="s">
        <v>396</v>
      </c>
      <c r="D68" s="308"/>
      <c r="E68" s="308"/>
      <c r="F68" s="308"/>
      <c r="G68" s="141"/>
      <c r="H68" s="141"/>
      <c r="I68" s="242">
        <f>SUM(I69:I72)</f>
        <v>8052000</v>
      </c>
    </row>
    <row r="69" spans="1:9">
      <c r="A69" s="169">
        <v>81.890909090909005</v>
      </c>
      <c r="B69" s="125" t="s">
        <v>398</v>
      </c>
      <c r="C69" s="318" t="s">
        <v>397</v>
      </c>
      <c r="D69" s="319"/>
      <c r="E69" s="319"/>
      <c r="F69" s="320"/>
      <c r="G69" s="141">
        <v>732000</v>
      </c>
      <c r="H69" s="141">
        <v>11</v>
      </c>
      <c r="I69" s="140">
        <f>G69*H69</f>
        <v>8052000</v>
      </c>
    </row>
    <row r="70" spans="1:9" s="100" customFormat="1">
      <c r="A70" s="169">
        <v>83.018181818181802</v>
      </c>
      <c r="B70" s="125" t="s">
        <v>399</v>
      </c>
      <c r="C70" s="318" t="s">
        <v>400</v>
      </c>
      <c r="D70" s="319"/>
      <c r="E70" s="319"/>
      <c r="F70" s="320"/>
      <c r="G70" s="141">
        <v>805200</v>
      </c>
      <c r="H70" s="141">
        <v>0</v>
      </c>
      <c r="I70" s="140">
        <f>G70*H70</f>
        <v>0</v>
      </c>
    </row>
    <row r="71" spans="1:9" s="100" customFormat="1">
      <c r="A71" s="169">
        <v>84.145454545454498</v>
      </c>
      <c r="B71" s="125" t="s">
        <v>401</v>
      </c>
      <c r="C71" s="318" t="s">
        <v>402</v>
      </c>
      <c r="D71" s="319"/>
      <c r="E71" s="319"/>
      <c r="F71" s="320"/>
      <c r="G71" s="141">
        <v>439200</v>
      </c>
      <c r="H71" s="141">
        <v>0</v>
      </c>
      <c r="I71" s="140">
        <f>G71*H71</f>
        <v>0</v>
      </c>
    </row>
    <row r="72" spans="1:9" s="99" customFormat="1">
      <c r="A72" s="169">
        <v>85.272727272727195</v>
      </c>
      <c r="B72" s="125" t="s">
        <v>404</v>
      </c>
      <c r="C72" s="318" t="s">
        <v>403</v>
      </c>
      <c r="D72" s="319"/>
      <c r="E72" s="319"/>
      <c r="F72" s="320"/>
      <c r="G72" s="141">
        <v>483120</v>
      </c>
      <c r="H72" s="141">
        <v>0</v>
      </c>
      <c r="I72" s="140">
        <f>G72*H72</f>
        <v>0</v>
      </c>
    </row>
    <row r="73" spans="1:9" s="99" customFormat="1">
      <c r="A73" s="169">
        <v>86.4</v>
      </c>
      <c r="B73" s="133" t="s">
        <v>419</v>
      </c>
      <c r="C73" s="308" t="s">
        <v>417</v>
      </c>
      <c r="D73" s="308"/>
      <c r="E73" s="308"/>
      <c r="F73" s="308"/>
      <c r="G73" s="240"/>
      <c r="H73" s="240"/>
      <c r="I73" s="242">
        <f>SUM(I74:I77)</f>
        <v>0</v>
      </c>
    </row>
    <row r="74" spans="1:9" s="99" customFormat="1" ht="15" customHeight="1">
      <c r="A74" s="169">
        <v>87.527272727272702</v>
      </c>
      <c r="B74" s="125" t="s">
        <v>409</v>
      </c>
      <c r="C74" s="318" t="s">
        <v>410</v>
      </c>
      <c r="D74" s="319"/>
      <c r="E74" s="319"/>
      <c r="F74" s="320"/>
      <c r="G74" s="141">
        <v>375000</v>
      </c>
      <c r="H74" s="141">
        <v>0</v>
      </c>
      <c r="I74" s="140">
        <f>G74*H74</f>
        <v>0</v>
      </c>
    </row>
    <row r="75" spans="1:9" s="99" customFormat="1">
      <c r="A75" s="169">
        <v>88.654545454545399</v>
      </c>
      <c r="B75" s="125" t="s">
        <v>412</v>
      </c>
      <c r="C75" s="318" t="s">
        <v>411</v>
      </c>
      <c r="D75" s="319"/>
      <c r="E75" s="319"/>
      <c r="F75" s="320"/>
      <c r="G75" s="141">
        <v>450000</v>
      </c>
      <c r="H75" s="141">
        <v>0</v>
      </c>
      <c r="I75" s="140">
        <f>G75*H75</f>
        <v>0</v>
      </c>
    </row>
    <row r="76" spans="1:9">
      <c r="A76" s="169">
        <v>89.781818181818096</v>
      </c>
      <c r="B76" s="125" t="s">
        <v>414</v>
      </c>
      <c r="C76" s="318" t="s">
        <v>413</v>
      </c>
      <c r="D76" s="319"/>
      <c r="E76" s="319"/>
      <c r="F76" s="320"/>
      <c r="G76" s="141">
        <v>225000</v>
      </c>
      <c r="H76" s="141">
        <v>0</v>
      </c>
      <c r="I76" s="140">
        <f>G76*H76</f>
        <v>0</v>
      </c>
    </row>
    <row r="77" spans="1:9">
      <c r="A77" s="169">
        <v>90.909090909090907</v>
      </c>
      <c r="B77" s="125" t="s">
        <v>416</v>
      </c>
      <c r="C77" s="243" t="s">
        <v>415</v>
      </c>
      <c r="D77" s="243"/>
      <c r="E77" s="243"/>
      <c r="F77" s="243"/>
      <c r="G77" s="141">
        <v>270000</v>
      </c>
      <c r="H77" s="141">
        <v>0</v>
      </c>
      <c r="I77" s="140">
        <f>G77*H77</f>
        <v>0</v>
      </c>
    </row>
    <row r="78" spans="1:9" ht="15" customHeight="1">
      <c r="A78" s="169">
        <v>92.036363636363603</v>
      </c>
      <c r="B78" s="133" t="s">
        <v>420</v>
      </c>
      <c r="C78" s="308" t="s">
        <v>418</v>
      </c>
      <c r="D78" s="308"/>
      <c r="E78" s="308"/>
      <c r="F78" s="308"/>
      <c r="G78" s="141"/>
      <c r="H78" s="141"/>
      <c r="I78" s="242">
        <f>SUM(I79:I82)</f>
        <v>0</v>
      </c>
    </row>
    <row r="79" spans="1:9">
      <c r="A79" s="169">
        <v>93.1636363636363</v>
      </c>
      <c r="B79" s="125" t="s">
        <v>423</v>
      </c>
      <c r="C79" s="318" t="s">
        <v>421</v>
      </c>
      <c r="D79" s="319"/>
      <c r="E79" s="319"/>
      <c r="F79" s="320"/>
      <c r="G79" s="141">
        <v>375000</v>
      </c>
      <c r="H79" s="141">
        <v>0</v>
      </c>
      <c r="I79" s="140">
        <f>G79*H79</f>
        <v>0</v>
      </c>
    </row>
    <row r="80" spans="1:9" s="123" customFormat="1">
      <c r="A80" s="169">
        <v>94.290909090908997</v>
      </c>
      <c r="B80" s="125" t="s">
        <v>424</v>
      </c>
      <c r="C80" s="318" t="s">
        <v>422</v>
      </c>
      <c r="D80" s="319"/>
      <c r="E80" s="319"/>
      <c r="F80" s="320"/>
      <c r="G80" s="141">
        <v>450000</v>
      </c>
      <c r="H80" s="141">
        <v>0</v>
      </c>
      <c r="I80" s="140">
        <f>G80*H80</f>
        <v>0</v>
      </c>
    </row>
    <row r="81" spans="1:9">
      <c r="A81" s="169">
        <v>95.418181818181793</v>
      </c>
      <c r="B81" s="125" t="s">
        <v>425</v>
      </c>
      <c r="C81" s="318" t="s">
        <v>427</v>
      </c>
      <c r="D81" s="319"/>
      <c r="E81" s="319"/>
      <c r="F81" s="320"/>
      <c r="G81" s="141">
        <v>225000</v>
      </c>
      <c r="H81" s="141">
        <v>0</v>
      </c>
      <c r="I81" s="140">
        <f>G81*H81</f>
        <v>0</v>
      </c>
    </row>
    <row r="82" spans="1:9">
      <c r="A82" s="169">
        <v>96.545454545454504</v>
      </c>
      <c r="B82" s="125" t="s">
        <v>426</v>
      </c>
      <c r="C82" s="318" t="s">
        <v>428</v>
      </c>
      <c r="D82" s="319"/>
      <c r="E82" s="319"/>
      <c r="F82" s="320"/>
      <c r="G82" s="141">
        <v>270000</v>
      </c>
      <c r="H82" s="141">
        <v>0</v>
      </c>
      <c r="I82" s="140">
        <f>G82*H82</f>
        <v>0</v>
      </c>
    </row>
    <row r="83" spans="1:9">
      <c r="A83" s="169">
        <v>97.672727272727201</v>
      </c>
      <c r="B83" s="133" t="s">
        <v>429</v>
      </c>
      <c r="C83" s="308" t="s">
        <v>298</v>
      </c>
      <c r="D83" s="308"/>
      <c r="E83" s="308"/>
      <c r="F83" s="308"/>
      <c r="G83" s="144"/>
      <c r="H83" s="144"/>
      <c r="I83" s="242">
        <f>SUM(I84:I85)</f>
        <v>0</v>
      </c>
    </row>
    <row r="84" spans="1:9" ht="18.75" customHeight="1">
      <c r="A84" s="169">
        <v>98.799999999999898</v>
      </c>
      <c r="B84" s="125" t="s">
        <v>430</v>
      </c>
      <c r="C84" s="318" t="s">
        <v>432</v>
      </c>
      <c r="D84" s="319"/>
      <c r="E84" s="319"/>
      <c r="F84" s="244"/>
      <c r="G84" s="142">
        <v>251100</v>
      </c>
      <c r="H84" s="142">
        <v>0</v>
      </c>
      <c r="I84" s="140">
        <f>G84*H84</f>
        <v>0</v>
      </c>
    </row>
    <row r="85" spans="1:9" s="123" customFormat="1">
      <c r="A85" s="169">
        <v>99.927272727272694</v>
      </c>
      <c r="B85" s="125" t="s">
        <v>431</v>
      </c>
      <c r="C85" s="318" t="s">
        <v>433</v>
      </c>
      <c r="D85" s="319"/>
      <c r="E85" s="319"/>
      <c r="F85" s="244"/>
      <c r="G85" s="142">
        <v>301320</v>
      </c>
      <c r="H85" s="142">
        <v>0</v>
      </c>
      <c r="I85" s="140">
        <f>G85*H85</f>
        <v>0</v>
      </c>
    </row>
    <row r="86" spans="1:9">
      <c r="A86" s="169">
        <v>101.054545454546</v>
      </c>
      <c r="B86" s="133" t="s">
        <v>436</v>
      </c>
      <c r="C86" s="324" t="s">
        <v>299</v>
      </c>
      <c r="D86" s="325"/>
      <c r="E86" s="325"/>
      <c r="F86" s="326"/>
      <c r="G86" s="144"/>
      <c r="H86" s="144"/>
      <c r="I86" s="242">
        <f>SUM(I87:I89)</f>
        <v>0</v>
      </c>
    </row>
    <row r="87" spans="1:9">
      <c r="A87" s="169">
        <v>102.181818181818</v>
      </c>
      <c r="B87" s="125" t="s">
        <v>437</v>
      </c>
      <c r="C87" s="318" t="s">
        <v>434</v>
      </c>
      <c r="D87" s="319"/>
      <c r="E87" s="319"/>
      <c r="F87" s="244"/>
      <c r="G87" s="142">
        <v>758000</v>
      </c>
      <c r="H87" s="142">
        <v>0</v>
      </c>
      <c r="I87" s="140">
        <f>G87*H87</f>
        <v>0</v>
      </c>
    </row>
    <row r="88" spans="1:9">
      <c r="A88" s="169">
        <v>103.309090909091</v>
      </c>
      <c r="B88" s="125" t="s">
        <v>438</v>
      </c>
      <c r="C88" s="318" t="s">
        <v>435</v>
      </c>
      <c r="D88" s="319"/>
      <c r="E88" s="319"/>
      <c r="F88" s="244"/>
      <c r="G88" s="142">
        <v>985400</v>
      </c>
      <c r="H88" s="142">
        <v>0</v>
      </c>
      <c r="I88" s="140">
        <f>G88*H88</f>
        <v>0</v>
      </c>
    </row>
    <row r="89" spans="1:9">
      <c r="A89" s="169">
        <v>104.43636363636401</v>
      </c>
      <c r="B89" s="125" t="s">
        <v>439</v>
      </c>
      <c r="C89" s="318" t="s">
        <v>300</v>
      </c>
      <c r="D89" s="319"/>
      <c r="E89" s="319"/>
      <c r="F89" s="244"/>
      <c r="G89" s="142">
        <v>379000</v>
      </c>
      <c r="H89" s="142">
        <v>0</v>
      </c>
      <c r="I89" s="140">
        <f>G89*H89</f>
        <v>0</v>
      </c>
    </row>
    <row r="90" spans="1:9">
      <c r="A90" s="169">
        <v>105.563636363637</v>
      </c>
      <c r="B90" s="133" t="s">
        <v>440</v>
      </c>
      <c r="C90" s="324" t="s">
        <v>301</v>
      </c>
      <c r="D90" s="325"/>
      <c r="E90" s="325"/>
      <c r="F90" s="326"/>
      <c r="G90" s="144"/>
      <c r="H90" s="144"/>
      <c r="I90" s="242">
        <f>SUM(I91:I93)</f>
        <v>0</v>
      </c>
    </row>
    <row r="91" spans="1:9">
      <c r="A91" s="169">
        <v>106.690909090909</v>
      </c>
      <c r="B91" s="125" t="s">
        <v>441</v>
      </c>
      <c r="C91" s="318" t="s">
        <v>442</v>
      </c>
      <c r="D91" s="319"/>
      <c r="E91" s="319"/>
      <c r="F91" s="320"/>
      <c r="G91" s="142">
        <v>601350</v>
      </c>
      <c r="H91" s="142">
        <v>0</v>
      </c>
      <c r="I91" s="140">
        <f>G91*H91</f>
        <v>0</v>
      </c>
    </row>
    <row r="92" spans="1:9">
      <c r="A92" s="169">
        <v>107.818181818182</v>
      </c>
      <c r="B92" s="125" t="s">
        <v>444</v>
      </c>
      <c r="C92" s="318" t="s">
        <v>443</v>
      </c>
      <c r="D92" s="319"/>
      <c r="E92" s="319"/>
      <c r="F92" s="320"/>
      <c r="G92" s="142">
        <v>661485</v>
      </c>
      <c r="H92" s="142">
        <v>0</v>
      </c>
      <c r="I92" s="140">
        <f>G92*H92</f>
        <v>0</v>
      </c>
    </row>
    <row r="93" spans="1:9">
      <c r="A93" s="169">
        <v>108.94545454545499</v>
      </c>
      <c r="B93" s="125" t="s">
        <v>445</v>
      </c>
      <c r="C93" s="318" t="s">
        <v>302</v>
      </c>
      <c r="D93" s="319"/>
      <c r="E93" s="319"/>
      <c r="F93" s="320"/>
      <c r="G93" s="142">
        <v>300675</v>
      </c>
      <c r="H93" s="142">
        <v>0</v>
      </c>
      <c r="I93" s="140">
        <f>G93*H93</f>
        <v>0</v>
      </c>
    </row>
    <row r="94" spans="1:9">
      <c r="A94" s="169">
        <v>110.072727272728</v>
      </c>
      <c r="B94" s="133" t="s">
        <v>446</v>
      </c>
      <c r="C94" s="324" t="s">
        <v>303</v>
      </c>
      <c r="D94" s="325"/>
      <c r="E94" s="325"/>
      <c r="F94" s="326"/>
      <c r="G94" s="144"/>
      <c r="H94" s="144"/>
      <c r="I94" s="242">
        <f>SUM(I95:I96)</f>
        <v>0</v>
      </c>
    </row>
    <row r="95" spans="1:9" s="123" customFormat="1">
      <c r="A95" s="169">
        <v>111.2</v>
      </c>
      <c r="B95" s="125" t="s">
        <v>447</v>
      </c>
      <c r="C95" s="318" t="s">
        <v>304</v>
      </c>
      <c r="D95" s="319"/>
      <c r="E95" s="319"/>
      <c r="F95" s="320"/>
      <c r="G95" s="142">
        <v>3000000</v>
      </c>
      <c r="H95" s="142">
        <v>0</v>
      </c>
      <c r="I95" s="140">
        <f>G95*H95</f>
        <v>0</v>
      </c>
    </row>
    <row r="96" spans="1:9">
      <c r="A96" s="169">
        <v>112.327272727273</v>
      </c>
      <c r="B96" s="125" t="s">
        <v>448</v>
      </c>
      <c r="C96" s="318" t="s">
        <v>305</v>
      </c>
      <c r="D96" s="319"/>
      <c r="E96" s="319"/>
      <c r="F96" s="320"/>
      <c r="G96" s="142">
        <v>2800</v>
      </c>
      <c r="H96" s="142">
        <v>0</v>
      </c>
      <c r="I96" s="140">
        <f>G96*H96</f>
        <v>0</v>
      </c>
    </row>
    <row r="97" spans="1:9">
      <c r="A97" s="169">
        <v>113.45454545454599</v>
      </c>
      <c r="B97" s="133" t="s">
        <v>453</v>
      </c>
      <c r="C97" s="324" t="s">
        <v>306</v>
      </c>
      <c r="D97" s="325"/>
      <c r="E97" s="325"/>
      <c r="F97" s="326"/>
      <c r="G97" s="144"/>
      <c r="H97" s="144"/>
      <c r="I97" s="242">
        <f>SUM(I98:I101)</f>
        <v>0</v>
      </c>
    </row>
    <row r="98" spans="1:9">
      <c r="A98" s="169">
        <v>114.58181818181799</v>
      </c>
      <c r="B98" s="125" t="s">
        <v>454</v>
      </c>
      <c r="C98" s="318" t="s">
        <v>449</v>
      </c>
      <c r="D98" s="319"/>
      <c r="E98" s="319"/>
      <c r="F98" s="320"/>
      <c r="G98" s="142">
        <v>2000000</v>
      </c>
      <c r="H98" s="142">
        <v>0</v>
      </c>
      <c r="I98" s="143">
        <v>0</v>
      </c>
    </row>
    <row r="99" spans="1:9">
      <c r="A99" s="169">
        <v>115.709090909091</v>
      </c>
      <c r="B99" s="125" t="s">
        <v>455</v>
      </c>
      <c r="C99" s="318" t="s">
        <v>450</v>
      </c>
      <c r="D99" s="319"/>
      <c r="E99" s="319"/>
      <c r="F99" s="320"/>
      <c r="G99" s="142">
        <v>211000</v>
      </c>
      <c r="H99" s="142">
        <v>0</v>
      </c>
      <c r="I99" s="143">
        <v>0</v>
      </c>
    </row>
    <row r="100" spans="1:9" ht="15" customHeight="1">
      <c r="A100" s="169">
        <v>116.836363636364</v>
      </c>
      <c r="B100" s="125" t="s">
        <v>456</v>
      </c>
      <c r="C100" s="318" t="s">
        <v>451</v>
      </c>
      <c r="D100" s="319"/>
      <c r="E100" s="319"/>
      <c r="F100" s="320"/>
      <c r="G100" s="142">
        <v>2000000</v>
      </c>
      <c r="H100" s="142">
        <v>0</v>
      </c>
      <c r="I100" s="143">
        <v>0</v>
      </c>
    </row>
    <row r="101" spans="1:9">
      <c r="A101" s="169">
        <v>117.96363636363699</v>
      </c>
      <c r="B101" s="125" t="s">
        <v>457</v>
      </c>
      <c r="C101" s="318" t="s">
        <v>452</v>
      </c>
      <c r="D101" s="319"/>
      <c r="E101" s="319"/>
      <c r="F101" s="320"/>
      <c r="G101" s="142">
        <v>211000</v>
      </c>
      <c r="H101" s="142">
        <v>0</v>
      </c>
      <c r="I101" s="143">
        <v>0</v>
      </c>
    </row>
    <row r="102" spans="1:9">
      <c r="A102" s="169">
        <v>119.09090909090899</v>
      </c>
      <c r="B102" s="166"/>
      <c r="C102" s="324"/>
      <c r="D102" s="325"/>
      <c r="E102" s="325"/>
      <c r="F102" s="326"/>
      <c r="G102" s="144"/>
      <c r="H102" s="144"/>
      <c r="I102" s="128"/>
    </row>
    <row r="103" spans="1:9">
      <c r="A103" s="169">
        <v>120.218181818182</v>
      </c>
      <c r="B103" s="133" t="s">
        <v>463</v>
      </c>
      <c r="C103" s="324" t="s">
        <v>226</v>
      </c>
      <c r="D103" s="325"/>
      <c r="E103" s="325"/>
      <c r="F103" s="326"/>
      <c r="G103" s="128"/>
      <c r="H103" s="128"/>
      <c r="I103" s="128">
        <f>SUM(I104:I106)</f>
        <v>980429000</v>
      </c>
    </row>
    <row r="104" spans="1:9" s="99" customFormat="1">
      <c r="A104" s="169">
        <v>121.345454545455</v>
      </c>
      <c r="B104" s="125" t="s">
        <v>462</v>
      </c>
      <c r="C104" s="318" t="s">
        <v>460</v>
      </c>
      <c r="D104" s="319"/>
      <c r="E104" s="319"/>
      <c r="F104" s="320"/>
      <c r="G104" s="142">
        <v>5100000</v>
      </c>
      <c r="H104" s="142">
        <v>83</v>
      </c>
      <c r="I104" s="143">
        <f>G104*H104</f>
        <v>423300000</v>
      </c>
    </row>
    <row r="105" spans="1:9" s="100" customFormat="1">
      <c r="A105" s="169">
        <v>122.47272727272799</v>
      </c>
      <c r="B105" s="125" t="s">
        <v>459</v>
      </c>
      <c r="C105" s="318" t="s">
        <v>461</v>
      </c>
      <c r="D105" s="319"/>
      <c r="E105" s="319"/>
      <c r="F105" s="320"/>
      <c r="G105" s="142">
        <v>4260000</v>
      </c>
      <c r="H105" s="156">
        <v>112.2</v>
      </c>
      <c r="I105" s="143">
        <f>G105*H105</f>
        <v>477972000</v>
      </c>
    </row>
    <row r="106" spans="1:9" s="99" customFormat="1">
      <c r="A106" s="169">
        <v>123.6</v>
      </c>
      <c r="B106" s="125" t="s">
        <v>458</v>
      </c>
      <c r="C106" s="345" t="s">
        <v>233</v>
      </c>
      <c r="D106" s="345"/>
      <c r="E106" s="345"/>
      <c r="F106" s="345"/>
      <c r="G106" s="142">
        <v>0</v>
      </c>
      <c r="H106" s="142">
        <v>0</v>
      </c>
      <c r="I106" s="143">
        <v>79157000</v>
      </c>
    </row>
    <row r="107" spans="1:9" s="99" customFormat="1" ht="25.5" customHeight="1">
      <c r="A107" s="169">
        <v>124.727272727273</v>
      </c>
      <c r="B107" s="133" t="s">
        <v>464</v>
      </c>
      <c r="C107" s="308" t="s">
        <v>257</v>
      </c>
      <c r="D107" s="308"/>
      <c r="E107" s="308"/>
      <c r="F107" s="308"/>
      <c r="G107" s="144"/>
      <c r="H107" s="245"/>
      <c r="I107" s="128">
        <f>SUM(I108:I109)</f>
        <v>618808760</v>
      </c>
    </row>
    <row r="108" spans="1:9" s="100" customFormat="1">
      <c r="A108" s="169">
        <v>125.854545454546</v>
      </c>
      <c r="B108" s="125" t="s">
        <v>465</v>
      </c>
      <c r="C108" s="345" t="s">
        <v>466</v>
      </c>
      <c r="D108" s="345"/>
      <c r="E108" s="345"/>
      <c r="F108" s="345"/>
      <c r="G108" s="142">
        <v>4234040</v>
      </c>
      <c r="H108" s="145">
        <v>94</v>
      </c>
      <c r="I108" s="143">
        <f>G108*H108</f>
        <v>397999760</v>
      </c>
    </row>
    <row r="109" spans="1:9" s="99" customFormat="1">
      <c r="A109" s="169">
        <v>126.981818181818</v>
      </c>
      <c r="B109" s="125" t="s">
        <v>467</v>
      </c>
      <c r="C109" s="345" t="s">
        <v>256</v>
      </c>
      <c r="D109" s="345"/>
      <c r="E109" s="345"/>
      <c r="F109" s="345"/>
      <c r="G109" s="142">
        <v>0</v>
      </c>
      <c r="H109" s="145">
        <v>0</v>
      </c>
      <c r="I109" s="143">
        <v>220809000</v>
      </c>
    </row>
    <row r="110" spans="1:9" s="99" customFormat="1">
      <c r="A110" s="169">
        <v>128.10909090909101</v>
      </c>
      <c r="B110" s="133" t="s">
        <v>474</v>
      </c>
      <c r="C110" s="308" t="s">
        <v>22</v>
      </c>
      <c r="D110" s="308"/>
      <c r="E110" s="308"/>
      <c r="F110" s="308"/>
      <c r="G110" s="246"/>
      <c r="H110" s="245"/>
      <c r="I110" s="128">
        <f>SUM(I111:I113)</f>
        <v>1476097674</v>
      </c>
    </row>
    <row r="111" spans="1:9" s="99" customFormat="1">
      <c r="A111" s="169">
        <v>129.23636363636399</v>
      </c>
      <c r="B111" s="125" t="s">
        <v>468</v>
      </c>
      <c r="C111" s="345" t="s">
        <v>471</v>
      </c>
      <c r="D111" s="345" t="s">
        <v>307</v>
      </c>
      <c r="E111" s="345" t="s">
        <v>307</v>
      </c>
      <c r="F111" s="345" t="s">
        <v>307</v>
      </c>
      <c r="G111" s="142">
        <v>2376000</v>
      </c>
      <c r="H111" s="146">
        <v>258.75</v>
      </c>
      <c r="I111" s="143">
        <f>G111*H111</f>
        <v>614790000</v>
      </c>
    </row>
    <row r="112" spans="1:9" s="100" customFormat="1">
      <c r="A112" s="169">
        <v>130.363636363637</v>
      </c>
      <c r="B112" s="125" t="s">
        <v>469</v>
      </c>
      <c r="C112" s="345" t="s">
        <v>472</v>
      </c>
      <c r="D112" s="345" t="s">
        <v>307</v>
      </c>
      <c r="E112" s="345" t="s">
        <v>307</v>
      </c>
      <c r="F112" s="345" t="s">
        <v>307</v>
      </c>
      <c r="G112" s="142">
        <v>0</v>
      </c>
      <c r="H112" s="145">
        <v>0</v>
      </c>
      <c r="I112" s="143">
        <v>858659454</v>
      </c>
    </row>
    <row r="113" spans="1:9" s="99" customFormat="1">
      <c r="A113" s="169">
        <v>131.49090909090901</v>
      </c>
      <c r="B113" s="125" t="s">
        <v>470</v>
      </c>
      <c r="C113" s="345" t="s">
        <v>473</v>
      </c>
      <c r="D113" s="345"/>
      <c r="E113" s="345"/>
      <c r="F113" s="345"/>
      <c r="G113" s="142">
        <v>285</v>
      </c>
      <c r="H113" s="142">
        <v>9292</v>
      </c>
      <c r="I113" s="143">
        <f>G113*H113</f>
        <v>2648220</v>
      </c>
    </row>
    <row r="114" spans="1:9" s="99" customFormat="1">
      <c r="A114" s="169">
        <v>132.61818181818199</v>
      </c>
      <c r="B114" s="133" t="s">
        <v>533</v>
      </c>
      <c r="C114" s="315" t="s">
        <v>258</v>
      </c>
      <c r="D114" s="316"/>
      <c r="E114" s="316"/>
      <c r="F114" s="317"/>
      <c r="G114" s="128">
        <f>G48+G49+G103+G107+G110+G102+G58+G63+G73+G83+G86+G90+G94+G97</f>
        <v>0</v>
      </c>
      <c r="H114" s="128">
        <f>H48+H49+H103+H107+H110+H102+H58+H63+H73+H83+H86+H90+H94+H97</f>
        <v>0</v>
      </c>
      <c r="I114" s="128">
        <f>I49+I103+I107+I110+I58+I63+I73+I83+I86+I90+I94+I97+I68+I78</f>
        <v>3436835034</v>
      </c>
    </row>
    <row r="115" spans="1:9" s="99" customFormat="1">
      <c r="A115" s="169">
        <v>133.745454545455</v>
      </c>
      <c r="B115" s="133" t="s">
        <v>478</v>
      </c>
      <c r="C115" s="315" t="s">
        <v>312</v>
      </c>
      <c r="D115" s="316"/>
      <c r="E115" s="316"/>
      <c r="F115" s="316"/>
      <c r="G115" s="128"/>
      <c r="H115" s="128"/>
      <c r="I115" s="128">
        <f>SUM(I116:I118)</f>
        <v>235892970</v>
      </c>
    </row>
    <row r="116" spans="1:9" s="100" customFormat="1">
      <c r="A116" s="169">
        <v>134.87272727272699</v>
      </c>
      <c r="B116" s="125" t="s">
        <v>475</v>
      </c>
      <c r="C116" s="345" t="s">
        <v>308</v>
      </c>
      <c r="D116" s="345"/>
      <c r="E116" s="345"/>
      <c r="F116" s="345"/>
      <c r="G116" s="147">
        <v>950</v>
      </c>
      <c r="H116" s="168">
        <f>I116/G116</f>
        <v>201081</v>
      </c>
      <c r="I116" s="143">
        <v>191026950</v>
      </c>
    </row>
    <row r="117" spans="1:9" s="99" customFormat="1">
      <c r="A117" s="169">
        <v>136</v>
      </c>
      <c r="B117" s="125" t="s">
        <v>476</v>
      </c>
      <c r="C117" s="345" t="s">
        <v>309</v>
      </c>
      <c r="D117" s="345"/>
      <c r="E117" s="345"/>
      <c r="F117" s="345"/>
      <c r="G117" s="147">
        <v>2170</v>
      </c>
      <c r="H117" s="147">
        <v>0</v>
      </c>
      <c r="I117" s="143">
        <v>0</v>
      </c>
    </row>
    <row r="118" spans="1:9" s="99" customFormat="1">
      <c r="A118" s="169">
        <v>137.12727272727301</v>
      </c>
      <c r="B118" s="125" t="s">
        <v>477</v>
      </c>
      <c r="C118" s="345" t="s">
        <v>310</v>
      </c>
      <c r="D118" s="345"/>
      <c r="E118" s="345"/>
      <c r="F118" s="345"/>
      <c r="G118" s="147"/>
      <c r="H118" s="147"/>
      <c r="I118" s="143">
        <v>44866020</v>
      </c>
    </row>
    <row r="119" spans="1:9" s="100" customFormat="1">
      <c r="A119" s="169">
        <v>138.25454545454599</v>
      </c>
      <c r="B119" s="133"/>
      <c r="C119" s="315"/>
      <c r="D119" s="316"/>
      <c r="E119" s="316"/>
      <c r="F119" s="317"/>
      <c r="G119" s="137"/>
      <c r="H119" s="137"/>
      <c r="I119" s="143"/>
    </row>
    <row r="120" spans="1:9" s="99" customFormat="1">
      <c r="A120" s="169">
        <v>139.38181818181801</v>
      </c>
      <c r="B120" s="247" t="s">
        <v>318</v>
      </c>
      <c r="C120" s="346" t="s">
        <v>319</v>
      </c>
      <c r="D120" s="347"/>
      <c r="E120" s="347"/>
      <c r="F120" s="348"/>
      <c r="G120" s="248"/>
      <c r="H120" s="248"/>
      <c r="I120" s="248">
        <f>I119+I114+I47+I20+I115</f>
        <v>11150184343</v>
      </c>
    </row>
    <row r="121" spans="1:9" s="99" customFormat="1">
      <c r="A121" s="169">
        <v>140.50909090909099</v>
      </c>
      <c r="B121" s="166"/>
      <c r="C121" s="352" t="s">
        <v>480</v>
      </c>
      <c r="D121" s="353"/>
      <c r="E121" s="353"/>
      <c r="F121" s="353"/>
      <c r="G121" s="155"/>
      <c r="H121" s="155"/>
      <c r="I121" s="128">
        <v>0</v>
      </c>
    </row>
    <row r="122" spans="1:9" s="99" customFormat="1" ht="15" customHeight="1">
      <c r="A122" s="169">
        <v>141.63636363636499</v>
      </c>
      <c r="B122" s="125" t="s">
        <v>532</v>
      </c>
      <c r="C122" s="349" t="s">
        <v>502</v>
      </c>
      <c r="D122" s="350"/>
      <c r="E122" s="350"/>
      <c r="F122" s="350"/>
      <c r="G122" s="155"/>
      <c r="H122" s="155"/>
      <c r="I122" s="128">
        <v>0</v>
      </c>
    </row>
    <row r="123" spans="1:9" s="99" customFormat="1" ht="15" customHeight="1">
      <c r="A123" s="169">
        <v>142.763636363638</v>
      </c>
      <c r="B123" s="125" t="s">
        <v>491</v>
      </c>
      <c r="C123" s="349" t="s">
        <v>232</v>
      </c>
      <c r="D123" s="350"/>
      <c r="E123" s="350"/>
      <c r="F123" s="350"/>
      <c r="G123" s="144">
        <v>0</v>
      </c>
      <c r="H123" s="144">
        <v>0</v>
      </c>
      <c r="I123" s="128">
        <v>154907550</v>
      </c>
    </row>
    <row r="124" spans="1:9" s="99" customFormat="1">
      <c r="A124" s="169">
        <v>143.89090909091101</v>
      </c>
      <c r="B124" s="125" t="s">
        <v>492</v>
      </c>
      <c r="C124" s="349" t="s">
        <v>271</v>
      </c>
      <c r="D124" s="350"/>
      <c r="E124" s="350"/>
      <c r="F124" s="350"/>
      <c r="G124" s="155"/>
      <c r="H124" s="155"/>
      <c r="I124" s="249">
        <v>188000000</v>
      </c>
    </row>
    <row r="125" spans="1:9" s="167" customFormat="1" ht="18" customHeight="1">
      <c r="A125" s="169">
        <v>145.01818181818399</v>
      </c>
      <c r="B125" s="125" t="s">
        <v>496</v>
      </c>
      <c r="C125" s="349" t="s">
        <v>272</v>
      </c>
      <c r="D125" s="350"/>
      <c r="E125" s="350"/>
      <c r="F125" s="350"/>
      <c r="G125" s="155"/>
      <c r="H125" s="155"/>
      <c r="I125" s="249">
        <v>306000000</v>
      </c>
    </row>
    <row r="126" spans="1:9" s="100" customFormat="1">
      <c r="A126" s="169">
        <v>146.145454545457</v>
      </c>
      <c r="B126" s="125" t="s">
        <v>493</v>
      </c>
      <c r="C126" s="349" t="s">
        <v>494</v>
      </c>
      <c r="D126" s="350"/>
      <c r="E126" s="350"/>
      <c r="F126" s="350"/>
      <c r="G126" s="155"/>
      <c r="H126" s="155"/>
      <c r="I126" s="250"/>
    </row>
    <row r="127" spans="1:9" s="99" customFormat="1">
      <c r="A127" s="169">
        <v>147.27272727273001</v>
      </c>
      <c r="B127" s="125" t="s">
        <v>497</v>
      </c>
      <c r="C127" s="349" t="s">
        <v>315</v>
      </c>
      <c r="D127" s="350"/>
      <c r="E127" s="350"/>
      <c r="F127" s="350"/>
      <c r="G127" s="155"/>
      <c r="H127" s="155"/>
      <c r="I127" s="136">
        <v>0</v>
      </c>
    </row>
    <row r="128" spans="1:9" s="99" customFormat="1">
      <c r="A128" s="169">
        <v>148.40000000000299</v>
      </c>
      <c r="B128" s="125" t="s">
        <v>498</v>
      </c>
      <c r="C128" s="349" t="s">
        <v>499</v>
      </c>
      <c r="D128" s="350"/>
      <c r="E128" s="350"/>
      <c r="F128" s="350"/>
      <c r="G128" s="155"/>
      <c r="H128" s="155"/>
      <c r="I128" s="136">
        <v>416670000</v>
      </c>
    </row>
    <row r="129" spans="1:9" s="99" customFormat="1">
      <c r="A129" s="169">
        <v>149.527272727276</v>
      </c>
      <c r="B129" s="247" t="s">
        <v>317</v>
      </c>
      <c r="C129" s="360" t="s">
        <v>316</v>
      </c>
      <c r="D129" s="361"/>
      <c r="E129" s="361"/>
      <c r="F129" s="361"/>
      <c r="G129" s="251">
        <f>G123+G124+G125+G126+G127+G128+G121+G122</f>
        <v>0</v>
      </c>
      <c r="H129" s="251">
        <f>H123+H124+H125+H126+H127+H128+H121+H122</f>
        <v>0</v>
      </c>
      <c r="I129" s="251">
        <f>I123+I124+I125+I126+I127+I128+I121+I122</f>
        <v>1065577550</v>
      </c>
    </row>
    <row r="130" spans="1:9" s="100" customFormat="1" ht="33" customHeight="1">
      <c r="A130" s="354"/>
      <c r="B130" s="355"/>
      <c r="C130" s="356" t="s">
        <v>259</v>
      </c>
      <c r="D130" s="357"/>
      <c r="E130" s="357"/>
      <c r="F130" s="357"/>
      <c r="G130" s="155"/>
      <c r="H130" s="155"/>
      <c r="I130" s="252"/>
    </row>
    <row r="131" spans="1:9" s="99" customFormat="1" ht="22.5" customHeight="1">
      <c r="A131" s="253"/>
      <c r="B131" s="254" t="s">
        <v>320</v>
      </c>
      <c r="C131" s="358" t="s">
        <v>260</v>
      </c>
      <c r="D131" s="359"/>
      <c r="E131" s="359"/>
      <c r="F131" s="359"/>
      <c r="G131" s="255"/>
      <c r="H131" s="255"/>
      <c r="I131" s="255">
        <f>I120+I129</f>
        <v>12215761893</v>
      </c>
    </row>
    <row r="132" spans="1:9" s="99" customFormat="1">
      <c r="A132" s="351"/>
      <c r="B132" s="351"/>
      <c r="C132" s="351"/>
      <c r="D132" s="351"/>
      <c r="E132" s="351"/>
      <c r="F132" s="351"/>
      <c r="I132" s="256"/>
    </row>
    <row r="133" spans="1:9" s="100" customFormat="1">
      <c r="A133" s="90"/>
      <c r="B133" s="97"/>
      <c r="C133" s="98"/>
      <c r="D133" s="98"/>
      <c r="E133" s="98"/>
      <c r="F133" s="98"/>
      <c r="G133" s="90"/>
      <c r="H133" s="90"/>
      <c r="I133" s="90"/>
    </row>
    <row r="134" spans="1:9" s="99" customFormat="1">
      <c r="A134" s="90"/>
      <c r="B134" s="97"/>
      <c r="C134" s="98"/>
      <c r="D134" s="98"/>
      <c r="E134" s="98"/>
      <c r="F134" s="98"/>
      <c r="G134" s="90"/>
      <c r="H134" s="90"/>
      <c r="I134" s="91"/>
    </row>
    <row r="135" spans="1:9" s="99" customFormat="1">
      <c r="A135" s="90"/>
      <c r="B135" s="97"/>
      <c r="C135" s="98"/>
      <c r="D135" s="98"/>
      <c r="E135" s="98"/>
      <c r="F135" s="98"/>
      <c r="G135" s="90"/>
    </row>
    <row r="136" spans="1:9" s="99" customFormat="1">
      <c r="A136" s="90"/>
      <c r="B136" s="97"/>
      <c r="C136" s="98"/>
      <c r="D136" s="98"/>
      <c r="E136" s="98"/>
      <c r="F136" s="98"/>
      <c r="G136" s="90"/>
    </row>
    <row r="137" spans="1:9" s="167" customFormat="1">
      <c r="A137" s="90"/>
      <c r="B137" s="97"/>
      <c r="C137" s="98"/>
      <c r="D137" s="98"/>
      <c r="E137" s="98"/>
      <c r="F137" s="98"/>
      <c r="G137" s="90"/>
    </row>
    <row r="138" spans="1:9" s="100" customFormat="1">
      <c r="A138" s="90"/>
      <c r="B138" s="97"/>
      <c r="C138" s="98"/>
      <c r="D138" s="98"/>
      <c r="E138" s="98"/>
      <c r="F138" s="98"/>
      <c r="G138" s="90"/>
    </row>
    <row r="139" spans="1:9" s="99" customFormat="1">
      <c r="A139" s="90"/>
      <c r="B139" s="97"/>
      <c r="C139" s="98"/>
      <c r="D139" s="98"/>
      <c r="E139" s="98"/>
      <c r="F139" s="98"/>
      <c r="G139" s="90"/>
    </row>
    <row r="140" spans="1:9" s="99" customFormat="1" ht="15" customHeight="1">
      <c r="A140" s="90"/>
      <c r="B140" s="97"/>
      <c r="C140" s="98"/>
      <c r="D140" s="98"/>
      <c r="E140" s="98"/>
      <c r="F140" s="98"/>
      <c r="G140" s="90"/>
    </row>
    <row r="141" spans="1:9" s="99" customFormat="1">
      <c r="A141" s="90"/>
      <c r="B141" s="97"/>
      <c r="C141" s="98"/>
      <c r="D141" s="98"/>
      <c r="E141" s="98"/>
      <c r="F141" s="98"/>
      <c r="G141" s="90"/>
    </row>
    <row r="142" spans="1:9" s="99" customFormat="1">
      <c r="A142" s="90"/>
      <c r="B142" s="97"/>
      <c r="C142" s="98"/>
      <c r="D142" s="98"/>
      <c r="E142" s="98"/>
      <c r="F142" s="98"/>
      <c r="G142" s="90"/>
    </row>
    <row r="143" spans="1:9" s="99" customFormat="1" ht="37.5" customHeight="1">
      <c r="A143" s="90"/>
      <c r="B143" s="97"/>
      <c r="C143" s="98"/>
      <c r="D143" s="151"/>
      <c r="E143" s="98"/>
      <c r="F143" s="98"/>
      <c r="G143" s="90"/>
      <c r="H143" s="90"/>
      <c r="I143" s="90"/>
    </row>
    <row r="144" spans="1:9" s="99" customFormat="1">
      <c r="A144" s="90"/>
      <c r="B144" s="97"/>
      <c r="C144" s="98"/>
      <c r="D144" s="98"/>
      <c r="E144" s="98"/>
      <c r="F144" s="98"/>
      <c r="G144" s="90"/>
      <c r="H144" s="90"/>
      <c r="I144" s="90"/>
    </row>
    <row r="145" spans="1:10" s="167" customFormat="1" ht="18" customHeight="1">
      <c r="A145" s="90"/>
      <c r="B145" s="97"/>
      <c r="C145" s="98"/>
      <c r="D145" s="98"/>
      <c r="E145" s="98"/>
      <c r="F145" s="98"/>
      <c r="G145" s="90"/>
      <c r="H145" s="90"/>
      <c r="I145" s="90"/>
    </row>
    <row r="148" spans="1:10" ht="15" customHeight="1"/>
    <row r="149" spans="1:10" ht="15" customHeight="1"/>
    <row r="150" spans="1:10" ht="15" customHeight="1">
      <c r="J150" s="90" t="s">
        <v>528</v>
      </c>
    </row>
    <row r="153" spans="1:10" s="96" customFormat="1">
      <c r="A153" s="90"/>
      <c r="B153" s="97"/>
      <c r="C153" s="98"/>
      <c r="D153" s="98"/>
      <c r="E153" s="98"/>
      <c r="F153" s="98"/>
      <c r="G153" s="90"/>
      <c r="H153" s="90"/>
      <c r="I153" s="90"/>
    </row>
  </sheetData>
  <mergeCells count="133">
    <mergeCell ref="C43:F43"/>
    <mergeCell ref="C44:F44"/>
    <mergeCell ref="C115:F115"/>
    <mergeCell ref="C35:E35"/>
    <mergeCell ref="C36:F36"/>
    <mergeCell ref="C37:F37"/>
    <mergeCell ref="C38:F38"/>
    <mergeCell ref="C45:F45"/>
    <mergeCell ref="C46:F46"/>
    <mergeCell ref="B39:F39"/>
    <mergeCell ref="B42:F42"/>
    <mergeCell ref="C29:F29"/>
    <mergeCell ref="C30:F30"/>
    <mergeCell ref="C31:E31"/>
    <mergeCell ref="C32:F32"/>
    <mergeCell ref="C33:F33"/>
    <mergeCell ref="C34:F34"/>
    <mergeCell ref="A132:F132"/>
    <mergeCell ref="C121:F121"/>
    <mergeCell ref="A130:B130"/>
    <mergeCell ref="C130:F130"/>
    <mergeCell ref="C125:F125"/>
    <mergeCell ref="C124:F124"/>
    <mergeCell ref="C126:F126"/>
    <mergeCell ref="C131:F131"/>
    <mergeCell ref="C122:F122"/>
    <mergeCell ref="C129:F129"/>
    <mergeCell ref="C119:F119"/>
    <mergeCell ref="C118:F118"/>
    <mergeCell ref="C127:F127"/>
    <mergeCell ref="C123:F123"/>
    <mergeCell ref="C108:F108"/>
    <mergeCell ref="C110:F110"/>
    <mergeCell ref="C114:F114"/>
    <mergeCell ref="C112:F112"/>
    <mergeCell ref="C113:F113"/>
    <mergeCell ref="C111:F111"/>
    <mergeCell ref="C109:F109"/>
    <mergeCell ref="C116:F116"/>
    <mergeCell ref="C117:F117"/>
    <mergeCell ref="C120:F120"/>
    <mergeCell ref="C128:F128"/>
    <mergeCell ref="C99:F99"/>
    <mergeCell ref="C102:F102"/>
    <mergeCell ref="C103:F103"/>
    <mergeCell ref="C106:F106"/>
    <mergeCell ref="C104:F104"/>
    <mergeCell ref="C105:F105"/>
    <mergeCell ref="C107:F107"/>
    <mergeCell ref="C12:F12"/>
    <mergeCell ref="C13:F13"/>
    <mergeCell ref="C14:F14"/>
    <mergeCell ref="C15:F15"/>
    <mergeCell ref="C19:F19"/>
    <mergeCell ref="C18:F18"/>
    <mergeCell ref="C21:F21"/>
    <mergeCell ref="B25:F25"/>
    <mergeCell ref="C97:F97"/>
    <mergeCell ref="A6:A9"/>
    <mergeCell ref="B6:B9"/>
    <mergeCell ref="C6:F9"/>
    <mergeCell ref="C23:F23"/>
    <mergeCell ref="C24:F24"/>
    <mergeCell ref="C26:F26"/>
    <mergeCell ref="B27:F27"/>
    <mergeCell ref="C28:F28"/>
    <mergeCell ref="C41:F41"/>
    <mergeCell ref="A2:F2"/>
    <mergeCell ref="C51:F51"/>
    <mergeCell ref="C48:F48"/>
    <mergeCell ref="C17:F17"/>
    <mergeCell ref="C20:F20"/>
    <mergeCell ref="C10:F10"/>
    <mergeCell ref="C11:F11"/>
    <mergeCell ref="A4:I4"/>
    <mergeCell ref="C16:F16"/>
    <mergeCell ref="C40:F40"/>
    <mergeCell ref="C22:F22"/>
    <mergeCell ref="C53:F53"/>
    <mergeCell ref="C84:E84"/>
    <mergeCell ref="C61:F61"/>
    <mergeCell ref="C62:F62"/>
    <mergeCell ref="C81:F81"/>
    <mergeCell ref="C55:F55"/>
    <mergeCell ref="C70:F70"/>
    <mergeCell ref="C83:F83"/>
    <mergeCell ref="C67:F67"/>
    <mergeCell ref="C86:F86"/>
    <mergeCell ref="C80:F80"/>
    <mergeCell ref="C76:F76"/>
    <mergeCell ref="C89:E89"/>
    <mergeCell ref="C79:F79"/>
    <mergeCell ref="C87:E87"/>
    <mergeCell ref="C88:E88"/>
    <mergeCell ref="C82:F82"/>
    <mergeCell ref="C78:F78"/>
    <mergeCell ref="C95:F95"/>
    <mergeCell ref="C96:F96"/>
    <mergeCell ref="C100:F100"/>
    <mergeCell ref="C101:F101"/>
    <mergeCell ref="C90:F90"/>
    <mergeCell ref="C91:F91"/>
    <mergeCell ref="C94:F94"/>
    <mergeCell ref="C93:F93"/>
    <mergeCell ref="C92:F92"/>
    <mergeCell ref="C98:F98"/>
    <mergeCell ref="C69:F69"/>
    <mergeCell ref="C57:F57"/>
    <mergeCell ref="C73:F73"/>
    <mergeCell ref="C64:F64"/>
    <mergeCell ref="C60:F60"/>
    <mergeCell ref="C59:F59"/>
    <mergeCell ref="C66:F66"/>
    <mergeCell ref="C47:F47"/>
    <mergeCell ref="C74:F74"/>
    <mergeCell ref="C75:F75"/>
    <mergeCell ref="C85:E85"/>
    <mergeCell ref="C56:F56"/>
    <mergeCell ref="C63:F63"/>
    <mergeCell ref="C65:F65"/>
    <mergeCell ref="C71:F71"/>
    <mergeCell ref="C72:F72"/>
    <mergeCell ref="C68:F68"/>
    <mergeCell ref="A1:I1"/>
    <mergeCell ref="G6:G9"/>
    <mergeCell ref="C58:F58"/>
    <mergeCell ref="H6:I6"/>
    <mergeCell ref="H7:H9"/>
    <mergeCell ref="I7:I9"/>
    <mergeCell ref="C50:F50"/>
    <mergeCell ref="C49:F49"/>
    <mergeCell ref="C54:F54"/>
    <mergeCell ref="C52:F5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4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32"/>
  <sheetViews>
    <sheetView view="pageBreakPreview" zoomScale="50" zoomScaleNormal="50" zoomScaleSheetLayoutView="50" workbookViewId="0">
      <selection sqref="A1:J1"/>
    </sheetView>
  </sheetViews>
  <sheetFormatPr defaultColWidth="9.28515625" defaultRowHeight="18"/>
  <cols>
    <col min="1" max="2" width="9" style="25" customWidth="1"/>
    <col min="3" max="4" width="13.140625" style="25" customWidth="1"/>
    <col min="5" max="5" width="120.28515625" style="25" customWidth="1"/>
    <col min="6" max="6" width="22.28515625" style="25" customWidth="1"/>
    <col min="7" max="8" width="23.7109375" style="25" customWidth="1"/>
    <col min="9" max="9" width="20.140625" style="25" customWidth="1"/>
    <col min="10" max="10" width="21.42578125" style="101" customWidth="1"/>
    <col min="11" max="224" width="9.42578125" style="25" customWidth="1"/>
  </cols>
  <sheetData>
    <row r="1" spans="1:240" ht="35.1" customHeight="1">
      <c r="A1" s="288" t="s">
        <v>589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40" ht="30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</row>
    <row r="3" spans="1:240" ht="30" customHeight="1">
      <c r="A3" s="26"/>
      <c r="E3" s="1"/>
    </row>
    <row r="4" spans="1:240" ht="35.1" customHeight="1">
      <c r="A4" s="370" t="s">
        <v>25</v>
      </c>
      <c r="B4" s="370"/>
      <c r="C4" s="370"/>
      <c r="D4" s="370"/>
      <c r="E4" s="370"/>
      <c r="F4" s="370"/>
      <c r="G4" s="370"/>
      <c r="H4" s="370"/>
      <c r="I4" s="370"/>
      <c r="J4" s="370"/>
    </row>
    <row r="5" spans="1:240" ht="35.1" customHeight="1">
      <c r="A5" s="371" t="s">
        <v>53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1:240" ht="30" customHeight="1">
      <c r="E6" s="27"/>
      <c r="F6" s="28"/>
      <c r="G6" s="27"/>
      <c r="H6"/>
      <c r="I6" s="6"/>
      <c r="J6" s="119" t="s">
        <v>283</v>
      </c>
    </row>
    <row r="7" spans="1:240" ht="21" customHeight="1">
      <c r="A7" s="64" t="s">
        <v>0</v>
      </c>
      <c r="B7" s="60" t="s">
        <v>1</v>
      </c>
      <c r="C7" s="60" t="s">
        <v>2</v>
      </c>
      <c r="D7" s="60" t="s">
        <v>3</v>
      </c>
      <c r="E7" s="65" t="s">
        <v>4</v>
      </c>
      <c r="F7" s="60" t="s">
        <v>5</v>
      </c>
      <c r="G7" s="60" t="s">
        <v>6</v>
      </c>
      <c r="H7" s="60" t="s">
        <v>7</v>
      </c>
      <c r="I7" s="60" t="s">
        <v>8</v>
      </c>
      <c r="J7" s="103" t="s">
        <v>539</v>
      </c>
    </row>
    <row r="8" spans="1:240" ht="60" customHeight="1">
      <c r="A8" s="298" t="s">
        <v>9</v>
      </c>
      <c r="B8" s="296" t="s">
        <v>10</v>
      </c>
      <c r="C8" s="296" t="s">
        <v>11</v>
      </c>
      <c r="D8" s="296" t="s">
        <v>483</v>
      </c>
      <c r="E8" s="287" t="s">
        <v>13</v>
      </c>
      <c r="F8" s="287" t="s">
        <v>338</v>
      </c>
      <c r="G8" s="287"/>
      <c r="H8" s="287"/>
      <c r="I8" s="368" t="s">
        <v>14</v>
      </c>
      <c r="J8" s="291" t="s">
        <v>282</v>
      </c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</row>
    <row r="9" spans="1:240" ht="60" customHeight="1">
      <c r="A9" s="298"/>
      <c r="B9" s="296"/>
      <c r="C9" s="296"/>
      <c r="D9" s="296"/>
      <c r="E9" s="287"/>
      <c r="F9" s="110" t="s">
        <v>15</v>
      </c>
      <c r="G9" s="110" t="s">
        <v>16</v>
      </c>
      <c r="H9" s="109" t="s">
        <v>17</v>
      </c>
      <c r="I9" s="368"/>
      <c r="J9" s="291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</row>
    <row r="10" spans="1:240" ht="50.1" customHeight="1">
      <c r="A10" s="56"/>
      <c r="B10" s="56"/>
      <c r="C10" s="56" t="s">
        <v>54</v>
      </c>
      <c r="D10" s="85"/>
      <c r="E10" s="72" t="s">
        <v>209</v>
      </c>
      <c r="F10" s="68">
        <v>0</v>
      </c>
      <c r="G10" s="68">
        <v>0</v>
      </c>
      <c r="H10" s="68">
        <v>0</v>
      </c>
      <c r="I10" s="68">
        <f>SUM(F10:H10)</f>
        <v>0</v>
      </c>
      <c r="J10" s="104">
        <v>1221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</row>
    <row r="11" spans="1:240" ht="50.1" customHeight="1">
      <c r="A11" s="56"/>
      <c r="B11" s="56"/>
      <c r="C11" s="56" t="s">
        <v>55</v>
      </c>
      <c r="D11" s="85"/>
      <c r="E11" s="72" t="s">
        <v>210</v>
      </c>
      <c r="F11" s="68">
        <v>0</v>
      </c>
      <c r="G11" s="68">
        <v>0</v>
      </c>
      <c r="H11" s="68">
        <v>0</v>
      </c>
      <c r="I11" s="68">
        <f>SUM(F11:H11)</f>
        <v>0</v>
      </c>
      <c r="J11" s="104">
        <v>1222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</row>
    <row r="12" spans="1:240" ht="50.1" customHeight="1">
      <c r="A12" s="56"/>
      <c r="B12" s="56"/>
      <c r="C12" s="56" t="s">
        <v>56</v>
      </c>
      <c r="D12" s="85"/>
      <c r="E12" s="72" t="s">
        <v>211</v>
      </c>
      <c r="F12" s="68">
        <f>SUM(F13:F26)</f>
        <v>962620000</v>
      </c>
      <c r="G12" s="68">
        <f>SUM(G13:G26)</f>
        <v>3000000000</v>
      </c>
      <c r="H12" s="68">
        <f>SUM(H13:H26)</f>
        <v>0</v>
      </c>
      <c r="I12" s="68">
        <f t="shared" ref="I12:I32" si="0">SUM(F12:H12)</f>
        <v>3962620000</v>
      </c>
      <c r="J12" s="10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</row>
    <row r="13" spans="1:240" ht="50.1" customHeight="1">
      <c r="A13" s="56"/>
      <c r="B13" s="56"/>
      <c r="C13" s="56"/>
      <c r="D13" s="56" t="s">
        <v>57</v>
      </c>
      <c r="E13" s="72" t="s">
        <v>58</v>
      </c>
      <c r="F13" s="57">
        <v>0</v>
      </c>
      <c r="G13" s="57">
        <v>0</v>
      </c>
      <c r="H13" s="57">
        <v>0</v>
      </c>
      <c r="I13" s="57">
        <f t="shared" si="0"/>
        <v>0</v>
      </c>
      <c r="J13" s="104">
        <v>1223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</row>
    <row r="14" spans="1:240" ht="50.1" customHeight="1">
      <c r="A14" s="56"/>
      <c r="B14" s="56"/>
      <c r="C14" s="56"/>
      <c r="D14" s="56" t="s">
        <v>59</v>
      </c>
      <c r="E14" s="58" t="s">
        <v>322</v>
      </c>
      <c r="F14" s="57">
        <v>0</v>
      </c>
      <c r="G14" s="57">
        <v>0</v>
      </c>
      <c r="H14" s="57">
        <v>0</v>
      </c>
      <c r="I14" s="57">
        <f t="shared" si="0"/>
        <v>0</v>
      </c>
      <c r="J14" s="105" t="s">
        <v>281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</row>
    <row r="15" spans="1:240" ht="50.1" customHeight="1">
      <c r="A15" s="56"/>
      <c r="B15" s="56"/>
      <c r="C15" s="56"/>
      <c r="D15" s="56" t="s">
        <v>60</v>
      </c>
      <c r="E15" s="58" t="s">
        <v>200</v>
      </c>
      <c r="F15" s="57">
        <v>0</v>
      </c>
      <c r="G15" s="57">
        <v>0</v>
      </c>
      <c r="H15" s="57">
        <v>0</v>
      </c>
      <c r="I15" s="57">
        <f t="shared" si="0"/>
        <v>0</v>
      </c>
      <c r="J15" s="105" t="s">
        <v>281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</row>
    <row r="16" spans="1:240" ht="50.1" customHeight="1">
      <c r="A16" s="56"/>
      <c r="B16" s="56"/>
      <c r="C16" s="56"/>
      <c r="D16" s="56" t="s">
        <v>62</v>
      </c>
      <c r="E16" s="111" t="s">
        <v>228</v>
      </c>
      <c r="F16" s="57">
        <v>0</v>
      </c>
      <c r="G16" s="57">
        <v>0</v>
      </c>
      <c r="H16" s="57">
        <v>0</v>
      </c>
      <c r="I16" s="57">
        <f t="shared" si="0"/>
        <v>0</v>
      </c>
      <c r="J16" s="105" t="s">
        <v>281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</row>
    <row r="17" spans="1:240" ht="50.1" customHeight="1">
      <c r="A17" s="56"/>
      <c r="B17" s="56"/>
      <c r="C17" s="56"/>
      <c r="D17" s="56" t="s">
        <v>197</v>
      </c>
      <c r="E17" s="58" t="s">
        <v>229</v>
      </c>
      <c r="F17" s="57">
        <v>0</v>
      </c>
      <c r="G17" s="57">
        <v>0</v>
      </c>
      <c r="H17" s="57">
        <v>0</v>
      </c>
      <c r="I17" s="57">
        <f t="shared" si="0"/>
        <v>0</v>
      </c>
      <c r="J17" s="105" t="s">
        <v>281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</row>
    <row r="18" spans="1:240" ht="50.1" customHeight="1">
      <c r="A18" s="56"/>
      <c r="B18" s="56"/>
      <c r="C18" s="56"/>
      <c r="D18" s="56" t="s">
        <v>196</v>
      </c>
      <c r="E18" s="58" t="s">
        <v>321</v>
      </c>
      <c r="F18" s="57">
        <v>0</v>
      </c>
      <c r="G18" s="57">
        <v>0</v>
      </c>
      <c r="H18" s="57">
        <v>0</v>
      </c>
      <c r="I18" s="57">
        <f t="shared" si="0"/>
        <v>0</v>
      </c>
      <c r="J18" s="105" t="s">
        <v>281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</row>
    <row r="19" spans="1:240" ht="50.1" customHeight="1">
      <c r="A19" s="56"/>
      <c r="B19" s="56"/>
      <c r="C19" s="56"/>
      <c r="D19" s="56" t="s">
        <v>201</v>
      </c>
      <c r="E19" s="58" t="s">
        <v>230</v>
      </c>
      <c r="F19" s="57">
        <v>0</v>
      </c>
      <c r="G19" s="57">
        <v>0</v>
      </c>
      <c r="H19" s="57">
        <v>0</v>
      </c>
      <c r="I19" s="57">
        <f>SUM(F19:H19)</f>
        <v>0</v>
      </c>
      <c r="J19" s="105" t="s">
        <v>281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</row>
    <row r="20" spans="1:240" ht="50.1" customHeight="1">
      <c r="A20" s="56"/>
      <c r="B20" s="56"/>
      <c r="C20" s="56"/>
      <c r="D20" s="56" t="s">
        <v>202</v>
      </c>
      <c r="E20" s="112" t="s">
        <v>61</v>
      </c>
      <c r="F20" s="57">
        <v>0</v>
      </c>
      <c r="G20" s="57">
        <v>0</v>
      </c>
      <c r="H20" s="57">
        <v>0</v>
      </c>
      <c r="I20" s="57">
        <f t="shared" si="0"/>
        <v>0</v>
      </c>
      <c r="J20" s="105" t="s">
        <v>281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</row>
    <row r="21" spans="1:240" ht="50.1" customHeight="1">
      <c r="A21" s="56"/>
      <c r="B21" s="56"/>
      <c r="C21" s="56"/>
      <c r="D21" s="56" t="s">
        <v>203</v>
      </c>
      <c r="E21" s="72" t="s">
        <v>227</v>
      </c>
      <c r="F21" s="57">
        <v>0</v>
      </c>
      <c r="G21" s="57">
        <v>0</v>
      </c>
      <c r="H21" s="57">
        <v>0</v>
      </c>
      <c r="I21" s="57">
        <f t="shared" si="0"/>
        <v>0</v>
      </c>
      <c r="J21" s="105" t="s">
        <v>281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</row>
    <row r="22" spans="1:240" ht="50.1" customHeight="1">
      <c r="A22" s="56"/>
      <c r="B22" s="56"/>
      <c r="C22" s="56"/>
      <c r="D22" s="56" t="s">
        <v>204</v>
      </c>
      <c r="E22" s="72" t="s">
        <v>205</v>
      </c>
      <c r="F22" s="57">
        <f>842620000+120000000</f>
        <v>962620000</v>
      </c>
      <c r="G22" s="57">
        <v>3000000000</v>
      </c>
      <c r="H22" s="57">
        <v>0</v>
      </c>
      <c r="I22" s="57">
        <f t="shared" si="0"/>
        <v>3962620000</v>
      </c>
      <c r="J22" s="104">
        <v>1223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</row>
    <row r="23" spans="1:240" ht="50.1" customHeight="1">
      <c r="A23" s="56"/>
      <c r="B23" s="56"/>
      <c r="C23" s="56"/>
      <c r="D23" s="56" t="s">
        <v>231</v>
      </c>
      <c r="E23" s="86" t="s">
        <v>269</v>
      </c>
      <c r="F23" s="57">
        <v>0</v>
      </c>
      <c r="G23" s="57">
        <v>0</v>
      </c>
      <c r="H23" s="57">
        <v>0</v>
      </c>
      <c r="I23" s="57">
        <f>SUM(F23:H23)</f>
        <v>0</v>
      </c>
      <c r="J23" s="106">
        <v>18314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</row>
    <row r="24" spans="1:240" ht="50.1" customHeight="1">
      <c r="A24" s="56"/>
      <c r="B24" s="56"/>
      <c r="C24" s="56"/>
      <c r="D24" s="56" t="s">
        <v>267</v>
      </c>
      <c r="E24" s="86" t="s">
        <v>265</v>
      </c>
      <c r="F24" s="57">
        <v>0</v>
      </c>
      <c r="G24" s="57">
        <v>0</v>
      </c>
      <c r="H24" s="57">
        <v>0</v>
      </c>
      <c r="I24" s="57">
        <f t="shared" si="0"/>
        <v>0</v>
      </c>
      <c r="J24" s="105" t="s">
        <v>281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</row>
    <row r="25" spans="1:240" ht="50.1" customHeight="1">
      <c r="A25" s="56"/>
      <c r="B25" s="56"/>
      <c r="C25" s="56"/>
      <c r="D25" s="56" t="s">
        <v>268</v>
      </c>
      <c r="E25" s="86" t="s">
        <v>266</v>
      </c>
      <c r="F25" s="57">
        <v>0</v>
      </c>
      <c r="G25" s="57">
        <v>0</v>
      </c>
      <c r="H25" s="57">
        <v>0</v>
      </c>
      <c r="I25" s="57">
        <f t="shared" si="0"/>
        <v>0</v>
      </c>
      <c r="J25" s="105" t="s">
        <v>281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</row>
    <row r="26" spans="1:240" ht="50.1" customHeight="1">
      <c r="A26" s="56"/>
      <c r="B26" s="56"/>
      <c r="C26" s="56"/>
      <c r="D26" s="56" t="s">
        <v>284</v>
      </c>
      <c r="E26" s="122" t="s">
        <v>285</v>
      </c>
      <c r="F26" s="57">
        <v>0</v>
      </c>
      <c r="G26" s="57">
        <v>0</v>
      </c>
      <c r="H26" s="57">
        <v>0</v>
      </c>
      <c r="I26" s="57">
        <f>SUM(F26:H26)</f>
        <v>0</v>
      </c>
      <c r="J26" s="105" t="s">
        <v>281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</row>
    <row r="27" spans="1:240" ht="50.1" customHeight="1">
      <c r="A27" s="56"/>
      <c r="B27" s="56"/>
      <c r="C27" s="56" t="s">
        <v>63</v>
      </c>
      <c r="D27" s="56"/>
      <c r="E27" s="72" t="s">
        <v>212</v>
      </c>
      <c r="F27" s="68">
        <v>5000000</v>
      </c>
      <c r="G27" s="68">
        <v>0</v>
      </c>
      <c r="H27" s="68">
        <v>0</v>
      </c>
      <c r="I27" s="68">
        <f t="shared" si="0"/>
        <v>5000000</v>
      </c>
      <c r="J27" s="104">
        <v>1224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</row>
    <row r="28" spans="1:240" ht="50.1" customHeight="1">
      <c r="A28" s="56"/>
      <c r="B28" s="56"/>
      <c r="C28" s="56" t="s">
        <v>64</v>
      </c>
      <c r="D28" s="56"/>
      <c r="E28" s="72" t="s">
        <v>65</v>
      </c>
      <c r="F28" s="68">
        <v>0</v>
      </c>
      <c r="G28" s="68">
        <v>0</v>
      </c>
      <c r="H28" s="68">
        <v>0</v>
      </c>
      <c r="I28" s="68">
        <f t="shared" si="0"/>
        <v>0</v>
      </c>
      <c r="J28" s="104">
        <v>1225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</row>
    <row r="29" spans="1:240" ht="50.1" customHeight="1">
      <c r="A29" s="56"/>
      <c r="B29" s="56"/>
      <c r="C29" s="113" t="s">
        <v>218</v>
      </c>
      <c r="D29" s="56"/>
      <c r="E29" s="59" t="s">
        <v>219</v>
      </c>
      <c r="F29" s="68">
        <v>0</v>
      </c>
      <c r="G29" s="68">
        <v>0</v>
      </c>
      <c r="H29" s="68">
        <v>0</v>
      </c>
      <c r="I29" s="68">
        <f t="shared" si="0"/>
        <v>0</v>
      </c>
      <c r="J29" s="104">
        <v>1226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</row>
    <row r="30" spans="1:240" ht="50.1" customHeight="1">
      <c r="A30" s="56"/>
      <c r="B30" s="56"/>
      <c r="C30" s="113" t="s">
        <v>221</v>
      </c>
      <c r="D30" s="56"/>
      <c r="E30" s="59" t="s">
        <v>220</v>
      </c>
      <c r="F30" s="68">
        <v>0</v>
      </c>
      <c r="G30" s="68">
        <v>0</v>
      </c>
      <c r="H30" s="68">
        <v>0</v>
      </c>
      <c r="I30" s="68">
        <f>SUM(F30:H30)</f>
        <v>0</v>
      </c>
      <c r="J30" s="104">
        <v>1227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</row>
    <row r="31" spans="1:240" ht="50.1" customHeight="1">
      <c r="A31" s="56"/>
      <c r="B31" s="56"/>
      <c r="C31" s="153" t="s">
        <v>330</v>
      </c>
      <c r="D31" s="56"/>
      <c r="E31" s="116" t="s">
        <v>331</v>
      </c>
      <c r="F31" s="68">
        <v>0</v>
      </c>
      <c r="G31" s="68">
        <v>0</v>
      </c>
      <c r="H31" s="68">
        <v>0</v>
      </c>
      <c r="I31" s="68">
        <f>SUM(F31:H31)</f>
        <v>0</v>
      </c>
      <c r="J31" s="106">
        <v>18127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</row>
    <row r="32" spans="1:240" ht="60" customHeight="1">
      <c r="A32" s="372" t="s">
        <v>66</v>
      </c>
      <c r="B32" s="372"/>
      <c r="C32" s="372"/>
      <c r="D32" s="372"/>
      <c r="E32" s="372"/>
      <c r="F32" s="70">
        <f>SUM(F10+F11+F12+F27+F28+F29+F30+F31)</f>
        <v>967620000</v>
      </c>
      <c r="G32" s="70">
        <f>SUM(G10+G11+G12+G27+G28+G29+G30+G31)</f>
        <v>3000000000</v>
      </c>
      <c r="H32" s="70">
        <f>SUM(H10+H11+H12+H27+H28+H29+H30+H31)</f>
        <v>0</v>
      </c>
      <c r="I32" s="70">
        <f t="shared" si="0"/>
        <v>3967620000</v>
      </c>
      <c r="J32" s="102"/>
    </row>
  </sheetData>
  <mergeCells count="13">
    <mergeCell ref="A32:E32"/>
    <mergeCell ref="A8:A9"/>
    <mergeCell ref="B8:B9"/>
    <mergeCell ref="C8:C9"/>
    <mergeCell ref="J8:J9"/>
    <mergeCell ref="D8:D9"/>
    <mergeCell ref="E8:E9"/>
    <mergeCell ref="F8:H8"/>
    <mergeCell ref="I8:I9"/>
    <mergeCell ref="A1:J1"/>
    <mergeCell ref="A2:J2"/>
    <mergeCell ref="A4:J4"/>
    <mergeCell ref="A5:J5"/>
  </mergeCells>
  <printOptions horizontalCentered="1"/>
  <pageMargins left="0.43307086614173229" right="0.51181102362204722" top="0.74803149606299213" bottom="0.62992125984251968" header="0.47244094488188981" footer="0.35433070866141736"/>
  <pageSetup paperSize="9" scale="34" pageOrder="overThenDown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4"/>
  <sheetViews>
    <sheetView view="pageBreakPreview" zoomScale="60" zoomScaleNormal="70" workbookViewId="0">
      <selection sqref="A1:I1"/>
    </sheetView>
  </sheetViews>
  <sheetFormatPr defaultColWidth="9.28515625" defaultRowHeight="21.95" customHeight="1"/>
  <cols>
    <col min="1" max="2" width="9" style="18" customWidth="1"/>
    <col min="3" max="3" width="13.140625" style="18" customWidth="1"/>
    <col min="4" max="4" width="105" style="2" customWidth="1"/>
    <col min="5" max="5" width="26.28515625" style="36" customWidth="1"/>
    <col min="6" max="6" width="22.85546875" style="36" customWidth="1"/>
    <col min="7" max="7" width="24.28515625" style="36" customWidth="1"/>
    <col min="8" max="8" width="21.85546875" style="36" customWidth="1"/>
    <col min="9" max="9" width="18.28515625" style="2" customWidth="1"/>
    <col min="10" max="221" width="9.42578125" style="2" customWidth="1"/>
  </cols>
  <sheetData>
    <row r="1" spans="1:241" ht="35.1" customHeight="1">
      <c r="A1" s="288" t="s">
        <v>590</v>
      </c>
      <c r="B1" s="288"/>
      <c r="C1" s="288"/>
      <c r="D1" s="288"/>
      <c r="E1" s="288"/>
      <c r="F1" s="288"/>
      <c r="G1" s="288"/>
      <c r="H1" s="288"/>
      <c r="I1" s="288"/>
    </row>
    <row r="2" spans="1:241" ht="30" customHeight="1">
      <c r="A2" s="369"/>
      <c r="B2" s="369"/>
      <c r="C2" s="369"/>
      <c r="D2" s="369"/>
      <c r="E2" s="369"/>
      <c r="F2" s="369"/>
      <c r="G2" s="369"/>
      <c r="H2" s="369"/>
      <c r="I2" s="369"/>
    </row>
    <row r="3" spans="1:241" ht="30" customHeight="1">
      <c r="A3" s="32"/>
      <c r="D3" s="33"/>
      <c r="E3" s="33"/>
      <c r="F3" s="33"/>
      <c r="G3" s="33"/>
      <c r="H3" s="33"/>
    </row>
    <row r="4" spans="1:241" ht="35.1" customHeight="1">
      <c r="A4" s="374" t="s">
        <v>215</v>
      </c>
      <c r="B4" s="374"/>
      <c r="C4" s="374"/>
      <c r="D4" s="374"/>
      <c r="E4" s="374"/>
      <c r="F4" s="374"/>
      <c r="G4" s="374"/>
      <c r="H4" s="374"/>
      <c r="I4" s="374"/>
    </row>
    <row r="5" spans="1:241" ht="35.1" customHeight="1">
      <c r="A5" s="371" t="s">
        <v>546</v>
      </c>
      <c r="B5" s="371"/>
      <c r="C5" s="371"/>
      <c r="D5" s="371"/>
      <c r="E5" s="371"/>
      <c r="F5" s="371"/>
      <c r="G5" s="371"/>
      <c r="H5" s="371"/>
      <c r="I5" s="371"/>
    </row>
    <row r="6" spans="1:241" ht="30" customHeight="1">
      <c r="A6" s="34"/>
      <c r="B6" s="34"/>
      <c r="C6" s="34"/>
      <c r="D6" s="34"/>
      <c r="E6" s="3"/>
      <c r="F6" s="34"/>
      <c r="G6"/>
      <c r="H6" s="6"/>
      <c r="I6" s="119" t="s">
        <v>283</v>
      </c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</row>
    <row r="7" spans="1:241" ht="21" customHeight="1">
      <c r="A7" s="64" t="s">
        <v>0</v>
      </c>
      <c r="B7" s="60" t="s">
        <v>1</v>
      </c>
      <c r="C7" s="60" t="s">
        <v>2</v>
      </c>
      <c r="D7" s="60" t="s">
        <v>3</v>
      </c>
      <c r="E7" s="65" t="s">
        <v>4</v>
      </c>
      <c r="F7" s="60" t="s">
        <v>5</v>
      </c>
      <c r="G7" s="60" t="s">
        <v>6</v>
      </c>
      <c r="H7" s="60" t="s">
        <v>7</v>
      </c>
      <c r="I7" s="60" t="s">
        <v>8</v>
      </c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22"/>
      <c r="DQ7" s="22"/>
      <c r="DR7" s="22"/>
      <c r="DS7" s="22"/>
      <c r="DT7" s="22"/>
      <c r="DU7" s="22"/>
      <c r="DV7" s="22"/>
      <c r="DW7" s="22"/>
      <c r="DX7" s="22"/>
      <c r="DY7" s="22"/>
      <c r="DZ7" s="22"/>
      <c r="EA7" s="22"/>
      <c r="EB7" s="22"/>
      <c r="EC7" s="22"/>
      <c r="ED7" s="22"/>
      <c r="EE7" s="22"/>
      <c r="EF7" s="22"/>
      <c r="EG7" s="22"/>
      <c r="EH7" s="22"/>
      <c r="EI7" s="22"/>
      <c r="EJ7" s="22"/>
      <c r="EK7" s="22"/>
      <c r="EL7" s="22"/>
      <c r="EM7" s="22"/>
      <c r="EN7" s="22"/>
      <c r="EO7" s="22"/>
      <c r="EP7" s="22"/>
      <c r="EQ7" s="22"/>
      <c r="ER7" s="22"/>
      <c r="ES7" s="22"/>
      <c r="ET7" s="22"/>
      <c r="EU7" s="22"/>
      <c r="EV7" s="22"/>
      <c r="EW7" s="22"/>
      <c r="EX7" s="22"/>
      <c r="EY7" s="22"/>
      <c r="EZ7" s="22"/>
      <c r="FA7" s="22"/>
      <c r="FB7" s="22"/>
      <c r="FC7" s="22"/>
      <c r="FD7" s="22"/>
      <c r="FE7" s="22"/>
      <c r="FF7" s="22"/>
      <c r="FG7" s="22"/>
      <c r="FH7" s="22"/>
      <c r="FI7" s="22"/>
      <c r="FJ7" s="22"/>
      <c r="FK7" s="22"/>
      <c r="FL7" s="22"/>
      <c r="FM7" s="22"/>
      <c r="FN7" s="22"/>
      <c r="FO7" s="22"/>
      <c r="FP7" s="22"/>
      <c r="FQ7" s="22"/>
      <c r="FR7" s="22"/>
      <c r="FS7" s="22"/>
      <c r="FT7" s="22"/>
      <c r="FU7" s="22"/>
      <c r="FV7" s="22"/>
      <c r="FW7" s="22"/>
      <c r="FX7" s="22"/>
      <c r="FY7" s="22"/>
      <c r="FZ7" s="22"/>
      <c r="GA7" s="22"/>
      <c r="GB7" s="22"/>
      <c r="GC7" s="22"/>
      <c r="GD7" s="22"/>
      <c r="GE7" s="22"/>
      <c r="GF7" s="22"/>
      <c r="GG7" s="22"/>
      <c r="GH7" s="22"/>
      <c r="GI7" s="22"/>
      <c r="GJ7" s="22"/>
      <c r="GK7" s="22"/>
      <c r="GL7" s="22"/>
      <c r="GM7" s="22"/>
      <c r="GN7" s="22"/>
      <c r="GO7" s="22"/>
      <c r="GP7" s="22"/>
      <c r="GQ7" s="22"/>
      <c r="GR7" s="22"/>
      <c r="GS7" s="22"/>
      <c r="GT7" s="22"/>
      <c r="GU7" s="22"/>
      <c r="GV7" s="22"/>
      <c r="GW7" s="22"/>
      <c r="GX7" s="22"/>
      <c r="GY7" s="22"/>
      <c r="GZ7" s="22"/>
      <c r="HA7" s="22"/>
      <c r="HB7" s="22"/>
      <c r="HC7" s="22"/>
      <c r="HD7" s="22"/>
      <c r="HE7" s="22"/>
      <c r="HF7" s="22"/>
      <c r="HG7" s="22"/>
      <c r="HH7" s="22"/>
      <c r="HI7" s="22"/>
      <c r="HJ7" s="22"/>
      <c r="HK7" s="22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</row>
    <row r="8" spans="1:241" ht="60" customHeight="1">
      <c r="A8" s="298" t="s">
        <v>9</v>
      </c>
      <c r="B8" s="296" t="s">
        <v>10</v>
      </c>
      <c r="C8" s="296" t="s">
        <v>11</v>
      </c>
      <c r="D8" s="287" t="s">
        <v>13</v>
      </c>
      <c r="E8" s="287" t="s">
        <v>338</v>
      </c>
      <c r="F8" s="287"/>
      <c r="G8" s="287"/>
      <c r="H8" s="373" t="s">
        <v>14</v>
      </c>
      <c r="I8" s="291" t="s">
        <v>282</v>
      </c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  <c r="DC8" s="11"/>
      <c r="DD8" s="11"/>
      <c r="DE8" s="11"/>
      <c r="DF8" s="11"/>
      <c r="DG8" s="11"/>
      <c r="DH8" s="11"/>
      <c r="DI8" s="11"/>
      <c r="DJ8" s="11"/>
      <c r="DK8" s="11"/>
      <c r="DL8" s="11"/>
      <c r="DM8" s="11"/>
      <c r="DN8" s="11"/>
      <c r="DO8" s="11"/>
      <c r="DP8" s="11"/>
      <c r="DQ8" s="11"/>
      <c r="DR8" s="11"/>
      <c r="DS8" s="11"/>
      <c r="DT8" s="11"/>
      <c r="DU8" s="11"/>
      <c r="DV8" s="11"/>
      <c r="DW8" s="11"/>
      <c r="DX8" s="11"/>
      <c r="DY8" s="11"/>
      <c r="DZ8" s="11"/>
      <c r="EA8" s="11"/>
      <c r="EB8" s="11"/>
      <c r="EC8" s="11"/>
      <c r="ED8" s="11"/>
      <c r="EE8" s="11"/>
      <c r="EF8" s="11"/>
      <c r="EG8" s="11"/>
      <c r="EH8" s="11"/>
      <c r="EI8" s="11"/>
      <c r="EJ8" s="11"/>
      <c r="EK8" s="11"/>
      <c r="EL8" s="11"/>
      <c r="EM8" s="11"/>
      <c r="EN8" s="11"/>
      <c r="EO8" s="11"/>
      <c r="EP8" s="11"/>
      <c r="EQ8" s="11"/>
      <c r="ER8" s="11"/>
      <c r="ES8" s="11"/>
      <c r="ET8" s="11"/>
      <c r="EU8" s="11"/>
      <c r="EV8" s="11"/>
      <c r="EW8" s="11"/>
      <c r="EX8" s="11"/>
      <c r="EY8" s="11"/>
      <c r="EZ8" s="11"/>
      <c r="FA8" s="11"/>
      <c r="FB8" s="11"/>
      <c r="FC8" s="11"/>
      <c r="FD8" s="11"/>
      <c r="FE8" s="11"/>
      <c r="FF8" s="11"/>
      <c r="FG8" s="11"/>
      <c r="FH8" s="11"/>
      <c r="FI8" s="11"/>
      <c r="FJ8" s="11"/>
      <c r="FK8" s="11"/>
      <c r="FL8" s="11"/>
      <c r="FM8" s="11"/>
      <c r="FN8" s="11"/>
      <c r="FO8" s="11"/>
      <c r="FP8" s="11"/>
      <c r="FQ8" s="11"/>
      <c r="FR8" s="11"/>
      <c r="FS8" s="11"/>
      <c r="FT8" s="11"/>
      <c r="FU8" s="11"/>
      <c r="FV8" s="11"/>
      <c r="FW8" s="11"/>
      <c r="FX8" s="11"/>
      <c r="FY8" s="11"/>
      <c r="FZ8" s="11"/>
      <c r="GA8" s="11"/>
      <c r="GB8" s="11"/>
      <c r="GC8" s="11"/>
      <c r="GD8" s="11"/>
      <c r="GE8" s="11"/>
      <c r="GF8" s="11"/>
      <c r="GG8" s="11"/>
      <c r="GH8" s="11"/>
      <c r="GI8" s="11"/>
      <c r="GJ8" s="11"/>
      <c r="GK8" s="11"/>
      <c r="GL8" s="11"/>
      <c r="GM8" s="11"/>
      <c r="GN8" s="11"/>
      <c r="GO8" s="11"/>
      <c r="GP8" s="11"/>
      <c r="GQ8" s="11"/>
      <c r="GR8" s="11"/>
      <c r="GS8" s="11"/>
      <c r="GT8" s="11"/>
      <c r="GU8" s="11"/>
      <c r="GV8" s="11"/>
      <c r="GW8" s="11"/>
      <c r="GX8" s="11"/>
      <c r="GY8" s="11"/>
      <c r="GZ8" s="11"/>
      <c r="HA8" s="11"/>
      <c r="HB8" s="11"/>
      <c r="HC8" s="11"/>
      <c r="HD8" s="11"/>
      <c r="HE8" s="11"/>
      <c r="HF8" s="11"/>
      <c r="HG8" s="11"/>
      <c r="HH8" s="11"/>
      <c r="HI8" s="11"/>
      <c r="HJ8" s="11"/>
      <c r="HK8" s="11"/>
      <c r="HL8" s="11"/>
      <c r="HM8" s="11"/>
      <c r="HN8" s="11"/>
      <c r="HO8" s="11"/>
      <c r="HP8" s="11"/>
      <c r="HQ8" s="11"/>
      <c r="HR8" s="11"/>
      <c r="HS8" s="11"/>
      <c r="HT8" s="11"/>
      <c r="HU8" s="11"/>
      <c r="HV8" s="11"/>
      <c r="HW8" s="11"/>
      <c r="HX8" s="11"/>
      <c r="HY8" s="11"/>
      <c r="HZ8" s="11"/>
      <c r="IA8" s="11"/>
      <c r="IB8" s="11"/>
      <c r="IC8" s="11"/>
      <c r="ID8" s="11"/>
      <c r="IE8" s="11"/>
      <c r="IF8" s="11"/>
      <c r="IG8" s="11"/>
    </row>
    <row r="9" spans="1:241" ht="60" customHeight="1">
      <c r="A9" s="298"/>
      <c r="B9" s="296"/>
      <c r="C9" s="296"/>
      <c r="D9" s="287"/>
      <c r="E9" s="110" t="s">
        <v>15</v>
      </c>
      <c r="F9" s="110" t="s">
        <v>16</v>
      </c>
      <c r="G9" s="109" t="s">
        <v>17</v>
      </c>
      <c r="H9" s="373"/>
      <c r="I9" s="29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  <c r="DC9" s="11"/>
      <c r="DD9" s="11"/>
      <c r="DE9" s="11"/>
      <c r="DF9" s="11"/>
      <c r="DG9" s="11"/>
      <c r="DH9" s="11"/>
      <c r="DI9" s="11"/>
      <c r="DJ9" s="11"/>
      <c r="DK9" s="11"/>
      <c r="DL9" s="11"/>
      <c r="DM9" s="11"/>
      <c r="DN9" s="11"/>
      <c r="DO9" s="11"/>
      <c r="DP9" s="11"/>
      <c r="DQ9" s="11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</row>
    <row r="10" spans="1:241" ht="50.1" customHeight="1">
      <c r="A10" s="114"/>
      <c r="B10" s="114"/>
      <c r="C10" s="113" t="s">
        <v>548</v>
      </c>
      <c r="D10" s="114" t="s">
        <v>67</v>
      </c>
      <c r="E10" s="57">
        <v>2930000000</v>
      </c>
      <c r="F10" s="57">
        <v>0</v>
      </c>
      <c r="G10" s="57">
        <v>0</v>
      </c>
      <c r="H10" s="68">
        <f>SUM(E10:G10)</f>
        <v>2930000000</v>
      </c>
      <c r="I10" s="104">
        <v>1241</v>
      </c>
    </row>
    <row r="11" spans="1:241" ht="50.1" customHeight="1">
      <c r="A11" s="114"/>
      <c r="B11" s="114"/>
      <c r="C11" s="113" t="s">
        <v>549</v>
      </c>
      <c r="D11" s="114" t="s">
        <v>68</v>
      </c>
      <c r="E11" s="57">
        <v>0</v>
      </c>
      <c r="F11" s="57">
        <v>0</v>
      </c>
      <c r="G11" s="57">
        <v>0</v>
      </c>
      <c r="H11" s="68">
        <f>SUM(E11:G11)</f>
        <v>0</v>
      </c>
      <c r="I11" s="104">
        <v>1242</v>
      </c>
    </row>
    <row r="12" spans="1:241" ht="50.1" customHeight="1">
      <c r="A12" s="114"/>
      <c r="B12" s="114"/>
      <c r="C12" s="113" t="s">
        <v>550</v>
      </c>
      <c r="D12" s="114" t="s">
        <v>69</v>
      </c>
      <c r="E12" s="57">
        <f>13850000000+500000000</f>
        <v>14350000000</v>
      </c>
      <c r="F12" s="57">
        <v>0</v>
      </c>
      <c r="G12" s="57">
        <v>0</v>
      </c>
      <c r="H12" s="68">
        <f>SUM(E12:G12)</f>
        <v>14350000000</v>
      </c>
      <c r="I12" s="104">
        <v>1243</v>
      </c>
      <c r="J12" s="170"/>
    </row>
    <row r="13" spans="1:241" ht="50.1" customHeight="1">
      <c r="A13" s="114"/>
      <c r="B13" s="114"/>
      <c r="C13" s="113" t="s">
        <v>551</v>
      </c>
      <c r="D13" s="114" t="s">
        <v>70</v>
      </c>
      <c r="E13" s="57">
        <v>50000000</v>
      </c>
      <c r="F13" s="57">
        <v>0</v>
      </c>
      <c r="G13" s="57">
        <v>0</v>
      </c>
      <c r="H13" s="68">
        <f>SUM(E13:G13)</f>
        <v>50000000</v>
      </c>
      <c r="I13" s="104">
        <v>1244</v>
      </c>
    </row>
    <row r="14" spans="1:241" ht="60" customHeight="1">
      <c r="A14" s="375" t="s">
        <v>71</v>
      </c>
      <c r="B14" s="376"/>
      <c r="C14" s="376"/>
      <c r="D14" s="377"/>
      <c r="E14" s="70">
        <f>SUM(E10:E13)</f>
        <v>17330000000</v>
      </c>
      <c r="F14" s="70">
        <f>SUM(F10:F13)</f>
        <v>0</v>
      </c>
      <c r="G14" s="70">
        <f>SUM(G10:G13)</f>
        <v>0</v>
      </c>
      <c r="H14" s="70">
        <f>SUM(E14:G14)</f>
        <v>17330000000</v>
      </c>
      <c r="I14" s="102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</row>
  </sheetData>
  <mergeCells count="12">
    <mergeCell ref="A14:D14"/>
    <mergeCell ref="A8:A9"/>
    <mergeCell ref="B8:B9"/>
    <mergeCell ref="C8:C9"/>
    <mergeCell ref="I8:I9"/>
    <mergeCell ref="A1:I1"/>
    <mergeCell ref="A2:I2"/>
    <mergeCell ref="E8:G8"/>
    <mergeCell ref="H8:H9"/>
    <mergeCell ref="D8:D9"/>
    <mergeCell ref="A4:I4"/>
    <mergeCell ref="A5:I5"/>
  </mergeCells>
  <printOptions horizontalCentered="1" verticalCentered="1"/>
  <pageMargins left="0.4334645669291341" right="0.55157480314960605" top="0.76732283464566897" bottom="0.64960629921259794" header="0.47204724409448801" footer="0.35433070866141703"/>
  <pageSetup paperSize="9" scale="54" pageOrder="overThenDown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9"/>
  <sheetViews>
    <sheetView view="pageBreakPreview" zoomScale="50" zoomScaleNormal="80" zoomScaleSheetLayoutView="50" workbookViewId="0">
      <pane xSplit="4" ySplit="9" topLeftCell="E10" activePane="bottomRight" state="frozen"/>
      <selection pane="topRight" activeCell="E1" sqref="E1"/>
      <selection pane="bottomLeft" activeCell="A10" sqref="A10"/>
      <selection pane="bottomRight" sqref="A1:I1"/>
    </sheetView>
  </sheetViews>
  <sheetFormatPr defaultColWidth="9.28515625" defaultRowHeight="60" customHeight="1"/>
  <cols>
    <col min="1" max="2" width="9" style="25" customWidth="1"/>
    <col min="3" max="3" width="11.85546875" style="25" customWidth="1"/>
    <col min="4" max="4" width="103.7109375" style="25" customWidth="1"/>
    <col min="5" max="7" width="24.28515625" style="25" customWidth="1"/>
    <col min="8" max="8" width="22" style="25" customWidth="1"/>
    <col min="9" max="9" width="18" style="101" customWidth="1"/>
    <col min="10" max="224" width="9.42578125" style="25" customWidth="1"/>
  </cols>
  <sheetData>
    <row r="1" spans="1:241" ht="35.1" customHeight="1">
      <c r="A1" s="288" t="s">
        <v>591</v>
      </c>
      <c r="B1" s="288"/>
      <c r="C1" s="288"/>
      <c r="D1" s="288"/>
      <c r="E1" s="288"/>
      <c r="F1" s="288"/>
      <c r="G1" s="288"/>
      <c r="H1" s="288"/>
      <c r="I1" s="288"/>
    </row>
    <row r="2" spans="1:241" ht="30" customHeight="1">
      <c r="A2" s="369"/>
      <c r="B2" s="369"/>
      <c r="C2" s="369"/>
      <c r="D2" s="369"/>
      <c r="E2" s="369"/>
      <c r="F2" s="369"/>
      <c r="G2" s="369"/>
      <c r="H2" s="369"/>
      <c r="I2" s="369"/>
    </row>
    <row r="3" spans="1:241" ht="30" customHeight="1">
      <c r="A3" s="32"/>
      <c r="B3" s="32"/>
      <c r="D3" s="1"/>
    </row>
    <row r="4" spans="1:241" ht="35.1" customHeight="1">
      <c r="A4" s="380" t="s">
        <v>34</v>
      </c>
      <c r="B4" s="380"/>
      <c r="C4" s="380"/>
      <c r="D4" s="380"/>
      <c r="E4" s="380"/>
      <c r="F4" s="380"/>
      <c r="G4" s="380"/>
      <c r="H4" s="380"/>
      <c r="I4" s="380"/>
    </row>
    <row r="5" spans="1:241" ht="35.1" customHeight="1">
      <c r="A5" s="371" t="s">
        <v>547</v>
      </c>
      <c r="B5" s="371"/>
      <c r="C5" s="371"/>
      <c r="D5" s="371"/>
      <c r="E5" s="371"/>
      <c r="F5" s="371"/>
      <c r="G5" s="371"/>
      <c r="H5" s="371"/>
      <c r="I5" s="371"/>
    </row>
    <row r="6" spans="1:241" ht="30" customHeight="1">
      <c r="A6" s="61"/>
      <c r="B6" s="61"/>
      <c r="C6" s="61"/>
      <c r="D6" s="62"/>
      <c r="E6" s="63"/>
      <c r="F6" s="62"/>
      <c r="G6"/>
      <c r="H6" s="6"/>
      <c r="I6" s="119" t="s">
        <v>283</v>
      </c>
    </row>
    <row r="7" spans="1:241" ht="21" customHeight="1">
      <c r="A7" s="64" t="s">
        <v>0</v>
      </c>
      <c r="B7" s="60" t="s">
        <v>1</v>
      </c>
      <c r="C7" s="60" t="s">
        <v>2</v>
      </c>
      <c r="D7" s="60" t="s">
        <v>3</v>
      </c>
      <c r="E7" s="65" t="s">
        <v>4</v>
      </c>
      <c r="F7" s="60" t="s">
        <v>5</v>
      </c>
      <c r="G7" s="60" t="s">
        <v>6</v>
      </c>
      <c r="H7" s="60" t="s">
        <v>7</v>
      </c>
      <c r="I7" s="60" t="s">
        <v>8</v>
      </c>
    </row>
    <row r="8" spans="1:241" ht="60" customHeight="1">
      <c r="A8" s="298" t="s">
        <v>9</v>
      </c>
      <c r="B8" s="296" t="s">
        <v>10</v>
      </c>
      <c r="C8" s="296" t="s">
        <v>11</v>
      </c>
      <c r="D8" s="379" t="s">
        <v>72</v>
      </c>
      <c r="E8" s="287" t="s">
        <v>338</v>
      </c>
      <c r="F8" s="287"/>
      <c r="G8" s="287"/>
      <c r="H8" s="368" t="s">
        <v>14</v>
      </c>
      <c r="I8" s="291" t="s">
        <v>282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</row>
    <row r="9" spans="1:241" ht="60" customHeight="1">
      <c r="A9" s="298"/>
      <c r="B9" s="296"/>
      <c r="C9" s="296"/>
      <c r="D9" s="379"/>
      <c r="E9" s="110" t="s">
        <v>15</v>
      </c>
      <c r="F9" s="110" t="s">
        <v>16</v>
      </c>
      <c r="G9" s="109" t="s">
        <v>17</v>
      </c>
      <c r="H9" s="368"/>
      <c r="I9" s="29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</row>
    <row r="10" spans="1:241" ht="50.1" customHeight="1">
      <c r="A10" s="56"/>
      <c r="B10" s="56"/>
      <c r="C10" s="115" t="s">
        <v>552</v>
      </c>
      <c r="D10" s="57" t="s">
        <v>73</v>
      </c>
      <c r="E10" s="68">
        <v>0</v>
      </c>
      <c r="F10" s="68">
        <v>0</v>
      </c>
      <c r="G10" s="68">
        <v>0</v>
      </c>
      <c r="H10" s="68">
        <f t="shared" ref="H10:H18" si="0">SUM(E10:G10)</f>
        <v>0</v>
      </c>
      <c r="I10" s="104">
        <v>1251</v>
      </c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</row>
    <row r="11" spans="1:241" ht="50.1" customHeight="1">
      <c r="A11" s="56"/>
      <c r="B11" s="56"/>
      <c r="C11" s="115" t="s">
        <v>553</v>
      </c>
      <c r="D11" s="57" t="s">
        <v>74</v>
      </c>
      <c r="E11" s="68">
        <v>0</v>
      </c>
      <c r="F11" s="68">
        <v>0</v>
      </c>
      <c r="G11" s="68">
        <v>0</v>
      </c>
      <c r="H11" s="68">
        <f t="shared" si="0"/>
        <v>0</v>
      </c>
      <c r="I11" s="104">
        <v>1252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</row>
    <row r="12" spans="1:241" ht="50.1" customHeight="1">
      <c r="A12" s="56"/>
      <c r="B12" s="56"/>
      <c r="C12" s="115" t="s">
        <v>554</v>
      </c>
      <c r="D12" s="116" t="s">
        <v>75</v>
      </c>
      <c r="E12" s="68">
        <v>0</v>
      </c>
      <c r="F12" s="68">
        <v>0</v>
      </c>
      <c r="G12" s="68">
        <v>0</v>
      </c>
      <c r="H12" s="68">
        <f t="shared" si="0"/>
        <v>0</v>
      </c>
      <c r="I12" s="104">
        <v>1253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</row>
    <row r="13" spans="1:241" ht="50.1" customHeight="1">
      <c r="A13" s="56"/>
      <c r="B13" s="56"/>
      <c r="C13" s="115" t="s">
        <v>555</v>
      </c>
      <c r="D13" s="116" t="s">
        <v>76</v>
      </c>
      <c r="E13" s="68">
        <v>0</v>
      </c>
      <c r="F13" s="68">
        <v>0</v>
      </c>
      <c r="G13" s="68">
        <v>0</v>
      </c>
      <c r="H13" s="68">
        <f t="shared" si="0"/>
        <v>0</v>
      </c>
      <c r="I13" s="104">
        <v>1254</v>
      </c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</row>
    <row r="14" spans="1:241" ht="50.1" customHeight="1">
      <c r="A14" s="56"/>
      <c r="B14" s="56"/>
      <c r="C14" s="115" t="s">
        <v>556</v>
      </c>
      <c r="D14" s="116" t="s">
        <v>77</v>
      </c>
      <c r="E14" s="68">
        <v>0</v>
      </c>
      <c r="F14" s="68">
        <v>0</v>
      </c>
      <c r="G14" s="68">
        <v>0</v>
      </c>
      <c r="H14" s="68">
        <f t="shared" si="0"/>
        <v>0</v>
      </c>
      <c r="I14" s="104">
        <v>1255</v>
      </c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</row>
    <row r="15" spans="1:241" ht="50.1" customHeight="1">
      <c r="A15" s="56"/>
      <c r="B15" s="56"/>
      <c r="C15" s="115" t="s">
        <v>557</v>
      </c>
      <c r="D15" s="116" t="s">
        <v>78</v>
      </c>
      <c r="E15" s="68">
        <v>14000000</v>
      </c>
      <c r="F15" s="68">
        <v>0</v>
      </c>
      <c r="G15" s="68">
        <v>0</v>
      </c>
      <c r="H15" s="68">
        <f t="shared" si="0"/>
        <v>14000000</v>
      </c>
      <c r="I15" s="104">
        <v>1256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</row>
    <row r="16" spans="1:241" ht="50.1" customHeight="1">
      <c r="A16" s="56"/>
      <c r="B16" s="56"/>
      <c r="C16" s="115" t="s">
        <v>558</v>
      </c>
      <c r="D16" s="117" t="s">
        <v>79</v>
      </c>
      <c r="E16" s="83">
        <v>0</v>
      </c>
      <c r="F16" s="82">
        <v>0</v>
      </c>
      <c r="G16" s="83">
        <v>0</v>
      </c>
      <c r="H16" s="68">
        <f t="shared" si="0"/>
        <v>0</v>
      </c>
      <c r="I16" s="104">
        <v>1257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</row>
    <row r="17" spans="1:241" ht="50.1" customHeight="1">
      <c r="A17" s="56"/>
      <c r="B17" s="56"/>
      <c r="C17" s="115" t="s">
        <v>559</v>
      </c>
      <c r="D17" s="117" t="s">
        <v>34</v>
      </c>
      <c r="E17" s="83">
        <v>4000000</v>
      </c>
      <c r="F17" s="82">
        <v>0</v>
      </c>
      <c r="G17" s="83">
        <v>0</v>
      </c>
      <c r="H17" s="68">
        <f t="shared" si="0"/>
        <v>4000000</v>
      </c>
      <c r="I17" s="104">
        <v>1260</v>
      </c>
      <c r="J17" s="170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</row>
    <row r="18" spans="1:241" ht="60" customHeight="1">
      <c r="A18" s="378" t="s">
        <v>80</v>
      </c>
      <c r="B18" s="378"/>
      <c r="C18" s="378"/>
      <c r="D18" s="378"/>
      <c r="E18" s="70">
        <f>SUM(E10:E17)</f>
        <v>18000000</v>
      </c>
      <c r="F18" s="70">
        <f>SUM(F10:F17)</f>
        <v>0</v>
      </c>
      <c r="G18" s="70">
        <f>SUM(G10:G17)</f>
        <v>0</v>
      </c>
      <c r="H18" s="70">
        <f t="shared" si="0"/>
        <v>18000000</v>
      </c>
      <c r="I18" s="104"/>
    </row>
    <row r="19" spans="1:241" ht="60" customHeight="1">
      <c r="I19" s="118"/>
    </row>
  </sheetData>
  <mergeCells count="12">
    <mergeCell ref="A4:I4"/>
    <mergeCell ref="A1:I1"/>
    <mergeCell ref="A2:I2"/>
    <mergeCell ref="A5:I5"/>
    <mergeCell ref="H8:H9"/>
    <mergeCell ref="I8:I9"/>
    <mergeCell ref="A18:D18"/>
    <mergeCell ref="A8:A9"/>
    <mergeCell ref="B8:B9"/>
    <mergeCell ref="C8:C9"/>
    <mergeCell ref="D8:D9"/>
    <mergeCell ref="E8:G8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55" pageOrder="overThenDown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43"/>
  <sheetViews>
    <sheetView view="pageBreakPreview" zoomScale="70" zoomScaleNormal="70" zoomScaleSheetLayoutView="70" workbookViewId="0">
      <pane xSplit="4" ySplit="9" topLeftCell="E28" activePane="bottomRight" state="frozen"/>
      <selection pane="topRight" activeCell="E1" sqref="E1"/>
      <selection pane="bottomLeft" activeCell="A10" sqref="A10"/>
      <selection pane="bottomRight" sqref="A1:I1"/>
    </sheetView>
  </sheetViews>
  <sheetFormatPr defaultColWidth="9.28515625" defaultRowHeight="18"/>
  <cols>
    <col min="1" max="2" width="9" style="25" customWidth="1"/>
    <col min="3" max="3" width="13.140625" style="25" customWidth="1"/>
    <col min="4" max="4" width="96.28515625" style="25" customWidth="1"/>
    <col min="5" max="5" width="22.5703125" style="25" customWidth="1"/>
    <col min="6" max="7" width="24.28515625" style="25" customWidth="1"/>
    <col min="8" max="8" width="29.28515625" style="25" customWidth="1"/>
    <col min="9" max="9" width="16" style="101" customWidth="1"/>
    <col min="10" max="10" width="58" style="37" customWidth="1"/>
    <col min="11" max="11" width="9.42578125" style="37" customWidth="1"/>
    <col min="12" max="12" width="44.28515625" style="37" customWidth="1"/>
    <col min="13" max="223" width="9.42578125" style="37" customWidth="1"/>
  </cols>
  <sheetData>
    <row r="1" spans="1:241" ht="35.1" customHeight="1">
      <c r="A1" s="288" t="s">
        <v>592</v>
      </c>
      <c r="B1" s="288"/>
      <c r="C1" s="288"/>
      <c r="D1" s="288"/>
      <c r="E1" s="288"/>
      <c r="F1" s="288"/>
      <c r="G1" s="288"/>
      <c r="H1" s="288"/>
      <c r="I1" s="288"/>
    </row>
    <row r="2" spans="1:241" ht="30" customHeight="1">
      <c r="A2" s="369"/>
      <c r="B2" s="288"/>
      <c r="C2" s="288"/>
      <c r="D2" s="288"/>
      <c r="E2" s="288"/>
      <c r="F2" s="288"/>
      <c r="G2" s="288"/>
      <c r="H2" s="288"/>
      <c r="I2" s="288"/>
    </row>
    <row r="3" spans="1:241" ht="30" customHeight="1">
      <c r="E3" s="38"/>
      <c r="F3" s="38"/>
      <c r="G3" s="38"/>
      <c r="H3" s="38"/>
    </row>
    <row r="4" spans="1:241" ht="35.1" customHeight="1">
      <c r="A4" s="380" t="s">
        <v>81</v>
      </c>
      <c r="B4" s="380"/>
      <c r="C4" s="380"/>
      <c r="D4" s="380"/>
      <c r="E4" s="380"/>
      <c r="F4" s="380"/>
      <c r="G4" s="380"/>
      <c r="H4" s="380"/>
      <c r="I4" s="380"/>
    </row>
    <row r="5" spans="1:241" ht="35.1" customHeight="1">
      <c r="A5" s="371" t="s">
        <v>82</v>
      </c>
      <c r="B5" s="371"/>
      <c r="C5" s="371"/>
      <c r="D5" s="371"/>
      <c r="E5" s="371"/>
      <c r="F5" s="371"/>
      <c r="G5" s="371"/>
      <c r="H5" s="371"/>
      <c r="I5" s="371"/>
      <c r="J5" s="37" t="s">
        <v>536</v>
      </c>
    </row>
    <row r="6" spans="1:241" ht="30" customHeight="1">
      <c r="D6" s="26"/>
      <c r="E6" s="28"/>
      <c r="G6"/>
      <c r="H6" s="6"/>
      <c r="I6" s="119" t="s">
        <v>283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</row>
    <row r="7" spans="1:241" ht="21" customHeight="1">
      <c r="A7" s="7" t="s">
        <v>0</v>
      </c>
      <c r="B7" s="8" t="s">
        <v>1</v>
      </c>
      <c r="C7" s="8" t="s">
        <v>2</v>
      </c>
      <c r="D7" s="8" t="s">
        <v>3</v>
      </c>
      <c r="E7" s="9" t="s">
        <v>4</v>
      </c>
      <c r="F7" s="8" t="s">
        <v>5</v>
      </c>
      <c r="G7" s="8" t="s">
        <v>6</v>
      </c>
      <c r="H7" s="8" t="s">
        <v>7</v>
      </c>
      <c r="I7" s="103" t="s">
        <v>8</v>
      </c>
    </row>
    <row r="8" spans="1:241" ht="60" customHeight="1">
      <c r="A8" s="389" t="s">
        <v>9</v>
      </c>
      <c r="B8" s="381" t="s">
        <v>10</v>
      </c>
      <c r="C8" s="381" t="s">
        <v>11</v>
      </c>
      <c r="D8" s="382" t="s">
        <v>13</v>
      </c>
      <c r="E8" s="384" t="s">
        <v>338</v>
      </c>
      <c r="F8" s="384"/>
      <c r="G8" s="384"/>
      <c r="H8" s="385" t="s">
        <v>14</v>
      </c>
      <c r="I8" s="291" t="s">
        <v>282</v>
      </c>
    </row>
    <row r="9" spans="1:241" ht="60" customHeight="1">
      <c r="A9" s="389"/>
      <c r="B9" s="381"/>
      <c r="C9" s="381"/>
      <c r="D9" s="382"/>
      <c r="E9" s="10" t="s">
        <v>15</v>
      </c>
      <c r="F9" s="10" t="s">
        <v>16</v>
      </c>
      <c r="G9" s="12" t="s">
        <v>17</v>
      </c>
      <c r="H9" s="385"/>
      <c r="I9" s="291"/>
    </row>
    <row r="10" spans="1:241" ht="60" customHeight="1">
      <c r="A10" s="40"/>
      <c r="B10" s="8" t="s">
        <v>83</v>
      </c>
      <c r="C10" s="8"/>
      <c r="D10" s="17" t="s">
        <v>84</v>
      </c>
      <c r="E10" s="41">
        <f>SUM(E11:E16)</f>
        <v>98510350</v>
      </c>
      <c r="F10" s="41">
        <f>SUM(F11:F16)</f>
        <v>0</v>
      </c>
      <c r="G10" s="41">
        <f>SUM(G11:G16)</f>
        <v>0</v>
      </c>
      <c r="H10" s="30">
        <f t="shared" ref="H10:H43" si="0">SUM(E10:G10)</f>
        <v>98510350</v>
      </c>
      <c r="I10" s="104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14"/>
      <c r="HQ10" s="14"/>
      <c r="HR10" s="14"/>
      <c r="HS10" s="14"/>
      <c r="HT10" s="14"/>
      <c r="HU10" s="14"/>
      <c r="HV10" s="14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</row>
    <row r="11" spans="1:241" ht="60" customHeight="1">
      <c r="A11" s="40"/>
      <c r="B11" s="16"/>
      <c r="C11" s="16" t="s">
        <v>85</v>
      </c>
      <c r="D11" s="35" t="s">
        <v>86</v>
      </c>
      <c r="E11" s="43">
        <f>12000000+18510350</f>
        <v>30510350</v>
      </c>
      <c r="F11" s="43">
        <v>0</v>
      </c>
      <c r="G11" s="44">
        <v>0</v>
      </c>
      <c r="H11" s="31">
        <f t="shared" si="0"/>
        <v>30510350</v>
      </c>
      <c r="I11" s="104">
        <v>1311</v>
      </c>
      <c r="J11" s="171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21"/>
      <c r="HQ11" s="21"/>
      <c r="HR11" s="21"/>
      <c r="HS11" s="21"/>
      <c r="HT11" s="21"/>
      <c r="HU11" s="21"/>
      <c r="HV11" s="21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</row>
    <row r="12" spans="1:241" ht="60" customHeight="1">
      <c r="A12" s="40"/>
      <c r="B12" s="16"/>
      <c r="C12" s="16" t="s">
        <v>87</v>
      </c>
      <c r="D12" s="35" t="s">
        <v>88</v>
      </c>
      <c r="E12" s="43">
        <v>4500000</v>
      </c>
      <c r="F12" s="43">
        <v>0</v>
      </c>
      <c r="G12" s="44">
        <v>0</v>
      </c>
      <c r="H12" s="31">
        <f t="shared" si="0"/>
        <v>4500000</v>
      </c>
      <c r="I12" s="104">
        <v>1312</v>
      </c>
      <c r="J12" s="171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21"/>
      <c r="HQ12" s="21"/>
      <c r="HR12" s="21"/>
      <c r="HS12" s="21"/>
      <c r="HT12" s="21"/>
      <c r="HU12" s="21"/>
      <c r="HV12" s="21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</row>
    <row r="13" spans="1:241" ht="60" customHeight="1">
      <c r="A13" s="40"/>
      <c r="B13" s="16"/>
      <c r="C13" s="15" t="s">
        <v>89</v>
      </c>
      <c r="D13" s="46" t="s">
        <v>90</v>
      </c>
      <c r="E13" s="31">
        <v>60000000</v>
      </c>
      <c r="F13" s="31">
        <v>0</v>
      </c>
      <c r="G13" s="31">
        <v>0</v>
      </c>
      <c r="H13" s="31">
        <f t="shared" si="0"/>
        <v>60000000</v>
      </c>
      <c r="I13" s="104">
        <v>1313</v>
      </c>
      <c r="J13" s="171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21"/>
      <c r="HQ13" s="21"/>
      <c r="HR13" s="21"/>
      <c r="HS13" s="21"/>
      <c r="HT13" s="21"/>
      <c r="HU13" s="21"/>
      <c r="HV13" s="21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</row>
    <row r="14" spans="1:241" ht="60" customHeight="1">
      <c r="A14" s="40"/>
      <c r="B14" s="16"/>
      <c r="C14" s="16" t="s">
        <v>91</v>
      </c>
      <c r="D14" s="46" t="s">
        <v>92</v>
      </c>
      <c r="E14" s="31">
        <v>3500000</v>
      </c>
      <c r="F14" s="31">
        <v>0</v>
      </c>
      <c r="G14" s="31">
        <v>0</v>
      </c>
      <c r="H14" s="31">
        <f t="shared" si="0"/>
        <v>3500000</v>
      </c>
      <c r="I14" s="104">
        <v>1314</v>
      </c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21"/>
      <c r="HQ14" s="21"/>
      <c r="HR14" s="21"/>
      <c r="HS14" s="21"/>
      <c r="HT14" s="21"/>
      <c r="HU14" s="21"/>
      <c r="HV14" s="21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</row>
    <row r="15" spans="1:241" ht="60" customHeight="1">
      <c r="A15" s="40"/>
      <c r="B15" s="16"/>
      <c r="C15" s="16" t="s">
        <v>93</v>
      </c>
      <c r="D15" s="31" t="s">
        <v>94</v>
      </c>
      <c r="E15" s="35">
        <v>0</v>
      </c>
      <c r="F15" s="31">
        <v>0</v>
      </c>
      <c r="G15" s="31">
        <v>0</v>
      </c>
      <c r="H15" s="31">
        <f t="shared" si="0"/>
        <v>0</v>
      </c>
      <c r="I15" s="104">
        <v>1315</v>
      </c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21"/>
      <c r="HQ15" s="21"/>
      <c r="HR15" s="21"/>
      <c r="HS15" s="21"/>
      <c r="HT15" s="21"/>
      <c r="HU15" s="21"/>
      <c r="HV15" s="21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</row>
    <row r="16" spans="1:241" ht="60" customHeight="1">
      <c r="A16" s="40"/>
      <c r="B16" s="16"/>
      <c r="C16" s="157" t="s">
        <v>334</v>
      </c>
      <c r="D16" s="154" t="s">
        <v>335</v>
      </c>
      <c r="E16" s="35">
        <v>0</v>
      </c>
      <c r="F16" s="31">
        <v>0</v>
      </c>
      <c r="G16" s="31">
        <v>0</v>
      </c>
      <c r="H16" s="31">
        <f t="shared" si="0"/>
        <v>0</v>
      </c>
      <c r="I16" s="104">
        <v>1316</v>
      </c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21"/>
      <c r="HQ16" s="21"/>
      <c r="HR16" s="21"/>
      <c r="HS16" s="21"/>
      <c r="HT16" s="21"/>
      <c r="HU16" s="21"/>
      <c r="HV16" s="21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</row>
    <row r="17" spans="1:241" ht="60" customHeight="1">
      <c r="A17" s="40"/>
      <c r="B17" s="8" t="s">
        <v>95</v>
      </c>
      <c r="C17" s="8"/>
      <c r="D17" s="17" t="s">
        <v>96</v>
      </c>
      <c r="E17" s="41">
        <f>31496063+200000000-83000000</f>
        <v>148496063</v>
      </c>
      <c r="F17" s="41">
        <v>0</v>
      </c>
      <c r="G17" s="47">
        <v>0</v>
      </c>
      <c r="H17" s="30">
        <f t="shared" si="0"/>
        <v>148496063</v>
      </c>
      <c r="I17" s="104">
        <v>1320</v>
      </c>
      <c r="J17" s="171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14"/>
      <c r="HQ17" s="14"/>
      <c r="HR17" s="14"/>
      <c r="HS17" s="14"/>
      <c r="HT17" s="14"/>
      <c r="HU17" s="14"/>
      <c r="HV17" s="14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</row>
    <row r="18" spans="1:241" ht="50.1" customHeight="1">
      <c r="A18" s="48"/>
      <c r="B18" s="8" t="s">
        <v>97</v>
      </c>
      <c r="C18" s="8"/>
      <c r="D18" s="30" t="s">
        <v>98</v>
      </c>
      <c r="E18" s="30">
        <f>SUM(E19:E26)</f>
        <v>2568164069</v>
      </c>
      <c r="F18" s="30">
        <f>SUM(F19:F26)</f>
        <v>0</v>
      </c>
      <c r="G18" s="30">
        <f>SUM(G19:G26)</f>
        <v>0</v>
      </c>
      <c r="H18" s="30">
        <f t="shared" si="0"/>
        <v>2568164069</v>
      </c>
      <c r="I18" s="104"/>
      <c r="J18" s="49"/>
      <c r="K18" s="49"/>
      <c r="L18" s="49"/>
      <c r="M18" s="49"/>
      <c r="N18" s="49"/>
      <c r="O18" s="49"/>
      <c r="P18" s="49"/>
      <c r="Q18" s="49"/>
      <c r="R18" s="49"/>
      <c r="S18" s="49"/>
      <c r="T18" s="49"/>
      <c r="U18" s="49"/>
      <c r="V18" s="49"/>
      <c r="W18" s="49"/>
      <c r="X18" s="49"/>
      <c r="Y18" s="49"/>
      <c r="Z18" s="49"/>
      <c r="AA18" s="49"/>
      <c r="AB18" s="49"/>
      <c r="AC18" s="49"/>
      <c r="AD18" s="49"/>
      <c r="AE18" s="49"/>
      <c r="AF18" s="49"/>
      <c r="AG18" s="49"/>
      <c r="AH18" s="49"/>
      <c r="AI18" s="49"/>
      <c r="AJ18" s="49"/>
      <c r="AK18" s="49"/>
      <c r="AL18" s="49"/>
      <c r="AM18" s="49"/>
      <c r="AN18" s="49"/>
      <c r="AO18" s="49"/>
      <c r="AP18" s="49"/>
      <c r="AQ18" s="49"/>
      <c r="AR18" s="49"/>
      <c r="AS18" s="49"/>
      <c r="AT18" s="49"/>
      <c r="AU18" s="49"/>
      <c r="AV18" s="49"/>
      <c r="AW18" s="49"/>
      <c r="AX18" s="49"/>
      <c r="AY18" s="49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  <c r="CM18" s="49"/>
      <c r="CN18" s="49"/>
      <c r="CO18" s="49"/>
      <c r="CP18" s="49"/>
      <c r="CQ18" s="49"/>
      <c r="CR18" s="49"/>
      <c r="CS18" s="49"/>
      <c r="CT18" s="49"/>
      <c r="CU18" s="49"/>
      <c r="CV18" s="49"/>
      <c r="CW18" s="49"/>
      <c r="CX18" s="49"/>
      <c r="CY18" s="49"/>
      <c r="CZ18" s="49"/>
      <c r="DA18" s="49"/>
      <c r="DB18" s="49"/>
      <c r="DC18" s="49"/>
      <c r="DD18" s="49"/>
      <c r="DE18" s="49"/>
      <c r="DF18" s="49"/>
      <c r="DG18" s="49"/>
      <c r="DH18" s="49"/>
      <c r="DI18" s="49"/>
      <c r="DJ18" s="49"/>
      <c r="DK18" s="49"/>
      <c r="DL18" s="49"/>
      <c r="DM18" s="49"/>
      <c r="DN18" s="49"/>
      <c r="DO18" s="49"/>
      <c r="DP18" s="49"/>
      <c r="DQ18" s="49"/>
      <c r="DR18" s="49"/>
      <c r="DS18" s="49"/>
      <c r="DT18" s="49"/>
      <c r="DU18" s="49"/>
      <c r="DV18" s="49"/>
      <c r="DW18" s="49"/>
      <c r="DX18" s="49"/>
      <c r="DY18" s="49"/>
      <c r="DZ18" s="49"/>
      <c r="EA18" s="49"/>
      <c r="EB18" s="49"/>
      <c r="EC18" s="49"/>
      <c r="ED18" s="49"/>
      <c r="EE18" s="49"/>
      <c r="EF18" s="49"/>
      <c r="EG18" s="49"/>
      <c r="EH18" s="49"/>
      <c r="EI18" s="49"/>
      <c r="EJ18" s="49"/>
      <c r="EK18" s="49"/>
      <c r="EL18" s="49"/>
      <c r="EM18" s="49"/>
      <c r="EN18" s="49"/>
      <c r="EO18" s="49"/>
      <c r="EP18" s="49"/>
      <c r="EQ18" s="49"/>
      <c r="ER18" s="49"/>
      <c r="ES18" s="49"/>
      <c r="ET18" s="49"/>
      <c r="EU18" s="49"/>
      <c r="EV18" s="49"/>
      <c r="EW18" s="49"/>
      <c r="EX18" s="49"/>
      <c r="EY18" s="49"/>
      <c r="EZ18" s="49"/>
      <c r="FA18" s="49"/>
      <c r="FB18" s="49"/>
      <c r="FC18" s="49"/>
      <c r="FD18" s="49"/>
      <c r="FE18" s="49"/>
      <c r="FF18" s="49"/>
      <c r="FG18" s="49"/>
      <c r="FH18" s="49"/>
      <c r="FI18" s="49"/>
      <c r="FJ18" s="49"/>
      <c r="FK18" s="49"/>
      <c r="FL18" s="49"/>
      <c r="FM18" s="49"/>
      <c r="FN18" s="49"/>
      <c r="FO18" s="49"/>
      <c r="FP18" s="49"/>
      <c r="FQ18" s="49"/>
      <c r="FR18" s="49"/>
      <c r="FS18" s="49"/>
      <c r="FT18" s="49"/>
      <c r="FU18" s="49"/>
      <c r="FV18" s="49"/>
      <c r="FW18" s="49"/>
      <c r="FX18" s="49"/>
      <c r="FY18" s="49"/>
      <c r="FZ18" s="49"/>
      <c r="GA18" s="49"/>
      <c r="GB18" s="49"/>
      <c r="GC18" s="49"/>
      <c r="GD18" s="49"/>
      <c r="GE18" s="49"/>
      <c r="GF18" s="49"/>
      <c r="GG18" s="49"/>
      <c r="GH18" s="49"/>
      <c r="GI18" s="49"/>
      <c r="GJ18" s="49"/>
      <c r="GK18" s="49"/>
      <c r="GL18" s="49"/>
      <c r="GM18" s="49"/>
      <c r="GN18" s="49"/>
      <c r="GO18" s="49"/>
      <c r="GP18" s="49"/>
      <c r="GQ18" s="49"/>
      <c r="GR18" s="49"/>
      <c r="GS18" s="49"/>
      <c r="GT18" s="49"/>
      <c r="GU18" s="49"/>
      <c r="GV18" s="49"/>
      <c r="GW18" s="49"/>
      <c r="GX18" s="49"/>
      <c r="GY18" s="49"/>
      <c r="GZ18" s="49"/>
      <c r="HA18" s="49"/>
      <c r="HB18" s="49"/>
      <c r="HC18" s="49"/>
      <c r="HD18" s="49"/>
      <c r="HE18" s="49"/>
      <c r="HF18" s="49"/>
      <c r="HG18" s="49"/>
      <c r="HH18" s="49"/>
      <c r="HI18" s="49"/>
      <c r="HJ18" s="49"/>
      <c r="HK18" s="49"/>
      <c r="HL18" s="49"/>
      <c r="HM18" s="49"/>
      <c r="HN18" s="49"/>
      <c r="HO18" s="49"/>
      <c r="HP18" s="19"/>
      <c r="HQ18" s="19"/>
      <c r="HR18" s="19"/>
      <c r="HS18" s="19"/>
      <c r="HT18" s="19"/>
      <c r="HU18" s="19"/>
      <c r="HV18" s="19"/>
      <c r="HW18" s="19"/>
      <c r="HX18" s="19"/>
      <c r="HY18" s="49"/>
      <c r="HZ18" s="49"/>
      <c r="IA18" s="49"/>
      <c r="IB18" s="49"/>
      <c r="IC18" s="49"/>
      <c r="ID18" s="49"/>
      <c r="IE18" s="49"/>
      <c r="IF18" s="49"/>
      <c r="IG18" s="49"/>
    </row>
    <row r="19" spans="1:241" ht="50.1" customHeight="1">
      <c r="A19" s="48"/>
      <c r="B19" s="48"/>
      <c r="C19" s="16" t="s">
        <v>99</v>
      </c>
      <c r="D19" s="50" t="s">
        <v>100</v>
      </c>
      <c r="E19" s="31">
        <v>516146998</v>
      </c>
      <c r="F19" s="31">
        <v>0</v>
      </c>
      <c r="G19" s="31">
        <v>0</v>
      </c>
      <c r="H19" s="31">
        <f t="shared" si="0"/>
        <v>516146998</v>
      </c>
      <c r="I19" s="104">
        <v>1331</v>
      </c>
    </row>
    <row r="20" spans="1:241" ht="50.1" customHeight="1">
      <c r="A20" s="48"/>
      <c r="B20" s="48"/>
      <c r="C20" s="16" t="s">
        <v>101</v>
      </c>
      <c r="D20" s="50" t="s">
        <v>102</v>
      </c>
      <c r="E20" s="31">
        <f>603606000+74792000</f>
        <v>678398000</v>
      </c>
      <c r="F20" s="31">
        <v>0</v>
      </c>
      <c r="G20" s="31">
        <v>0</v>
      </c>
      <c r="H20" s="31">
        <f t="shared" si="0"/>
        <v>678398000</v>
      </c>
      <c r="I20" s="104">
        <v>1332</v>
      </c>
    </row>
    <row r="21" spans="1:241" ht="50.1" customHeight="1">
      <c r="A21" s="48"/>
      <c r="B21" s="48"/>
      <c r="C21" s="16" t="s">
        <v>103</v>
      </c>
      <c r="D21" s="50" t="s">
        <v>104</v>
      </c>
      <c r="E21" s="31">
        <v>210427</v>
      </c>
      <c r="F21" s="31">
        <v>0</v>
      </c>
      <c r="G21" s="31">
        <v>0</v>
      </c>
      <c r="H21" s="31">
        <f t="shared" si="0"/>
        <v>210427</v>
      </c>
      <c r="I21" s="104">
        <v>1333</v>
      </c>
    </row>
    <row r="22" spans="1:241" ht="50.1" customHeight="1">
      <c r="A22" s="48"/>
      <c r="B22" s="48"/>
      <c r="C22" s="16" t="s">
        <v>105</v>
      </c>
      <c r="D22" s="51" t="s">
        <v>287</v>
      </c>
      <c r="E22" s="31">
        <f>29715548+76500000</f>
        <v>106215548</v>
      </c>
      <c r="F22" s="31">
        <v>0</v>
      </c>
      <c r="G22" s="31">
        <v>0</v>
      </c>
      <c r="H22" s="31">
        <f t="shared" si="0"/>
        <v>106215548</v>
      </c>
      <c r="I22" s="104">
        <v>1338</v>
      </c>
    </row>
    <row r="23" spans="1:241" ht="50.1" customHeight="1">
      <c r="A23" s="48"/>
      <c r="B23" s="48"/>
      <c r="C23" s="16" t="s">
        <v>106</v>
      </c>
      <c r="D23" s="51" t="s">
        <v>288</v>
      </c>
      <c r="E23" s="31">
        <f>16000000+251193096</f>
        <v>267193096</v>
      </c>
      <c r="F23" s="31">
        <v>0</v>
      </c>
      <c r="G23" s="31">
        <v>0</v>
      </c>
      <c r="H23" s="31">
        <f>SUM(E23:G23)</f>
        <v>267193096</v>
      </c>
      <c r="I23" s="104">
        <v>1334</v>
      </c>
    </row>
    <row r="24" spans="1:241" ht="50.1" customHeight="1">
      <c r="A24" s="48"/>
      <c r="B24" s="48"/>
      <c r="C24" s="15" t="s">
        <v>108</v>
      </c>
      <c r="D24" s="51" t="s">
        <v>107</v>
      </c>
      <c r="E24" s="31">
        <v>1000000000</v>
      </c>
      <c r="F24" s="31">
        <v>0</v>
      </c>
      <c r="G24" s="31">
        <v>0</v>
      </c>
      <c r="H24" s="31">
        <f t="shared" si="0"/>
        <v>1000000000</v>
      </c>
      <c r="I24" s="104">
        <v>1335</v>
      </c>
    </row>
    <row r="25" spans="1:241" ht="50.1" customHeight="1">
      <c r="A25" s="48"/>
      <c r="B25" s="48"/>
      <c r="C25" s="15" t="s">
        <v>110</v>
      </c>
      <c r="D25" s="51" t="s">
        <v>109</v>
      </c>
      <c r="E25" s="31">
        <v>0</v>
      </c>
      <c r="F25" s="31">
        <v>0</v>
      </c>
      <c r="G25" s="31">
        <v>0</v>
      </c>
      <c r="H25" s="31">
        <f t="shared" si="0"/>
        <v>0</v>
      </c>
      <c r="I25" s="104">
        <v>1336</v>
      </c>
    </row>
    <row r="26" spans="1:241" ht="50.1" customHeight="1">
      <c r="A26" s="48"/>
      <c r="B26" s="48"/>
      <c r="C26" s="53" t="s">
        <v>286</v>
      </c>
      <c r="D26" s="51" t="s">
        <v>111</v>
      </c>
      <c r="E26" s="31">
        <v>0</v>
      </c>
      <c r="F26" s="31">
        <v>0</v>
      </c>
      <c r="G26" s="31">
        <v>0</v>
      </c>
      <c r="H26" s="31">
        <f t="shared" si="0"/>
        <v>0</v>
      </c>
      <c r="I26" s="104">
        <v>1337</v>
      </c>
    </row>
    <row r="27" spans="1:241" ht="50.1" customHeight="1">
      <c r="A27" s="48"/>
      <c r="B27" s="8" t="s">
        <v>112</v>
      </c>
      <c r="C27" s="8"/>
      <c r="D27" s="52" t="s">
        <v>113</v>
      </c>
      <c r="E27" s="30">
        <v>0</v>
      </c>
      <c r="F27" s="30">
        <v>0</v>
      </c>
      <c r="G27" s="30">
        <v>0</v>
      </c>
      <c r="H27" s="30">
        <f t="shared" si="0"/>
        <v>0</v>
      </c>
      <c r="I27" s="104">
        <v>1340</v>
      </c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  <c r="CM27" s="49"/>
      <c r="CN27" s="49"/>
      <c r="CO27" s="49"/>
      <c r="CP27" s="49"/>
      <c r="CQ27" s="49"/>
      <c r="CR27" s="49"/>
      <c r="CS27" s="49"/>
      <c r="CT27" s="49"/>
      <c r="CU27" s="49"/>
      <c r="CV27" s="49"/>
      <c r="CW27" s="49"/>
      <c r="CX27" s="49"/>
      <c r="CY27" s="49"/>
      <c r="CZ27" s="49"/>
      <c r="DA27" s="49"/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  <c r="DQ27" s="49"/>
      <c r="DR27" s="49"/>
      <c r="DS27" s="49"/>
      <c r="DT27" s="49"/>
      <c r="DU27" s="49"/>
      <c r="DV27" s="49"/>
      <c r="DW27" s="49"/>
      <c r="DX27" s="49"/>
      <c r="DY27" s="49"/>
      <c r="DZ27" s="49"/>
      <c r="EA27" s="49"/>
      <c r="EB27" s="49"/>
      <c r="EC27" s="49"/>
      <c r="ED27" s="49"/>
      <c r="EE27" s="49"/>
      <c r="EF27" s="49"/>
      <c r="EG27" s="49"/>
      <c r="EH27" s="49"/>
      <c r="EI27" s="49"/>
      <c r="EJ27" s="49"/>
      <c r="EK27" s="49"/>
      <c r="EL27" s="49"/>
      <c r="EM27" s="49"/>
      <c r="EN27" s="49"/>
      <c r="EO27" s="49"/>
      <c r="EP27" s="49"/>
      <c r="EQ27" s="49"/>
      <c r="ER27" s="49"/>
      <c r="ES27" s="49"/>
      <c r="ET27" s="49"/>
      <c r="EU27" s="49"/>
      <c r="EV27" s="49"/>
      <c r="EW27" s="49"/>
      <c r="EX27" s="49"/>
      <c r="EY27" s="49"/>
      <c r="EZ27" s="49"/>
      <c r="FA27" s="49"/>
      <c r="FB27" s="49"/>
      <c r="FC27" s="49"/>
      <c r="FD27" s="49"/>
      <c r="FE27" s="49"/>
      <c r="FF27" s="49"/>
      <c r="FG27" s="49"/>
      <c r="FH27" s="49"/>
      <c r="FI27" s="49"/>
      <c r="FJ27" s="49"/>
      <c r="FK27" s="49"/>
      <c r="FL27" s="49"/>
      <c r="FM27" s="49"/>
      <c r="FN27" s="49"/>
      <c r="FO27" s="49"/>
      <c r="FP27" s="49"/>
      <c r="FQ27" s="49"/>
      <c r="FR27" s="49"/>
      <c r="FS27" s="49"/>
      <c r="FT27" s="49"/>
      <c r="FU27" s="49"/>
      <c r="FV27" s="49"/>
      <c r="FW27" s="49"/>
      <c r="FX27" s="49"/>
      <c r="FY27" s="49"/>
      <c r="FZ27" s="49"/>
      <c r="GA27" s="49"/>
      <c r="GB27" s="49"/>
      <c r="GC27" s="49"/>
      <c r="GD27" s="49"/>
      <c r="GE27" s="49"/>
      <c r="GF27" s="49"/>
      <c r="GG27" s="49"/>
      <c r="GH27" s="49"/>
      <c r="GI27" s="49"/>
      <c r="GJ27" s="49"/>
      <c r="GK27" s="49"/>
      <c r="GL27" s="49"/>
      <c r="GM27" s="49"/>
      <c r="GN27" s="49"/>
      <c r="GO27" s="49"/>
      <c r="GP27" s="49"/>
      <c r="GQ27" s="49"/>
      <c r="GR27" s="49"/>
      <c r="GS27" s="49"/>
      <c r="GT27" s="49"/>
      <c r="GU27" s="49"/>
      <c r="GV27" s="49"/>
      <c r="GW27" s="49"/>
      <c r="GX27" s="49"/>
      <c r="GY27" s="49"/>
      <c r="GZ27" s="49"/>
      <c r="HA27" s="49"/>
      <c r="HB27" s="49"/>
      <c r="HC27" s="49"/>
      <c r="HD27" s="49"/>
      <c r="HE27" s="49"/>
      <c r="HF27" s="49"/>
      <c r="HG27" s="49"/>
      <c r="HH27" s="49"/>
      <c r="HI27" s="49"/>
      <c r="HJ27" s="49"/>
      <c r="HK27" s="49"/>
      <c r="HL27" s="49"/>
      <c r="HM27" s="49"/>
      <c r="HN27" s="49"/>
      <c r="HO27" s="49"/>
      <c r="HP27" s="19"/>
      <c r="HQ27" s="19"/>
      <c r="HR27" s="19"/>
      <c r="HS27" s="19"/>
      <c r="HT27" s="19"/>
      <c r="HU27" s="19"/>
      <c r="HV27" s="19"/>
      <c r="HW27" s="19"/>
      <c r="HX27" s="19"/>
      <c r="HY27" s="49"/>
      <c r="HZ27" s="49"/>
      <c r="IA27" s="49"/>
      <c r="IB27" s="49"/>
      <c r="IC27" s="49"/>
      <c r="ID27" s="49"/>
      <c r="IE27" s="49"/>
      <c r="IF27" s="49"/>
      <c r="IG27" s="49"/>
    </row>
    <row r="28" spans="1:241" ht="50.1" customHeight="1">
      <c r="A28" s="48"/>
      <c r="B28" s="8" t="s">
        <v>114</v>
      </c>
      <c r="C28" s="8"/>
      <c r="D28" s="30" t="s">
        <v>115</v>
      </c>
      <c r="E28" s="30">
        <f>SUM(E29:E31)</f>
        <v>1252402360</v>
      </c>
      <c r="F28" s="30">
        <f>SUM(F29:F31)</f>
        <v>3207870077</v>
      </c>
      <c r="G28" s="30">
        <f>SUM(G29:G31)</f>
        <v>0</v>
      </c>
      <c r="H28" s="30">
        <f t="shared" si="0"/>
        <v>4460272437</v>
      </c>
      <c r="I28" s="104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49"/>
      <c r="AJ28" s="49"/>
      <c r="AK28" s="49"/>
      <c r="AL28" s="49"/>
      <c r="AM28" s="49"/>
      <c r="AN28" s="49"/>
      <c r="AO28" s="49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  <c r="CM28" s="49"/>
      <c r="CN28" s="49"/>
      <c r="CO28" s="49"/>
      <c r="CP28" s="49"/>
      <c r="CQ28" s="49"/>
      <c r="CR28" s="49"/>
      <c r="CS28" s="49"/>
      <c r="CT28" s="49"/>
      <c r="CU28" s="49"/>
      <c r="CV28" s="49"/>
      <c r="CW28" s="49"/>
      <c r="CX28" s="49"/>
      <c r="CY28" s="49"/>
      <c r="CZ28" s="49"/>
      <c r="DA28" s="49"/>
      <c r="DB28" s="49"/>
      <c r="DC28" s="49"/>
      <c r="DD28" s="49"/>
      <c r="DE28" s="49"/>
      <c r="DF28" s="49"/>
      <c r="DG28" s="49"/>
      <c r="DH28" s="49"/>
      <c r="DI28" s="49"/>
      <c r="DJ28" s="49"/>
      <c r="DK28" s="49"/>
      <c r="DL28" s="49"/>
      <c r="DM28" s="49"/>
      <c r="DN28" s="49"/>
      <c r="DO28" s="49"/>
      <c r="DP28" s="49"/>
      <c r="DQ28" s="49"/>
      <c r="DR28" s="49"/>
      <c r="DS28" s="49"/>
      <c r="DT28" s="49"/>
      <c r="DU28" s="49"/>
      <c r="DV28" s="49"/>
      <c r="DW28" s="49"/>
      <c r="DX28" s="49"/>
      <c r="DY28" s="49"/>
      <c r="DZ28" s="49"/>
      <c r="EA28" s="49"/>
      <c r="EB28" s="49"/>
      <c r="EC28" s="49"/>
      <c r="ED28" s="49"/>
      <c r="EE28" s="49"/>
      <c r="EF28" s="49"/>
      <c r="EG28" s="49"/>
      <c r="EH28" s="49"/>
      <c r="EI28" s="49"/>
      <c r="EJ28" s="49"/>
      <c r="EK28" s="49"/>
      <c r="EL28" s="49"/>
      <c r="EM28" s="49"/>
      <c r="EN28" s="49"/>
      <c r="EO28" s="49"/>
      <c r="EP28" s="49"/>
      <c r="EQ28" s="49"/>
      <c r="ER28" s="49"/>
      <c r="ES28" s="49"/>
      <c r="ET28" s="49"/>
      <c r="EU28" s="49"/>
      <c r="EV28" s="49"/>
      <c r="EW28" s="49"/>
      <c r="EX28" s="49"/>
      <c r="EY28" s="49"/>
      <c r="EZ28" s="49"/>
      <c r="FA28" s="49"/>
      <c r="FB28" s="49"/>
      <c r="FC28" s="49"/>
      <c r="FD28" s="49"/>
      <c r="FE28" s="49"/>
      <c r="FF28" s="49"/>
      <c r="FG28" s="49"/>
      <c r="FH28" s="49"/>
      <c r="FI28" s="49"/>
      <c r="FJ28" s="49"/>
      <c r="FK28" s="49"/>
      <c r="FL28" s="49"/>
      <c r="FM28" s="49"/>
      <c r="FN28" s="49"/>
      <c r="FO28" s="49"/>
      <c r="FP28" s="49"/>
      <c r="FQ28" s="49"/>
      <c r="FR28" s="49"/>
      <c r="FS28" s="49"/>
      <c r="FT28" s="49"/>
      <c r="FU28" s="49"/>
      <c r="FV28" s="49"/>
      <c r="FW28" s="49"/>
      <c r="FX28" s="49"/>
      <c r="FY28" s="49"/>
      <c r="FZ28" s="49"/>
      <c r="GA28" s="49"/>
      <c r="GB28" s="49"/>
      <c r="GC28" s="49"/>
      <c r="GD28" s="49"/>
      <c r="GE28" s="49"/>
      <c r="GF28" s="49"/>
      <c r="GG28" s="49"/>
      <c r="GH28" s="49"/>
      <c r="GI28" s="49"/>
      <c r="GJ28" s="49"/>
      <c r="GK28" s="49"/>
      <c r="GL28" s="49"/>
      <c r="GM28" s="49"/>
      <c r="GN28" s="49"/>
      <c r="GO28" s="49"/>
      <c r="GP28" s="49"/>
      <c r="GQ28" s="49"/>
      <c r="GR28" s="49"/>
      <c r="GS28" s="49"/>
      <c r="GT28" s="49"/>
      <c r="GU28" s="49"/>
      <c r="GV28" s="49"/>
      <c r="GW28" s="49"/>
      <c r="GX28" s="49"/>
      <c r="GY28" s="49"/>
      <c r="GZ28" s="49"/>
      <c r="HA28" s="49"/>
      <c r="HB28" s="49"/>
      <c r="HC28" s="49"/>
      <c r="HD28" s="49"/>
      <c r="HE28" s="49"/>
      <c r="HF28" s="49"/>
      <c r="HG28" s="49"/>
      <c r="HH28" s="49"/>
      <c r="HI28" s="49"/>
      <c r="HJ28" s="49"/>
      <c r="HK28" s="49"/>
      <c r="HL28" s="49"/>
      <c r="HM28" s="49"/>
      <c r="HN28" s="49"/>
      <c r="HO28" s="49"/>
      <c r="HP28" s="19"/>
      <c r="HQ28" s="19"/>
      <c r="HR28" s="19"/>
      <c r="HS28" s="19"/>
      <c r="HT28" s="19"/>
      <c r="HU28" s="19"/>
      <c r="HV28" s="19"/>
      <c r="HW28" s="19"/>
      <c r="HX28" s="19"/>
      <c r="HY28" s="49"/>
      <c r="HZ28" s="49"/>
      <c r="IA28" s="49"/>
      <c r="IB28" s="49"/>
      <c r="IC28" s="49"/>
      <c r="ID28" s="49"/>
      <c r="IE28" s="49"/>
      <c r="IF28" s="49"/>
      <c r="IG28" s="49"/>
    </row>
    <row r="29" spans="1:241" ht="50.1" customHeight="1">
      <c r="A29" s="48"/>
      <c r="B29" s="16"/>
      <c r="C29" s="53" t="s">
        <v>116</v>
      </c>
      <c r="D29" s="54" t="s">
        <v>261</v>
      </c>
      <c r="E29" s="31">
        <f>1080000+26597795+8503937+31590000+430071060+684786825+69772743</f>
        <v>1252402360</v>
      </c>
      <c r="F29" s="31">
        <v>0</v>
      </c>
      <c r="G29" s="31">
        <v>0</v>
      </c>
      <c r="H29" s="31">
        <f t="shared" si="0"/>
        <v>1252402360</v>
      </c>
      <c r="I29" s="104">
        <v>1351</v>
      </c>
    </row>
    <row r="30" spans="1:241" ht="70.150000000000006" customHeight="1">
      <c r="A30" s="48"/>
      <c r="B30" s="16"/>
      <c r="C30" s="53" t="s">
        <v>117</v>
      </c>
      <c r="D30" s="54" t="s">
        <v>119</v>
      </c>
      <c r="E30" s="31">
        <v>0</v>
      </c>
      <c r="F30" s="31">
        <f>1090735456+127901551+5792000+141741711</f>
        <v>1366170718</v>
      </c>
      <c r="G30" s="31">
        <v>0</v>
      </c>
      <c r="H30" s="191">
        <f t="shared" si="0"/>
        <v>1366170718</v>
      </c>
      <c r="I30" s="105" t="s">
        <v>281</v>
      </c>
      <c r="L30" s="383" t="s">
        <v>500</v>
      </c>
    </row>
    <row r="31" spans="1:241" ht="62.45" customHeight="1">
      <c r="A31" s="48"/>
      <c r="B31" s="16"/>
      <c r="C31" s="53" t="s">
        <v>118</v>
      </c>
      <c r="D31" s="54" t="s">
        <v>234</v>
      </c>
      <c r="E31" s="31">
        <v>0</v>
      </c>
      <c r="F31" s="31">
        <f>1841699359</f>
        <v>1841699359</v>
      </c>
      <c r="G31" s="31">
        <v>0</v>
      </c>
      <c r="H31" s="191">
        <f>SUM(E31:G31)</f>
        <v>1841699359</v>
      </c>
      <c r="I31" s="105" t="s">
        <v>281</v>
      </c>
      <c r="L31" s="383"/>
    </row>
    <row r="32" spans="1:241" ht="50.1" customHeight="1">
      <c r="A32" s="48"/>
      <c r="B32" s="8" t="s">
        <v>120</v>
      </c>
      <c r="C32" s="8"/>
      <c r="D32" s="30" t="s">
        <v>121</v>
      </c>
      <c r="E32" s="30">
        <v>0</v>
      </c>
      <c r="F32" s="30">
        <v>0</v>
      </c>
      <c r="G32" s="30">
        <v>0</v>
      </c>
      <c r="H32" s="30">
        <f t="shared" si="0"/>
        <v>0</v>
      </c>
      <c r="I32" s="104">
        <v>1362</v>
      </c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19"/>
      <c r="HQ32" s="19"/>
      <c r="HR32" s="19"/>
      <c r="HS32" s="19"/>
      <c r="HT32" s="19"/>
      <c r="HU32" s="19"/>
      <c r="HV32" s="19"/>
      <c r="HW32" s="19"/>
      <c r="HX32" s="19"/>
      <c r="HY32" s="49"/>
      <c r="HZ32" s="49"/>
      <c r="IA32" s="49"/>
      <c r="IB32" s="49"/>
      <c r="IC32" s="49"/>
      <c r="ID32" s="49"/>
      <c r="IE32" s="49"/>
      <c r="IF32" s="49"/>
      <c r="IG32" s="49"/>
    </row>
    <row r="33" spans="1:241" ht="50.1" customHeight="1">
      <c r="A33" s="48"/>
      <c r="B33" s="8" t="s">
        <v>122</v>
      </c>
      <c r="C33" s="8"/>
      <c r="D33" s="30" t="s">
        <v>123</v>
      </c>
      <c r="E33" s="30">
        <v>0</v>
      </c>
      <c r="F33" s="30">
        <v>0</v>
      </c>
      <c r="G33" s="30">
        <v>0</v>
      </c>
      <c r="H33" s="30">
        <f t="shared" si="0"/>
        <v>0</v>
      </c>
      <c r="I33" s="104">
        <v>1370</v>
      </c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19"/>
      <c r="HQ33" s="19"/>
      <c r="HR33" s="19"/>
      <c r="HS33" s="19"/>
      <c r="HT33" s="19"/>
      <c r="HU33" s="19"/>
      <c r="HV33" s="19"/>
      <c r="HW33" s="19"/>
      <c r="HX33" s="19"/>
      <c r="HY33" s="49"/>
      <c r="HZ33" s="49"/>
      <c r="IA33" s="49"/>
      <c r="IB33" s="49"/>
      <c r="IC33" s="49"/>
      <c r="ID33" s="49"/>
      <c r="IE33" s="49"/>
      <c r="IF33" s="49"/>
      <c r="IG33" s="49"/>
    </row>
    <row r="34" spans="1:241" ht="50.1" customHeight="1">
      <c r="A34" s="48"/>
      <c r="B34" s="8" t="s">
        <v>124</v>
      </c>
      <c r="C34" s="8"/>
      <c r="D34" s="30" t="s">
        <v>125</v>
      </c>
      <c r="E34" s="30">
        <v>0</v>
      </c>
      <c r="F34" s="30">
        <v>0</v>
      </c>
      <c r="G34" s="30">
        <v>0</v>
      </c>
      <c r="H34" s="30">
        <f t="shared" si="0"/>
        <v>0</v>
      </c>
      <c r="I34" s="104">
        <v>1380</v>
      </c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  <c r="CM34" s="49"/>
      <c r="CN34" s="49"/>
      <c r="CO34" s="49"/>
      <c r="CP34" s="49"/>
      <c r="CQ34" s="49"/>
      <c r="CR34" s="49"/>
      <c r="CS34" s="49"/>
      <c r="CT34" s="49"/>
      <c r="CU34" s="49"/>
      <c r="CV34" s="49"/>
      <c r="CW34" s="49"/>
      <c r="CX34" s="49"/>
      <c r="CY34" s="49"/>
      <c r="CZ34" s="49"/>
      <c r="DA34" s="49"/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  <c r="DQ34" s="49"/>
      <c r="DR34" s="49"/>
      <c r="DS34" s="49"/>
      <c r="DT34" s="49"/>
      <c r="DU34" s="49"/>
      <c r="DV34" s="49"/>
      <c r="DW34" s="49"/>
      <c r="DX34" s="49"/>
      <c r="DY34" s="49"/>
      <c r="DZ34" s="49"/>
      <c r="EA34" s="49"/>
      <c r="EB34" s="49"/>
      <c r="EC34" s="49"/>
      <c r="ED34" s="49"/>
      <c r="EE34" s="49"/>
      <c r="EF34" s="49"/>
      <c r="EG34" s="49"/>
      <c r="EH34" s="49"/>
      <c r="EI34" s="49"/>
      <c r="EJ34" s="49"/>
      <c r="EK34" s="49"/>
      <c r="EL34" s="49"/>
      <c r="EM34" s="49"/>
      <c r="EN34" s="49"/>
      <c r="EO34" s="49"/>
      <c r="EP34" s="49"/>
      <c r="EQ34" s="49"/>
      <c r="ER34" s="49"/>
      <c r="ES34" s="49"/>
      <c r="ET34" s="49"/>
      <c r="EU34" s="49"/>
      <c r="EV34" s="49"/>
      <c r="EW34" s="49"/>
      <c r="EX34" s="49"/>
      <c r="EY34" s="49"/>
      <c r="EZ34" s="49"/>
      <c r="FA34" s="49"/>
      <c r="FB34" s="49"/>
      <c r="FC34" s="49"/>
      <c r="FD34" s="49"/>
      <c r="FE34" s="49"/>
      <c r="FF34" s="49"/>
      <c r="FG34" s="49"/>
      <c r="FH34" s="49"/>
      <c r="FI34" s="49"/>
      <c r="FJ34" s="49"/>
      <c r="FK34" s="49"/>
      <c r="FL34" s="49"/>
      <c r="FM34" s="49"/>
      <c r="FN34" s="49"/>
      <c r="FO34" s="49"/>
      <c r="FP34" s="49"/>
      <c r="FQ34" s="49"/>
      <c r="FR34" s="49"/>
      <c r="FS34" s="49"/>
      <c r="FT34" s="49"/>
      <c r="FU34" s="49"/>
      <c r="FV34" s="49"/>
      <c r="FW34" s="49"/>
      <c r="FX34" s="49"/>
      <c r="FY34" s="49"/>
      <c r="FZ34" s="49"/>
      <c r="GA34" s="49"/>
      <c r="GB34" s="49"/>
      <c r="GC34" s="49"/>
      <c r="GD34" s="49"/>
      <c r="GE34" s="49"/>
      <c r="GF34" s="49"/>
      <c r="GG34" s="49"/>
      <c r="GH34" s="49"/>
      <c r="GI34" s="49"/>
      <c r="GJ34" s="49"/>
      <c r="GK34" s="49"/>
      <c r="GL34" s="49"/>
      <c r="GM34" s="49"/>
      <c r="GN34" s="49"/>
      <c r="GO34" s="49"/>
      <c r="GP34" s="49"/>
      <c r="GQ34" s="49"/>
      <c r="GR34" s="49"/>
      <c r="GS34" s="49"/>
      <c r="GT34" s="49"/>
      <c r="GU34" s="49"/>
      <c r="GV34" s="49"/>
      <c r="GW34" s="49"/>
      <c r="GX34" s="49"/>
      <c r="GY34" s="49"/>
      <c r="GZ34" s="49"/>
      <c r="HA34" s="49"/>
      <c r="HB34" s="49"/>
      <c r="HC34" s="49"/>
      <c r="HD34" s="49"/>
      <c r="HE34" s="49"/>
      <c r="HF34" s="49"/>
      <c r="HG34" s="49"/>
      <c r="HH34" s="49"/>
      <c r="HI34" s="49"/>
      <c r="HJ34" s="49"/>
      <c r="HK34" s="49"/>
      <c r="HL34" s="49"/>
      <c r="HM34" s="49"/>
      <c r="HN34" s="49"/>
      <c r="HO34" s="49"/>
      <c r="HP34" s="19"/>
      <c r="HQ34" s="19"/>
      <c r="HR34" s="19"/>
      <c r="HS34" s="19"/>
      <c r="HT34" s="19"/>
      <c r="HU34" s="19"/>
      <c r="HV34" s="19"/>
      <c r="HW34" s="19"/>
      <c r="HX34" s="19"/>
      <c r="HY34" s="49"/>
      <c r="HZ34" s="49"/>
      <c r="IA34" s="49"/>
      <c r="IB34" s="49"/>
      <c r="IC34" s="49"/>
      <c r="ID34" s="49"/>
      <c r="IE34" s="49"/>
      <c r="IF34" s="49"/>
      <c r="IG34" s="49"/>
    </row>
    <row r="35" spans="1:241" ht="50.1" customHeight="1">
      <c r="A35" s="48"/>
      <c r="B35" s="8" t="s">
        <v>126</v>
      </c>
      <c r="C35" s="8"/>
      <c r="D35" s="17" t="s">
        <v>127</v>
      </c>
      <c r="E35" s="30">
        <f>SUM(E36:E40)</f>
        <v>3750000000</v>
      </c>
      <c r="F35" s="30">
        <f>SUM(F36:F40)</f>
        <v>0</v>
      </c>
      <c r="G35" s="30">
        <f>SUM(G36:G40)</f>
        <v>0</v>
      </c>
      <c r="H35" s="30">
        <f t="shared" si="0"/>
        <v>3750000000</v>
      </c>
      <c r="I35" s="104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19"/>
      <c r="HQ35" s="19"/>
      <c r="HR35" s="19"/>
      <c r="HS35" s="19"/>
      <c r="HT35" s="19"/>
      <c r="HU35" s="19"/>
      <c r="HV35" s="19"/>
      <c r="HW35" s="19"/>
      <c r="HX35" s="19"/>
      <c r="HY35" s="49"/>
      <c r="HZ35" s="49"/>
      <c r="IA35" s="49"/>
      <c r="IB35" s="49"/>
      <c r="IC35" s="49"/>
      <c r="ID35" s="49"/>
      <c r="IE35" s="49"/>
      <c r="IF35" s="49"/>
      <c r="IG35" s="49"/>
    </row>
    <row r="36" spans="1:241" ht="50.1" customHeight="1">
      <c r="A36" s="48"/>
      <c r="B36" s="16"/>
      <c r="C36" s="16" t="s">
        <v>128</v>
      </c>
      <c r="D36" s="31" t="s">
        <v>129</v>
      </c>
      <c r="E36" s="35">
        <v>0</v>
      </c>
      <c r="F36" s="31">
        <v>0</v>
      </c>
      <c r="G36" s="31">
        <v>0</v>
      </c>
      <c r="H36" s="31">
        <f t="shared" si="0"/>
        <v>0</v>
      </c>
      <c r="I36" s="104">
        <v>1391</v>
      </c>
    </row>
    <row r="37" spans="1:241" ht="50.1" customHeight="1">
      <c r="A37" s="48"/>
      <c r="B37" s="16"/>
      <c r="C37" s="16" t="s">
        <v>130</v>
      </c>
      <c r="D37" s="31" t="s">
        <v>131</v>
      </c>
      <c r="E37" s="35">
        <v>0</v>
      </c>
      <c r="F37" s="31">
        <v>0</v>
      </c>
      <c r="G37" s="31">
        <v>0</v>
      </c>
      <c r="H37" s="31">
        <f t="shared" si="0"/>
        <v>0</v>
      </c>
      <c r="I37" s="104">
        <v>1392</v>
      </c>
    </row>
    <row r="38" spans="1:241" s="121" customFormat="1" ht="50.1" customHeight="1">
      <c r="A38" s="51"/>
      <c r="B38" s="16"/>
      <c r="C38" s="16" t="s">
        <v>132</v>
      </c>
      <c r="D38" s="35" t="s">
        <v>133</v>
      </c>
      <c r="E38" s="31">
        <v>0</v>
      </c>
      <c r="F38" s="31">
        <v>0</v>
      </c>
      <c r="G38" s="31">
        <v>0</v>
      </c>
      <c r="H38" s="31">
        <f t="shared" si="0"/>
        <v>0</v>
      </c>
      <c r="I38" s="104">
        <v>1393</v>
      </c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37"/>
      <c r="BC38" s="37"/>
      <c r="BD38" s="37"/>
      <c r="BE38" s="37"/>
      <c r="BF38" s="37"/>
      <c r="BG38" s="37"/>
      <c r="BH38" s="37"/>
      <c r="BI38" s="37"/>
      <c r="BJ38" s="37"/>
      <c r="BK38" s="37"/>
      <c r="BL38" s="37"/>
      <c r="BM38" s="37"/>
      <c r="BN38" s="37"/>
      <c r="BO38" s="37"/>
      <c r="BP38" s="37"/>
      <c r="BQ38" s="37"/>
      <c r="BR38" s="37"/>
      <c r="BS38" s="37"/>
      <c r="BT38" s="37"/>
      <c r="BU38" s="37"/>
      <c r="BV38" s="37"/>
      <c r="BW38" s="37"/>
      <c r="BX38" s="37"/>
      <c r="BY38" s="37"/>
      <c r="BZ38" s="37"/>
      <c r="CA38" s="37"/>
      <c r="CB38" s="37"/>
      <c r="CC38" s="37"/>
      <c r="CD38" s="37"/>
      <c r="CE38" s="37"/>
      <c r="CF38" s="37"/>
      <c r="CG38" s="37"/>
      <c r="CH38" s="37"/>
      <c r="CI38" s="37"/>
      <c r="CJ38" s="37"/>
      <c r="CK38" s="37"/>
      <c r="CL38" s="37"/>
      <c r="CM38" s="37"/>
      <c r="CN38" s="37"/>
      <c r="CO38" s="37"/>
      <c r="CP38" s="37"/>
      <c r="CQ38" s="37"/>
      <c r="CR38" s="37"/>
      <c r="CS38" s="37"/>
      <c r="CT38" s="37"/>
      <c r="CU38" s="37"/>
      <c r="CV38" s="37"/>
      <c r="CW38" s="37"/>
      <c r="CX38" s="37"/>
      <c r="CY38" s="37"/>
      <c r="CZ38" s="37"/>
      <c r="DA38" s="37"/>
      <c r="DB38" s="37"/>
      <c r="DC38" s="37"/>
      <c r="DD38" s="37"/>
      <c r="DE38" s="37"/>
      <c r="DF38" s="37"/>
      <c r="DG38" s="37"/>
      <c r="DH38" s="37"/>
      <c r="DI38" s="37"/>
      <c r="DJ38" s="37"/>
      <c r="DK38" s="37"/>
      <c r="DL38" s="37"/>
      <c r="DM38" s="37"/>
      <c r="DN38" s="37"/>
      <c r="DO38" s="37"/>
      <c r="DP38" s="37"/>
      <c r="DQ38" s="37"/>
      <c r="DR38" s="37"/>
      <c r="DS38" s="37"/>
      <c r="DT38" s="37"/>
      <c r="DU38" s="37"/>
      <c r="DV38" s="37"/>
      <c r="DW38" s="37"/>
      <c r="DX38" s="37"/>
      <c r="DY38" s="37"/>
      <c r="DZ38" s="37"/>
      <c r="EA38" s="37"/>
      <c r="EB38" s="37"/>
      <c r="EC38" s="37"/>
      <c r="ED38" s="37"/>
      <c r="EE38" s="37"/>
      <c r="EF38" s="37"/>
      <c r="EG38" s="37"/>
      <c r="EH38" s="37"/>
      <c r="EI38" s="37"/>
      <c r="EJ38" s="37"/>
      <c r="EK38" s="37"/>
      <c r="EL38" s="37"/>
      <c r="EM38" s="37"/>
      <c r="EN38" s="37"/>
      <c r="EO38" s="37"/>
      <c r="EP38" s="37"/>
      <c r="EQ38" s="37"/>
      <c r="ER38" s="37"/>
      <c r="ES38" s="37"/>
      <c r="ET38" s="37"/>
      <c r="EU38" s="37"/>
      <c r="EV38" s="37"/>
      <c r="EW38" s="37"/>
      <c r="EX38" s="37"/>
      <c r="EY38" s="37"/>
      <c r="EZ38" s="37"/>
      <c r="FA38" s="37"/>
      <c r="FB38" s="37"/>
      <c r="FC38" s="37"/>
      <c r="FD38" s="37"/>
      <c r="FE38" s="37"/>
      <c r="FF38" s="37"/>
      <c r="FG38" s="37"/>
      <c r="FH38" s="37"/>
      <c r="FI38" s="37"/>
      <c r="FJ38" s="37"/>
      <c r="FK38" s="37"/>
      <c r="FL38" s="37"/>
      <c r="FM38" s="37"/>
      <c r="FN38" s="37"/>
      <c r="FO38" s="37"/>
      <c r="FP38" s="37"/>
      <c r="FQ38" s="37"/>
      <c r="FR38" s="37"/>
      <c r="FS38" s="37"/>
      <c r="FT38" s="37"/>
      <c r="FU38" s="37"/>
      <c r="FV38" s="37"/>
      <c r="FW38" s="37"/>
      <c r="FX38" s="37"/>
      <c r="FY38" s="37"/>
      <c r="FZ38" s="37"/>
      <c r="GA38" s="37"/>
      <c r="GB38" s="37"/>
      <c r="GC38" s="37"/>
      <c r="GD38" s="37"/>
      <c r="GE38" s="37"/>
      <c r="GF38" s="37"/>
      <c r="GG38" s="37"/>
      <c r="GH38" s="37"/>
      <c r="GI38" s="37"/>
      <c r="GJ38" s="37"/>
      <c r="GK38" s="37"/>
      <c r="GL38" s="37"/>
      <c r="GM38" s="37"/>
      <c r="GN38" s="37"/>
      <c r="GO38" s="37"/>
      <c r="GP38" s="37"/>
      <c r="GQ38" s="37"/>
      <c r="GR38" s="37"/>
      <c r="GS38" s="37"/>
      <c r="GT38" s="37"/>
      <c r="GU38" s="37"/>
      <c r="GV38" s="37"/>
      <c r="GW38" s="37"/>
      <c r="GX38" s="37"/>
      <c r="GY38" s="37"/>
      <c r="GZ38" s="37"/>
      <c r="HA38" s="37"/>
      <c r="HB38" s="37"/>
      <c r="HC38" s="37"/>
      <c r="HD38" s="37"/>
      <c r="HE38" s="37"/>
      <c r="HF38" s="37"/>
      <c r="HG38" s="37"/>
      <c r="HH38" s="37"/>
      <c r="HI38" s="37"/>
      <c r="HJ38" s="37"/>
      <c r="HK38" s="37"/>
      <c r="HL38" s="37"/>
      <c r="HM38" s="37"/>
      <c r="HN38" s="37"/>
      <c r="HO38" s="37"/>
    </row>
    <row r="39" spans="1:241" s="121" customFormat="1" ht="50.1" customHeight="1">
      <c r="A39" s="51"/>
      <c r="B39" s="16"/>
      <c r="C39" s="16" t="s">
        <v>134</v>
      </c>
      <c r="D39" s="35" t="s">
        <v>135</v>
      </c>
      <c r="E39" s="31">
        <v>3750000000</v>
      </c>
      <c r="F39" s="31">
        <v>0</v>
      </c>
      <c r="G39" s="31">
        <v>0</v>
      </c>
      <c r="H39" s="31">
        <f t="shared" si="0"/>
        <v>3750000000</v>
      </c>
      <c r="I39" s="104">
        <v>1394</v>
      </c>
      <c r="J39" s="174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37"/>
      <c r="BR39" s="37"/>
      <c r="BS39" s="37"/>
      <c r="BT39" s="37"/>
      <c r="BU39" s="37"/>
      <c r="BV39" s="37"/>
      <c r="BW39" s="37"/>
      <c r="BX39" s="37"/>
      <c r="BY39" s="37"/>
      <c r="BZ39" s="37"/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37"/>
      <c r="CP39" s="37"/>
      <c r="CQ39" s="37"/>
      <c r="CR39" s="37"/>
      <c r="CS39" s="37"/>
      <c r="CT39" s="37"/>
      <c r="CU39" s="37"/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  <c r="DY39" s="37"/>
      <c r="DZ39" s="37"/>
      <c r="EA39" s="37"/>
      <c r="EB39" s="37"/>
      <c r="EC39" s="37"/>
      <c r="ED39" s="37"/>
      <c r="EE39" s="37"/>
      <c r="EF39" s="37"/>
      <c r="EG39" s="37"/>
      <c r="EH39" s="37"/>
      <c r="EI39" s="37"/>
      <c r="EJ39" s="37"/>
      <c r="EK39" s="37"/>
      <c r="EL39" s="37"/>
      <c r="EM39" s="37"/>
      <c r="EN39" s="37"/>
      <c r="EO39" s="37"/>
      <c r="EP39" s="37"/>
      <c r="EQ39" s="37"/>
      <c r="ER39" s="37"/>
      <c r="ES39" s="37"/>
      <c r="ET39" s="37"/>
      <c r="EU39" s="37"/>
      <c r="EV39" s="37"/>
      <c r="EW39" s="37"/>
      <c r="EX39" s="37"/>
      <c r="EY39" s="37"/>
      <c r="EZ39" s="37"/>
      <c r="FA39" s="37"/>
      <c r="FB39" s="37"/>
      <c r="FC39" s="37"/>
      <c r="FD39" s="37"/>
      <c r="FE39" s="37"/>
      <c r="FF39" s="37"/>
      <c r="FG39" s="37"/>
      <c r="FH39" s="37"/>
      <c r="FI39" s="37"/>
      <c r="FJ39" s="37"/>
      <c r="FK39" s="37"/>
      <c r="FL39" s="37"/>
      <c r="FM39" s="37"/>
      <c r="FN39" s="37"/>
      <c r="FO39" s="37"/>
      <c r="FP39" s="37"/>
      <c r="FQ39" s="37"/>
      <c r="FR39" s="37"/>
      <c r="FS39" s="37"/>
      <c r="FT39" s="37"/>
      <c r="FU39" s="37"/>
      <c r="FV39" s="37"/>
      <c r="FW39" s="37"/>
      <c r="FX39" s="37"/>
      <c r="FY39" s="37"/>
      <c r="FZ39" s="37"/>
      <c r="GA39" s="37"/>
      <c r="GB39" s="37"/>
      <c r="GC39" s="37"/>
      <c r="GD39" s="37"/>
      <c r="GE39" s="37"/>
      <c r="GF39" s="37"/>
      <c r="GG39" s="37"/>
      <c r="GH39" s="37"/>
      <c r="GI39" s="37"/>
      <c r="GJ39" s="37"/>
      <c r="GK39" s="37"/>
      <c r="GL39" s="37"/>
      <c r="GM39" s="37"/>
      <c r="GN39" s="37"/>
      <c r="GO39" s="37"/>
      <c r="GP39" s="37"/>
      <c r="GQ39" s="37"/>
      <c r="GR39" s="37"/>
      <c r="GS39" s="37"/>
      <c r="GT39" s="37"/>
      <c r="GU39" s="37"/>
      <c r="GV39" s="37"/>
      <c r="GW39" s="37"/>
      <c r="GX39" s="37"/>
      <c r="GY39" s="37"/>
      <c r="GZ39" s="37"/>
      <c r="HA39" s="37"/>
      <c r="HB39" s="37"/>
      <c r="HC39" s="37"/>
      <c r="HD39" s="37"/>
      <c r="HE39" s="37"/>
      <c r="HF39" s="37"/>
      <c r="HG39" s="37"/>
      <c r="HH39" s="37"/>
      <c r="HI39" s="37"/>
      <c r="HJ39" s="37"/>
      <c r="HK39" s="37"/>
      <c r="HL39" s="37"/>
      <c r="HM39" s="37"/>
      <c r="HN39" s="37"/>
      <c r="HO39" s="37"/>
    </row>
    <row r="40" spans="1:241" s="121" customFormat="1" ht="50.1" customHeight="1">
      <c r="A40" s="158"/>
      <c r="B40" s="159"/>
      <c r="C40" s="160" t="s">
        <v>262</v>
      </c>
      <c r="D40" s="161" t="s">
        <v>263</v>
      </c>
      <c r="E40" s="31">
        <v>0</v>
      </c>
      <c r="F40" s="31">
        <v>0</v>
      </c>
      <c r="G40" s="31">
        <v>0</v>
      </c>
      <c r="H40" s="31">
        <f t="shared" si="0"/>
        <v>0</v>
      </c>
      <c r="I40" s="104">
        <v>1395</v>
      </c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</row>
    <row r="41" spans="1:241" s="121" customFormat="1" ht="50.1" customHeight="1">
      <c r="A41" s="180"/>
      <c r="B41" s="181" t="s">
        <v>336</v>
      </c>
      <c r="C41" s="182"/>
      <c r="D41" s="183" t="s">
        <v>337</v>
      </c>
      <c r="E41" s="184">
        <v>0</v>
      </c>
      <c r="F41" s="185">
        <v>0</v>
      </c>
      <c r="G41" s="185">
        <v>0</v>
      </c>
      <c r="H41" s="185">
        <f t="shared" si="0"/>
        <v>0</v>
      </c>
      <c r="I41" s="186">
        <v>1310</v>
      </c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</row>
    <row r="42" spans="1:241" s="121" customFormat="1" ht="50.1" customHeight="1">
      <c r="A42" s="80"/>
      <c r="B42" s="189" t="s">
        <v>534</v>
      </c>
      <c r="C42" s="162"/>
      <c r="D42" s="163" t="s">
        <v>535</v>
      </c>
      <c r="E42" s="57">
        <v>0</v>
      </c>
      <c r="F42" s="57">
        <v>0</v>
      </c>
      <c r="G42" s="57">
        <v>0</v>
      </c>
      <c r="H42" s="57">
        <f t="shared" si="0"/>
        <v>0</v>
      </c>
      <c r="I42" s="104">
        <v>1301</v>
      </c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</row>
    <row r="43" spans="1:241" ht="60" customHeight="1">
      <c r="A43" s="386" t="s">
        <v>136</v>
      </c>
      <c r="B43" s="387"/>
      <c r="C43" s="387"/>
      <c r="D43" s="388"/>
      <c r="E43" s="187">
        <f>E10+E17+E18+E27+E28+E32+E33+E34+E35+E41+E42</f>
        <v>7817572842</v>
      </c>
      <c r="F43" s="187">
        <f>F10+F17+F18+F27+F28+F32+F33+F34+F35+F41+F42</f>
        <v>3207870077</v>
      </c>
      <c r="G43" s="187">
        <f>G10+G17+G18+G27+G28+G32+G33+G34+G35+G41+G42</f>
        <v>0</v>
      </c>
      <c r="H43" s="187">
        <f t="shared" si="0"/>
        <v>11025442919</v>
      </c>
      <c r="I43" s="188"/>
    </row>
  </sheetData>
  <mergeCells count="13">
    <mergeCell ref="L30:L31"/>
    <mergeCell ref="E8:G8"/>
    <mergeCell ref="H8:H9"/>
    <mergeCell ref="A43:D43"/>
    <mergeCell ref="A8:A9"/>
    <mergeCell ref="B8:B9"/>
    <mergeCell ref="A1:I1"/>
    <mergeCell ref="A2:I2"/>
    <mergeCell ref="A4:I4"/>
    <mergeCell ref="A5:I5"/>
    <mergeCell ref="C8:C9"/>
    <mergeCell ref="I8:I9"/>
    <mergeCell ref="D8:D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35" pageOrder="overThenDown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17"/>
  <sheetViews>
    <sheetView view="pageBreakPreview" zoomScale="50" zoomScaleNormal="80" zoomScaleSheetLayoutView="50" workbookViewId="0">
      <selection sqref="A1:I1"/>
    </sheetView>
  </sheetViews>
  <sheetFormatPr defaultColWidth="9.28515625" defaultRowHeight="18"/>
  <cols>
    <col min="1" max="2" width="9" style="25" customWidth="1"/>
    <col min="3" max="3" width="13.140625" style="25" customWidth="1"/>
    <col min="4" max="4" width="98.7109375" style="25" customWidth="1"/>
    <col min="5" max="5" width="22.28515625" style="25" customWidth="1"/>
    <col min="6" max="6" width="20.42578125" style="25" customWidth="1"/>
    <col min="7" max="7" width="23.7109375" style="25" customWidth="1"/>
    <col min="8" max="8" width="18.42578125" style="25" customWidth="1"/>
    <col min="9" max="9" width="20.28515625" style="101" customWidth="1"/>
    <col min="10" max="222" width="9.42578125" style="25" customWidth="1"/>
  </cols>
  <sheetData>
    <row r="1" spans="1:240" ht="35.1" customHeight="1">
      <c r="A1" s="288" t="s">
        <v>593</v>
      </c>
      <c r="B1" s="288"/>
      <c r="C1" s="288"/>
      <c r="D1" s="288"/>
      <c r="E1" s="288"/>
      <c r="F1" s="288"/>
      <c r="G1" s="288"/>
      <c r="H1" s="288"/>
      <c r="I1" s="288"/>
    </row>
    <row r="2" spans="1:240" ht="30" customHeight="1">
      <c r="A2" s="369"/>
      <c r="B2" s="369"/>
      <c r="C2" s="369"/>
      <c r="D2" s="369"/>
      <c r="E2" s="369"/>
      <c r="F2" s="369"/>
      <c r="G2" s="369"/>
      <c r="H2" s="369"/>
      <c r="I2" s="369"/>
    </row>
    <row r="3" spans="1:240" ht="30" customHeight="1">
      <c r="A3" s="107"/>
      <c r="B3" s="107"/>
      <c r="C3" s="107"/>
      <c r="D3" s="107"/>
      <c r="E3" s="107"/>
      <c r="F3" s="107"/>
      <c r="G3" s="107"/>
      <c r="H3" s="107"/>
      <c r="I3" s="107"/>
    </row>
    <row r="4" spans="1:240" ht="35.1" customHeight="1">
      <c r="A4" s="380" t="s">
        <v>137</v>
      </c>
      <c r="B4" s="380"/>
      <c r="C4" s="380"/>
      <c r="D4" s="380"/>
      <c r="E4" s="380"/>
      <c r="F4" s="380"/>
      <c r="G4" s="380"/>
      <c r="H4" s="380"/>
      <c r="I4" s="380"/>
    </row>
    <row r="5" spans="1:240" ht="35.1" customHeight="1">
      <c r="A5" s="371" t="s">
        <v>138</v>
      </c>
      <c r="B5" s="371"/>
      <c r="C5" s="371"/>
      <c r="D5" s="371"/>
      <c r="E5" s="371"/>
      <c r="F5" s="371"/>
      <c r="G5" s="371"/>
      <c r="H5" s="371"/>
      <c r="I5" s="371"/>
    </row>
    <row r="6" spans="1:240" ht="30" customHeight="1">
      <c r="A6" s="61"/>
      <c r="B6" s="61"/>
      <c r="C6" s="61"/>
      <c r="D6" s="62"/>
      <c r="E6" s="63"/>
      <c r="F6" s="62"/>
      <c r="G6"/>
      <c r="H6" s="6"/>
      <c r="I6" s="119" t="s">
        <v>283</v>
      </c>
    </row>
    <row r="7" spans="1:240" ht="21" customHeight="1">
      <c r="A7" s="64" t="s">
        <v>0</v>
      </c>
      <c r="B7" s="60" t="s">
        <v>1</v>
      </c>
      <c r="C7" s="60" t="s">
        <v>2</v>
      </c>
      <c r="D7" s="60" t="s">
        <v>3</v>
      </c>
      <c r="E7" s="65" t="s">
        <v>4</v>
      </c>
      <c r="F7" s="60" t="s">
        <v>5</v>
      </c>
      <c r="G7" s="60" t="s">
        <v>6</v>
      </c>
      <c r="H7" s="60" t="s">
        <v>7</v>
      </c>
      <c r="I7" s="60" t="s">
        <v>8</v>
      </c>
    </row>
    <row r="8" spans="1:240" ht="60" customHeight="1">
      <c r="A8" s="298" t="s">
        <v>9</v>
      </c>
      <c r="B8" s="296" t="s">
        <v>10</v>
      </c>
      <c r="C8" s="296" t="s">
        <v>11</v>
      </c>
      <c r="D8" s="287" t="s">
        <v>13</v>
      </c>
      <c r="E8" s="384" t="s">
        <v>338</v>
      </c>
      <c r="F8" s="384"/>
      <c r="G8" s="384"/>
      <c r="H8" s="368" t="s">
        <v>14</v>
      </c>
      <c r="I8" s="390" t="s">
        <v>282</v>
      </c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</row>
    <row r="9" spans="1:240" ht="60" customHeight="1">
      <c r="A9" s="298"/>
      <c r="B9" s="296"/>
      <c r="C9" s="296"/>
      <c r="D9" s="287"/>
      <c r="E9" s="66" t="s">
        <v>15</v>
      </c>
      <c r="F9" s="66" t="s">
        <v>16</v>
      </c>
      <c r="G9" s="67" t="s">
        <v>17</v>
      </c>
      <c r="H9" s="368"/>
      <c r="I9" s="391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</row>
    <row r="10" spans="1:240" ht="50.1" customHeight="1">
      <c r="A10" s="64"/>
      <c r="B10" s="56" t="s">
        <v>139</v>
      </c>
      <c r="C10" s="56"/>
      <c r="D10" s="57" t="s">
        <v>208</v>
      </c>
      <c r="E10" s="68">
        <v>0</v>
      </c>
      <c r="F10" s="68">
        <v>0</v>
      </c>
      <c r="G10" s="68">
        <v>0</v>
      </c>
      <c r="H10" s="68">
        <f t="shared" ref="H10:H17" si="0">SUM(E10:G10)</f>
        <v>0</v>
      </c>
      <c r="I10" s="104">
        <v>1410</v>
      </c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  <c r="CN10" s="18"/>
      <c r="CO10" s="18"/>
      <c r="CP10" s="18"/>
      <c r="CQ10" s="18"/>
      <c r="CR10" s="18"/>
      <c r="CS10" s="18"/>
      <c r="CT10" s="18"/>
      <c r="CU10" s="18"/>
      <c r="CV10" s="18"/>
      <c r="CW10" s="18"/>
      <c r="CX10" s="18"/>
      <c r="CY10" s="18"/>
      <c r="CZ10" s="18"/>
      <c r="DA10" s="18"/>
      <c r="DB10" s="18"/>
      <c r="DC10" s="18"/>
      <c r="DD10" s="18"/>
      <c r="DE10" s="18"/>
      <c r="DF10" s="18"/>
      <c r="DG10" s="18"/>
      <c r="DH10" s="18"/>
      <c r="DI10" s="18"/>
      <c r="DJ10" s="18"/>
      <c r="DK10" s="18"/>
      <c r="DL10" s="18"/>
      <c r="DM10" s="18"/>
      <c r="DN10" s="18"/>
      <c r="DO10" s="18"/>
      <c r="DP10" s="18"/>
      <c r="DQ10" s="18"/>
      <c r="DR10" s="18"/>
      <c r="DS10" s="18"/>
      <c r="DT10" s="18"/>
      <c r="DU10" s="18"/>
      <c r="DV10" s="18"/>
      <c r="DW10" s="18"/>
      <c r="DX10" s="18"/>
      <c r="DY10" s="18"/>
      <c r="DZ10" s="18"/>
      <c r="EA10" s="18"/>
      <c r="EB10" s="18"/>
      <c r="EC10" s="18"/>
      <c r="ED10" s="18"/>
      <c r="EE10" s="18"/>
      <c r="EF10" s="18"/>
      <c r="EG10" s="18"/>
      <c r="EH10" s="18"/>
      <c r="EI10" s="18"/>
      <c r="EJ10" s="18"/>
      <c r="EK10" s="18"/>
      <c r="EL10" s="18"/>
      <c r="EM10" s="18"/>
      <c r="EN10" s="18"/>
      <c r="EO10" s="18"/>
      <c r="EP10" s="18"/>
      <c r="EQ10" s="18"/>
      <c r="ER10" s="18"/>
      <c r="ES10" s="18"/>
      <c r="ET10" s="18"/>
      <c r="EU10" s="18"/>
      <c r="EV10" s="18"/>
      <c r="EW10" s="18"/>
      <c r="EX10" s="18"/>
      <c r="EY10" s="18"/>
      <c r="EZ10" s="18"/>
      <c r="FA10" s="18"/>
      <c r="FB10" s="18"/>
      <c r="FC10" s="18"/>
      <c r="FD10" s="18"/>
      <c r="FE10" s="18"/>
      <c r="FF10" s="18"/>
      <c r="FG10" s="18"/>
      <c r="FH10" s="18"/>
      <c r="FI10" s="18"/>
      <c r="FJ10" s="18"/>
      <c r="FK10" s="18"/>
      <c r="FL10" s="18"/>
      <c r="FM10" s="18"/>
      <c r="FN10" s="18"/>
      <c r="FO10" s="18"/>
      <c r="FP10" s="18"/>
      <c r="FQ10" s="18"/>
      <c r="FR10" s="18"/>
      <c r="FS10" s="18"/>
      <c r="FT10" s="18"/>
      <c r="FU10" s="18"/>
      <c r="FV10" s="18"/>
      <c r="FW10" s="18"/>
      <c r="FX10" s="18"/>
      <c r="FY10" s="18"/>
      <c r="FZ10" s="18"/>
      <c r="GA10" s="18"/>
      <c r="GB10" s="18"/>
      <c r="GC10" s="18"/>
      <c r="GD10" s="18"/>
      <c r="GE10" s="18"/>
      <c r="GF10" s="18"/>
      <c r="GG10" s="18"/>
      <c r="GH10" s="18"/>
      <c r="GI10" s="18"/>
      <c r="GJ10" s="18"/>
      <c r="GK10" s="18"/>
      <c r="GL10" s="18"/>
      <c r="GM10" s="18"/>
      <c r="GN10" s="18"/>
      <c r="GO10" s="18"/>
      <c r="GP10" s="18"/>
      <c r="GQ10" s="18"/>
      <c r="GR10" s="18"/>
      <c r="GS10" s="18"/>
      <c r="GT10" s="18"/>
      <c r="GU10" s="18"/>
      <c r="GV10" s="18"/>
      <c r="GW10" s="18"/>
      <c r="GX10" s="18"/>
      <c r="GY10" s="18"/>
      <c r="GZ10" s="18"/>
      <c r="HA10" s="18"/>
      <c r="HB10" s="18"/>
      <c r="HC10" s="18"/>
      <c r="HD10" s="18"/>
      <c r="HE10" s="18"/>
      <c r="HF10" s="18"/>
      <c r="HG10" s="18"/>
      <c r="HH10" s="18"/>
      <c r="HI10" s="18"/>
      <c r="HJ10" s="18"/>
      <c r="HK10" s="18"/>
      <c r="HL10" s="18"/>
      <c r="HM10" s="18"/>
      <c r="HN10" s="18"/>
      <c r="HO10" s="18"/>
      <c r="HP10" s="18"/>
      <c r="HQ10" s="18"/>
      <c r="HR10" s="18"/>
      <c r="HS10" s="18"/>
      <c r="HT10" s="18"/>
      <c r="HU10" s="18"/>
      <c r="HV10" s="18"/>
      <c r="HW10" s="18"/>
      <c r="HX10" s="18"/>
      <c r="HY10" s="18"/>
      <c r="HZ10" s="18"/>
      <c r="IA10" s="18"/>
      <c r="IB10" s="18"/>
      <c r="IC10" s="18"/>
      <c r="ID10" s="18"/>
      <c r="IE10" s="18"/>
      <c r="IF10" s="18"/>
    </row>
    <row r="11" spans="1:240" ht="50.1" customHeight="1">
      <c r="A11" s="64"/>
      <c r="B11" s="153" t="s">
        <v>140</v>
      </c>
      <c r="C11" s="56"/>
      <c r="D11" s="57" t="s">
        <v>199</v>
      </c>
      <c r="E11" s="68">
        <v>0</v>
      </c>
      <c r="F11" s="68">
        <v>0</v>
      </c>
      <c r="G11" s="68">
        <v>0</v>
      </c>
      <c r="H11" s="68">
        <f t="shared" si="0"/>
        <v>0</v>
      </c>
      <c r="I11" s="104">
        <v>1420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  <c r="CN11" s="18"/>
      <c r="CO11" s="18"/>
      <c r="CP11" s="18"/>
      <c r="CQ11" s="18"/>
      <c r="CR11" s="18"/>
      <c r="CS11" s="18"/>
      <c r="CT11" s="18"/>
      <c r="CU11" s="18"/>
      <c r="CV11" s="18"/>
      <c r="CW11" s="18"/>
      <c r="CX11" s="18"/>
      <c r="CY11" s="18"/>
      <c r="CZ11" s="18"/>
      <c r="DA11" s="18"/>
      <c r="DB11" s="18"/>
      <c r="DC11" s="18"/>
      <c r="DD11" s="18"/>
      <c r="DE11" s="18"/>
      <c r="DF11" s="18"/>
      <c r="DG11" s="18"/>
      <c r="DH11" s="18"/>
      <c r="DI11" s="18"/>
      <c r="DJ11" s="18"/>
      <c r="DK11" s="18"/>
      <c r="DL11" s="18"/>
      <c r="DM11" s="18"/>
      <c r="DN11" s="18"/>
      <c r="DO11" s="18"/>
      <c r="DP11" s="18"/>
      <c r="DQ11" s="18"/>
      <c r="DR11" s="18"/>
      <c r="DS11" s="18"/>
      <c r="DT11" s="18"/>
      <c r="DU11" s="18"/>
      <c r="DV11" s="18"/>
      <c r="DW11" s="18"/>
      <c r="DX11" s="18"/>
      <c r="DY11" s="18"/>
      <c r="DZ11" s="18"/>
      <c r="EA11" s="18"/>
      <c r="EB11" s="18"/>
      <c r="EC11" s="18"/>
      <c r="ED11" s="18"/>
      <c r="EE11" s="18"/>
      <c r="EF11" s="18"/>
      <c r="EG11" s="18"/>
      <c r="EH11" s="18"/>
      <c r="EI11" s="18"/>
      <c r="EJ11" s="18"/>
      <c r="EK11" s="18"/>
      <c r="EL11" s="18"/>
      <c r="EM11" s="18"/>
      <c r="EN11" s="18"/>
      <c r="EO11" s="18"/>
      <c r="EP11" s="18"/>
      <c r="EQ11" s="18"/>
      <c r="ER11" s="18"/>
      <c r="ES11" s="18"/>
      <c r="ET11" s="18"/>
      <c r="EU11" s="18"/>
      <c r="EV11" s="18"/>
      <c r="EW11" s="18"/>
      <c r="EX11" s="18"/>
      <c r="EY11" s="18"/>
      <c r="EZ11" s="18"/>
      <c r="FA11" s="18"/>
      <c r="FB11" s="18"/>
      <c r="FC11" s="18"/>
      <c r="FD11" s="18"/>
      <c r="FE11" s="18"/>
      <c r="FF11" s="18"/>
      <c r="FG11" s="18"/>
      <c r="FH11" s="18"/>
      <c r="FI11" s="18"/>
      <c r="FJ11" s="18"/>
      <c r="FK11" s="18"/>
      <c r="FL11" s="18"/>
      <c r="FM11" s="18"/>
      <c r="FN11" s="18"/>
      <c r="FO11" s="18"/>
      <c r="FP11" s="18"/>
      <c r="FQ11" s="18"/>
      <c r="FR11" s="18"/>
      <c r="FS11" s="18"/>
      <c r="FT11" s="18"/>
      <c r="FU11" s="18"/>
      <c r="FV11" s="18"/>
      <c r="FW11" s="18"/>
      <c r="FX11" s="18"/>
      <c r="FY11" s="18"/>
      <c r="FZ11" s="18"/>
      <c r="GA11" s="18"/>
      <c r="GB11" s="18"/>
      <c r="GC11" s="18"/>
      <c r="GD11" s="18"/>
      <c r="GE11" s="18"/>
      <c r="GF11" s="18"/>
      <c r="GG11" s="18"/>
      <c r="GH11" s="18"/>
      <c r="GI11" s="18"/>
      <c r="GJ11" s="18"/>
      <c r="GK11" s="18"/>
      <c r="GL11" s="18"/>
      <c r="GM11" s="18"/>
      <c r="GN11" s="18"/>
      <c r="GO11" s="18"/>
      <c r="GP11" s="18"/>
      <c r="GQ11" s="18"/>
      <c r="GR11" s="18"/>
      <c r="GS11" s="18"/>
      <c r="GT11" s="18"/>
      <c r="GU11" s="18"/>
      <c r="GV11" s="18"/>
      <c r="GW11" s="18"/>
      <c r="GX11" s="18"/>
      <c r="GY11" s="18"/>
      <c r="GZ11" s="18"/>
      <c r="HA11" s="18"/>
      <c r="HB11" s="18"/>
      <c r="HC11" s="18"/>
      <c r="HD11" s="18"/>
      <c r="HE11" s="18"/>
      <c r="HF11" s="18"/>
      <c r="HG11" s="18"/>
      <c r="HH11" s="18"/>
      <c r="HI11" s="18"/>
      <c r="HJ11" s="18"/>
      <c r="HK11" s="18"/>
      <c r="HL11" s="18"/>
      <c r="HM11" s="18"/>
      <c r="HN11" s="18"/>
      <c r="HO11" s="18"/>
      <c r="HP11" s="18"/>
      <c r="HQ11" s="18"/>
      <c r="HR11" s="18"/>
      <c r="HS11" s="18"/>
      <c r="HT11" s="18"/>
      <c r="HU11" s="18"/>
      <c r="HV11" s="18"/>
      <c r="HW11" s="18"/>
      <c r="HX11" s="18"/>
      <c r="HY11" s="18"/>
      <c r="HZ11" s="18"/>
      <c r="IA11" s="18"/>
      <c r="IB11" s="18"/>
      <c r="IC11" s="18"/>
      <c r="ID11" s="18"/>
      <c r="IE11" s="18"/>
      <c r="IF11" s="18"/>
    </row>
    <row r="12" spans="1:240" ht="50.1" customHeight="1">
      <c r="A12" s="64"/>
      <c r="B12" s="56" t="s">
        <v>142</v>
      </c>
      <c r="C12" s="56"/>
      <c r="D12" s="57" t="s">
        <v>141</v>
      </c>
      <c r="E12" s="68">
        <v>2000000</v>
      </c>
      <c r="F12" s="68">
        <v>0</v>
      </c>
      <c r="G12" s="68">
        <v>0</v>
      </c>
      <c r="H12" s="68">
        <f t="shared" si="0"/>
        <v>2000000</v>
      </c>
      <c r="I12" s="104">
        <v>1430</v>
      </c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</row>
    <row r="13" spans="1:240" ht="50.1" customHeight="1">
      <c r="A13" s="64"/>
      <c r="B13" s="56" t="s">
        <v>144</v>
      </c>
      <c r="C13" s="56"/>
      <c r="D13" s="57" t="s">
        <v>143</v>
      </c>
      <c r="E13" s="68">
        <v>0</v>
      </c>
      <c r="F13" s="68">
        <v>0</v>
      </c>
      <c r="G13" s="68">
        <v>0</v>
      </c>
      <c r="H13" s="68">
        <f t="shared" si="0"/>
        <v>0</v>
      </c>
      <c r="I13" s="105" t="s">
        <v>281</v>
      </c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</row>
    <row r="14" spans="1:240" ht="50.1" customHeight="1">
      <c r="A14" s="64"/>
      <c r="B14" s="153" t="s">
        <v>198</v>
      </c>
      <c r="C14" s="56"/>
      <c r="D14" s="116" t="s">
        <v>327</v>
      </c>
      <c r="E14" s="68">
        <v>0</v>
      </c>
      <c r="F14" s="68">
        <v>0</v>
      </c>
      <c r="G14" s="68">
        <v>0</v>
      </c>
      <c r="H14" s="68">
        <f>SUM(E14:G14)</f>
        <v>0</v>
      </c>
      <c r="I14" s="105" t="s">
        <v>281</v>
      </c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</row>
    <row r="15" spans="1:240" ht="50.1" customHeight="1">
      <c r="A15" s="64"/>
      <c r="B15" s="153" t="s">
        <v>328</v>
      </c>
      <c r="C15" s="56"/>
      <c r="D15" s="116" t="s">
        <v>145</v>
      </c>
      <c r="E15" s="68">
        <v>0</v>
      </c>
      <c r="F15" s="68">
        <v>0</v>
      </c>
      <c r="G15" s="68">
        <v>0</v>
      </c>
      <c r="H15" s="68">
        <f t="shared" si="0"/>
        <v>0</v>
      </c>
      <c r="I15" s="105" t="s">
        <v>281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</row>
    <row r="16" spans="1:240" ht="50.1" customHeight="1">
      <c r="A16" s="64"/>
      <c r="B16" s="153" t="s">
        <v>332</v>
      </c>
      <c r="C16" s="56"/>
      <c r="D16" s="116" t="s">
        <v>333</v>
      </c>
      <c r="E16" s="68">
        <v>0</v>
      </c>
      <c r="F16" s="68">
        <v>0</v>
      </c>
      <c r="G16" s="68">
        <v>0</v>
      </c>
      <c r="H16" s="68">
        <f>SUM(E16:G16)</f>
        <v>0</v>
      </c>
      <c r="I16" s="106">
        <v>18126</v>
      </c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</row>
    <row r="17" spans="1:9" ht="60" customHeight="1">
      <c r="A17" s="378" t="s">
        <v>146</v>
      </c>
      <c r="B17" s="378"/>
      <c r="C17" s="378"/>
      <c r="D17" s="378"/>
      <c r="E17" s="70">
        <f>SUM(E10:E16)</f>
        <v>2000000</v>
      </c>
      <c r="F17" s="70">
        <f>SUM(F10:F16)</f>
        <v>0</v>
      </c>
      <c r="G17" s="70">
        <f>SUM(G10:G16)</f>
        <v>0</v>
      </c>
      <c r="H17" s="70">
        <f t="shared" si="0"/>
        <v>2000000</v>
      </c>
      <c r="I17" s="102"/>
    </row>
  </sheetData>
  <mergeCells count="12">
    <mergeCell ref="A17:D17"/>
    <mergeCell ref="A8:A9"/>
    <mergeCell ref="B8:B9"/>
    <mergeCell ref="C8:C9"/>
    <mergeCell ref="D8:D9"/>
    <mergeCell ref="E8:G8"/>
    <mergeCell ref="A1:I1"/>
    <mergeCell ref="A2:I2"/>
    <mergeCell ref="A4:I4"/>
    <mergeCell ref="A5:I5"/>
    <mergeCell ref="I8:I9"/>
    <mergeCell ref="H8:H9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58" pageOrder="overThenDown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G17"/>
  <sheetViews>
    <sheetView view="pageBreakPreview" zoomScale="60" zoomScaleNormal="80" workbookViewId="0">
      <selection sqref="A1:I1"/>
    </sheetView>
  </sheetViews>
  <sheetFormatPr defaultColWidth="9.28515625" defaultRowHeight="18"/>
  <cols>
    <col min="1" max="2" width="9" style="25" customWidth="1"/>
    <col min="3" max="3" width="11.28515625" style="25" customWidth="1"/>
    <col min="4" max="4" width="99.42578125" style="25" customWidth="1"/>
    <col min="5" max="5" width="22.28515625" style="25" customWidth="1"/>
    <col min="6" max="8" width="24.28515625" style="25" customWidth="1"/>
    <col min="9" max="9" width="17.140625" style="101" customWidth="1"/>
    <col min="10" max="223" width="9.42578125" style="37" customWidth="1"/>
  </cols>
  <sheetData>
    <row r="1" spans="1:241" ht="35.1" customHeight="1">
      <c r="A1" s="288" t="s">
        <v>594</v>
      </c>
      <c r="B1" s="288"/>
      <c r="C1" s="288"/>
      <c r="D1" s="288"/>
      <c r="E1" s="288"/>
      <c r="F1" s="288"/>
      <c r="G1" s="288"/>
      <c r="H1" s="288"/>
      <c r="I1" s="288"/>
    </row>
    <row r="2" spans="1:241" ht="30" customHeight="1">
      <c r="A2" s="369"/>
      <c r="B2" s="369"/>
      <c r="C2" s="369"/>
      <c r="D2" s="369"/>
      <c r="E2" s="369"/>
      <c r="F2" s="369"/>
      <c r="G2" s="369"/>
      <c r="H2" s="369"/>
      <c r="I2" s="369"/>
    </row>
    <row r="3" spans="1:241" ht="30" customHeight="1">
      <c r="A3" s="107"/>
      <c r="B3" s="107"/>
      <c r="C3" s="107"/>
      <c r="D3" s="107"/>
      <c r="E3" s="107"/>
      <c r="F3" s="107"/>
      <c r="G3" s="107"/>
      <c r="H3" s="107"/>
      <c r="I3" s="107"/>
    </row>
    <row r="4" spans="1:241" ht="35.1" customHeight="1">
      <c r="A4" s="370" t="s">
        <v>45</v>
      </c>
      <c r="B4" s="370"/>
      <c r="C4" s="370"/>
      <c r="D4" s="370"/>
      <c r="E4" s="370"/>
      <c r="F4" s="370"/>
      <c r="G4" s="370"/>
      <c r="H4" s="370"/>
      <c r="I4" s="370"/>
    </row>
    <row r="5" spans="1:241" ht="35.1" customHeight="1">
      <c r="A5" s="371" t="s">
        <v>147</v>
      </c>
      <c r="B5" s="371"/>
      <c r="C5" s="371"/>
      <c r="D5" s="371"/>
      <c r="E5" s="371"/>
      <c r="F5" s="371"/>
      <c r="G5" s="371"/>
      <c r="H5" s="371"/>
      <c r="I5" s="371"/>
    </row>
    <row r="6" spans="1:241" ht="30" customHeight="1">
      <c r="D6" s="26"/>
      <c r="E6" s="28"/>
      <c r="G6"/>
      <c r="H6" s="6"/>
      <c r="I6" s="119" t="s">
        <v>283</v>
      </c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  <c r="IG6" s="39"/>
    </row>
    <row r="7" spans="1:241" ht="21" customHeight="1">
      <c r="A7" s="64" t="s">
        <v>0</v>
      </c>
      <c r="B7" s="60" t="s">
        <v>1</v>
      </c>
      <c r="C7" s="60" t="s">
        <v>2</v>
      </c>
      <c r="D7" s="60" t="s">
        <v>3</v>
      </c>
      <c r="E7" s="65" t="s">
        <v>4</v>
      </c>
      <c r="F7" s="60" t="s">
        <v>5</v>
      </c>
      <c r="G7" s="60" t="s">
        <v>6</v>
      </c>
      <c r="H7" s="60" t="s">
        <v>7</v>
      </c>
      <c r="I7" s="60" t="s">
        <v>8</v>
      </c>
    </row>
    <row r="8" spans="1:241" ht="60" customHeight="1">
      <c r="A8" s="298" t="s">
        <v>9</v>
      </c>
      <c r="B8" s="296" t="s">
        <v>10</v>
      </c>
      <c r="C8" s="296" t="s">
        <v>11</v>
      </c>
      <c r="D8" s="287" t="s">
        <v>13</v>
      </c>
      <c r="E8" s="384" t="s">
        <v>338</v>
      </c>
      <c r="F8" s="384"/>
      <c r="G8" s="384"/>
      <c r="H8" s="368" t="s">
        <v>14</v>
      </c>
      <c r="I8" s="390" t="s">
        <v>282</v>
      </c>
    </row>
    <row r="9" spans="1:241" ht="60" customHeight="1">
      <c r="A9" s="298"/>
      <c r="B9" s="296"/>
      <c r="C9" s="296"/>
      <c r="D9" s="287"/>
      <c r="E9" s="66" t="s">
        <v>15</v>
      </c>
      <c r="F9" s="66" t="s">
        <v>16</v>
      </c>
      <c r="G9" s="67" t="s">
        <v>17</v>
      </c>
      <c r="H9" s="368"/>
      <c r="I9" s="391"/>
    </row>
    <row r="10" spans="1:241" ht="58.15" customHeight="1">
      <c r="A10" s="60"/>
      <c r="B10" s="56"/>
      <c r="C10" s="71" t="s">
        <v>148</v>
      </c>
      <c r="D10" s="72" t="s">
        <v>214</v>
      </c>
      <c r="E10" s="68">
        <v>0</v>
      </c>
      <c r="F10" s="68">
        <v>0</v>
      </c>
      <c r="G10" s="68">
        <v>0</v>
      </c>
      <c r="H10" s="68">
        <f t="shared" ref="H10:H17" si="0">SUM(E10:G10)</f>
        <v>0</v>
      </c>
      <c r="I10" s="106">
        <v>1521</v>
      </c>
    </row>
    <row r="11" spans="1:241" ht="58.15" customHeight="1">
      <c r="A11" s="73"/>
      <c r="B11" s="56"/>
      <c r="C11" s="71" t="s">
        <v>149</v>
      </c>
      <c r="D11" s="72" t="s">
        <v>213</v>
      </c>
      <c r="E11" s="68">
        <v>0</v>
      </c>
      <c r="F11" s="68">
        <v>9096155053</v>
      </c>
      <c r="G11" s="68">
        <v>0</v>
      </c>
      <c r="H11" s="68">
        <f t="shared" si="0"/>
        <v>9096155053</v>
      </c>
      <c r="I11" s="105" t="s">
        <v>281</v>
      </c>
    </row>
    <row r="12" spans="1:241" ht="58.15" customHeight="1">
      <c r="A12" s="73"/>
      <c r="B12" s="56"/>
      <c r="C12" s="74" t="s">
        <v>150</v>
      </c>
      <c r="D12" s="59" t="s">
        <v>217</v>
      </c>
      <c r="E12" s="68">
        <v>0</v>
      </c>
      <c r="F12" s="68">
        <f>3547266461+1346184106</f>
        <v>4893450567</v>
      </c>
      <c r="G12" s="68">
        <v>0</v>
      </c>
      <c r="H12" s="68">
        <f t="shared" si="0"/>
        <v>4893450567</v>
      </c>
      <c r="I12" s="105" t="s">
        <v>281</v>
      </c>
    </row>
    <row r="13" spans="1:241" ht="58.15" customHeight="1">
      <c r="A13" s="73"/>
      <c r="B13" s="56"/>
      <c r="C13" s="84" t="s">
        <v>223</v>
      </c>
      <c r="D13" s="59" t="s">
        <v>222</v>
      </c>
      <c r="E13" s="68">
        <v>0</v>
      </c>
      <c r="F13" s="68">
        <v>0</v>
      </c>
      <c r="G13" s="68">
        <v>0</v>
      </c>
      <c r="H13" s="68">
        <f t="shared" si="0"/>
        <v>0</v>
      </c>
      <c r="I13" s="106">
        <v>1524</v>
      </c>
    </row>
    <row r="14" spans="1:241" ht="58.15" customHeight="1">
      <c r="A14" s="73"/>
      <c r="B14" s="56"/>
      <c r="C14" s="84" t="s">
        <v>235</v>
      </c>
      <c r="D14" s="59" t="s">
        <v>236</v>
      </c>
      <c r="E14" s="68">
        <v>0</v>
      </c>
      <c r="F14" s="68">
        <v>0</v>
      </c>
      <c r="G14" s="68">
        <v>0</v>
      </c>
      <c r="H14" s="68">
        <f t="shared" si="0"/>
        <v>0</v>
      </c>
      <c r="I14" s="106">
        <v>1525</v>
      </c>
    </row>
    <row r="15" spans="1:241" ht="58.15" customHeight="1">
      <c r="A15" s="73"/>
      <c r="B15" s="56"/>
      <c r="C15" s="84" t="s">
        <v>264</v>
      </c>
      <c r="D15" s="59" t="s">
        <v>495</v>
      </c>
      <c r="E15" s="68">
        <v>0</v>
      </c>
      <c r="F15" s="68">
        <v>0</v>
      </c>
      <c r="G15" s="68">
        <v>0</v>
      </c>
      <c r="H15" s="68">
        <f>SUM(E15:G15)</f>
        <v>0</v>
      </c>
      <c r="I15" s="106">
        <v>1526</v>
      </c>
    </row>
    <row r="16" spans="1:241" ht="58.15" customHeight="1">
      <c r="A16" s="73"/>
      <c r="B16" s="56"/>
      <c r="C16" s="84" t="s">
        <v>329</v>
      </c>
      <c r="D16" s="92" t="s">
        <v>545</v>
      </c>
      <c r="E16" s="68">
        <v>0</v>
      </c>
      <c r="F16" s="68">
        <v>0</v>
      </c>
      <c r="G16" s="68">
        <v>0</v>
      </c>
      <c r="H16" s="68">
        <f t="shared" si="0"/>
        <v>0</v>
      </c>
      <c r="I16" s="105" t="s">
        <v>281</v>
      </c>
    </row>
    <row r="17" spans="1:9" ht="60" customHeight="1">
      <c r="A17" s="392" t="s">
        <v>71</v>
      </c>
      <c r="B17" s="392"/>
      <c r="C17" s="392"/>
      <c r="D17" s="392"/>
      <c r="E17" s="70">
        <f>SUM(E10:E16)</f>
        <v>0</v>
      </c>
      <c r="F17" s="70">
        <f>SUM(F10:F16)</f>
        <v>13989605620</v>
      </c>
      <c r="G17" s="70">
        <f>SUM(G10:G16)</f>
        <v>0</v>
      </c>
      <c r="H17" s="70">
        <f t="shared" si="0"/>
        <v>13989605620</v>
      </c>
      <c r="I17" s="102"/>
    </row>
  </sheetData>
  <mergeCells count="12">
    <mergeCell ref="A17:D17"/>
    <mergeCell ref="A8:A9"/>
    <mergeCell ref="B8:B9"/>
    <mergeCell ref="C8:C9"/>
    <mergeCell ref="D8:D9"/>
    <mergeCell ref="E8:G8"/>
    <mergeCell ref="A4:I4"/>
    <mergeCell ref="A5:I5"/>
    <mergeCell ref="A1:I1"/>
    <mergeCell ref="A2:I2"/>
    <mergeCell ref="I8:I9"/>
    <mergeCell ref="H8:H9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56" pageOrder="overThenDown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F26"/>
  <sheetViews>
    <sheetView view="pageBreakPreview" zoomScale="60" zoomScaleNormal="80" workbookViewId="0">
      <pane xSplit="5" ySplit="9" topLeftCell="F10" activePane="bottomRight" state="frozen"/>
      <selection pane="topRight" activeCell="F1" sqref="F1"/>
      <selection pane="bottomLeft" activeCell="A10" sqref="A10"/>
      <selection pane="bottomRight" sqref="A1:J1"/>
    </sheetView>
  </sheetViews>
  <sheetFormatPr defaultColWidth="9.28515625" defaultRowHeight="18"/>
  <cols>
    <col min="1" max="2" width="9" style="25" customWidth="1"/>
    <col min="3" max="4" width="13.140625" style="25" customWidth="1"/>
    <col min="5" max="5" width="89.140625" style="25" customWidth="1"/>
    <col min="6" max="6" width="22.28515625" style="25" customWidth="1"/>
    <col min="7" max="7" width="24.28515625" style="25" customWidth="1"/>
    <col min="8" max="8" width="26.42578125" style="25" customWidth="1"/>
    <col min="9" max="9" width="24.28515625" style="25" customWidth="1"/>
    <col min="10" max="10" width="17.28515625" style="101" customWidth="1"/>
    <col min="11" max="220" width="9.42578125" style="37" customWidth="1"/>
  </cols>
  <sheetData>
    <row r="1" spans="1:240" ht="35.1" customHeight="1">
      <c r="A1" s="288" t="s">
        <v>595</v>
      </c>
      <c r="B1" s="288"/>
      <c r="C1" s="288"/>
      <c r="D1" s="288"/>
      <c r="E1" s="288"/>
      <c r="F1" s="288"/>
      <c r="G1" s="288"/>
      <c r="H1" s="288"/>
      <c r="I1" s="288"/>
      <c r="J1" s="288"/>
    </row>
    <row r="2" spans="1:240" ht="30" customHeight="1">
      <c r="A2" s="369"/>
      <c r="B2" s="369"/>
      <c r="C2" s="369"/>
      <c r="D2" s="369"/>
      <c r="E2" s="369"/>
      <c r="F2" s="369"/>
      <c r="G2" s="369"/>
      <c r="H2" s="369"/>
      <c r="I2" s="369"/>
      <c r="J2" s="369"/>
    </row>
    <row r="3" spans="1:240" ht="30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</row>
    <row r="4" spans="1:240" ht="35.1" customHeight="1">
      <c r="A4" s="380" t="s">
        <v>151</v>
      </c>
      <c r="B4" s="380"/>
      <c r="C4" s="380"/>
      <c r="D4" s="380"/>
      <c r="E4" s="380"/>
      <c r="F4" s="380"/>
      <c r="G4" s="380"/>
      <c r="H4" s="380"/>
      <c r="I4" s="380"/>
      <c r="J4" s="380"/>
    </row>
    <row r="5" spans="1:240" ht="35.1" customHeight="1">
      <c r="A5" s="371" t="s">
        <v>152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1:240" ht="30" customHeight="1">
      <c r="E6" s="26"/>
      <c r="F6" s="28"/>
      <c r="H6"/>
      <c r="I6" s="6"/>
      <c r="J6" s="119" t="s">
        <v>283</v>
      </c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  <c r="AV6" s="39"/>
      <c r="AW6" s="39"/>
      <c r="AX6" s="39"/>
      <c r="AY6" s="39"/>
      <c r="AZ6" s="39"/>
      <c r="BA6" s="39"/>
      <c r="BB6" s="39"/>
      <c r="BC6" s="39"/>
      <c r="BD6" s="39"/>
      <c r="BE6" s="39"/>
      <c r="BF6" s="39"/>
      <c r="BG6" s="39"/>
      <c r="BH6" s="39"/>
      <c r="BI6" s="39"/>
      <c r="BJ6" s="39"/>
      <c r="BK6" s="39"/>
      <c r="BL6" s="39"/>
      <c r="BM6" s="39"/>
      <c r="BN6" s="39"/>
      <c r="BO6" s="39"/>
      <c r="BP6" s="39"/>
      <c r="BQ6" s="39"/>
      <c r="BR6" s="39"/>
      <c r="BS6" s="39"/>
      <c r="BT6" s="39"/>
      <c r="BU6" s="39"/>
      <c r="BV6" s="39"/>
      <c r="BW6" s="39"/>
      <c r="BX6" s="39"/>
      <c r="BY6" s="39"/>
      <c r="BZ6" s="39"/>
      <c r="CA6" s="39"/>
      <c r="CB6" s="39"/>
      <c r="CC6" s="39"/>
      <c r="CD6" s="39"/>
      <c r="CE6" s="39"/>
      <c r="CF6" s="39"/>
      <c r="CG6" s="39"/>
      <c r="CH6" s="39"/>
      <c r="CI6" s="39"/>
      <c r="CJ6" s="39"/>
      <c r="CK6" s="39"/>
      <c r="CL6" s="39"/>
      <c r="CM6" s="39"/>
      <c r="CN6" s="39"/>
      <c r="CO6" s="39"/>
      <c r="CP6" s="39"/>
      <c r="CQ6" s="39"/>
      <c r="CR6" s="39"/>
      <c r="CS6" s="39"/>
      <c r="CT6" s="39"/>
      <c r="CU6" s="39"/>
      <c r="CV6" s="39"/>
      <c r="CW6" s="39"/>
      <c r="CX6" s="39"/>
      <c r="CY6" s="39"/>
      <c r="CZ6" s="39"/>
      <c r="DA6" s="39"/>
      <c r="DB6" s="39"/>
      <c r="DC6" s="39"/>
      <c r="DD6" s="39"/>
      <c r="DE6" s="39"/>
      <c r="DF6" s="39"/>
      <c r="DG6" s="39"/>
      <c r="DH6" s="39"/>
      <c r="DI6" s="39"/>
      <c r="DJ6" s="39"/>
      <c r="DK6" s="39"/>
      <c r="DL6" s="39"/>
      <c r="DM6" s="39"/>
      <c r="DN6" s="39"/>
      <c r="DO6" s="39"/>
      <c r="DP6" s="39"/>
      <c r="DQ6" s="39"/>
      <c r="DR6" s="39"/>
      <c r="DS6" s="39"/>
      <c r="DT6" s="39"/>
      <c r="DU6" s="39"/>
      <c r="DV6" s="39"/>
      <c r="DW6" s="39"/>
      <c r="DX6" s="39"/>
      <c r="DY6" s="39"/>
      <c r="DZ6" s="39"/>
      <c r="EA6" s="39"/>
      <c r="EB6" s="39"/>
      <c r="EC6" s="39"/>
      <c r="ED6" s="39"/>
      <c r="EE6" s="39"/>
      <c r="EF6" s="39"/>
      <c r="EG6" s="39"/>
      <c r="EH6" s="39"/>
      <c r="EI6" s="39"/>
      <c r="EJ6" s="39"/>
      <c r="EK6" s="39"/>
      <c r="EL6" s="39"/>
      <c r="EM6" s="39"/>
      <c r="EN6" s="39"/>
      <c r="EO6" s="39"/>
      <c r="EP6" s="39"/>
      <c r="EQ6" s="39"/>
      <c r="ER6" s="39"/>
      <c r="ES6" s="39"/>
      <c r="ET6" s="39"/>
      <c r="EU6" s="39"/>
      <c r="EV6" s="39"/>
      <c r="EW6" s="39"/>
      <c r="EX6" s="39"/>
      <c r="EY6" s="39"/>
      <c r="EZ6" s="39"/>
      <c r="FA6" s="39"/>
      <c r="FB6" s="39"/>
      <c r="FC6" s="39"/>
      <c r="FD6" s="39"/>
      <c r="FE6" s="39"/>
      <c r="FF6" s="39"/>
      <c r="FG6" s="39"/>
      <c r="FH6" s="39"/>
      <c r="FI6" s="39"/>
      <c r="FJ6" s="39"/>
      <c r="FK6" s="39"/>
      <c r="FL6" s="39"/>
      <c r="FM6" s="39"/>
      <c r="FN6" s="39"/>
      <c r="FO6" s="39"/>
      <c r="FP6" s="39"/>
      <c r="FQ6" s="39"/>
      <c r="FR6" s="39"/>
      <c r="FS6" s="39"/>
      <c r="FT6" s="39"/>
      <c r="FU6" s="39"/>
      <c r="FV6" s="39"/>
      <c r="FW6" s="39"/>
      <c r="FX6" s="39"/>
      <c r="FY6" s="39"/>
      <c r="FZ6" s="39"/>
      <c r="GA6" s="39"/>
      <c r="GB6" s="39"/>
      <c r="GC6" s="39"/>
      <c r="GD6" s="39"/>
      <c r="GE6" s="39"/>
      <c r="GF6" s="39"/>
      <c r="GG6" s="39"/>
      <c r="GH6" s="39"/>
      <c r="GI6" s="39"/>
      <c r="GJ6" s="39"/>
      <c r="GK6" s="39"/>
      <c r="GL6" s="39"/>
      <c r="GM6" s="39"/>
      <c r="GN6" s="39"/>
      <c r="GO6" s="39"/>
      <c r="GP6" s="39"/>
      <c r="GQ6" s="39"/>
      <c r="GR6" s="39"/>
      <c r="GS6" s="39"/>
      <c r="GT6" s="39"/>
      <c r="GU6" s="39"/>
      <c r="GV6" s="39"/>
      <c r="GW6" s="39"/>
      <c r="GX6" s="39"/>
      <c r="GY6" s="39"/>
      <c r="GZ6" s="39"/>
      <c r="HA6" s="39"/>
      <c r="HB6" s="39"/>
      <c r="HC6" s="39"/>
      <c r="HD6" s="39"/>
      <c r="HE6" s="39"/>
      <c r="HF6" s="39"/>
      <c r="HG6" s="39"/>
      <c r="HH6" s="39"/>
      <c r="HI6" s="39"/>
      <c r="HJ6" s="39"/>
      <c r="HK6" s="39"/>
      <c r="HL6" s="39"/>
      <c r="HM6" s="39"/>
      <c r="HN6" s="39"/>
      <c r="HO6" s="39"/>
      <c r="HP6" s="39"/>
      <c r="HQ6" s="39"/>
      <c r="HR6" s="39"/>
      <c r="HS6" s="39"/>
      <c r="HT6" s="39"/>
      <c r="HU6" s="39"/>
      <c r="HV6" s="39"/>
      <c r="HW6" s="39"/>
      <c r="HX6" s="39"/>
      <c r="HY6" s="39"/>
      <c r="HZ6" s="39"/>
      <c r="IA6" s="39"/>
      <c r="IB6" s="39"/>
      <c r="IC6" s="39"/>
      <c r="ID6" s="39"/>
      <c r="IE6" s="39"/>
      <c r="IF6" s="39"/>
    </row>
    <row r="7" spans="1:240" ht="21" customHeight="1">
      <c r="A7" s="64" t="s">
        <v>0</v>
      </c>
      <c r="B7" s="60" t="s">
        <v>1</v>
      </c>
      <c r="C7" s="60" t="s">
        <v>2</v>
      </c>
      <c r="D7" s="60" t="s">
        <v>3</v>
      </c>
      <c r="E7" s="65" t="s">
        <v>4</v>
      </c>
      <c r="F7" s="60" t="s">
        <v>5</v>
      </c>
      <c r="G7" s="60" t="s">
        <v>6</v>
      </c>
      <c r="H7" s="60" t="s">
        <v>7</v>
      </c>
      <c r="I7" s="60" t="s">
        <v>8</v>
      </c>
      <c r="J7" s="103" t="s">
        <v>539</v>
      </c>
    </row>
    <row r="8" spans="1:240" ht="60" customHeight="1">
      <c r="A8" s="298" t="s">
        <v>9</v>
      </c>
      <c r="B8" s="296" t="s">
        <v>10</v>
      </c>
      <c r="C8" s="296" t="s">
        <v>11</v>
      </c>
      <c r="D8" s="296" t="s">
        <v>483</v>
      </c>
      <c r="E8" s="372" t="s">
        <v>153</v>
      </c>
      <c r="F8" s="384" t="s">
        <v>338</v>
      </c>
      <c r="G8" s="384"/>
      <c r="H8" s="384"/>
      <c r="I8" s="368" t="s">
        <v>14</v>
      </c>
      <c r="J8" s="390" t="s">
        <v>282</v>
      </c>
    </row>
    <row r="9" spans="1:240" ht="60" customHeight="1">
      <c r="A9" s="298"/>
      <c r="B9" s="296"/>
      <c r="C9" s="296"/>
      <c r="D9" s="296"/>
      <c r="E9" s="372"/>
      <c r="F9" s="66" t="s">
        <v>15</v>
      </c>
      <c r="G9" s="66" t="s">
        <v>16</v>
      </c>
      <c r="H9" s="67" t="s">
        <v>17</v>
      </c>
      <c r="I9" s="368"/>
      <c r="J9" s="391"/>
    </row>
    <row r="10" spans="1:240" ht="50.1" customHeight="1">
      <c r="A10" s="60"/>
      <c r="B10" s="75" t="s">
        <v>154</v>
      </c>
      <c r="C10" s="75"/>
      <c r="D10" s="60"/>
      <c r="E10" s="76" t="s">
        <v>155</v>
      </c>
      <c r="F10" s="68">
        <f>F11+F16+F21+F22</f>
        <v>8508375666</v>
      </c>
      <c r="G10" s="68">
        <f>G11+G16+G21+G22</f>
        <v>0</v>
      </c>
      <c r="H10" s="68">
        <f>H11+H16+H21+H22</f>
        <v>0</v>
      </c>
      <c r="I10" s="68">
        <f t="shared" ref="I10:I26" si="0">SUM(F10:H10)</f>
        <v>8508375666</v>
      </c>
      <c r="J10" s="104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49"/>
      <c r="AP10" s="49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49"/>
      <c r="BF10" s="49"/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49"/>
      <c r="CB10" s="49"/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49"/>
      <c r="CX10" s="49"/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49"/>
      <c r="DT10" s="49"/>
      <c r="DU10" s="49"/>
      <c r="DV10" s="49"/>
      <c r="DW10" s="49"/>
      <c r="DX10" s="49"/>
      <c r="DY10" s="49"/>
      <c r="DZ10" s="49"/>
      <c r="EA10" s="49"/>
      <c r="EB10" s="49"/>
      <c r="EC10" s="49"/>
      <c r="ED10" s="49"/>
      <c r="EE10" s="49"/>
      <c r="EF10" s="49"/>
      <c r="EG10" s="49"/>
      <c r="EH10" s="49"/>
      <c r="EI10" s="49"/>
      <c r="EJ10" s="49"/>
      <c r="EK10" s="49"/>
      <c r="EL10" s="49"/>
      <c r="EM10" s="49"/>
      <c r="EN10" s="49"/>
      <c r="EO10" s="49"/>
      <c r="EP10" s="49"/>
      <c r="EQ10" s="49"/>
      <c r="ER10" s="49"/>
      <c r="ES10" s="49"/>
      <c r="ET10" s="49"/>
      <c r="EU10" s="49"/>
      <c r="EV10" s="49"/>
      <c r="EW10" s="49"/>
      <c r="EX10" s="49"/>
      <c r="EY10" s="49"/>
      <c r="EZ10" s="49"/>
      <c r="FA10" s="49"/>
      <c r="FB10" s="49"/>
      <c r="FC10" s="49"/>
      <c r="FD10" s="49"/>
      <c r="FE10" s="49"/>
      <c r="FF10" s="49"/>
      <c r="FG10" s="49"/>
      <c r="FH10" s="49"/>
      <c r="FI10" s="49"/>
      <c r="FJ10" s="49"/>
      <c r="FK10" s="49"/>
      <c r="FL10" s="49"/>
      <c r="FM10" s="49"/>
      <c r="FN10" s="49"/>
      <c r="FO10" s="49"/>
      <c r="FP10" s="49"/>
      <c r="FQ10" s="49"/>
      <c r="FR10" s="49"/>
      <c r="FS10" s="49"/>
      <c r="FT10" s="49"/>
      <c r="FU10" s="49"/>
      <c r="FV10" s="49"/>
      <c r="FW10" s="49"/>
      <c r="FX10" s="49"/>
      <c r="FY10" s="49"/>
      <c r="FZ10" s="49"/>
      <c r="GA10" s="49"/>
      <c r="GB10" s="49"/>
      <c r="GC10" s="49"/>
      <c r="GD10" s="49"/>
      <c r="GE10" s="49"/>
      <c r="GF10" s="49"/>
      <c r="GG10" s="49"/>
      <c r="GH10" s="49"/>
      <c r="GI10" s="49"/>
      <c r="GJ10" s="49"/>
      <c r="GK10" s="49"/>
      <c r="GL10" s="49"/>
      <c r="GM10" s="49"/>
      <c r="GN10" s="49"/>
      <c r="GO10" s="49"/>
      <c r="GP10" s="49"/>
      <c r="GQ10" s="49"/>
      <c r="GR10" s="49"/>
      <c r="GS10" s="49"/>
      <c r="GT10" s="49"/>
      <c r="GU10" s="49"/>
      <c r="GV10" s="49"/>
      <c r="GW10" s="49"/>
      <c r="GX10" s="49"/>
      <c r="GY10" s="49"/>
      <c r="GZ10" s="49"/>
      <c r="HA10" s="49"/>
      <c r="HB10" s="49"/>
      <c r="HC10" s="49"/>
      <c r="HD10" s="49"/>
      <c r="HE10" s="49"/>
      <c r="HF10" s="49"/>
      <c r="HG10" s="49"/>
      <c r="HH10" s="49"/>
      <c r="HI10" s="49"/>
      <c r="HJ10" s="49"/>
      <c r="HK10" s="49"/>
      <c r="HL10" s="49"/>
      <c r="HM10" s="19"/>
      <c r="HN10" s="19"/>
      <c r="HO10" s="19"/>
      <c r="HP10" s="19"/>
      <c r="HQ10" s="19"/>
      <c r="HR10" s="19"/>
      <c r="HS10" s="19"/>
      <c r="HT10" s="19"/>
      <c r="HU10" s="1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</row>
    <row r="11" spans="1:240" ht="50.1" customHeight="1">
      <c r="A11" s="73"/>
      <c r="B11" s="77"/>
      <c r="C11" s="60" t="s">
        <v>156</v>
      </c>
      <c r="D11" s="60"/>
      <c r="E11" s="283" t="s">
        <v>157</v>
      </c>
      <c r="F11" s="68">
        <f>SUM(F12:F15)</f>
        <v>3064665133</v>
      </c>
      <c r="G11" s="68">
        <f>SUM(G12:G15)</f>
        <v>0</v>
      </c>
      <c r="H11" s="68">
        <f>SUM(H12:H15)</f>
        <v>0</v>
      </c>
      <c r="I11" s="68">
        <f t="shared" si="0"/>
        <v>3064665133</v>
      </c>
      <c r="J11" s="104"/>
    </row>
    <row r="12" spans="1:240" ht="50.1" customHeight="1">
      <c r="A12" s="73"/>
      <c r="B12" s="77"/>
      <c r="C12" s="78"/>
      <c r="D12" s="78" t="s">
        <v>158</v>
      </c>
      <c r="E12" s="79" t="s">
        <v>159</v>
      </c>
      <c r="F12" s="57">
        <f>2250000000+277047500</f>
        <v>2527047500</v>
      </c>
      <c r="G12" s="57">
        <v>0</v>
      </c>
      <c r="H12" s="57">
        <v>0</v>
      </c>
      <c r="I12" s="57">
        <f t="shared" si="0"/>
        <v>2527047500</v>
      </c>
      <c r="J12" s="104">
        <v>1601</v>
      </c>
    </row>
    <row r="13" spans="1:240" ht="50.1" customHeight="1">
      <c r="A13" s="60"/>
      <c r="B13" s="77"/>
      <c r="C13" s="78"/>
      <c r="D13" s="78" t="s">
        <v>160</v>
      </c>
      <c r="E13" s="79" t="s">
        <v>161</v>
      </c>
      <c r="F13" s="57">
        <v>279200000</v>
      </c>
      <c r="G13" s="57">
        <v>0</v>
      </c>
      <c r="H13" s="57">
        <v>0</v>
      </c>
      <c r="I13" s="57">
        <f t="shared" si="0"/>
        <v>279200000</v>
      </c>
      <c r="J13" s="104">
        <v>1602</v>
      </c>
    </row>
    <row r="14" spans="1:240" ht="50.1" customHeight="1">
      <c r="A14" s="73"/>
      <c r="B14" s="77"/>
      <c r="C14" s="78"/>
      <c r="D14" s="78" t="s">
        <v>273</v>
      </c>
      <c r="E14" s="79" t="s">
        <v>280</v>
      </c>
      <c r="F14" s="57">
        <f>258417633</f>
        <v>258417633</v>
      </c>
      <c r="G14" s="57">
        <v>0</v>
      </c>
      <c r="H14" s="57">
        <v>0</v>
      </c>
      <c r="I14" s="57">
        <f t="shared" si="0"/>
        <v>258417633</v>
      </c>
      <c r="J14" s="104">
        <v>1603</v>
      </c>
    </row>
    <row r="15" spans="1:240" ht="50.1" customHeight="1">
      <c r="A15" s="73"/>
      <c r="B15" s="77"/>
      <c r="C15" s="78"/>
      <c r="D15" s="78" t="s">
        <v>274</v>
      </c>
      <c r="E15" s="79" t="s">
        <v>277</v>
      </c>
      <c r="F15" s="57">
        <v>0</v>
      </c>
      <c r="G15" s="57">
        <v>0</v>
      </c>
      <c r="H15" s="57">
        <v>0</v>
      </c>
      <c r="I15" s="57">
        <f t="shared" si="0"/>
        <v>0</v>
      </c>
      <c r="J15" s="104">
        <v>1604</v>
      </c>
    </row>
    <row r="16" spans="1:240" ht="50.1" customHeight="1">
      <c r="A16" s="73"/>
      <c r="B16" s="77"/>
      <c r="C16" s="60" t="s">
        <v>162</v>
      </c>
      <c r="D16" s="60"/>
      <c r="E16" s="283" t="s">
        <v>163</v>
      </c>
      <c r="F16" s="68">
        <f>SUM(F17:F20)</f>
        <v>5443710533</v>
      </c>
      <c r="G16" s="68">
        <f>SUM(G17:G20)</f>
        <v>0</v>
      </c>
      <c r="H16" s="68">
        <f>SUM(H17:H20)</f>
        <v>0</v>
      </c>
      <c r="I16" s="68">
        <f t="shared" si="0"/>
        <v>5443710533</v>
      </c>
      <c r="J16" s="104"/>
    </row>
    <row r="17" spans="1:240" ht="50.1" customHeight="1">
      <c r="A17" s="73"/>
      <c r="B17" s="77"/>
      <c r="C17" s="78"/>
      <c r="D17" s="78" t="s">
        <v>164</v>
      </c>
      <c r="E17" s="79" t="s">
        <v>165</v>
      </c>
      <c r="F17" s="57">
        <f>632965533+294745000+2000000000+1916000000</f>
        <v>4843710533</v>
      </c>
      <c r="G17" s="57">
        <v>0</v>
      </c>
      <c r="H17" s="57">
        <v>0</v>
      </c>
      <c r="I17" s="57">
        <f t="shared" si="0"/>
        <v>4843710533</v>
      </c>
      <c r="J17" s="104">
        <v>1611</v>
      </c>
    </row>
    <row r="18" spans="1:240" ht="50.1" customHeight="1">
      <c r="A18" s="73"/>
      <c r="B18" s="77"/>
      <c r="C18" s="78"/>
      <c r="D18" s="78" t="s">
        <v>166</v>
      </c>
      <c r="E18" s="79" t="s">
        <v>167</v>
      </c>
      <c r="F18" s="57">
        <v>600000000</v>
      </c>
      <c r="G18" s="57">
        <v>0</v>
      </c>
      <c r="H18" s="57">
        <v>0</v>
      </c>
      <c r="I18" s="57">
        <f t="shared" si="0"/>
        <v>600000000</v>
      </c>
      <c r="J18" s="104">
        <v>1612</v>
      </c>
    </row>
    <row r="19" spans="1:240" ht="50.1" customHeight="1">
      <c r="A19" s="73"/>
      <c r="B19" s="77"/>
      <c r="C19" s="78"/>
      <c r="D19" s="78" t="s">
        <v>275</v>
      </c>
      <c r="E19" s="79" t="s">
        <v>278</v>
      </c>
      <c r="F19" s="57">
        <v>0</v>
      </c>
      <c r="G19" s="57">
        <v>0</v>
      </c>
      <c r="H19" s="57">
        <v>0</v>
      </c>
      <c r="I19" s="57">
        <f t="shared" si="0"/>
        <v>0</v>
      </c>
      <c r="J19" s="104">
        <v>1615</v>
      </c>
    </row>
    <row r="20" spans="1:240" ht="50.1" customHeight="1">
      <c r="A20" s="73"/>
      <c r="B20" s="77"/>
      <c r="C20" s="78"/>
      <c r="D20" s="78" t="s">
        <v>276</v>
      </c>
      <c r="E20" s="79" t="s">
        <v>279</v>
      </c>
      <c r="F20" s="57">
        <v>0</v>
      </c>
      <c r="G20" s="57">
        <v>0</v>
      </c>
      <c r="H20" s="57">
        <v>0</v>
      </c>
      <c r="I20" s="57">
        <f t="shared" si="0"/>
        <v>0</v>
      </c>
      <c r="J20" s="104">
        <v>1616</v>
      </c>
    </row>
    <row r="21" spans="1:240" ht="50.1" customHeight="1">
      <c r="A21" s="73"/>
      <c r="B21" s="77"/>
      <c r="C21" s="60" t="s">
        <v>168</v>
      </c>
      <c r="D21" s="60"/>
      <c r="E21" s="283" t="s">
        <v>169</v>
      </c>
      <c r="F21" s="68">
        <v>0</v>
      </c>
      <c r="G21" s="68">
        <v>0</v>
      </c>
      <c r="H21" s="68">
        <v>0</v>
      </c>
      <c r="I21" s="68">
        <f t="shared" si="0"/>
        <v>0</v>
      </c>
      <c r="J21" s="104">
        <v>1613</v>
      </c>
    </row>
    <row r="22" spans="1:240" ht="50.1" customHeight="1">
      <c r="A22" s="80"/>
      <c r="B22" s="77"/>
      <c r="C22" s="75" t="s">
        <v>170</v>
      </c>
      <c r="D22" s="60"/>
      <c r="E22" s="283" t="s">
        <v>171</v>
      </c>
      <c r="F22" s="68">
        <v>0</v>
      </c>
      <c r="G22" s="68">
        <v>0</v>
      </c>
      <c r="H22" s="68">
        <v>0</v>
      </c>
      <c r="I22" s="68">
        <f t="shared" si="0"/>
        <v>0</v>
      </c>
      <c r="J22" s="102">
        <v>1614</v>
      </c>
      <c r="HM22" s="55"/>
      <c r="HN22" s="55"/>
      <c r="HO22" s="55"/>
      <c r="HP22" s="55"/>
      <c r="HQ22" s="55"/>
      <c r="HR22" s="55"/>
      <c r="HS22" s="55"/>
      <c r="HT22" s="55"/>
      <c r="HU22" s="55"/>
    </row>
    <row r="23" spans="1:240" ht="50.1" customHeight="1">
      <c r="A23" s="73"/>
      <c r="B23" s="75" t="s">
        <v>172</v>
      </c>
      <c r="C23" s="75"/>
      <c r="D23" s="81"/>
      <c r="E23" s="73" t="s">
        <v>173</v>
      </c>
      <c r="F23" s="68">
        <v>0</v>
      </c>
      <c r="G23" s="68">
        <v>0</v>
      </c>
      <c r="H23" s="68">
        <v>0</v>
      </c>
      <c r="I23" s="68">
        <f t="shared" si="0"/>
        <v>0</v>
      </c>
      <c r="J23" s="102">
        <v>1620</v>
      </c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49"/>
      <c r="AN23" s="49"/>
      <c r="AO23" s="49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  <c r="CM23" s="49"/>
      <c r="CN23" s="49"/>
      <c r="CO23" s="49"/>
      <c r="CP23" s="49"/>
      <c r="CQ23" s="49"/>
      <c r="CR23" s="49"/>
      <c r="CS23" s="49"/>
      <c r="CT23" s="49"/>
      <c r="CU23" s="49"/>
      <c r="CV23" s="49"/>
      <c r="CW23" s="49"/>
      <c r="CX23" s="49"/>
      <c r="CY23" s="49"/>
      <c r="CZ23" s="49"/>
      <c r="DA23" s="49"/>
      <c r="DB23" s="49"/>
      <c r="DC23" s="49"/>
      <c r="DD23" s="49"/>
      <c r="DE23" s="49"/>
      <c r="DF23" s="49"/>
      <c r="DG23" s="49"/>
      <c r="DH23" s="49"/>
      <c r="DI23" s="49"/>
      <c r="DJ23" s="49"/>
      <c r="DK23" s="49"/>
      <c r="DL23" s="49"/>
      <c r="DM23" s="49"/>
      <c r="DN23" s="49"/>
      <c r="DO23" s="49"/>
      <c r="DP23" s="49"/>
      <c r="DQ23" s="49"/>
      <c r="DR23" s="49"/>
      <c r="DS23" s="49"/>
      <c r="DT23" s="49"/>
      <c r="DU23" s="49"/>
      <c r="DV23" s="49"/>
      <c r="DW23" s="49"/>
      <c r="DX23" s="49"/>
      <c r="DY23" s="49"/>
      <c r="DZ23" s="49"/>
      <c r="EA23" s="49"/>
      <c r="EB23" s="49"/>
      <c r="EC23" s="49"/>
      <c r="ED23" s="49"/>
      <c r="EE23" s="49"/>
      <c r="EF23" s="49"/>
      <c r="EG23" s="49"/>
      <c r="EH23" s="49"/>
      <c r="EI23" s="49"/>
      <c r="EJ23" s="49"/>
      <c r="EK23" s="49"/>
      <c r="EL23" s="49"/>
      <c r="EM23" s="49"/>
      <c r="EN23" s="49"/>
      <c r="EO23" s="49"/>
      <c r="EP23" s="49"/>
      <c r="EQ23" s="49"/>
      <c r="ER23" s="49"/>
      <c r="ES23" s="49"/>
      <c r="ET23" s="49"/>
      <c r="EU23" s="49"/>
      <c r="EV23" s="49"/>
      <c r="EW23" s="49"/>
      <c r="EX23" s="49"/>
      <c r="EY23" s="49"/>
      <c r="EZ23" s="49"/>
      <c r="FA23" s="49"/>
      <c r="FB23" s="49"/>
      <c r="FC23" s="49"/>
      <c r="FD23" s="49"/>
      <c r="FE23" s="49"/>
      <c r="FF23" s="49"/>
      <c r="FG23" s="49"/>
      <c r="FH23" s="49"/>
      <c r="FI23" s="49"/>
      <c r="FJ23" s="49"/>
      <c r="FK23" s="49"/>
      <c r="FL23" s="49"/>
      <c r="FM23" s="49"/>
      <c r="FN23" s="49"/>
      <c r="FO23" s="49"/>
      <c r="FP23" s="49"/>
      <c r="FQ23" s="49"/>
      <c r="FR23" s="49"/>
      <c r="FS23" s="49"/>
      <c r="FT23" s="49"/>
      <c r="FU23" s="49"/>
      <c r="FV23" s="49"/>
      <c r="FW23" s="49"/>
      <c r="FX23" s="49"/>
      <c r="FY23" s="49"/>
      <c r="FZ23" s="49"/>
      <c r="GA23" s="49"/>
      <c r="GB23" s="49"/>
      <c r="GC23" s="49"/>
      <c r="GD23" s="49"/>
      <c r="GE23" s="49"/>
      <c r="GF23" s="49"/>
      <c r="GG23" s="49"/>
      <c r="GH23" s="49"/>
      <c r="GI23" s="49"/>
      <c r="GJ23" s="49"/>
      <c r="GK23" s="49"/>
      <c r="GL23" s="49"/>
      <c r="GM23" s="49"/>
      <c r="GN23" s="49"/>
      <c r="GO23" s="49"/>
      <c r="GP23" s="49"/>
      <c r="GQ23" s="49"/>
      <c r="GR23" s="49"/>
      <c r="GS23" s="49"/>
      <c r="GT23" s="49"/>
      <c r="GU23" s="49"/>
      <c r="GV23" s="49"/>
      <c r="GW23" s="49"/>
      <c r="GX23" s="49"/>
      <c r="GY23" s="49"/>
      <c r="GZ23" s="49"/>
      <c r="HA23" s="49"/>
      <c r="HB23" s="49"/>
      <c r="HC23" s="49"/>
      <c r="HD23" s="49"/>
      <c r="HE23" s="49"/>
      <c r="HF23" s="49"/>
      <c r="HG23" s="49"/>
      <c r="HH23" s="49"/>
      <c r="HI23" s="49"/>
      <c r="HJ23" s="49"/>
      <c r="HK23" s="49"/>
      <c r="HL23" s="49"/>
      <c r="HM23" s="19"/>
      <c r="HN23" s="19"/>
      <c r="HO23" s="19"/>
      <c r="HP23" s="19"/>
      <c r="HQ23" s="19"/>
      <c r="HR23" s="19"/>
      <c r="HS23" s="19"/>
      <c r="HT23" s="19"/>
      <c r="HU23" s="19"/>
      <c r="HV23" s="49"/>
      <c r="HW23" s="49"/>
      <c r="HX23" s="49"/>
      <c r="HY23" s="49"/>
      <c r="HZ23" s="49"/>
      <c r="IA23" s="49"/>
      <c r="IB23" s="49"/>
      <c r="IC23" s="49"/>
      <c r="ID23" s="49"/>
      <c r="IE23" s="49"/>
      <c r="IF23" s="49"/>
    </row>
    <row r="24" spans="1:240" ht="50.1" customHeight="1">
      <c r="A24" s="73"/>
      <c r="B24" s="75" t="s">
        <v>174</v>
      </c>
      <c r="C24" s="75"/>
      <c r="D24" s="60"/>
      <c r="E24" s="76" t="s">
        <v>175</v>
      </c>
      <c r="F24" s="68">
        <v>0</v>
      </c>
      <c r="G24" s="68">
        <v>0</v>
      </c>
      <c r="H24" s="68">
        <v>0</v>
      </c>
      <c r="I24" s="68">
        <f t="shared" si="0"/>
        <v>0</v>
      </c>
      <c r="J24" s="102">
        <v>1630</v>
      </c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49"/>
      <c r="CJ24" s="49"/>
      <c r="CK24" s="49"/>
      <c r="CL24" s="49"/>
      <c r="CM24" s="49"/>
      <c r="CN24" s="49"/>
      <c r="CO24" s="49"/>
      <c r="CP24" s="49"/>
      <c r="CQ24" s="49"/>
      <c r="CR24" s="49"/>
      <c r="CS24" s="49"/>
      <c r="CT24" s="49"/>
      <c r="CU24" s="49"/>
      <c r="CV24" s="49"/>
      <c r="CW24" s="49"/>
      <c r="CX24" s="49"/>
      <c r="CY24" s="49"/>
      <c r="CZ24" s="49"/>
      <c r="DA24" s="49"/>
      <c r="DB24" s="49"/>
      <c r="DC24" s="49"/>
      <c r="DD24" s="49"/>
      <c r="DE24" s="49"/>
      <c r="DF24" s="49"/>
      <c r="DG24" s="49"/>
      <c r="DH24" s="49"/>
      <c r="DI24" s="49"/>
      <c r="DJ24" s="49"/>
      <c r="DK24" s="49"/>
      <c r="DL24" s="49"/>
      <c r="DM24" s="49"/>
      <c r="DN24" s="49"/>
      <c r="DO24" s="49"/>
      <c r="DP24" s="49"/>
      <c r="DQ24" s="49"/>
      <c r="DR24" s="49"/>
      <c r="DS24" s="49"/>
      <c r="DT24" s="49"/>
      <c r="DU24" s="49"/>
      <c r="DV24" s="49"/>
      <c r="DW24" s="49"/>
      <c r="DX24" s="49"/>
      <c r="DY24" s="49"/>
      <c r="DZ24" s="49"/>
      <c r="EA24" s="49"/>
      <c r="EB24" s="49"/>
      <c r="EC24" s="49"/>
      <c r="ED24" s="49"/>
      <c r="EE24" s="49"/>
      <c r="EF24" s="49"/>
      <c r="EG24" s="49"/>
      <c r="EH24" s="49"/>
      <c r="EI24" s="49"/>
      <c r="EJ24" s="49"/>
      <c r="EK24" s="49"/>
      <c r="EL24" s="49"/>
      <c r="EM24" s="49"/>
      <c r="EN24" s="49"/>
      <c r="EO24" s="49"/>
      <c r="EP24" s="49"/>
      <c r="EQ24" s="49"/>
      <c r="ER24" s="49"/>
      <c r="ES24" s="49"/>
      <c r="ET24" s="49"/>
      <c r="EU24" s="49"/>
      <c r="EV24" s="49"/>
      <c r="EW24" s="49"/>
      <c r="EX24" s="49"/>
      <c r="EY24" s="49"/>
      <c r="EZ24" s="49"/>
      <c r="FA24" s="49"/>
      <c r="FB24" s="49"/>
      <c r="FC24" s="49"/>
      <c r="FD24" s="49"/>
      <c r="FE24" s="49"/>
      <c r="FF24" s="49"/>
      <c r="FG24" s="49"/>
      <c r="FH24" s="49"/>
      <c r="FI24" s="49"/>
      <c r="FJ24" s="49"/>
      <c r="FK24" s="49"/>
      <c r="FL24" s="49"/>
      <c r="FM24" s="49"/>
      <c r="FN24" s="49"/>
      <c r="FO24" s="49"/>
      <c r="FP24" s="49"/>
      <c r="FQ24" s="49"/>
      <c r="FR24" s="49"/>
      <c r="FS24" s="49"/>
      <c r="FT24" s="49"/>
      <c r="FU24" s="49"/>
      <c r="FV24" s="49"/>
      <c r="FW24" s="49"/>
      <c r="FX24" s="49"/>
      <c r="FY24" s="49"/>
      <c r="FZ24" s="49"/>
      <c r="GA24" s="49"/>
      <c r="GB24" s="49"/>
      <c r="GC24" s="49"/>
      <c r="GD24" s="49"/>
      <c r="GE24" s="49"/>
      <c r="GF24" s="49"/>
      <c r="GG24" s="49"/>
      <c r="GH24" s="49"/>
      <c r="GI24" s="49"/>
      <c r="GJ24" s="49"/>
      <c r="GK24" s="49"/>
      <c r="GL24" s="49"/>
      <c r="GM24" s="49"/>
      <c r="GN24" s="49"/>
      <c r="GO24" s="49"/>
      <c r="GP24" s="49"/>
      <c r="GQ24" s="49"/>
      <c r="GR24" s="49"/>
      <c r="GS24" s="49"/>
      <c r="GT24" s="49"/>
      <c r="GU24" s="49"/>
      <c r="GV24" s="49"/>
      <c r="GW24" s="49"/>
      <c r="GX24" s="49"/>
      <c r="GY24" s="49"/>
      <c r="GZ24" s="49"/>
      <c r="HA24" s="49"/>
      <c r="HB24" s="49"/>
      <c r="HC24" s="49"/>
      <c r="HD24" s="49"/>
      <c r="HE24" s="49"/>
      <c r="HF24" s="49"/>
      <c r="HG24" s="49"/>
      <c r="HH24" s="49"/>
      <c r="HI24" s="49"/>
      <c r="HJ24" s="49"/>
      <c r="HK24" s="49"/>
      <c r="HL24" s="49"/>
      <c r="HM24" s="19"/>
      <c r="HN24" s="19"/>
      <c r="HO24" s="19"/>
      <c r="HP24" s="19"/>
      <c r="HQ24" s="19"/>
      <c r="HR24" s="19"/>
      <c r="HS24" s="19"/>
      <c r="HT24" s="19"/>
      <c r="HU24" s="19"/>
      <c r="HV24" s="49"/>
      <c r="HW24" s="49"/>
      <c r="HX24" s="49"/>
      <c r="HY24" s="49"/>
      <c r="HZ24" s="49"/>
      <c r="IA24" s="49"/>
      <c r="IB24" s="49"/>
      <c r="IC24" s="49"/>
      <c r="ID24" s="49"/>
      <c r="IE24" s="49"/>
      <c r="IF24" s="49"/>
    </row>
    <row r="25" spans="1:240" ht="50.1" customHeight="1">
      <c r="A25" s="73"/>
      <c r="B25" s="87" t="s">
        <v>176</v>
      </c>
      <c r="C25" s="75"/>
      <c r="D25" s="60"/>
      <c r="E25" s="73" t="s">
        <v>237</v>
      </c>
      <c r="F25" s="68">
        <v>0</v>
      </c>
      <c r="G25" s="68">
        <v>0</v>
      </c>
      <c r="H25" s="68">
        <v>0</v>
      </c>
      <c r="I25" s="68">
        <f>SUM(F25:H25)</f>
        <v>0</v>
      </c>
      <c r="J25" s="102">
        <v>1640</v>
      </c>
      <c r="K25" s="49"/>
      <c r="L25" s="49"/>
      <c r="M25" s="49"/>
      <c r="N25" s="49"/>
      <c r="O25" s="49"/>
      <c r="P25" s="49"/>
      <c r="Q25" s="49"/>
      <c r="R25" s="49"/>
      <c r="S25" s="49"/>
      <c r="T25" s="49"/>
      <c r="U25" s="49"/>
      <c r="V25" s="49"/>
      <c r="W25" s="49"/>
      <c r="X25" s="49"/>
      <c r="Y25" s="49"/>
      <c r="Z25" s="49"/>
      <c r="AA25" s="49"/>
      <c r="AB25" s="49"/>
      <c r="AC25" s="49"/>
      <c r="AD25" s="49"/>
      <c r="AE25" s="49"/>
      <c r="AF25" s="49"/>
      <c r="AG25" s="49"/>
      <c r="AH25" s="49"/>
      <c r="AI25" s="49"/>
      <c r="AJ25" s="49"/>
      <c r="AK25" s="49"/>
      <c r="AL25" s="49"/>
      <c r="AM25" s="49"/>
      <c r="AN25" s="49"/>
      <c r="AO25" s="49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  <c r="CM25" s="49"/>
      <c r="CN25" s="49"/>
      <c r="CO25" s="49"/>
      <c r="CP25" s="49"/>
      <c r="CQ25" s="49"/>
      <c r="CR25" s="49"/>
      <c r="CS25" s="49"/>
      <c r="CT25" s="49"/>
      <c r="CU25" s="49"/>
      <c r="CV25" s="49"/>
      <c r="CW25" s="49"/>
      <c r="CX25" s="49"/>
      <c r="CY25" s="49"/>
      <c r="CZ25" s="49"/>
      <c r="DA25" s="49"/>
      <c r="DB25" s="49"/>
      <c r="DC25" s="49"/>
      <c r="DD25" s="49"/>
      <c r="DE25" s="49"/>
      <c r="DF25" s="49"/>
      <c r="DG25" s="49"/>
      <c r="DH25" s="49"/>
      <c r="DI25" s="49"/>
      <c r="DJ25" s="49"/>
      <c r="DK25" s="49"/>
      <c r="DL25" s="49"/>
      <c r="DM25" s="49"/>
      <c r="DN25" s="49"/>
      <c r="DO25" s="49"/>
      <c r="DP25" s="49"/>
      <c r="DQ25" s="49"/>
      <c r="DR25" s="49"/>
      <c r="DS25" s="49"/>
      <c r="DT25" s="49"/>
      <c r="DU25" s="49"/>
      <c r="DV25" s="49"/>
      <c r="DW25" s="49"/>
      <c r="DX25" s="49"/>
      <c r="DY25" s="49"/>
      <c r="DZ25" s="49"/>
      <c r="EA25" s="49"/>
      <c r="EB25" s="49"/>
      <c r="EC25" s="49"/>
      <c r="ED25" s="49"/>
      <c r="EE25" s="49"/>
      <c r="EF25" s="49"/>
      <c r="EG25" s="49"/>
      <c r="EH25" s="49"/>
      <c r="EI25" s="49"/>
      <c r="EJ25" s="49"/>
      <c r="EK25" s="49"/>
      <c r="EL25" s="49"/>
      <c r="EM25" s="49"/>
      <c r="EN25" s="49"/>
      <c r="EO25" s="49"/>
      <c r="EP25" s="49"/>
      <c r="EQ25" s="49"/>
      <c r="ER25" s="49"/>
      <c r="ES25" s="49"/>
      <c r="ET25" s="49"/>
      <c r="EU25" s="49"/>
      <c r="EV25" s="49"/>
      <c r="EW25" s="49"/>
      <c r="EX25" s="49"/>
      <c r="EY25" s="49"/>
      <c r="EZ25" s="49"/>
      <c r="FA25" s="49"/>
      <c r="FB25" s="49"/>
      <c r="FC25" s="49"/>
      <c r="FD25" s="49"/>
      <c r="FE25" s="49"/>
      <c r="FF25" s="49"/>
      <c r="FG25" s="49"/>
      <c r="FH25" s="49"/>
      <c r="FI25" s="49"/>
      <c r="FJ25" s="49"/>
      <c r="FK25" s="49"/>
      <c r="FL25" s="49"/>
      <c r="FM25" s="49"/>
      <c r="FN25" s="49"/>
      <c r="FO25" s="49"/>
      <c r="FP25" s="49"/>
      <c r="FQ25" s="49"/>
      <c r="FR25" s="49"/>
      <c r="FS25" s="49"/>
      <c r="FT25" s="49"/>
      <c r="FU25" s="49"/>
      <c r="FV25" s="49"/>
      <c r="FW25" s="49"/>
      <c r="FX25" s="49"/>
      <c r="FY25" s="49"/>
      <c r="FZ25" s="49"/>
      <c r="GA25" s="49"/>
      <c r="GB25" s="49"/>
      <c r="GC25" s="49"/>
      <c r="GD25" s="49"/>
      <c r="GE25" s="49"/>
      <c r="GF25" s="49"/>
      <c r="GG25" s="49"/>
      <c r="GH25" s="49"/>
      <c r="GI25" s="49"/>
      <c r="GJ25" s="49"/>
      <c r="GK25" s="49"/>
      <c r="GL25" s="49"/>
      <c r="GM25" s="49"/>
      <c r="GN25" s="49"/>
      <c r="GO25" s="49"/>
      <c r="GP25" s="49"/>
      <c r="GQ25" s="49"/>
      <c r="GR25" s="49"/>
      <c r="GS25" s="49"/>
      <c r="GT25" s="49"/>
      <c r="GU25" s="49"/>
      <c r="GV25" s="49"/>
      <c r="GW25" s="49"/>
      <c r="GX25" s="49"/>
      <c r="GY25" s="49"/>
      <c r="GZ25" s="49"/>
      <c r="HA25" s="49"/>
      <c r="HB25" s="49"/>
      <c r="HC25" s="49"/>
      <c r="HD25" s="49"/>
      <c r="HE25" s="49"/>
      <c r="HF25" s="49"/>
      <c r="HG25" s="49"/>
      <c r="HH25" s="49"/>
      <c r="HI25" s="49"/>
      <c r="HJ25" s="49"/>
      <c r="HK25" s="49"/>
      <c r="HL25" s="49"/>
      <c r="HM25" s="19"/>
      <c r="HN25" s="19"/>
      <c r="HO25" s="19"/>
      <c r="HP25" s="19"/>
      <c r="HQ25" s="19"/>
      <c r="HR25" s="19"/>
      <c r="HS25" s="19"/>
      <c r="HT25" s="19"/>
      <c r="HU25" s="19"/>
      <c r="HV25" s="49"/>
      <c r="HW25" s="49"/>
      <c r="HX25" s="49"/>
      <c r="HY25" s="49"/>
      <c r="HZ25" s="49"/>
      <c r="IA25" s="49"/>
      <c r="IB25" s="49"/>
      <c r="IC25" s="49"/>
      <c r="ID25" s="49"/>
      <c r="IE25" s="49"/>
      <c r="IF25" s="49"/>
    </row>
    <row r="26" spans="1:240" ht="60" customHeight="1">
      <c r="A26" s="392" t="s">
        <v>177</v>
      </c>
      <c r="B26" s="392"/>
      <c r="C26" s="392"/>
      <c r="D26" s="392"/>
      <c r="E26" s="392"/>
      <c r="F26" s="70">
        <f>F10+F23+F24+F25</f>
        <v>8508375666</v>
      </c>
      <c r="G26" s="70">
        <f>G10+G23+G24+G25</f>
        <v>0</v>
      </c>
      <c r="H26" s="70">
        <f>H10+H23+H24+H25</f>
        <v>0</v>
      </c>
      <c r="I26" s="70">
        <f t="shared" si="0"/>
        <v>8508375666</v>
      </c>
      <c r="J26" s="102"/>
    </row>
  </sheetData>
  <mergeCells count="13">
    <mergeCell ref="A26:E26"/>
    <mergeCell ref="A8:A9"/>
    <mergeCell ref="B8:B9"/>
    <mergeCell ref="C8:C9"/>
    <mergeCell ref="D8:D9"/>
    <mergeCell ref="E8:E9"/>
    <mergeCell ref="J8:J9"/>
    <mergeCell ref="F8:H8"/>
    <mergeCell ref="I8:I9"/>
    <mergeCell ref="A1:J1"/>
    <mergeCell ref="A2:J2"/>
    <mergeCell ref="A4:J4"/>
    <mergeCell ref="A5:J5"/>
  </mergeCells>
  <printOptions horizontalCentered="1" verticalCentered="1"/>
  <pageMargins left="0.4334645669291341" right="0.511811023622047" top="0.76732283464566897" bottom="0.64960629921259794" header="0.47204724409448801" footer="0.35433070866141703"/>
  <pageSetup paperSize="9" scale="42" pageOrder="overThenDown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35282</TotalTime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10</vt:i4>
      </vt:variant>
      <vt:variant>
        <vt:lpstr>Névvel ellátott tartományok</vt:lpstr>
      </vt:variant>
      <vt:variant>
        <vt:i4>18</vt:i4>
      </vt:variant>
    </vt:vector>
  </HeadingPairs>
  <TitlesOfParts>
    <vt:vector size="28" baseType="lpstr">
      <vt:lpstr>A_költségvetés_bevételei_</vt:lpstr>
      <vt:lpstr>Működési célú állami tám (1.1)</vt:lpstr>
      <vt:lpstr>Működési_célú_tám_áll_bel_(1_2_</vt:lpstr>
      <vt:lpstr>Helyi_adó_bevételek_(2_3_)</vt:lpstr>
      <vt:lpstr>Egyéb_közhatalmi_bevételek_(2_4</vt:lpstr>
      <vt:lpstr>Működési_bevételek_(3_)</vt:lpstr>
      <vt:lpstr>Működési_célú_átv_pénz_(4_)</vt:lpstr>
      <vt:lpstr>Felhalmozási_célú_tám_ért__bev_</vt:lpstr>
      <vt:lpstr>Felhalmozási_bevételek_(6_)</vt:lpstr>
      <vt:lpstr>Felhalmozási_célú_átv_pénz_(7_)</vt:lpstr>
      <vt:lpstr>A_költségvetés_bevételei_!Excel_BuiltIn_Print_Area</vt:lpstr>
      <vt:lpstr>Felhalmozási_célú_tám_ért__bev_!Excel_BuiltIn_Print_Area</vt:lpstr>
      <vt:lpstr>'Működési_bevételek_(3_)'!Excel_BuiltIn_Print_Area</vt:lpstr>
      <vt:lpstr>'Működési_célú_átv_pénz_(4_)'!Excel_BuiltIn_Print_Area</vt:lpstr>
      <vt:lpstr>Excel_BuiltIn_Print_Area_1_1_1_1</vt:lpstr>
      <vt:lpstr>Excel_BuiltIn_Print_Area_1_1_1_1_1</vt:lpstr>
      <vt:lpstr>Excel_BuiltIn_Print_Area_6_1</vt:lpstr>
      <vt:lpstr>Excel_BuiltIn_Print_Area_6_1_1_1</vt:lpstr>
      <vt:lpstr>A_költségvetés_bevételei_!Nyomtatási_terület</vt:lpstr>
      <vt:lpstr>'Egyéb_közhatalmi_bevételek_(2_4'!Nyomtatási_terület</vt:lpstr>
      <vt:lpstr>'Felhalmozási_bevételek_(6_)'!Nyomtatási_terület</vt:lpstr>
      <vt:lpstr>'Felhalmozási_célú_átv_pénz_(7_)'!Nyomtatási_terület</vt:lpstr>
      <vt:lpstr>Felhalmozási_célú_tám_ért__bev_!Nyomtatási_terület</vt:lpstr>
      <vt:lpstr>'Helyi_adó_bevételek_(2_3_)'!Nyomtatási_terület</vt:lpstr>
      <vt:lpstr>'Működési célú állami tám (1.1)'!Nyomtatási_terület</vt:lpstr>
      <vt:lpstr>'Működési_bevételek_(3_)'!Nyomtatási_terület</vt:lpstr>
      <vt:lpstr>'Működési_célú_átv_pénz_(4_)'!Nyomtatási_terület</vt:lpstr>
      <vt:lpstr>'Működési_célú_tám_áll_bel_(1_2_'!Nyomtatási_terület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Szakály Ágnes</dc:creator>
  <cp:lastModifiedBy>Béla Szilágyi</cp:lastModifiedBy>
  <cp:revision>184</cp:revision>
  <cp:lastPrinted>2021-02-18T14:37:00Z</cp:lastPrinted>
  <dcterms:created xsi:type="dcterms:W3CDTF">2016-11-24T15:55:00Z</dcterms:created>
  <dcterms:modified xsi:type="dcterms:W3CDTF">2021-04-21T08:50:50Z</dcterms:modified>
</cp:coreProperties>
</file>