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505\Zárszámadás 2020\"/>
    </mc:Choice>
  </mc:AlternateContent>
  <xr:revisionPtr revIDLastSave="0" documentId="8_{78D3134C-13C9-4600-9B3F-CF03805DF86E}" xr6:coauthVersionLast="46" xr6:coauthVersionMax="46" xr10:uidLastSave="{00000000-0000-0000-0000-000000000000}"/>
  <bookViews>
    <workbookView xWindow="-120" yWindow="-120" windowWidth="29040" windowHeight="15840" tabRatio="712" activeTab="2"/>
  </bookViews>
  <sheets>
    <sheet name="Mérleg" sheetId="19" r:id="rId1"/>
    <sheet name="Bevételek" sheetId="35" r:id="rId2"/>
    <sheet name="Kiadások" sheetId="36" r:id="rId3"/>
  </sheets>
  <definedNames>
    <definedName name="_xlnm.Print_Titles" localSheetId="1">Bevételek!$A:$D</definedName>
    <definedName name="_xlnm.Print_Titles" localSheetId="2">Kiadások!$A:$D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9" l="1"/>
  <c r="D27" i="19"/>
  <c r="H33" i="19"/>
  <c r="O24" i="19"/>
  <c r="H23" i="36"/>
  <c r="O31" i="19"/>
  <c r="H35" i="19"/>
  <c r="G24" i="19"/>
  <c r="F24" i="19"/>
  <c r="E24" i="19"/>
  <c r="G23" i="19"/>
  <c r="F23" i="19"/>
  <c r="H23" i="19"/>
  <c r="E23" i="19"/>
  <c r="E25" i="19"/>
  <c r="G22" i="19"/>
  <c r="F22" i="19"/>
  <c r="E22" i="19"/>
  <c r="G18" i="19"/>
  <c r="F18" i="19"/>
  <c r="E18" i="19"/>
  <c r="G17" i="19"/>
  <c r="H17" i="19"/>
  <c r="F17" i="19"/>
  <c r="E17" i="19"/>
  <c r="G15" i="19"/>
  <c r="H15" i="19"/>
  <c r="F15" i="19"/>
  <c r="E15" i="19"/>
  <c r="H26" i="35"/>
  <c r="H27" i="36"/>
  <c r="G19" i="36"/>
  <c r="H34" i="35"/>
  <c r="G35" i="35"/>
  <c r="F35" i="35"/>
  <c r="F40" i="35"/>
  <c r="H40" i="35"/>
  <c r="E35" i="35"/>
  <c r="E40" i="35"/>
  <c r="E41" i="35"/>
  <c r="G15" i="35"/>
  <c r="G23" i="35"/>
  <c r="L38" i="19"/>
  <c r="L25" i="19"/>
  <c r="H9" i="36"/>
  <c r="H10" i="36"/>
  <c r="H11" i="36"/>
  <c r="E19" i="36"/>
  <c r="H16" i="36"/>
  <c r="H21" i="36"/>
  <c r="H22" i="36"/>
  <c r="E24" i="36"/>
  <c r="E25" i="36"/>
  <c r="E35" i="36"/>
  <c r="F24" i="36"/>
  <c r="G24" i="36"/>
  <c r="G25" i="36"/>
  <c r="H32" i="36"/>
  <c r="E34" i="36"/>
  <c r="F34" i="36"/>
  <c r="G34" i="36"/>
  <c r="H34" i="36"/>
  <c r="O36" i="19"/>
  <c r="F15" i="35"/>
  <c r="F23" i="35"/>
  <c r="F29" i="35"/>
  <c r="E15" i="35"/>
  <c r="E16" i="19"/>
  <c r="F37" i="19"/>
  <c r="H21" i="35"/>
  <c r="H17" i="35"/>
  <c r="H16" i="35"/>
  <c r="G28" i="35"/>
  <c r="G29" i="35"/>
  <c r="H25" i="35"/>
  <c r="H11" i="35"/>
  <c r="K38" i="19"/>
  <c r="K25" i="19"/>
  <c r="K20" i="19"/>
  <c r="D37" i="19"/>
  <c r="D25" i="19"/>
  <c r="D20" i="19"/>
  <c r="E28" i="35"/>
  <c r="F28" i="35"/>
  <c r="Q14" i="19"/>
  <c r="Q15" i="19"/>
  <c r="Q30" i="19"/>
  <c r="Q31" i="19"/>
  <c r="H38" i="35"/>
  <c r="F19" i="36"/>
  <c r="H12" i="36"/>
  <c r="N38" i="19"/>
  <c r="O17" i="19"/>
  <c r="Q20" i="19"/>
  <c r="O19" i="19"/>
  <c r="O18" i="19"/>
  <c r="O23" i="19"/>
  <c r="G40" i="35"/>
  <c r="G25" i="19"/>
  <c r="L20" i="19"/>
  <c r="L26" i="19"/>
  <c r="H22" i="19"/>
  <c r="M25" i="19"/>
  <c r="O16" i="19"/>
  <c r="E37" i="19"/>
  <c r="E38" i="19"/>
  <c r="G37" i="19"/>
  <c r="G38" i="19"/>
  <c r="M20" i="19"/>
  <c r="M38" i="19"/>
  <c r="O22" i="19"/>
  <c r="N25" i="19"/>
  <c r="N26" i="19"/>
  <c r="O26" i="19"/>
  <c r="N20" i="19"/>
  <c r="O15" i="19"/>
  <c r="O38" i="19"/>
  <c r="O25" i="19"/>
  <c r="Q34" i="19"/>
  <c r="M26" i="19"/>
  <c r="O20" i="19"/>
  <c r="F25" i="36"/>
  <c r="F35" i="36"/>
  <c r="H28" i="35"/>
  <c r="F25" i="19"/>
  <c r="F29" i="19"/>
  <c r="E20" i="19"/>
  <c r="G16" i="19"/>
  <c r="G20" i="19"/>
  <c r="L28" i="19"/>
  <c r="E23" i="35"/>
  <c r="E29" i="35"/>
  <c r="L39" i="19"/>
  <c r="M39" i="19"/>
  <c r="N39" i="19"/>
  <c r="O39" i="19"/>
  <c r="H37" i="19"/>
  <c r="N28" i="19"/>
  <c r="F38" i="19"/>
  <c r="H38" i="19"/>
  <c r="D26" i="19"/>
  <c r="D39" i="19"/>
  <c r="D38" i="19"/>
  <c r="K26" i="19"/>
  <c r="K39" i="19"/>
  <c r="K28" i="19"/>
  <c r="D29" i="19"/>
  <c r="G41" i="35"/>
  <c r="H41" i="35"/>
  <c r="H29" i="35"/>
  <c r="E29" i="19"/>
  <c r="E26" i="19"/>
  <c r="F41" i="35"/>
  <c r="H23" i="35"/>
  <c r="H25" i="19"/>
  <c r="F16" i="19"/>
  <c r="H15" i="35"/>
  <c r="G26" i="19"/>
  <c r="N27" i="19"/>
  <c r="G39" i="19"/>
  <c r="F20" i="19"/>
  <c r="H16" i="19"/>
  <c r="E27" i="19"/>
  <c r="E39" i="19"/>
  <c r="M28" i="19"/>
  <c r="H20" i="19"/>
  <c r="F26" i="19"/>
  <c r="F27" i="19"/>
  <c r="F39" i="19"/>
  <c r="H39" i="19"/>
  <c r="H26" i="19"/>
  <c r="G35" i="36"/>
  <c r="H35" i="36"/>
  <c r="H25" i="36"/>
  <c r="H24" i="36"/>
</calcChain>
</file>

<file path=xl/sharedStrings.xml><?xml version="1.0" encoding="utf-8"?>
<sst xmlns="http://schemas.openxmlformats.org/spreadsheetml/2006/main" count="275" uniqueCount="157">
  <si>
    <t>B E V É T E L E K</t>
  </si>
  <si>
    <t>M É R L E G E</t>
  </si>
  <si>
    <t>Megnevezés</t>
  </si>
  <si>
    <t xml:space="preserve"> - általános tartalék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</si>
  <si>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</si>
  <si>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</si>
  <si>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</si>
  <si>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</si>
  <si>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</si>
  <si>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</si>
  <si>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</si>
  <si>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</si>
  <si>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</si>
  <si>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</si>
  <si>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</si>
  <si>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</si>
  <si>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</si>
  <si>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</si>
  <si>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</si>
  <si>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</si>
  <si>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</si>
  <si>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</si>
  <si>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</si>
  <si>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</si>
  <si>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</si>
  <si>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</si>
  <si>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</si>
  <si>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</si>
  <si>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</si>
  <si>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</si>
  <si>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</si>
  <si>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</si>
  <si>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</si>
  <si>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</si>
  <si>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K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</si>
  <si>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</si>
  <si>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</si>
  <si>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</si>
  <si>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</si>
  <si>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</si>
  <si>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</si>
  <si>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</si>
  <si>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</si>
  <si>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</si>
  <si>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</si>
  <si>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</si>
  <si>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</si>
  <si>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</si>
  <si>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</si>
  <si>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</si>
  <si>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</si>
  <si>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</si>
  <si>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</si>
  <si>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</si>
  <si>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</si>
  <si>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</si>
  <si>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</si>
  <si>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</si>
  <si>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</si>
  <si>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</si>
  <si>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</si>
  <si>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</si>
  <si>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</si>
  <si>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</si>
  <si>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</si>
  <si>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</si>
  <si>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BEVÉTELEK</t>
  </si>
  <si>
    <t xml:space="preserve">   ebből:</t>
  </si>
  <si>
    <t xml:space="preserve"> - OEP támogatás</t>
  </si>
  <si>
    <t>B3 Közhatalmi bevételek</t>
  </si>
  <si>
    <t xml:space="preserve"> - magánszemélyek kommunális adója</t>
  </si>
  <si>
    <t xml:space="preserve"> - helyi iparűzési adó</t>
  </si>
  <si>
    <t xml:space="preserve"> - gépjárműadó</t>
  </si>
  <si>
    <t>B4 Működési bevételek</t>
  </si>
  <si>
    <t>B6 Működési célú átvett pénzeszközök</t>
  </si>
  <si>
    <t>Működési bevételek összesen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</si>
  <si>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</si>
  <si>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</si>
  <si>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</si>
  <si>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</si>
  <si>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</si>
  <si>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bevételek összesen</t>
  </si>
  <si>
    <t>1.</t>
  </si>
  <si>
    <t>2.</t>
  </si>
  <si>
    <t>3.</t>
  </si>
  <si>
    <t>Felhalmozási célú hitelek felvétele</t>
  </si>
  <si>
    <t>Előző év költségvetési maradványának igénybevétele</t>
  </si>
  <si>
    <t>B8 Finanszírozási bevételek</t>
  </si>
  <si>
    <t>Központi, irányító szervi támogatás</t>
  </si>
  <si>
    <t>KIADÁSOK</t>
  </si>
  <si>
    <t>Működési 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</si>
  <si>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</si>
  <si>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</si>
  <si>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</si>
  <si>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</si>
  <si>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</si>
  <si>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Működési kiadások összesen</t>
  </si>
  <si>
    <t>Felhalmozási kiadások</t>
  </si>
  <si>
    <t>K6 Beruházások</t>
  </si>
  <si>
    <t>K7 Felújítások</t>
  </si>
  <si>
    <t>K8 Egyéb felhalmozási célú kiadások</t>
  </si>
  <si>
    <t>Felhalmozási kiadások összesen</t>
  </si>
  <si>
    <t>Költségvetési bevételek összesen</t>
  </si>
  <si>
    <t>K9 Finanszírozási kiadások</t>
  </si>
  <si>
    <t>Felhalmozási célú hitelek törlesztése</t>
  </si>
  <si>
    <t xml:space="preserve"> - Felhalmozási célú hitelek törlesztése</t>
  </si>
  <si>
    <t xml:space="preserve"> - Forgatási célú értékpapírok kiadásai</t>
  </si>
  <si>
    <t xml:space="preserve"> - Befektetési célú értékpapírok kiadásai</t>
  </si>
  <si>
    <t>Központi, irányító szervi támogatás folyósítása</t>
  </si>
  <si>
    <t>Tartalékok</t>
  </si>
  <si>
    <t xml:space="preserve"> - költségvetési támogatás Kvtv.. 2-3. mell.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</si>
  <si>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</si>
  <si>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</si>
  <si>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</si>
  <si>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</si>
  <si>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</si>
  <si>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</si>
  <si>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</si>
  <si>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Forgatási célú értékpapírok kiadásai</t>
  </si>
  <si>
    <t>Befektetési célú értékpapírok kiadásai</t>
  </si>
  <si>
    <t>Függő, átfutó, kiegyenlítő kiadások</t>
  </si>
  <si>
    <t>Függő, átfutó, kiegyenlítő bevételek</t>
  </si>
  <si>
    <t>B7 Felhalmozási célú átvett pénzeszközök</t>
  </si>
  <si>
    <t>a ../.... (.. ..) Önkormányzati Rendelethez</t>
  </si>
  <si>
    <t xml:space="preserve"> - Likvid hitelek törlesztése</t>
  </si>
  <si>
    <t>Likvid hitelek törlesztése</t>
  </si>
  <si>
    <t>Teljesítés</t>
  </si>
  <si>
    <t>összeg</t>
  </si>
  <si>
    <t>%</t>
  </si>
  <si>
    <t>Módosított</t>
  </si>
  <si>
    <t>előirányzat</t>
  </si>
  <si>
    <t>Eredeti</t>
  </si>
  <si>
    <t xml:space="preserve"> módosított előirányzat</t>
  </si>
  <si>
    <t>teljesítés</t>
  </si>
  <si>
    <t>tény</t>
  </si>
  <si>
    <t>Előző évi költségvetési maradványának igénybevétele működési</t>
  </si>
  <si>
    <t>Államháztartáson belüli megelőlegezés</t>
  </si>
  <si>
    <t xml:space="preserve"> - bírság és egyéb bevétel</t>
  </si>
  <si>
    <t xml:space="preserve"> - működőképesség meg. szolg. kieg. tám. Kvtv.. 3.III. mell.</t>
  </si>
  <si>
    <t xml:space="preserve"> - Köztemetés</t>
  </si>
  <si>
    <t xml:space="preserve"> - Államháztartáson belüli megelőlegezés visszafizetése</t>
  </si>
  <si>
    <t>Áht-n belüli megelőlegezések visszafizetése</t>
  </si>
  <si>
    <t xml:space="preserve"> - Folyószámlahitel</t>
  </si>
  <si>
    <t xml:space="preserve"> - egyéb közhatalmi bevételek</t>
  </si>
  <si>
    <t xml:space="preserve">    ebből:</t>
  </si>
  <si>
    <t xml:space="preserve"> - Rövid lejáratú hitelek</t>
  </si>
  <si>
    <t>Likvid hitelek, rövid lejáratú hitelek felvétele</t>
  </si>
  <si>
    <t xml:space="preserve"> - Rövid lejáratú hitelek törlesztése</t>
  </si>
  <si>
    <t>Rövid lejáratú hitelek törlesztése</t>
  </si>
  <si>
    <t>Likvid hitel, rövid lejáratú hitel igénybevétele</t>
  </si>
  <si>
    <t xml:space="preserve"> - Települési támogatás</t>
  </si>
  <si>
    <t>Folyás Község Önkormányzata</t>
  </si>
  <si>
    <t>2020. eredeti előirányzat</t>
  </si>
  <si>
    <t>2019.</t>
  </si>
  <si>
    <t>Folyás Község Önkormányzata 2020. évi költségvetés bevételeinek és kiadásainak teljesítése nettósított</t>
  </si>
  <si>
    <t>3. melléklet</t>
  </si>
  <si>
    <t>Folyás Község Önkormányzata 2020. évi működési, felhalmozási és finanszírozási kiadások kiemelt előirányzatai teljesítése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</si>
</sst>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"/>
  </numFmts>
  <fonts count="13" x14ac:knownFonts="1">
    <font>
      <sz val="10"/>
      <name val="MS Sans Serif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MS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38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0" fontId="6" fillId="2" borderId="1" xfId="0" applyFont="1" applyFill="1" applyBorder="1"/>
    <xf numFmtId="0" fontId="8" fillId="0" borderId="0" xfId="0" applyFont="1" applyAlignment="1">
      <alignment horizontal="right" vertical="center"/>
    </xf>
    <xf numFmtId="3" fontId="1" fillId="0" borderId="0" xfId="0" applyNumberFormat="1" applyFont="1" applyBorder="1"/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7" fillId="0" borderId="0" xfId="0" applyFont="1" applyAlignment="1">
      <alignment horizontal="right" vertical="center"/>
    </xf>
    <xf numFmtId="0" fontId="6" fillId="2" borderId="15" xfId="0" applyFont="1" applyFill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6" fillId="2" borderId="24" xfId="0" applyFont="1" applyFill="1" applyBorder="1"/>
    <xf numFmtId="0" fontId="6" fillId="2" borderId="25" xfId="0" applyFont="1" applyFill="1" applyBorder="1"/>
    <xf numFmtId="3" fontId="6" fillId="2" borderId="26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/>
    <xf numFmtId="3" fontId="4" fillId="0" borderId="4" xfId="0" applyNumberFormat="1" applyFont="1" applyBorder="1"/>
    <xf numFmtId="3" fontId="4" fillId="0" borderId="2" xfId="0" applyNumberFormat="1" applyFont="1" applyBorder="1"/>
    <xf numFmtId="0" fontId="6" fillId="2" borderId="27" xfId="0" applyFont="1" applyFill="1" applyBorder="1"/>
    <xf numFmtId="0" fontId="6" fillId="0" borderId="0" xfId="0" applyFont="1"/>
    <xf numFmtId="0" fontId="4" fillId="0" borderId="28" xfId="0" applyFont="1" applyBorder="1"/>
    <xf numFmtId="3" fontId="4" fillId="0" borderId="13" xfId="0" applyNumberFormat="1" applyFont="1" applyBorder="1"/>
    <xf numFmtId="3" fontId="4" fillId="0" borderId="19" xfId="0" applyNumberFormat="1" applyFont="1" applyBorder="1"/>
    <xf numFmtId="3" fontId="6" fillId="2" borderId="29" xfId="0" applyNumberFormat="1" applyFont="1" applyFill="1" applyBorder="1"/>
    <xf numFmtId="3" fontId="4" fillId="0" borderId="28" xfId="0" applyNumberFormat="1" applyFont="1" applyBorder="1"/>
    <xf numFmtId="3" fontId="6" fillId="2" borderId="30" xfId="0" applyNumberFormat="1" applyFont="1" applyFill="1" applyBorder="1"/>
    <xf numFmtId="0" fontId="4" fillId="3" borderId="27" xfId="0" applyFont="1" applyFill="1" applyBorder="1"/>
    <xf numFmtId="0" fontId="4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3" fontId="6" fillId="0" borderId="4" xfId="0" applyNumberFormat="1" applyFont="1" applyBorder="1"/>
    <xf numFmtId="0" fontId="4" fillId="0" borderId="31" xfId="0" applyFont="1" applyBorder="1"/>
    <xf numFmtId="3" fontId="4" fillId="0" borderId="31" xfId="0" applyNumberFormat="1" applyFont="1" applyBorder="1"/>
    <xf numFmtId="0" fontId="4" fillId="0" borderId="32" xfId="0" applyFont="1" applyBorder="1" applyAlignment="1">
      <alignment horizontal="right"/>
    </xf>
    <xf numFmtId="0" fontId="4" fillId="0" borderId="32" xfId="0" applyFont="1" applyBorder="1"/>
    <xf numFmtId="0" fontId="6" fillId="0" borderId="13" xfId="0" applyFont="1" applyBorder="1"/>
    <xf numFmtId="3" fontId="4" fillId="0" borderId="32" xfId="0" applyNumberFormat="1" applyFont="1" applyBorder="1"/>
    <xf numFmtId="0" fontId="4" fillId="0" borderId="25" xfId="0" applyFont="1" applyBorder="1"/>
    <xf numFmtId="0" fontId="4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 applyBorder="1"/>
    <xf numFmtId="0" fontId="6" fillId="0" borderId="16" xfId="0" applyFont="1" applyFill="1" applyBorder="1"/>
    <xf numFmtId="3" fontId="6" fillId="0" borderId="28" xfId="0" applyNumberFormat="1" applyFont="1" applyFill="1" applyBorder="1"/>
    <xf numFmtId="3" fontId="6" fillId="0" borderId="5" xfId="0" applyNumberFormat="1" applyFont="1" applyFill="1" applyBorder="1"/>
    <xf numFmtId="3" fontId="6" fillId="0" borderId="7" xfId="0" applyNumberFormat="1" applyFont="1" applyFill="1" applyBorder="1"/>
    <xf numFmtId="0" fontId="4" fillId="0" borderId="9" xfId="0" applyFont="1" applyFill="1" applyBorder="1"/>
    <xf numFmtId="0" fontId="4" fillId="0" borderId="33" xfId="0" applyFont="1" applyBorder="1"/>
    <xf numFmtId="3" fontId="6" fillId="2" borderId="34" xfId="0" applyNumberFormat="1" applyFont="1" applyFill="1" applyBorder="1"/>
    <xf numFmtId="3" fontId="4" fillId="0" borderId="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5" xfId="0" applyFont="1" applyBorder="1"/>
    <xf numFmtId="0" fontId="10" fillId="0" borderId="13" xfId="0" applyFont="1" applyBorder="1"/>
    <xf numFmtId="0" fontId="9" fillId="0" borderId="13" xfId="0" applyFont="1" applyBorder="1"/>
    <xf numFmtId="49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/>
    <xf numFmtId="3" fontId="4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10" fillId="3" borderId="4" xfId="0" applyFont="1" applyFill="1" applyBorder="1"/>
    <xf numFmtId="3" fontId="9" fillId="3" borderId="4" xfId="0" applyNumberFormat="1" applyFont="1" applyFill="1" applyBorder="1"/>
    <xf numFmtId="0" fontId="9" fillId="3" borderId="13" xfId="0" applyFont="1" applyFill="1" applyBorder="1"/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3" fontId="6" fillId="0" borderId="37" xfId="0" applyNumberFormat="1" applyFont="1" applyFill="1" applyBorder="1"/>
    <xf numFmtId="3" fontId="4" fillId="0" borderId="38" xfId="0" applyNumberFormat="1" applyFont="1" applyBorder="1"/>
    <xf numFmtId="3" fontId="6" fillId="2" borderId="39" xfId="0" applyNumberFormat="1" applyFont="1" applyFill="1" applyBorder="1"/>
    <xf numFmtId="3" fontId="4" fillId="0" borderId="37" xfId="0" applyNumberFormat="1" applyFont="1" applyBorder="1"/>
    <xf numFmtId="3" fontId="4" fillId="0" borderId="40" xfId="0" applyNumberFormat="1" applyFont="1" applyBorder="1"/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0" borderId="42" xfId="0" applyFont="1" applyBorder="1"/>
    <xf numFmtId="3" fontId="4" fillId="0" borderId="43" xfId="0" applyNumberFormat="1" applyFont="1" applyBorder="1"/>
    <xf numFmtId="3" fontId="4" fillId="3" borderId="4" xfId="0" applyNumberFormat="1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/>
    <xf numFmtId="166" fontId="9" fillId="3" borderId="4" xfId="0" applyNumberFormat="1" applyFont="1" applyFill="1" applyBorder="1"/>
    <xf numFmtId="166" fontId="4" fillId="0" borderId="44" xfId="0" applyNumberFormat="1" applyFont="1" applyBorder="1"/>
    <xf numFmtId="166" fontId="6" fillId="2" borderId="45" xfId="0" applyNumberFormat="1" applyFont="1" applyFill="1" applyBorder="1"/>
    <xf numFmtId="166" fontId="4" fillId="0" borderId="3" xfId="0" applyNumberFormat="1" applyFont="1" applyBorder="1"/>
    <xf numFmtId="166" fontId="6" fillId="2" borderId="46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6" fillId="0" borderId="28" xfId="0" applyFont="1" applyFill="1" applyBorder="1"/>
    <xf numFmtId="3" fontId="4" fillId="0" borderId="0" xfId="0" applyNumberFormat="1" applyFont="1" applyAlignment="1">
      <alignment horizontal="right"/>
    </xf>
    <xf numFmtId="0" fontId="4" fillId="2" borderId="5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10</xdr:row>
      <xdr:rowOff>19050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AD1C732E-CFD7-4C99-ACD9-ABFDBFFD81ED}"/>
            </a:ext>
          </a:extLst>
        </xdr:cNvPr>
        <xdr:cNvSpPr txBox="1"/>
      </xdr:nvSpPr>
      <xdr:spPr>
        <a:xfrm>
          <a:off x="1005840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542925</xdr:colOff>
      <xdr:row>5</xdr:row>
      <xdr:rowOff>323850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4A89290A-9E23-497B-B561-FACEF7F53746}"/>
            </a:ext>
          </a:extLst>
        </xdr:cNvPr>
        <xdr:cNvSpPr txBox="1"/>
      </xdr:nvSpPr>
      <xdr:spPr>
        <a:xfrm>
          <a:off x="982027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4"/>
  <sheetViews>
    <sheetView workbookViewId="0">
      <selection activeCell="N30" sqref="N30"/>
    </sheetView>
  </sheetViews>
  <sheetFormatPr defaultRowHeight="12.75" x14ac:dyDescent="0.2"/>
  <cols>
    <col min="1" max="1" width="4.7109375" style="8" customWidth="1"/>
    <col min="2" max="2" width="1.7109375" style="2" customWidth="1"/>
    <col min="3" max="3" width="55" style="2" customWidth="1"/>
    <col min="4" max="4" width="12.28515625" style="2" customWidth="1"/>
    <col min="5" max="5" width="11.5703125" style="2" customWidth="1"/>
    <col min="6" max="6" width="11.42578125" style="2" customWidth="1"/>
    <col min="7" max="7" width="11.28515625" style="2" customWidth="1"/>
    <col min="8" max="8" width="9" style="3" customWidth="1"/>
    <col min="9" max="9" width="1.7109375" style="2" customWidth="1"/>
    <col min="10" max="10" width="52.7109375" style="2" customWidth="1"/>
    <col min="11" max="11" width="11.42578125" style="2" customWidth="1"/>
    <col min="12" max="13" width="11.85546875" style="2" customWidth="1"/>
    <col min="14" max="14" width="10.85546875" style="2" customWidth="1"/>
    <col min="15" max="15" width="9.42578125" style="3" customWidth="1"/>
    <col min="16" max="16" width="9.140625" style="2"/>
    <col min="17" max="17" width="9.140625" style="2" hidden="1" customWidth="1"/>
    <col min="18" max="16384" width="9.140625" style="2"/>
  </cols>
  <sheetData>
    <row r="1" spans="1:17" x14ac:dyDescent="0.2">
      <c r="O1" s="5" t="s">
        <v>35</v>
      </c>
    </row>
    <row r="2" spans="1:17" x14ac:dyDescent="0.2">
      <c r="O2" s="21" t="s">
        <v>123</v>
      </c>
    </row>
    <row r="3" spans="1:17" x14ac:dyDescent="0.2">
      <c r="C3" s="83"/>
      <c r="D3" s="83"/>
      <c r="O3" s="1"/>
    </row>
    <row r="5" spans="1:17" ht="15.75" x14ac:dyDescent="0.2">
      <c r="B5" s="113" t="s">
        <v>154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7" ht="15.75" x14ac:dyDescent="0.2">
      <c r="B6" s="113" t="s">
        <v>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7" ht="14.25" x14ac:dyDescent="0.2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7" x14ac:dyDescent="0.2">
      <c r="E8" s="3"/>
    </row>
    <row r="9" spans="1:17" x14ac:dyDescent="0.2">
      <c r="E9" s="3"/>
      <c r="F9" s="3"/>
      <c r="G9" s="3"/>
    </row>
    <row r="10" spans="1:17" s="8" customFormat="1" ht="20.100000000000001" customHeight="1" thickBot="1" x14ac:dyDescent="0.25">
      <c r="B10" s="111" t="s">
        <v>19</v>
      </c>
      <c r="C10" s="111"/>
      <c r="D10" s="34" t="s">
        <v>20</v>
      </c>
      <c r="E10" s="34" t="s">
        <v>21</v>
      </c>
      <c r="F10" s="34" t="s">
        <v>22</v>
      </c>
      <c r="G10" s="34" t="s">
        <v>23</v>
      </c>
      <c r="H10" s="7" t="s">
        <v>24</v>
      </c>
      <c r="I10" s="112" t="s">
        <v>25</v>
      </c>
      <c r="J10" s="111"/>
      <c r="K10" s="34" t="s">
        <v>30</v>
      </c>
      <c r="L10" s="34" t="s">
        <v>31</v>
      </c>
      <c r="M10" s="34" t="s">
        <v>32</v>
      </c>
      <c r="N10" s="34" t="s">
        <v>34</v>
      </c>
      <c r="O10" s="7" t="s">
        <v>33</v>
      </c>
    </row>
    <row r="11" spans="1:17" ht="15" customHeight="1" thickTop="1" x14ac:dyDescent="0.2">
      <c r="B11" s="115" t="s">
        <v>0</v>
      </c>
      <c r="C11" s="116"/>
      <c r="D11" s="116"/>
      <c r="E11" s="116"/>
      <c r="F11" s="116"/>
      <c r="G11" s="116"/>
      <c r="H11" s="116"/>
      <c r="I11" s="117" t="s">
        <v>4</v>
      </c>
      <c r="J11" s="118"/>
      <c r="K11" s="119"/>
      <c r="L11" s="119"/>
      <c r="M11" s="119"/>
      <c r="N11" s="120"/>
      <c r="O11" s="121"/>
    </row>
    <row r="12" spans="1:17" ht="15" customHeight="1" x14ac:dyDescent="0.2">
      <c r="B12" s="108" t="s">
        <v>2</v>
      </c>
      <c r="C12" s="109"/>
      <c r="D12" s="26" t="s">
        <v>153</v>
      </c>
      <c r="E12" s="26" t="s">
        <v>131</v>
      </c>
      <c r="F12" s="90" t="s">
        <v>129</v>
      </c>
      <c r="G12" s="122" t="s">
        <v>126</v>
      </c>
      <c r="H12" s="123"/>
      <c r="I12" s="110" t="s">
        <v>2</v>
      </c>
      <c r="J12" s="109"/>
      <c r="K12" s="26" t="s">
        <v>153</v>
      </c>
      <c r="L12" s="26" t="s">
        <v>131</v>
      </c>
      <c r="M12" s="90" t="s">
        <v>129</v>
      </c>
      <c r="N12" s="122" t="s">
        <v>126</v>
      </c>
      <c r="O12" s="123"/>
    </row>
    <row r="13" spans="1:17" ht="15" customHeight="1" thickBot="1" x14ac:dyDescent="0.25">
      <c r="B13" s="105" t="s">
        <v>18</v>
      </c>
      <c r="C13" s="106"/>
      <c r="D13" s="27" t="s">
        <v>134</v>
      </c>
      <c r="E13" s="27" t="s">
        <v>130</v>
      </c>
      <c r="F13" s="91" t="s">
        <v>130</v>
      </c>
      <c r="G13" s="84" t="s">
        <v>127</v>
      </c>
      <c r="H13" s="102" t="s">
        <v>128</v>
      </c>
      <c r="I13" s="107" t="s">
        <v>18</v>
      </c>
      <c r="J13" s="106"/>
      <c r="K13" s="27" t="s">
        <v>134</v>
      </c>
      <c r="L13" s="27" t="s">
        <v>130</v>
      </c>
      <c r="M13" s="27" t="s">
        <v>130</v>
      </c>
      <c r="N13" s="91" t="s">
        <v>127</v>
      </c>
      <c r="O13" s="28" t="s">
        <v>128</v>
      </c>
    </row>
    <row r="14" spans="1:17" ht="15" customHeight="1" thickTop="1" x14ac:dyDescent="0.2">
      <c r="A14" s="9" t="s">
        <v>54</v>
      </c>
      <c r="B14" s="15" t="s">
        <v>76</v>
      </c>
      <c r="C14" s="18"/>
      <c r="D14" s="18"/>
      <c r="E14" s="18"/>
      <c r="F14" s="40"/>
      <c r="G14" s="92"/>
      <c r="H14" s="93"/>
      <c r="I14" s="15" t="s">
        <v>90</v>
      </c>
      <c r="J14" s="57"/>
      <c r="K14" s="40"/>
      <c r="L14" s="44"/>
      <c r="M14" s="44"/>
      <c r="N14" s="88"/>
      <c r="O14" s="13"/>
      <c r="Q14" s="3" t="e">
        <f>SUM(#REF!+#REF!)</f>
        <v>#REF!</v>
      </c>
    </row>
    <row r="15" spans="1:17" ht="15" customHeight="1" x14ac:dyDescent="0.2">
      <c r="A15" s="9" t="s">
        <v>44</v>
      </c>
      <c r="B15" s="16"/>
      <c r="C15" s="19" t="s">
        <v>78</v>
      </c>
      <c r="D15" s="41">
        <v>42607181</v>
      </c>
      <c r="E15" s="41">
        <f>Bevételek!E11</f>
        <v>48743463</v>
      </c>
      <c r="F15" s="41">
        <f>Bevételek!F11</f>
        <v>52619890</v>
      </c>
      <c r="G15" s="41">
        <f>Bevételek!G11</f>
        <v>51951180</v>
      </c>
      <c r="H15" s="98">
        <f t="shared" ref="H15:H20" si="0">G15/F15*100</f>
        <v>98.72916876109015</v>
      </c>
      <c r="I15" s="16"/>
      <c r="J15" s="19" t="s">
        <v>91</v>
      </c>
      <c r="K15" s="41">
        <v>23555681</v>
      </c>
      <c r="L15" s="36">
        <v>26375731</v>
      </c>
      <c r="M15" s="36">
        <v>28752439</v>
      </c>
      <c r="N15" s="36">
        <v>25098989</v>
      </c>
      <c r="O15" s="100">
        <f t="shared" ref="O15:O20" si="1">N15/M15*100</f>
        <v>87.293425785548138</v>
      </c>
      <c r="Q15" s="3" t="e">
        <f>SUM(#REF!+#REF!)</f>
        <v>#REF!</v>
      </c>
    </row>
    <row r="16" spans="1:17" ht="15" customHeight="1" x14ac:dyDescent="0.2">
      <c r="A16" s="9" t="s">
        <v>36</v>
      </c>
      <c r="B16" s="16"/>
      <c r="C16" s="19" t="s">
        <v>69</v>
      </c>
      <c r="D16" s="41">
        <v>5760956</v>
      </c>
      <c r="E16" s="41">
        <f>Bevételek!E15</f>
        <v>5150000</v>
      </c>
      <c r="F16" s="41">
        <f>Bevételek!F15</f>
        <v>4750000</v>
      </c>
      <c r="G16" s="41">
        <f>Bevételek!G15</f>
        <v>6723670</v>
      </c>
      <c r="H16" s="98">
        <f t="shared" si="0"/>
        <v>141.55094736842105</v>
      </c>
      <c r="I16" s="16"/>
      <c r="J16" s="24" t="s">
        <v>115</v>
      </c>
      <c r="K16" s="36">
        <v>4326485</v>
      </c>
      <c r="L16" s="36">
        <v>4196223</v>
      </c>
      <c r="M16" s="36">
        <v>4585652</v>
      </c>
      <c r="N16" s="36">
        <v>4242541</v>
      </c>
      <c r="O16" s="100">
        <f t="shared" si="1"/>
        <v>92.517727032055646</v>
      </c>
    </row>
    <row r="17" spans="1:19" ht="15" customHeight="1" x14ac:dyDescent="0.2">
      <c r="A17" s="9" t="s">
        <v>37</v>
      </c>
      <c r="B17" s="16"/>
      <c r="C17" s="19" t="s">
        <v>73</v>
      </c>
      <c r="D17" s="41">
        <v>5136254</v>
      </c>
      <c r="E17" s="41">
        <f>Bevételek!E21</f>
        <v>1545267</v>
      </c>
      <c r="F17" s="41">
        <f>Bevételek!F21</f>
        <v>1969547</v>
      </c>
      <c r="G17" s="41">
        <f>Bevételek!G21</f>
        <v>3964089</v>
      </c>
      <c r="H17" s="98">
        <f t="shared" si="0"/>
        <v>201.26907354838445</v>
      </c>
      <c r="I17" s="16"/>
      <c r="J17" s="24" t="s">
        <v>93</v>
      </c>
      <c r="K17" s="36">
        <v>20558675</v>
      </c>
      <c r="L17" s="36">
        <v>18144773</v>
      </c>
      <c r="M17" s="36">
        <v>22024249</v>
      </c>
      <c r="N17" s="36">
        <v>20361645</v>
      </c>
      <c r="O17" s="100">
        <f t="shared" si="1"/>
        <v>92.451029771775652</v>
      </c>
    </row>
    <row r="18" spans="1:19" ht="15" customHeight="1" x14ac:dyDescent="0.2">
      <c r="A18" s="9" t="s">
        <v>38</v>
      </c>
      <c r="B18" s="16"/>
      <c r="C18" s="19" t="s">
        <v>74</v>
      </c>
      <c r="D18" s="41"/>
      <c r="E18" s="41">
        <f>Bevételek!E22</f>
        <v>0</v>
      </c>
      <c r="F18" s="41">
        <f>Bevételek!F22</f>
        <v>0</v>
      </c>
      <c r="G18" s="41">
        <f>Bevételek!G22</f>
        <v>315000</v>
      </c>
      <c r="H18" s="98"/>
      <c r="I18" s="16"/>
      <c r="J18" s="24" t="s">
        <v>94</v>
      </c>
      <c r="K18" s="36">
        <v>1909495</v>
      </c>
      <c r="L18" s="36">
        <v>2000000</v>
      </c>
      <c r="M18" s="36">
        <v>2000000</v>
      </c>
      <c r="N18" s="36">
        <v>469000</v>
      </c>
      <c r="O18" s="100">
        <f t="shared" si="1"/>
        <v>23.45</v>
      </c>
      <c r="R18" s="6"/>
    </row>
    <row r="19" spans="1:19" ht="15" customHeight="1" thickBot="1" x14ac:dyDescent="0.25">
      <c r="A19" s="9" t="s">
        <v>26</v>
      </c>
      <c r="B19" s="30"/>
      <c r="C19" s="66" t="s">
        <v>116</v>
      </c>
      <c r="D19" s="41">
        <v>13717343</v>
      </c>
      <c r="E19" s="37">
        <v>40887953</v>
      </c>
      <c r="F19" s="37">
        <v>40621238</v>
      </c>
      <c r="G19" s="37">
        <v>40621238</v>
      </c>
      <c r="H19" s="98"/>
      <c r="I19" s="16"/>
      <c r="J19" s="24" t="s">
        <v>95</v>
      </c>
      <c r="K19" s="36">
        <v>2966937</v>
      </c>
      <c r="L19" s="36">
        <v>42509678</v>
      </c>
      <c r="M19" s="36">
        <v>6955202</v>
      </c>
      <c r="N19" s="36">
        <v>3310291</v>
      </c>
      <c r="O19" s="100">
        <f t="shared" si="1"/>
        <v>47.594462389446058</v>
      </c>
      <c r="R19" s="6"/>
    </row>
    <row r="20" spans="1:19" ht="15" customHeight="1" thickTop="1" thickBot="1" x14ac:dyDescent="0.25">
      <c r="A20" s="9" t="s">
        <v>27</v>
      </c>
      <c r="B20" s="4" t="s">
        <v>111</v>
      </c>
      <c r="C20" s="22"/>
      <c r="D20" s="43">
        <f>SUM(D14:D19)</f>
        <v>67221734</v>
      </c>
      <c r="E20" s="43">
        <f>SUM(E14:E19)</f>
        <v>96326683</v>
      </c>
      <c r="F20" s="43">
        <f>SUM(F14:F19)</f>
        <v>99960675</v>
      </c>
      <c r="G20" s="43">
        <f>SUM(G14:G19)</f>
        <v>103575177</v>
      </c>
      <c r="H20" s="99">
        <f t="shared" si="0"/>
        <v>103.61592396209809</v>
      </c>
      <c r="I20" s="4" t="s">
        <v>112</v>
      </c>
      <c r="J20" s="22"/>
      <c r="K20" s="43">
        <f>SUM(K15:K19)</f>
        <v>53317273</v>
      </c>
      <c r="L20" s="43">
        <f>SUM(L15:L19)</f>
        <v>93226405</v>
      </c>
      <c r="M20" s="43">
        <f>SUM(M15:M19)</f>
        <v>64317542</v>
      </c>
      <c r="N20" s="43">
        <f>SUM(N15:N19)</f>
        <v>53482466</v>
      </c>
      <c r="O20" s="101">
        <f t="shared" si="1"/>
        <v>83.153777860478556</v>
      </c>
      <c r="Q20" s="3" t="e">
        <f>SUM(O17+O18+#REF!+#REF!)</f>
        <v>#REF!</v>
      </c>
      <c r="R20" s="6"/>
    </row>
    <row r="21" spans="1:19" s="58" customFormat="1" ht="15" customHeight="1" thickTop="1" x14ac:dyDescent="0.2">
      <c r="A21" s="9" t="s">
        <v>28</v>
      </c>
      <c r="B21" s="65" t="s">
        <v>77</v>
      </c>
      <c r="C21" s="61"/>
      <c r="D21" s="103"/>
      <c r="E21" s="62"/>
      <c r="F21" s="62"/>
      <c r="G21" s="85"/>
      <c r="H21" s="63"/>
      <c r="I21" s="65" t="s">
        <v>97</v>
      </c>
      <c r="J21" s="61"/>
      <c r="K21" s="62"/>
      <c r="L21" s="62"/>
      <c r="M21" s="62"/>
      <c r="N21" s="85"/>
      <c r="O21" s="64"/>
      <c r="Q21" s="59"/>
      <c r="R21" s="60"/>
    </row>
    <row r="22" spans="1:19" ht="15" customHeight="1" x14ac:dyDescent="0.2">
      <c r="A22" s="9" t="s">
        <v>29</v>
      </c>
      <c r="B22" s="16"/>
      <c r="C22" s="24" t="s">
        <v>79</v>
      </c>
      <c r="D22" s="36">
        <v>2999047</v>
      </c>
      <c r="E22" s="36">
        <f>Bevételek!E25</f>
        <v>12393338</v>
      </c>
      <c r="F22" s="36">
        <f>Bevételek!F25</f>
        <v>22428209</v>
      </c>
      <c r="G22" s="36">
        <f>Bevételek!G25</f>
        <v>19938817</v>
      </c>
      <c r="H22" s="98">
        <f>G22/F22*100</f>
        <v>88.900620642513189</v>
      </c>
      <c r="I22" s="16"/>
      <c r="J22" s="24" t="s">
        <v>98</v>
      </c>
      <c r="K22" s="36">
        <v>21153255</v>
      </c>
      <c r="L22" s="36">
        <v>17454663</v>
      </c>
      <c r="M22" s="36">
        <v>11604663</v>
      </c>
      <c r="N22" s="36">
        <v>8181588</v>
      </c>
      <c r="O22" s="100">
        <f>N22/M22*100</f>
        <v>70.502590208780731</v>
      </c>
      <c r="R22" s="6"/>
    </row>
    <row r="23" spans="1:19" ht="15" customHeight="1" x14ac:dyDescent="0.2">
      <c r="A23" s="9" t="s">
        <v>5</v>
      </c>
      <c r="B23" s="16"/>
      <c r="C23" s="24" t="s">
        <v>80</v>
      </c>
      <c r="D23" s="36">
        <v>158060</v>
      </c>
      <c r="E23" s="36">
        <f>Bevételek!E26</f>
        <v>0</v>
      </c>
      <c r="F23" s="36">
        <f>Bevételek!F26</f>
        <v>1571405</v>
      </c>
      <c r="G23" s="36">
        <f>Bevételek!G26</f>
        <v>1571405</v>
      </c>
      <c r="H23" s="98">
        <f>G23/F23*100</f>
        <v>100</v>
      </c>
      <c r="I23" s="16"/>
      <c r="J23" s="24" t="s">
        <v>99</v>
      </c>
      <c r="K23" s="36">
        <v>0</v>
      </c>
      <c r="L23" s="36"/>
      <c r="M23" s="36">
        <v>15884871</v>
      </c>
      <c r="N23" s="36">
        <v>10655031</v>
      </c>
      <c r="O23" s="100">
        <f>N23/M23*100</f>
        <v>67.076597600320454</v>
      </c>
      <c r="R23" s="6"/>
    </row>
    <row r="24" spans="1:19" ht="15" customHeight="1" thickBot="1" x14ac:dyDescent="0.25">
      <c r="A24" s="9" t="s">
        <v>6</v>
      </c>
      <c r="B24" s="17"/>
      <c r="C24" s="25" t="s">
        <v>122</v>
      </c>
      <c r="D24" s="37">
        <v>0</v>
      </c>
      <c r="E24" s="37">
        <f>Bevételek!E27</f>
        <v>0</v>
      </c>
      <c r="F24" s="37">
        <f>Bevételek!F27</f>
        <v>0</v>
      </c>
      <c r="G24" s="37">
        <f>Bevételek!G27</f>
        <v>0</v>
      </c>
      <c r="H24" s="98"/>
      <c r="I24" s="20"/>
      <c r="J24" s="24" t="s">
        <v>100</v>
      </c>
      <c r="K24" s="36">
        <v>0</v>
      </c>
      <c r="L24" s="36">
        <v>0</v>
      </c>
      <c r="M24" s="36">
        <v>36108369</v>
      </c>
      <c r="N24" s="36">
        <v>36108369</v>
      </c>
      <c r="O24" s="100">
        <f>N24/M24*100</f>
        <v>100</v>
      </c>
      <c r="R24" s="6"/>
    </row>
    <row r="25" spans="1:19" ht="15" customHeight="1" thickTop="1" thickBot="1" x14ac:dyDescent="0.25">
      <c r="A25" s="9" t="s">
        <v>7</v>
      </c>
      <c r="B25" s="4" t="s">
        <v>113</v>
      </c>
      <c r="C25" s="22"/>
      <c r="D25" s="43">
        <f>SUM(D22:D24)</f>
        <v>3157107</v>
      </c>
      <c r="E25" s="43">
        <f>SUM(E22:E24)</f>
        <v>12393338</v>
      </c>
      <c r="F25" s="43">
        <f>SUM(F22:F24)</f>
        <v>23999614</v>
      </c>
      <c r="G25" s="43">
        <f>SUM(G22:G24)</f>
        <v>21510222</v>
      </c>
      <c r="H25" s="99">
        <f>G25/F25*100</f>
        <v>89.627366506811313</v>
      </c>
      <c r="I25" s="4" t="s">
        <v>114</v>
      </c>
      <c r="J25" s="22"/>
      <c r="K25" s="43">
        <f>SUM(K22:K24)</f>
        <v>21153255</v>
      </c>
      <c r="L25" s="43">
        <f>SUM(L22:L24)</f>
        <v>17454663</v>
      </c>
      <c r="M25" s="43">
        <f>SUM(M22:M24)</f>
        <v>63597903</v>
      </c>
      <c r="N25" s="43">
        <f>SUM(N22:N24)</f>
        <v>54944988</v>
      </c>
      <c r="O25" s="101">
        <f>N25/M25*100</f>
        <v>86.39433913410636</v>
      </c>
      <c r="R25" s="6"/>
    </row>
    <row r="26" spans="1:19" ht="15" customHeight="1" thickTop="1" thickBot="1" x14ac:dyDescent="0.25">
      <c r="A26" s="9" t="s">
        <v>8</v>
      </c>
      <c r="B26" s="4" t="s">
        <v>9</v>
      </c>
      <c r="C26" s="22"/>
      <c r="D26" s="43">
        <f>D25+D20</f>
        <v>70378841</v>
      </c>
      <c r="E26" s="43">
        <f>E25+E20</f>
        <v>108720021</v>
      </c>
      <c r="F26" s="43">
        <f>F25+F20</f>
        <v>123960289</v>
      </c>
      <c r="G26" s="43">
        <f>G25+G20</f>
        <v>125085399</v>
      </c>
      <c r="H26" s="99">
        <f>G26/F26*100</f>
        <v>100.90763744508533</v>
      </c>
      <c r="I26" s="4" t="s">
        <v>10</v>
      </c>
      <c r="J26" s="22"/>
      <c r="K26" s="67">
        <f>K25+K20</f>
        <v>74470528</v>
      </c>
      <c r="L26" s="67">
        <f>L25+L20</f>
        <v>110681068</v>
      </c>
      <c r="M26" s="67">
        <f>M25+M20</f>
        <v>127915445</v>
      </c>
      <c r="N26" s="67">
        <f>N25+N20</f>
        <v>108427454</v>
      </c>
      <c r="O26" s="101">
        <f>N26/M26*100</f>
        <v>84.764942966816875</v>
      </c>
      <c r="R26" s="6"/>
    </row>
    <row r="27" spans="1:19" ht="15" customHeight="1" thickTop="1" thickBot="1" x14ac:dyDescent="0.25">
      <c r="A27" s="9" t="s">
        <v>39</v>
      </c>
      <c r="B27" s="4" t="s">
        <v>11</v>
      </c>
      <c r="C27" s="22"/>
      <c r="D27" s="43">
        <f>K26-D26</f>
        <v>4091687</v>
      </c>
      <c r="E27" s="43">
        <f>L26-E26</f>
        <v>1961047</v>
      </c>
      <c r="F27" s="43">
        <f>M26-F26</f>
        <v>3955156</v>
      </c>
      <c r="G27" s="43"/>
      <c r="H27" s="99"/>
      <c r="I27" s="4" t="s">
        <v>12</v>
      </c>
      <c r="J27" s="22"/>
      <c r="K27" s="43"/>
      <c r="L27" s="43"/>
      <c r="M27" s="43"/>
      <c r="N27" s="43">
        <f>G26-N26</f>
        <v>16657945</v>
      </c>
      <c r="O27" s="101"/>
      <c r="R27" s="3"/>
    </row>
    <row r="28" spans="1:19" ht="15" customHeight="1" thickTop="1" thickBot="1" x14ac:dyDescent="0.25">
      <c r="A28" s="9" t="s">
        <v>40</v>
      </c>
      <c r="B28" s="31" t="s">
        <v>55</v>
      </c>
      <c r="C28" s="32"/>
      <c r="D28" s="45"/>
      <c r="E28" s="45"/>
      <c r="F28" s="45"/>
      <c r="G28" s="45"/>
      <c r="H28" s="99"/>
      <c r="I28" s="31" t="s">
        <v>62</v>
      </c>
      <c r="J28" s="32"/>
      <c r="K28" s="45">
        <f>D20-K20</f>
        <v>13904461</v>
      </c>
      <c r="L28" s="45">
        <f>E20-L20</f>
        <v>3100278</v>
      </c>
      <c r="M28" s="45">
        <f>F20-M20</f>
        <v>35643133</v>
      </c>
      <c r="N28" s="45">
        <f>G20-N20</f>
        <v>50092711</v>
      </c>
      <c r="O28" s="101"/>
      <c r="P28" s="3"/>
      <c r="R28" s="3"/>
      <c r="S28" s="3"/>
    </row>
    <row r="29" spans="1:19" ht="15" customHeight="1" thickTop="1" thickBot="1" x14ac:dyDescent="0.25">
      <c r="A29" s="9" t="s">
        <v>41</v>
      </c>
      <c r="B29" s="31" t="s">
        <v>56</v>
      </c>
      <c r="C29" s="32"/>
      <c r="D29" s="45">
        <f>K25-D25</f>
        <v>17996148</v>
      </c>
      <c r="E29" s="45">
        <f>L25-E25</f>
        <v>5061325</v>
      </c>
      <c r="F29" s="45">
        <f>M25-F25</f>
        <v>39598289</v>
      </c>
      <c r="G29" s="45">
        <f>N25-G25</f>
        <v>33434766</v>
      </c>
      <c r="H29" s="99"/>
      <c r="I29" s="31" t="s">
        <v>63</v>
      </c>
      <c r="J29" s="32"/>
      <c r="K29" s="45"/>
      <c r="L29" s="45"/>
      <c r="M29" s="45"/>
      <c r="N29" s="87"/>
      <c r="O29" s="33"/>
      <c r="R29" s="3"/>
    </row>
    <row r="30" spans="1:19" ht="15" customHeight="1" thickTop="1" x14ac:dyDescent="0.2">
      <c r="A30" s="9" t="s">
        <v>42</v>
      </c>
      <c r="B30" s="15" t="s">
        <v>87</v>
      </c>
      <c r="C30" s="23"/>
      <c r="D30" s="40"/>
      <c r="E30" s="44"/>
      <c r="F30" s="44"/>
      <c r="G30" s="88"/>
      <c r="H30" s="11"/>
      <c r="I30" s="15" t="s">
        <v>103</v>
      </c>
      <c r="J30" s="23"/>
      <c r="K30" s="44"/>
      <c r="L30" s="44"/>
      <c r="M30" s="44"/>
      <c r="N30" s="88"/>
      <c r="O30" s="13"/>
      <c r="Q30" s="3" t="e">
        <f>SUM(#REF!)</f>
        <v>#REF!</v>
      </c>
      <c r="R30" s="3"/>
    </row>
    <row r="31" spans="1:19" ht="15" customHeight="1" x14ac:dyDescent="0.2">
      <c r="A31" s="9" t="s">
        <v>43</v>
      </c>
      <c r="B31" s="16"/>
      <c r="C31" s="24" t="s">
        <v>85</v>
      </c>
      <c r="D31" s="36"/>
      <c r="E31" s="36"/>
      <c r="F31" s="36">
        <v>2062278</v>
      </c>
      <c r="G31" s="36"/>
      <c r="H31" s="98"/>
      <c r="I31" s="16"/>
      <c r="J31" s="24" t="s">
        <v>104</v>
      </c>
      <c r="K31" s="36">
        <v>1038000</v>
      </c>
      <c r="L31" s="36">
        <v>1038000</v>
      </c>
      <c r="M31" s="36">
        <v>1038000</v>
      </c>
      <c r="N31" s="36">
        <v>1038000</v>
      </c>
      <c r="O31" s="100">
        <f>N31/M31*100</f>
        <v>100</v>
      </c>
      <c r="Q31" s="3" t="e">
        <f>SUM(#REF!)</f>
        <v>#REF!</v>
      </c>
      <c r="R31" s="3"/>
    </row>
    <row r="32" spans="1:19" ht="15" customHeight="1" x14ac:dyDescent="0.2">
      <c r="A32" s="9" t="s">
        <v>45</v>
      </c>
      <c r="B32" s="16"/>
      <c r="C32" s="24" t="s">
        <v>149</v>
      </c>
      <c r="D32" s="36"/>
      <c r="E32" s="36"/>
      <c r="F32" s="36"/>
      <c r="G32" s="36"/>
      <c r="H32" s="98"/>
      <c r="I32" s="16"/>
      <c r="J32" s="24" t="s">
        <v>148</v>
      </c>
      <c r="K32" s="36"/>
      <c r="L32" s="36"/>
      <c r="M32" s="36"/>
      <c r="N32" s="36"/>
      <c r="O32" s="100"/>
      <c r="R32" s="3"/>
    </row>
    <row r="33" spans="1:18" ht="15" customHeight="1" x14ac:dyDescent="0.2">
      <c r="A33" s="9" t="s">
        <v>46</v>
      </c>
      <c r="B33" s="16"/>
      <c r="C33" s="24" t="s">
        <v>117</v>
      </c>
      <c r="D33" s="36">
        <v>48549046</v>
      </c>
      <c r="E33" s="36">
        <v>2999047</v>
      </c>
      <c r="F33" s="36">
        <v>2999047</v>
      </c>
      <c r="G33" s="36">
        <v>2999047</v>
      </c>
      <c r="H33" s="98">
        <f>G33/F33*100</f>
        <v>100</v>
      </c>
      <c r="I33" s="16"/>
      <c r="J33" s="24" t="s">
        <v>125</v>
      </c>
      <c r="K33" s="36"/>
      <c r="L33" s="36"/>
      <c r="M33" s="36"/>
      <c r="N33" s="36"/>
      <c r="O33" s="100"/>
      <c r="R33" s="3"/>
    </row>
    <row r="34" spans="1:18" ht="15" customHeight="1" x14ac:dyDescent="0.2">
      <c r="A34" s="9" t="s">
        <v>47</v>
      </c>
      <c r="B34" s="16"/>
      <c r="C34" s="24" t="s">
        <v>135</v>
      </c>
      <c r="D34" s="36"/>
      <c r="E34" s="36"/>
      <c r="F34" s="36"/>
      <c r="G34" s="56"/>
      <c r="H34" s="98"/>
      <c r="I34" s="16"/>
      <c r="J34" s="24" t="s">
        <v>118</v>
      </c>
      <c r="K34" s="36"/>
      <c r="L34" s="36"/>
      <c r="M34" s="36"/>
      <c r="N34" s="36"/>
      <c r="O34" s="100"/>
      <c r="Q34" s="3">
        <f>SUM(O22:O23)</f>
        <v>137.5791878091012</v>
      </c>
      <c r="R34" s="3"/>
    </row>
    <row r="35" spans="1:18" ht="15" customHeight="1" x14ac:dyDescent="0.2">
      <c r="A35" s="9" t="s">
        <v>48</v>
      </c>
      <c r="B35" s="20"/>
      <c r="C35" s="29" t="s">
        <v>136</v>
      </c>
      <c r="D35" s="42">
        <v>1326269</v>
      </c>
      <c r="E35" s="42">
        <v>1326269</v>
      </c>
      <c r="F35" s="42">
        <v>1712903</v>
      </c>
      <c r="G35" s="89">
        <v>1712903</v>
      </c>
      <c r="H35" s="98">
        <f>G35/F35*100</f>
        <v>100</v>
      </c>
      <c r="I35" s="16"/>
      <c r="J35" s="24" t="s">
        <v>119</v>
      </c>
      <c r="K35" s="36"/>
      <c r="L35" s="36"/>
      <c r="M35" s="36"/>
      <c r="N35" s="36"/>
      <c r="O35" s="100"/>
      <c r="R35" s="3"/>
    </row>
    <row r="36" spans="1:18" ht="15" customHeight="1" thickBot="1" x14ac:dyDescent="0.25">
      <c r="A36" s="9" t="s">
        <v>49</v>
      </c>
      <c r="B36" s="17"/>
      <c r="C36" s="25" t="s">
        <v>121</v>
      </c>
      <c r="D36" s="37"/>
      <c r="E36" s="37"/>
      <c r="F36" s="37"/>
      <c r="G36" s="86"/>
      <c r="H36" s="12"/>
      <c r="I36" s="20"/>
      <c r="J36" s="29" t="s">
        <v>141</v>
      </c>
      <c r="K36" s="42">
        <v>1039620</v>
      </c>
      <c r="L36" s="42">
        <v>1326269</v>
      </c>
      <c r="M36" s="42">
        <v>1781072</v>
      </c>
      <c r="N36" s="89">
        <v>1781072</v>
      </c>
      <c r="O36" s="100">
        <f>N36/M36*100</f>
        <v>100</v>
      </c>
    </row>
    <row r="37" spans="1:18" ht="15" customHeight="1" thickTop="1" thickBot="1" x14ac:dyDescent="0.25">
      <c r="A37" s="9" t="s">
        <v>50</v>
      </c>
      <c r="B37" s="4" t="s">
        <v>13</v>
      </c>
      <c r="C37" s="22"/>
      <c r="D37" s="43">
        <f>SUM(D30:D36)</f>
        <v>49875315</v>
      </c>
      <c r="E37" s="43">
        <f>SUM(E30:E36)</f>
        <v>4325316</v>
      </c>
      <c r="F37" s="43">
        <f>SUM(F30:F36)</f>
        <v>6774228</v>
      </c>
      <c r="G37" s="43">
        <f>SUM(G30:G36)</f>
        <v>4711950</v>
      </c>
      <c r="H37" s="99">
        <f>G37/F37*100</f>
        <v>69.557003395811307</v>
      </c>
      <c r="I37" s="17"/>
      <c r="J37" s="25" t="s">
        <v>120</v>
      </c>
      <c r="K37" s="37"/>
      <c r="L37" s="37"/>
      <c r="M37" s="37"/>
      <c r="N37" s="86"/>
      <c r="O37" s="14"/>
    </row>
    <row r="38" spans="1:18" ht="15" customHeight="1" thickTop="1" thickBot="1" x14ac:dyDescent="0.25">
      <c r="A38" s="9" t="s">
        <v>51</v>
      </c>
      <c r="B38" s="4" t="s">
        <v>15</v>
      </c>
      <c r="C38" s="22"/>
      <c r="D38" s="43">
        <f>D37-K38</f>
        <v>47797695</v>
      </c>
      <c r="E38" s="43">
        <f>E37-L38</f>
        <v>1961047</v>
      </c>
      <c r="F38" s="43">
        <f>F37-M38</f>
        <v>3955156</v>
      </c>
      <c r="G38" s="43">
        <f>G37-N38</f>
        <v>1892878</v>
      </c>
      <c r="H38" s="99">
        <f>G38/F38*100</f>
        <v>47.858491548753065</v>
      </c>
      <c r="I38" s="38" t="s">
        <v>14</v>
      </c>
      <c r="J38" s="46"/>
      <c r="K38" s="43">
        <f>SUM(K30:K37)</f>
        <v>2077620</v>
      </c>
      <c r="L38" s="43">
        <f>SUM(L30:L37)</f>
        <v>2364269</v>
      </c>
      <c r="M38" s="43">
        <f>SUM(M30:M37)</f>
        <v>2819072</v>
      </c>
      <c r="N38" s="43">
        <f>SUM(N30:N37)</f>
        <v>2819072</v>
      </c>
      <c r="O38" s="101">
        <f>N38/M38*100</f>
        <v>100</v>
      </c>
    </row>
    <row r="39" spans="1:18" ht="15" customHeight="1" thickTop="1" thickBot="1" x14ac:dyDescent="0.25">
      <c r="A39" s="9" t="s">
        <v>52</v>
      </c>
      <c r="B39" s="4" t="s">
        <v>16</v>
      </c>
      <c r="C39" s="22"/>
      <c r="D39" s="43">
        <f>SUM(D37+D26)</f>
        <v>120254156</v>
      </c>
      <c r="E39" s="43">
        <f>SUM(E37+E26)</f>
        <v>113045337</v>
      </c>
      <c r="F39" s="43">
        <f>SUM(F37+F26)</f>
        <v>130734517</v>
      </c>
      <c r="G39" s="43">
        <f>SUM(G37+G26)</f>
        <v>129797349</v>
      </c>
      <c r="H39" s="99">
        <f>G39/F39*100</f>
        <v>99.283151824395389</v>
      </c>
      <c r="I39" s="4" t="s">
        <v>17</v>
      </c>
      <c r="J39" s="22"/>
      <c r="K39" s="43">
        <f>SUM(K38+K26)</f>
        <v>76548148</v>
      </c>
      <c r="L39" s="43">
        <f>SUM(L38+L26)</f>
        <v>113045337</v>
      </c>
      <c r="M39" s="43">
        <f>SUM(M38+M26)</f>
        <v>130734517</v>
      </c>
      <c r="N39" s="43">
        <f>SUM(N38+N26)</f>
        <v>111246526</v>
      </c>
      <c r="O39" s="101">
        <f>N39/M39*100</f>
        <v>85.093461583676472</v>
      </c>
    </row>
    <row r="40" spans="1:18" ht="15" customHeight="1" thickTop="1" x14ac:dyDescent="0.2"/>
    <row r="41" spans="1:18" ht="15" customHeight="1" x14ac:dyDescent="0.2"/>
    <row r="42" spans="1:18" ht="15" customHeight="1" x14ac:dyDescent="0.2"/>
    <row r="43" spans="1:18" ht="15" customHeight="1" x14ac:dyDescent="0.2"/>
    <row r="44" spans="1:18" ht="15" customHeight="1" x14ac:dyDescent="0.2"/>
    <row r="45" spans="1:18" ht="15" customHeight="1" x14ac:dyDescent="0.2"/>
    <row r="46" spans="1:18" ht="15" customHeight="1" x14ac:dyDescent="0.2"/>
    <row r="47" spans="1:18" ht="15" customHeight="1" x14ac:dyDescent="0.2"/>
    <row r="48" spans="1:18" ht="15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thickTop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</sheetData>
  <mergeCells count="13">
    <mergeCell ref="B5:O5"/>
    <mergeCell ref="B6:O6"/>
    <mergeCell ref="B7:O7"/>
    <mergeCell ref="B11:H11"/>
    <mergeCell ref="I11:O11"/>
    <mergeCell ref="G12:H12"/>
    <mergeCell ref="N12:O12"/>
    <mergeCell ref="B13:C13"/>
    <mergeCell ref="I13:J13"/>
    <mergeCell ref="B12:C12"/>
    <mergeCell ref="I12:J12"/>
    <mergeCell ref="B10:C10"/>
    <mergeCell ref="I10:J10"/>
  </mergeCells>
  <phoneticPr fontId="5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C10" workbookViewId="0">
      <pane xSplit="8055" activePane="topRight"/>
      <selection activeCell="C39" sqref="A39:IV43"/>
      <selection pane="topRight" activeCell="C46" sqref="C46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5" width="12.5703125" style="3" customWidth="1"/>
    <col min="6" max="6" width="12.85546875" style="3" customWidth="1"/>
    <col min="7" max="7" width="12.7109375" style="3" customWidth="1"/>
    <col min="8" max="8" width="6.5703125" style="3" customWidth="1"/>
    <col min="9" max="16384" width="9.140625" style="2"/>
  </cols>
  <sheetData>
    <row r="1" spans="1:8" ht="12.75" customHeight="1" x14ac:dyDescent="0.2"/>
    <row r="2" spans="1:8" ht="12.75" customHeight="1" x14ac:dyDescent="0.2">
      <c r="C2" s="83"/>
    </row>
    <row r="3" spans="1:8" ht="12.75" customHeight="1" x14ac:dyDescent="0.25">
      <c r="B3" s="126"/>
      <c r="C3" s="126"/>
      <c r="D3" s="126"/>
      <c r="E3" s="126"/>
      <c r="F3" s="126"/>
      <c r="G3" s="126"/>
      <c r="H3" s="126"/>
    </row>
    <row r="4" spans="1:8" ht="12.75" customHeight="1" x14ac:dyDescent="0.2">
      <c r="B4" s="127"/>
      <c r="C4" s="127"/>
      <c r="D4" s="127"/>
      <c r="E4" s="127"/>
      <c r="F4" s="127"/>
      <c r="G4" s="127"/>
      <c r="H4" s="127"/>
    </row>
    <row r="5" spans="1:8" ht="12.75" customHeight="1" x14ac:dyDescent="0.2">
      <c r="B5" s="47"/>
      <c r="C5" s="47"/>
      <c r="D5" s="47"/>
      <c r="E5" s="82"/>
      <c r="F5" s="47"/>
      <c r="G5" s="47"/>
      <c r="H5" s="47"/>
    </row>
    <row r="6" spans="1:8" ht="12.75" customHeight="1" x14ac:dyDescent="0.2"/>
    <row r="7" spans="1:8" s="47" customFormat="1" ht="12.75" customHeight="1" x14ac:dyDescent="0.2">
      <c r="B7" s="10" t="s">
        <v>19</v>
      </c>
      <c r="C7" s="128" t="s">
        <v>20</v>
      </c>
      <c r="D7" s="129"/>
      <c r="E7" s="68" t="s">
        <v>21</v>
      </c>
      <c r="F7" s="68" t="s">
        <v>22</v>
      </c>
      <c r="G7" s="68" t="s">
        <v>23</v>
      </c>
      <c r="H7" s="68" t="s">
        <v>24</v>
      </c>
    </row>
    <row r="8" spans="1:8" s="39" customFormat="1" ht="12.75" customHeight="1" x14ac:dyDescent="0.2">
      <c r="A8" s="75"/>
      <c r="B8" s="124" t="s">
        <v>2</v>
      </c>
      <c r="C8" s="125"/>
      <c r="D8" s="125"/>
      <c r="E8" s="130" t="s">
        <v>151</v>
      </c>
      <c r="F8" s="130"/>
      <c r="G8" s="131"/>
      <c r="H8" s="131"/>
    </row>
    <row r="9" spans="1:8" ht="12.75" customHeight="1" x14ac:dyDescent="0.2">
      <c r="A9" s="76"/>
      <c r="B9" s="124" t="s">
        <v>66</v>
      </c>
      <c r="C9" s="125"/>
      <c r="D9" s="125"/>
      <c r="E9" s="77" t="s">
        <v>152</v>
      </c>
      <c r="F9" s="95" t="s">
        <v>132</v>
      </c>
      <c r="G9" s="77" t="s">
        <v>133</v>
      </c>
      <c r="H9" s="94" t="s">
        <v>128</v>
      </c>
    </row>
    <row r="10" spans="1:8" ht="12.75" customHeight="1" x14ac:dyDescent="0.2">
      <c r="A10" s="71" t="s">
        <v>54</v>
      </c>
      <c r="B10" s="72" t="s">
        <v>82</v>
      </c>
      <c r="C10" s="51" t="s">
        <v>76</v>
      </c>
      <c r="D10" s="51"/>
      <c r="E10" s="52"/>
      <c r="F10" s="36"/>
      <c r="G10" s="52"/>
      <c r="H10" s="52"/>
    </row>
    <row r="11" spans="1:8" ht="12.75" customHeight="1" x14ac:dyDescent="0.2">
      <c r="A11" s="71" t="s">
        <v>44</v>
      </c>
      <c r="B11" s="19"/>
      <c r="C11" s="35" t="s">
        <v>78</v>
      </c>
      <c r="D11" s="35"/>
      <c r="E11" s="36">
        <v>48743463</v>
      </c>
      <c r="F11" s="36">
        <v>52619890</v>
      </c>
      <c r="G11" s="36">
        <v>51951180</v>
      </c>
      <c r="H11" s="96">
        <f>(G11/F11)*100</f>
        <v>98.72916876109015</v>
      </c>
    </row>
    <row r="12" spans="1:8" ht="12.75" customHeight="1" x14ac:dyDescent="0.2">
      <c r="A12" s="71" t="s">
        <v>36</v>
      </c>
      <c r="B12" s="19"/>
      <c r="C12" s="53" t="s">
        <v>67</v>
      </c>
      <c r="D12" s="19" t="s">
        <v>110</v>
      </c>
      <c r="E12" s="36"/>
      <c r="F12" s="36"/>
      <c r="G12" s="36"/>
      <c r="H12" s="96"/>
    </row>
    <row r="13" spans="1:8" ht="12.75" customHeight="1" x14ac:dyDescent="0.2">
      <c r="A13" s="71" t="s">
        <v>37</v>
      </c>
      <c r="B13" s="19"/>
      <c r="C13" s="54"/>
      <c r="D13" s="19" t="s">
        <v>138</v>
      </c>
      <c r="E13" s="36"/>
      <c r="F13" s="36"/>
      <c r="G13" s="36"/>
      <c r="H13" s="96"/>
    </row>
    <row r="14" spans="1:8" ht="12.75" customHeight="1" x14ac:dyDescent="0.2">
      <c r="A14" s="71" t="s">
        <v>38</v>
      </c>
      <c r="B14" s="19"/>
      <c r="C14" s="54"/>
      <c r="D14" s="19" t="s">
        <v>68</v>
      </c>
      <c r="E14" s="36"/>
      <c r="F14" s="36"/>
      <c r="G14" s="36"/>
      <c r="H14" s="36"/>
    </row>
    <row r="15" spans="1:8" ht="12.75" customHeight="1" x14ac:dyDescent="0.2">
      <c r="A15" s="71" t="s">
        <v>26</v>
      </c>
      <c r="B15" s="19"/>
      <c r="C15" s="35" t="s">
        <v>69</v>
      </c>
      <c r="D15" s="35"/>
      <c r="E15" s="36">
        <f>SUM(E16:E20)</f>
        <v>5150000</v>
      </c>
      <c r="F15" s="36">
        <f>SUM(F16:F20)</f>
        <v>4750000</v>
      </c>
      <c r="G15" s="36">
        <f>SUM(G16:G20)</f>
        <v>6723670</v>
      </c>
      <c r="H15" s="96">
        <f t="shared" ref="H15:H21" si="0">(G15/F15)*100</f>
        <v>141.55094736842105</v>
      </c>
    </row>
    <row r="16" spans="1:8" ht="12.75" customHeight="1" x14ac:dyDescent="0.2">
      <c r="A16" s="71" t="s">
        <v>27</v>
      </c>
      <c r="B16" s="19"/>
      <c r="C16" s="54" t="s">
        <v>144</v>
      </c>
      <c r="D16" s="19" t="s">
        <v>70</v>
      </c>
      <c r="E16" s="36">
        <v>550000</v>
      </c>
      <c r="F16" s="36">
        <v>550000</v>
      </c>
      <c r="G16" s="36">
        <v>671686</v>
      </c>
      <c r="H16" s="96">
        <f t="shared" si="0"/>
        <v>122.12472727272727</v>
      </c>
    </row>
    <row r="17" spans="1:8" ht="12.75" customHeight="1" x14ac:dyDescent="0.2">
      <c r="A17" s="71" t="s">
        <v>28</v>
      </c>
      <c r="B17" s="19"/>
      <c r="C17" s="54"/>
      <c r="D17" s="19" t="s">
        <v>71</v>
      </c>
      <c r="E17" s="36">
        <v>4200000</v>
      </c>
      <c r="F17" s="36">
        <v>4200000</v>
      </c>
      <c r="G17" s="36">
        <v>5929845</v>
      </c>
      <c r="H17" s="96">
        <f t="shared" si="0"/>
        <v>141.18678571428572</v>
      </c>
    </row>
    <row r="18" spans="1:8" ht="12.75" customHeight="1" x14ac:dyDescent="0.2">
      <c r="A18" s="71" t="s">
        <v>29</v>
      </c>
      <c r="B18" s="19"/>
      <c r="C18" s="54"/>
      <c r="D18" s="19" t="s">
        <v>137</v>
      </c>
      <c r="E18" s="36"/>
      <c r="F18" s="36"/>
      <c r="G18" s="36">
        <v>121831</v>
      </c>
      <c r="H18" s="96"/>
    </row>
    <row r="19" spans="1:8" ht="12.75" customHeight="1" x14ac:dyDescent="0.2">
      <c r="A19" s="71" t="s">
        <v>5</v>
      </c>
      <c r="B19" s="19"/>
      <c r="C19" s="54"/>
      <c r="D19" s="19" t="s">
        <v>72</v>
      </c>
      <c r="E19" s="36">
        <v>400000</v>
      </c>
      <c r="F19" s="36">
        <v>0</v>
      </c>
      <c r="G19" s="36">
        <v>308</v>
      </c>
      <c r="H19" s="96"/>
    </row>
    <row r="20" spans="1:8" ht="12.75" customHeight="1" x14ac:dyDescent="0.2">
      <c r="A20" s="71" t="s">
        <v>6</v>
      </c>
      <c r="B20" s="19"/>
      <c r="C20" s="54"/>
      <c r="D20" s="19" t="s">
        <v>143</v>
      </c>
      <c r="E20" s="36"/>
      <c r="F20" s="36"/>
      <c r="G20" s="36"/>
      <c r="H20" s="96"/>
    </row>
    <row r="21" spans="1:8" ht="12.75" customHeight="1" x14ac:dyDescent="0.2">
      <c r="A21" s="71" t="s">
        <v>7</v>
      </c>
      <c r="B21" s="19"/>
      <c r="C21" s="35" t="s">
        <v>73</v>
      </c>
      <c r="D21" s="35"/>
      <c r="E21" s="36">
        <v>1545267</v>
      </c>
      <c r="F21" s="36">
        <v>1969547</v>
      </c>
      <c r="G21" s="36">
        <v>3964089</v>
      </c>
      <c r="H21" s="96">
        <f t="shared" si="0"/>
        <v>201.26907354838445</v>
      </c>
    </row>
    <row r="22" spans="1:8" ht="12.75" customHeight="1" x14ac:dyDescent="0.2">
      <c r="A22" s="71" t="s">
        <v>8</v>
      </c>
      <c r="B22" s="19"/>
      <c r="C22" s="35" t="s">
        <v>74</v>
      </c>
      <c r="D22" s="35"/>
      <c r="E22" s="36">
        <v>0</v>
      </c>
      <c r="F22" s="36"/>
      <c r="G22" s="36">
        <v>315000</v>
      </c>
      <c r="H22" s="96"/>
    </row>
    <row r="23" spans="1:8" s="48" customFormat="1" ht="12.75" customHeight="1" x14ac:dyDescent="0.25">
      <c r="A23" s="71" t="s">
        <v>39</v>
      </c>
      <c r="B23" s="73"/>
      <c r="C23" s="78" t="s">
        <v>75</v>
      </c>
      <c r="D23" s="79"/>
      <c r="E23" s="80">
        <f>E22+E21+E15+E11</f>
        <v>55438730</v>
      </c>
      <c r="F23" s="80">
        <f>F22+F21+F15+F11</f>
        <v>59339437</v>
      </c>
      <c r="G23" s="80">
        <f>G22+G21+G15+G11</f>
        <v>62953939</v>
      </c>
      <c r="H23" s="97">
        <f>(G23/F23)*100</f>
        <v>106.09123069367847</v>
      </c>
    </row>
    <row r="24" spans="1:8" ht="12.75" customHeight="1" x14ac:dyDescent="0.2">
      <c r="A24" s="71" t="s">
        <v>40</v>
      </c>
      <c r="B24" s="19" t="s">
        <v>83</v>
      </c>
      <c r="C24" s="35" t="s">
        <v>77</v>
      </c>
      <c r="D24" s="35"/>
      <c r="E24" s="36"/>
      <c r="F24" s="36"/>
      <c r="G24" s="36"/>
      <c r="H24" s="36"/>
    </row>
    <row r="25" spans="1:8" ht="12.75" customHeight="1" x14ac:dyDescent="0.2">
      <c r="A25" s="71" t="s">
        <v>41</v>
      </c>
      <c r="B25" s="19"/>
      <c r="C25" s="35" t="s">
        <v>79</v>
      </c>
      <c r="D25" s="35"/>
      <c r="E25" s="36">
        <v>12393338</v>
      </c>
      <c r="F25" s="36">
        <v>22428209</v>
      </c>
      <c r="G25" s="36">
        <v>19938817</v>
      </c>
      <c r="H25" s="96">
        <f>(G25/F25)*100</f>
        <v>88.900620642513189</v>
      </c>
    </row>
    <row r="26" spans="1:8" ht="12.75" customHeight="1" x14ac:dyDescent="0.2">
      <c r="A26" s="71" t="s">
        <v>42</v>
      </c>
      <c r="B26" s="19"/>
      <c r="C26" s="35" t="s">
        <v>80</v>
      </c>
      <c r="D26" s="35"/>
      <c r="E26" s="36"/>
      <c r="F26" s="36">
        <v>1571405</v>
      </c>
      <c r="G26" s="36">
        <v>1571405</v>
      </c>
      <c r="H26" s="96">
        <f>(G26/F26)*100</f>
        <v>100</v>
      </c>
    </row>
    <row r="27" spans="1:8" ht="12.75" customHeight="1" x14ac:dyDescent="0.2">
      <c r="A27" s="71" t="s">
        <v>43</v>
      </c>
      <c r="B27" s="19"/>
      <c r="C27" s="35" t="s">
        <v>122</v>
      </c>
      <c r="D27" s="35"/>
      <c r="E27" s="36"/>
      <c r="F27" s="36"/>
      <c r="G27" s="36"/>
      <c r="H27" s="96"/>
    </row>
    <row r="28" spans="1:8" s="48" customFormat="1" ht="12.75" customHeight="1" x14ac:dyDescent="0.25">
      <c r="A28" s="71" t="s">
        <v>45</v>
      </c>
      <c r="B28" s="73"/>
      <c r="C28" s="78" t="s">
        <v>81</v>
      </c>
      <c r="D28" s="79"/>
      <c r="E28" s="80">
        <f>SUM(E25:E27)</f>
        <v>12393338</v>
      </c>
      <c r="F28" s="80">
        <f>SUM(F25:F27)</f>
        <v>23999614</v>
      </c>
      <c r="G28" s="80">
        <f>SUM(G25:G27)</f>
        <v>21510222</v>
      </c>
      <c r="H28" s="97">
        <f>(G28/F28)*100</f>
        <v>89.627366506811313</v>
      </c>
    </row>
    <row r="29" spans="1:8" s="48" customFormat="1" ht="12.75" customHeight="1" x14ac:dyDescent="0.25">
      <c r="A29" s="71" t="s">
        <v>46</v>
      </c>
      <c r="B29" s="73"/>
      <c r="C29" s="78" t="s">
        <v>102</v>
      </c>
      <c r="D29" s="79"/>
      <c r="E29" s="80">
        <f>E28+E23</f>
        <v>67832068</v>
      </c>
      <c r="F29" s="80">
        <f>F28+F23</f>
        <v>83339051</v>
      </c>
      <c r="G29" s="80">
        <f>G28+G23</f>
        <v>84464161</v>
      </c>
      <c r="H29" s="97">
        <f>(G29/F29)*100</f>
        <v>101.35003937109867</v>
      </c>
    </row>
    <row r="30" spans="1:8" ht="12.75" customHeight="1" x14ac:dyDescent="0.2">
      <c r="A30" s="71" t="s">
        <v>47</v>
      </c>
      <c r="B30" s="19" t="s">
        <v>84</v>
      </c>
      <c r="C30" s="35" t="s">
        <v>87</v>
      </c>
      <c r="D30" s="35"/>
      <c r="E30" s="36"/>
      <c r="F30" s="36"/>
      <c r="G30" s="36"/>
      <c r="H30" s="36"/>
    </row>
    <row r="31" spans="1:8" ht="12.75" customHeight="1" x14ac:dyDescent="0.2">
      <c r="A31" s="71" t="s">
        <v>48</v>
      </c>
      <c r="B31" s="19"/>
      <c r="C31" s="53" t="s">
        <v>67</v>
      </c>
      <c r="D31" s="55" t="s">
        <v>85</v>
      </c>
      <c r="E31" s="50"/>
      <c r="F31" s="50">
        <v>2062278</v>
      </c>
      <c r="G31" s="50"/>
      <c r="H31" s="96"/>
    </row>
    <row r="32" spans="1:8" ht="12.75" customHeight="1" x14ac:dyDescent="0.2">
      <c r="A32" s="71" t="s">
        <v>49</v>
      </c>
      <c r="B32" s="19"/>
      <c r="C32" s="54"/>
      <c r="D32" s="19"/>
      <c r="E32" s="36"/>
      <c r="F32" s="36"/>
      <c r="G32" s="36"/>
      <c r="H32" s="96"/>
    </row>
    <row r="33" spans="1:8" ht="12.75" customHeight="1" x14ac:dyDescent="0.2">
      <c r="A33" s="71" t="s">
        <v>50</v>
      </c>
      <c r="B33" s="19"/>
      <c r="C33" s="54"/>
      <c r="D33" s="19"/>
      <c r="E33" s="36"/>
      <c r="F33" s="36"/>
      <c r="G33" s="36"/>
      <c r="H33" s="96"/>
    </row>
    <row r="34" spans="1:8" ht="12.75" customHeight="1" x14ac:dyDescent="0.2">
      <c r="A34" s="71" t="s">
        <v>51</v>
      </c>
      <c r="B34" s="19"/>
      <c r="C34" s="54"/>
      <c r="D34" s="55" t="s">
        <v>136</v>
      </c>
      <c r="E34" s="50">
        <v>1326269</v>
      </c>
      <c r="F34" s="50">
        <v>1712903</v>
      </c>
      <c r="G34" s="50">
        <v>1712903</v>
      </c>
      <c r="H34" s="96">
        <f>(G34/F34)*100</f>
        <v>100</v>
      </c>
    </row>
    <row r="35" spans="1:8" ht="12.75" customHeight="1" x14ac:dyDescent="0.2">
      <c r="A35" s="71" t="s">
        <v>52</v>
      </c>
      <c r="B35" s="19"/>
      <c r="C35" s="54"/>
      <c r="D35" s="55" t="s">
        <v>146</v>
      </c>
      <c r="E35" s="50">
        <f>SUM(E36:E37)</f>
        <v>0</v>
      </c>
      <c r="F35" s="50">
        <f>SUM(F36:F37)</f>
        <v>0</v>
      </c>
      <c r="G35" s="50">
        <f>SUM(G36:G37)</f>
        <v>0</v>
      </c>
      <c r="H35" s="96"/>
    </row>
    <row r="36" spans="1:8" ht="12.75" customHeight="1" x14ac:dyDescent="0.2">
      <c r="A36" s="71" t="s">
        <v>53</v>
      </c>
      <c r="B36" s="19"/>
      <c r="C36" s="54"/>
      <c r="D36" s="19" t="s">
        <v>142</v>
      </c>
      <c r="E36" s="36"/>
      <c r="F36" s="36"/>
      <c r="G36" s="36"/>
      <c r="H36" s="96"/>
    </row>
    <row r="37" spans="1:8" ht="12.75" customHeight="1" x14ac:dyDescent="0.2">
      <c r="A37" s="71" t="s">
        <v>57</v>
      </c>
      <c r="B37" s="19"/>
      <c r="C37" s="54"/>
      <c r="D37" s="19" t="s">
        <v>145</v>
      </c>
      <c r="E37" s="36"/>
      <c r="F37" s="36"/>
      <c r="G37" s="36">
        <v>0</v>
      </c>
      <c r="H37" s="96"/>
    </row>
    <row r="38" spans="1:8" ht="12.75" customHeight="1" x14ac:dyDescent="0.2">
      <c r="A38" s="71" t="s">
        <v>58</v>
      </c>
      <c r="B38" s="19"/>
      <c r="C38" s="54"/>
      <c r="D38" s="55" t="s">
        <v>86</v>
      </c>
      <c r="E38" s="50">
        <v>43887000</v>
      </c>
      <c r="F38" s="50">
        <v>43620285</v>
      </c>
      <c r="G38" s="50">
        <v>43620285</v>
      </c>
      <c r="H38" s="96">
        <f>(G38/F38)*100</f>
        <v>100</v>
      </c>
    </row>
    <row r="39" spans="1:8" ht="12.75" customHeight="1" x14ac:dyDescent="0.2">
      <c r="A39" s="71" t="s">
        <v>59</v>
      </c>
      <c r="B39" s="19"/>
      <c r="C39" s="54"/>
      <c r="D39" s="55" t="s">
        <v>88</v>
      </c>
      <c r="E39" s="50"/>
      <c r="F39" s="50"/>
      <c r="G39" s="50"/>
      <c r="H39" s="50"/>
    </row>
    <row r="40" spans="1:8" s="49" customFormat="1" ht="12.75" customHeight="1" x14ac:dyDescent="0.25">
      <c r="A40" s="71" t="s">
        <v>60</v>
      </c>
      <c r="B40" s="74"/>
      <c r="C40" s="78" t="s">
        <v>13</v>
      </c>
      <c r="D40" s="78"/>
      <c r="E40" s="80">
        <f>E39+E38+E35+E31+E34</f>
        <v>45213269</v>
      </c>
      <c r="F40" s="80">
        <f>F39+F38+F35+F34+F31</f>
        <v>47395466</v>
      </c>
      <c r="G40" s="80">
        <f>G39+G38+G35+G34+G31</f>
        <v>45333188</v>
      </c>
      <c r="H40" s="97">
        <f>(G40/F40)*100</f>
        <v>95.648786320615571</v>
      </c>
    </row>
    <row r="41" spans="1:8" s="49" customFormat="1" ht="12.75" customHeight="1" x14ac:dyDescent="0.25">
      <c r="A41" s="71" t="s">
        <v>61</v>
      </c>
      <c r="B41" s="81" t="s">
        <v>64</v>
      </c>
      <c r="C41" s="78"/>
      <c r="D41" s="78"/>
      <c r="E41" s="80">
        <f>E29+E40</f>
        <v>113045337</v>
      </c>
      <c r="F41" s="80">
        <f>F29+F40</f>
        <v>130734517</v>
      </c>
      <c r="G41" s="80">
        <f>G29+G40</f>
        <v>129797349</v>
      </c>
      <c r="H41" s="97">
        <f>(G41/F41)*100</f>
        <v>99.283151824395389</v>
      </c>
    </row>
    <row r="42" spans="1:8" ht="12.75" customHeight="1" x14ac:dyDescent="0.2"/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</sheetData>
  <mergeCells count="6">
    <mergeCell ref="B9:D9"/>
    <mergeCell ref="B3:H3"/>
    <mergeCell ref="B4:H4"/>
    <mergeCell ref="C7:D7"/>
    <mergeCell ref="E8:H8"/>
    <mergeCell ref="B8:D8"/>
  </mergeCells>
  <phoneticPr fontId="12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headerFooter>
    <oddHeader>&amp;C&amp;"Arial,Normál"Folyás Község Önkormányzata  2020. évi működési, felhalmozási és finanszírozási bevételek kiemelt előirányzatai
teljesítése (Ft)&amp;R&amp;"Arial,Normál"2. melléklet
a ../.... (.. 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B1" workbookViewId="0">
      <selection activeCell="G5" sqref="G5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5" width="13.5703125" style="3" customWidth="1"/>
    <col min="6" max="6" width="12.85546875" style="3" customWidth="1"/>
    <col min="7" max="7" width="12.7109375" style="3" customWidth="1"/>
    <col min="8" max="8" width="7.28515625" style="3" customWidth="1"/>
    <col min="9" max="16384" width="9.140625" style="2"/>
  </cols>
  <sheetData>
    <row r="1" spans="1:8" x14ac:dyDescent="0.2">
      <c r="H1" s="104" t="s">
        <v>155</v>
      </c>
    </row>
    <row r="2" spans="1:8" x14ac:dyDescent="0.2">
      <c r="B2" s="83"/>
    </row>
    <row r="3" spans="1:8" x14ac:dyDescent="0.2">
      <c r="B3" s="137" t="s">
        <v>156</v>
      </c>
      <c r="C3" s="137"/>
      <c r="D3" s="137"/>
      <c r="E3" s="137"/>
      <c r="F3" s="137"/>
      <c r="G3" s="137"/>
      <c r="H3" s="137"/>
    </row>
    <row r="5" spans="1:8" s="47" customFormat="1" ht="15" customHeight="1" x14ac:dyDescent="0.2">
      <c r="B5" s="10" t="s">
        <v>19</v>
      </c>
      <c r="C5" s="128" t="s">
        <v>20</v>
      </c>
      <c r="D5" s="129"/>
      <c r="E5" s="68" t="s">
        <v>21</v>
      </c>
      <c r="F5" s="68" t="s">
        <v>22</v>
      </c>
      <c r="G5" s="68" t="s">
        <v>23</v>
      </c>
      <c r="H5" s="68" t="s">
        <v>24</v>
      </c>
    </row>
    <row r="6" spans="1:8" s="39" customFormat="1" ht="30" customHeight="1" x14ac:dyDescent="0.2">
      <c r="A6" s="75"/>
      <c r="B6" s="132" t="s">
        <v>2</v>
      </c>
      <c r="C6" s="133"/>
      <c r="D6" s="124"/>
      <c r="E6" s="134" t="s">
        <v>151</v>
      </c>
      <c r="F6" s="135"/>
      <c r="G6" s="135"/>
      <c r="H6" s="136"/>
    </row>
    <row r="7" spans="1:8" ht="30" customHeight="1" x14ac:dyDescent="0.2">
      <c r="B7" s="132" t="s">
        <v>89</v>
      </c>
      <c r="C7" s="133"/>
      <c r="D7" s="124"/>
      <c r="E7" s="77" t="s">
        <v>152</v>
      </c>
      <c r="F7" s="77" t="s">
        <v>132</v>
      </c>
      <c r="G7" s="77" t="s">
        <v>133</v>
      </c>
      <c r="H7" s="77" t="s">
        <v>128</v>
      </c>
    </row>
    <row r="8" spans="1:8" x14ac:dyDescent="0.2">
      <c r="A8" s="71" t="s">
        <v>54</v>
      </c>
      <c r="B8" s="72" t="s">
        <v>82</v>
      </c>
      <c r="C8" s="51" t="s">
        <v>90</v>
      </c>
      <c r="D8" s="51"/>
      <c r="E8" s="52"/>
      <c r="F8" s="36"/>
      <c r="G8" s="36"/>
      <c r="H8" s="36"/>
    </row>
    <row r="9" spans="1:8" x14ac:dyDescent="0.2">
      <c r="A9" s="71" t="s">
        <v>44</v>
      </c>
      <c r="B9" s="19"/>
      <c r="C9" s="35" t="s">
        <v>91</v>
      </c>
      <c r="D9" s="35"/>
      <c r="E9" s="36">
        <v>26375731</v>
      </c>
      <c r="F9" s="36">
        <v>28752439</v>
      </c>
      <c r="G9" s="36">
        <v>25098989</v>
      </c>
      <c r="H9" s="96">
        <f>(G9/F9)*100</f>
        <v>87.293425785548138</v>
      </c>
    </row>
    <row r="10" spans="1:8" x14ac:dyDescent="0.2">
      <c r="A10" s="71" t="s">
        <v>36</v>
      </c>
      <c r="B10" s="19"/>
      <c r="C10" s="35" t="s">
        <v>92</v>
      </c>
      <c r="D10" s="35"/>
      <c r="E10" s="36">
        <v>4196223</v>
      </c>
      <c r="F10" s="36">
        <v>4585652</v>
      </c>
      <c r="G10" s="36">
        <v>4242541</v>
      </c>
      <c r="H10" s="96">
        <f>(G10/F10)*100</f>
        <v>92.517727032055646</v>
      </c>
    </row>
    <row r="11" spans="1:8" x14ac:dyDescent="0.2">
      <c r="A11" s="71" t="s">
        <v>37</v>
      </c>
      <c r="B11" s="19"/>
      <c r="C11" s="35" t="s">
        <v>93</v>
      </c>
      <c r="D11" s="35"/>
      <c r="E11" s="36">
        <v>18144773</v>
      </c>
      <c r="F11" s="36">
        <v>22024249</v>
      </c>
      <c r="G11" s="36">
        <v>20361645</v>
      </c>
      <c r="H11" s="96">
        <f>(G11/F11)*100</f>
        <v>92.451029771775652</v>
      </c>
    </row>
    <row r="12" spans="1:8" x14ac:dyDescent="0.2">
      <c r="A12" s="71" t="s">
        <v>38</v>
      </c>
      <c r="B12" s="19"/>
      <c r="C12" s="35" t="s">
        <v>94</v>
      </c>
      <c r="D12" s="35"/>
      <c r="E12" s="36">
        <v>2000000</v>
      </c>
      <c r="F12" s="36">
        <v>2000000</v>
      </c>
      <c r="G12" s="36">
        <v>469000</v>
      </c>
      <c r="H12" s="96">
        <f>(G12/F12)*100</f>
        <v>23.45</v>
      </c>
    </row>
    <row r="13" spans="1:8" x14ac:dyDescent="0.2">
      <c r="A13" s="71" t="s">
        <v>26</v>
      </c>
      <c r="B13" s="19"/>
      <c r="C13" s="53" t="s">
        <v>67</v>
      </c>
      <c r="D13" s="19" t="s">
        <v>150</v>
      </c>
      <c r="E13" s="36"/>
      <c r="F13" s="36"/>
      <c r="G13" s="36">
        <v>304000</v>
      </c>
      <c r="H13" s="96"/>
    </row>
    <row r="14" spans="1:8" x14ac:dyDescent="0.2">
      <c r="A14" s="71" t="s">
        <v>27</v>
      </c>
      <c r="B14" s="19"/>
      <c r="C14" s="54"/>
      <c r="D14" s="19" t="s">
        <v>139</v>
      </c>
      <c r="E14" s="36"/>
      <c r="F14" s="36"/>
      <c r="G14" s="36">
        <v>165000</v>
      </c>
      <c r="H14" s="96"/>
    </row>
    <row r="15" spans="1:8" x14ac:dyDescent="0.2">
      <c r="A15" s="71" t="s">
        <v>28</v>
      </c>
      <c r="B15" s="19"/>
      <c r="C15" s="54"/>
      <c r="D15" s="19"/>
      <c r="E15" s="36"/>
      <c r="F15" s="36"/>
      <c r="G15" s="36"/>
      <c r="H15" s="96"/>
    </row>
    <row r="16" spans="1:8" x14ac:dyDescent="0.2">
      <c r="A16" s="71" t="s">
        <v>29</v>
      </c>
      <c r="B16" s="19"/>
      <c r="C16" s="35" t="s">
        <v>95</v>
      </c>
      <c r="D16" s="35"/>
      <c r="E16" s="36">
        <v>42509678</v>
      </c>
      <c r="F16" s="36">
        <v>6955202</v>
      </c>
      <c r="G16" s="36">
        <v>3310291</v>
      </c>
      <c r="H16" s="96">
        <f>(G16/F16)*100</f>
        <v>47.594462389446058</v>
      </c>
    </row>
    <row r="17" spans="1:8" x14ac:dyDescent="0.2">
      <c r="A17" s="71" t="s">
        <v>5</v>
      </c>
      <c r="B17" s="19"/>
      <c r="C17" s="53" t="s">
        <v>67</v>
      </c>
      <c r="D17" s="19" t="s">
        <v>109</v>
      </c>
      <c r="E17" s="36"/>
      <c r="F17" s="36"/>
      <c r="G17" s="36"/>
      <c r="H17" s="36"/>
    </row>
    <row r="18" spans="1:8" x14ac:dyDescent="0.2">
      <c r="A18" s="71" t="s">
        <v>6</v>
      </c>
      <c r="B18" s="19"/>
      <c r="C18" s="53"/>
      <c r="D18" s="19" t="s">
        <v>3</v>
      </c>
      <c r="E18" s="36">
        <v>500000</v>
      </c>
      <c r="F18" s="36">
        <v>402800</v>
      </c>
      <c r="G18" s="36"/>
      <c r="H18" s="36"/>
    </row>
    <row r="19" spans="1:8" s="48" customFormat="1" ht="15" x14ac:dyDescent="0.25">
      <c r="A19" s="71" t="s">
        <v>7</v>
      </c>
      <c r="B19" s="73"/>
      <c r="C19" s="78" t="s">
        <v>96</v>
      </c>
      <c r="D19" s="79"/>
      <c r="E19" s="80">
        <f>E16+E12+E11+E10+E9</f>
        <v>93226405</v>
      </c>
      <c r="F19" s="80">
        <f>F16+F12+F11+F10+F9</f>
        <v>64317542</v>
      </c>
      <c r="G19" s="80">
        <f>G16+G12+G11+G10+G9</f>
        <v>53482466</v>
      </c>
      <c r="H19" s="80"/>
    </row>
    <row r="20" spans="1:8" x14ac:dyDescent="0.2">
      <c r="A20" s="71" t="s">
        <v>8</v>
      </c>
      <c r="B20" s="19" t="s">
        <v>83</v>
      </c>
      <c r="C20" s="35" t="s">
        <v>97</v>
      </c>
      <c r="D20" s="35"/>
      <c r="E20" s="36"/>
      <c r="F20" s="36"/>
      <c r="G20" s="36"/>
      <c r="H20" s="36"/>
    </row>
    <row r="21" spans="1:8" x14ac:dyDescent="0.2">
      <c r="A21" s="71" t="s">
        <v>39</v>
      </c>
      <c r="B21" s="19"/>
      <c r="C21" s="35" t="s">
        <v>98</v>
      </c>
      <c r="D21" s="35"/>
      <c r="E21" s="36">
        <v>17454663</v>
      </c>
      <c r="F21" s="36">
        <v>11604663</v>
      </c>
      <c r="G21" s="36">
        <v>8181588</v>
      </c>
      <c r="H21" s="96">
        <f>(G21/F21)*100</f>
        <v>70.502590208780731</v>
      </c>
    </row>
    <row r="22" spans="1:8" x14ac:dyDescent="0.2">
      <c r="A22" s="71" t="s">
        <v>40</v>
      </c>
      <c r="B22" s="19"/>
      <c r="C22" s="35" t="s">
        <v>99</v>
      </c>
      <c r="D22" s="35"/>
      <c r="E22" s="36"/>
      <c r="F22" s="36">
        <v>15884871</v>
      </c>
      <c r="G22" s="36">
        <v>10655031</v>
      </c>
      <c r="H22" s="96">
        <f>(G22/F22)*100</f>
        <v>67.076597600320454</v>
      </c>
    </row>
    <row r="23" spans="1:8" x14ac:dyDescent="0.2">
      <c r="A23" s="71" t="s">
        <v>41</v>
      </c>
      <c r="B23" s="19"/>
      <c r="C23" s="35" t="s">
        <v>100</v>
      </c>
      <c r="D23" s="35"/>
      <c r="E23" s="36"/>
      <c r="F23" s="36">
        <v>36108369</v>
      </c>
      <c r="G23" s="36">
        <v>36108369</v>
      </c>
      <c r="H23" s="96">
        <f>(G23/F23)*100</f>
        <v>100</v>
      </c>
    </row>
    <row r="24" spans="1:8" s="48" customFormat="1" ht="15" x14ac:dyDescent="0.25">
      <c r="A24" s="71" t="s">
        <v>42</v>
      </c>
      <c r="B24" s="73"/>
      <c r="C24" s="78" t="s">
        <v>101</v>
      </c>
      <c r="D24" s="79"/>
      <c r="E24" s="80">
        <f>SUM(E21:E23)</f>
        <v>17454663</v>
      </c>
      <c r="F24" s="80">
        <f>SUM(F21:F23)</f>
        <v>63597903</v>
      </c>
      <c r="G24" s="80">
        <f>SUM(G21:G23)</f>
        <v>54944988</v>
      </c>
      <c r="H24" s="97">
        <f>(G24/F24)*100</f>
        <v>86.39433913410636</v>
      </c>
    </row>
    <row r="25" spans="1:8" s="48" customFormat="1" ht="15" x14ac:dyDescent="0.25">
      <c r="A25" s="71" t="s">
        <v>43</v>
      </c>
      <c r="B25" s="73"/>
      <c r="C25" s="78" t="s">
        <v>10</v>
      </c>
      <c r="D25" s="79"/>
      <c r="E25" s="80">
        <f>E24+E19</f>
        <v>110681068</v>
      </c>
      <c r="F25" s="80">
        <f>F24+F19</f>
        <v>127915445</v>
      </c>
      <c r="G25" s="80">
        <f>G24+G19</f>
        <v>108427454</v>
      </c>
      <c r="H25" s="97">
        <f>(G25/F25)*100</f>
        <v>84.764942966816875</v>
      </c>
    </row>
    <row r="26" spans="1:8" x14ac:dyDescent="0.2">
      <c r="A26" s="71" t="s">
        <v>45</v>
      </c>
      <c r="B26" s="19" t="s">
        <v>84</v>
      </c>
      <c r="C26" s="35" t="s">
        <v>103</v>
      </c>
      <c r="D26" s="35"/>
      <c r="E26" s="36"/>
      <c r="F26" s="36"/>
      <c r="G26" s="36"/>
      <c r="H26" s="36"/>
    </row>
    <row r="27" spans="1:8" x14ac:dyDescent="0.2">
      <c r="A27" s="71" t="s">
        <v>46</v>
      </c>
      <c r="B27" s="19"/>
      <c r="C27" s="53" t="s">
        <v>67</v>
      </c>
      <c r="D27" s="19" t="s">
        <v>105</v>
      </c>
      <c r="E27" s="36">
        <v>1038000</v>
      </c>
      <c r="F27" s="36">
        <v>1038000</v>
      </c>
      <c r="G27" s="36">
        <v>1038000</v>
      </c>
      <c r="H27" s="96">
        <f>(G27/F27)*100</f>
        <v>100</v>
      </c>
    </row>
    <row r="28" spans="1:8" x14ac:dyDescent="0.2">
      <c r="A28" s="71" t="s">
        <v>47</v>
      </c>
      <c r="B28" s="19"/>
      <c r="C28" s="54"/>
      <c r="D28" s="19" t="s">
        <v>147</v>
      </c>
      <c r="E28" s="36"/>
      <c r="F28" s="36"/>
      <c r="G28" s="36">
        <v>0</v>
      </c>
      <c r="H28" s="96"/>
    </row>
    <row r="29" spans="1:8" x14ac:dyDescent="0.2">
      <c r="A29" s="71" t="s">
        <v>48</v>
      </c>
      <c r="B29" s="19"/>
      <c r="C29" s="54"/>
      <c r="D29" s="19" t="s">
        <v>124</v>
      </c>
      <c r="E29" s="36"/>
      <c r="F29" s="36"/>
      <c r="G29" s="36"/>
      <c r="H29" s="96"/>
    </row>
    <row r="30" spans="1:8" x14ac:dyDescent="0.2">
      <c r="A30" s="71" t="s">
        <v>49</v>
      </c>
      <c r="B30" s="19"/>
      <c r="C30" s="54"/>
      <c r="D30" s="19" t="s">
        <v>106</v>
      </c>
      <c r="E30" s="36"/>
      <c r="F30" s="36"/>
      <c r="G30" s="36"/>
      <c r="H30" s="36"/>
    </row>
    <row r="31" spans="1:8" x14ac:dyDescent="0.2">
      <c r="A31" s="71" t="s">
        <v>50</v>
      </c>
      <c r="B31" s="19"/>
      <c r="C31" s="54"/>
      <c r="D31" s="19" t="s">
        <v>107</v>
      </c>
      <c r="E31" s="36"/>
      <c r="F31" s="36"/>
      <c r="G31" s="36"/>
      <c r="H31" s="36"/>
    </row>
    <row r="32" spans="1:8" x14ac:dyDescent="0.2">
      <c r="A32" s="71" t="s">
        <v>51</v>
      </c>
      <c r="B32" s="19"/>
      <c r="C32" s="54"/>
      <c r="D32" s="19" t="s">
        <v>140</v>
      </c>
      <c r="E32" s="36">
        <v>1326269</v>
      </c>
      <c r="F32" s="36">
        <v>1781072</v>
      </c>
      <c r="G32" s="36">
        <v>1781072</v>
      </c>
      <c r="H32" s="96">
        <f>(G32/F32)*100</f>
        <v>100</v>
      </c>
    </row>
    <row r="33" spans="1:8" x14ac:dyDescent="0.2">
      <c r="A33" s="71" t="s">
        <v>52</v>
      </c>
      <c r="B33" s="19"/>
      <c r="C33" s="54"/>
      <c r="D33" s="55" t="s">
        <v>108</v>
      </c>
      <c r="E33" s="50"/>
      <c r="F33" s="50"/>
      <c r="G33" s="50"/>
      <c r="H33" s="96"/>
    </row>
    <row r="34" spans="1:8" s="49" customFormat="1" ht="15" x14ac:dyDescent="0.25">
      <c r="A34" s="71" t="s">
        <v>53</v>
      </c>
      <c r="B34" s="74"/>
      <c r="C34" s="78" t="s">
        <v>14</v>
      </c>
      <c r="D34" s="78"/>
      <c r="E34" s="80">
        <f>SUM(E26:E33)</f>
        <v>2364269</v>
      </c>
      <c r="F34" s="80">
        <f>SUM(F26:F33)</f>
        <v>2819072</v>
      </c>
      <c r="G34" s="80">
        <f>SUM(G26:G33)</f>
        <v>2819072</v>
      </c>
      <c r="H34" s="97">
        <f>(G34/F34)*100</f>
        <v>100</v>
      </c>
    </row>
    <row r="35" spans="1:8" s="49" customFormat="1" ht="15" x14ac:dyDescent="0.25">
      <c r="A35" s="71" t="s">
        <v>57</v>
      </c>
      <c r="B35" s="81" t="s">
        <v>65</v>
      </c>
      <c r="C35" s="78"/>
      <c r="D35" s="78"/>
      <c r="E35" s="80">
        <f>E25+E34</f>
        <v>113045337</v>
      </c>
      <c r="F35" s="80">
        <f>F25+F34</f>
        <v>130734517</v>
      </c>
      <c r="G35" s="80">
        <f>G25+G34</f>
        <v>111246526</v>
      </c>
      <c r="H35" s="97">
        <f>(G35/F35)*100</f>
        <v>85.093461583676472</v>
      </c>
    </row>
    <row r="36" spans="1:8" x14ac:dyDescent="0.2">
      <c r="A36" s="69"/>
    </row>
    <row r="37" spans="1:8" x14ac:dyDescent="0.2">
      <c r="A37" s="70"/>
    </row>
    <row r="38" spans="1:8" x14ac:dyDescent="0.2">
      <c r="A38" s="70"/>
    </row>
    <row r="39" spans="1:8" x14ac:dyDescent="0.2">
      <c r="A39" s="70"/>
    </row>
  </sheetData>
  <mergeCells count="5">
    <mergeCell ref="B7:D7"/>
    <mergeCell ref="C5:D5"/>
    <mergeCell ref="B6:D6"/>
    <mergeCell ref="E6:H6"/>
    <mergeCell ref="B3:H3"/>
  </mergeCells>
  <phoneticPr fontId="12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1" fitToHeight="0" orientation="landscape" r:id="rId1"/>
  <headerFooter>
    <oddHeader>&amp;C&amp;"Arial,Normál"Folyás Község Önkormányzata  2020. évi működési, felhalmozási és finanszírozási kiadások kiemelt előirányzatai
teljesítése (Ft)&amp;R&amp;"Arial,Normál"3. melléklet
a ../.... (.. ..) Önkormányzati Rendelethez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Mérleg</vt:lpstr>
      <vt:lpstr>Bevételek</vt:lpstr>
      <vt:lpstr>Kiadások</vt:lpstr>
      <vt:lpstr>Bevételek!Nyomtatási_cím</vt:lpstr>
      <vt:lpstr>Kiadások!Nyomtatási_cím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2021-04-26T08:54:52Z</cp:lastPrinted>
  <dcterms:created xsi:type="dcterms:W3CDTF">2000-01-14T12:27:26Z</dcterms:created>
  <dcterms:modified xsi:type="dcterms:W3CDTF">2021-04-29T13:05:36Z</dcterms:modified>
</cp:coreProperties>
</file>