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611\Ktgvetési rendelet módosítása\"/>
    </mc:Choice>
  </mc:AlternateContent>
  <xr:revisionPtr revIDLastSave="0" documentId="8_{7BC5FE16-104F-4A21-995E-C8BF8F92CBED}" xr6:coauthVersionLast="47" xr6:coauthVersionMax="47" xr10:uidLastSave="{00000000-0000-0000-0000-000000000000}"/>
  <bookViews>
    <workbookView xWindow="-120" yWindow="-120" windowWidth="29040" windowHeight="15840" tabRatio="712" activeTab="4"/>
  </bookViews>
  <sheets>
    <sheet name="Mérleg" sheetId="19" r:id="rId1"/>
    <sheet name="Bevételek" sheetId="47" r:id="rId2"/>
    <sheet name="Kiadások" sheetId="48" r:id="rId3"/>
    <sheet name="Beruházás" sheetId="43" r:id="rId4"/>
    <sheet name="Felújítás" sheetId="4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49" l="1"/>
  <c r="K39" i="49"/>
  <c r="J39" i="49"/>
  <c r="H39" i="49"/>
  <c r="G39" i="49"/>
  <c r="F39" i="49"/>
  <c r="C38" i="49"/>
  <c r="C25" i="49"/>
  <c r="C24" i="49"/>
  <c r="C23" i="49"/>
  <c r="L22" i="49"/>
  <c r="K22" i="49"/>
  <c r="J22" i="49"/>
  <c r="C22" i="49"/>
  <c r="M21" i="49"/>
  <c r="C21" i="49"/>
  <c r="M17" i="49"/>
  <c r="M39" i="49"/>
  <c r="C39" i="49"/>
  <c r="E18" i="19"/>
  <c r="E31" i="47"/>
  <c r="D34" i="19"/>
  <c r="F36" i="19"/>
  <c r="F30" i="47"/>
  <c r="F14" i="47"/>
  <c r="F15" i="47"/>
  <c r="F16" i="47"/>
  <c r="F17" i="47"/>
  <c r="F18" i="47"/>
  <c r="F13" i="47"/>
  <c r="K39" i="19"/>
  <c r="D12" i="43"/>
  <c r="D46" i="43"/>
  <c r="D13" i="43"/>
  <c r="D15" i="43"/>
  <c r="D17" i="43"/>
  <c r="D18" i="43"/>
  <c r="H44" i="43"/>
  <c r="H46" i="43"/>
  <c r="H45" i="43"/>
  <c r="G46" i="43"/>
  <c r="I46" i="43"/>
  <c r="F12" i="48"/>
  <c r="F13" i="48"/>
  <c r="F14" i="48"/>
  <c r="F15" i="48"/>
  <c r="F16" i="48"/>
  <c r="F17" i="48"/>
  <c r="F20" i="48"/>
  <c r="F18" i="48"/>
  <c r="F19" i="48"/>
  <c r="E20" i="48"/>
  <c r="G20" i="48"/>
  <c r="G26" i="48"/>
  <c r="G35" i="48"/>
  <c r="F22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20" i="47"/>
  <c r="F26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1" i="47"/>
  <c r="F35" i="47"/>
  <c r="F32" i="47"/>
  <c r="F33" i="47"/>
  <c r="E35" i="47"/>
  <c r="E36" i="47"/>
  <c r="G35" i="47"/>
  <c r="M14" i="19"/>
  <c r="F15" i="19"/>
  <c r="K15" i="19"/>
  <c r="M15" i="19"/>
  <c r="K16" i="19"/>
  <c r="K17" i="19"/>
  <c r="F18" i="19"/>
  <c r="K18" i="19"/>
  <c r="F22" i="19"/>
  <c r="F23" i="19"/>
  <c r="K23" i="19"/>
  <c r="K25" i="19"/>
  <c r="F24" i="19"/>
  <c r="K24" i="19"/>
  <c r="M22" i="19"/>
  <c r="D25" i="19"/>
  <c r="E25" i="19"/>
  <c r="I25" i="19"/>
  <c r="J25" i="19"/>
  <c r="J31" i="19"/>
  <c r="J43" i="19"/>
  <c r="F27" i="19"/>
  <c r="K27" i="19"/>
  <c r="M36" i="19"/>
  <c r="F28" i="19"/>
  <c r="K28" i="19"/>
  <c r="F29" i="19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D41" i="19"/>
  <c r="D42" i="19"/>
  <c r="E41" i="19"/>
  <c r="I42" i="19"/>
  <c r="J42" i="19"/>
  <c r="K30" i="19"/>
  <c r="F34" i="19"/>
  <c r="E26" i="47"/>
  <c r="F34" i="48"/>
  <c r="I31" i="19"/>
  <c r="I43" i="19"/>
  <c r="D31" i="19"/>
  <c r="D32" i="19"/>
  <c r="I33" i="19"/>
  <c r="D43" i="19"/>
  <c r="E42" i="19"/>
  <c r="J33" i="19"/>
  <c r="E31" i="19"/>
  <c r="F25" i="48"/>
  <c r="F42" i="19"/>
  <c r="F25" i="19"/>
  <c r="F36" i="47"/>
  <c r="E32" i="19"/>
  <c r="E43" i="19"/>
  <c r="J32" i="19"/>
  <c r="F31" i="19"/>
  <c r="F43" i="19"/>
  <c r="E26" i="48"/>
  <c r="E35" i="48"/>
  <c r="F26" i="48"/>
  <c r="F35" i="48"/>
  <c r="K31" i="19"/>
  <c r="K33" i="19"/>
  <c r="F32" i="19"/>
  <c r="K43" i="19"/>
  <c r="M22" i="49"/>
  <c r="C37" i="49"/>
  <c r="G37" i="49"/>
  <c r="G29" i="49"/>
  <c r="C29" i="49"/>
  <c r="G35" i="49"/>
  <c r="C35" i="49"/>
  <c r="G26" i="49"/>
  <c r="C26" i="49"/>
  <c r="C33" i="49"/>
  <c r="G33" i="49"/>
  <c r="C32" i="49"/>
  <c r="G32" i="49"/>
  <c r="C28" i="49"/>
  <c r="G28" i="49"/>
  <c r="C27" i="49"/>
  <c r="G27" i="49"/>
  <c r="G34" i="49"/>
  <c r="C34" i="49"/>
  <c r="G30" i="49"/>
  <c r="C30" i="49"/>
  <c r="C36" i="49"/>
  <c r="G36" i="49"/>
  <c r="G31" i="49"/>
  <c r="C31" i="49"/>
</calcChain>
</file>

<file path=xl/sharedStrings.xml><?xml version="1.0" encoding="utf-8"?>
<sst xmlns="http://schemas.openxmlformats.org/spreadsheetml/2006/main" count="394" uniqueCount="193">
  <si>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</si>
  <si>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</si>
  <si>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</si>
  <si>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</si>
  <si>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</si>
  <si>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</si>
  <si>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</si>
  <si>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</si>
  <si>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</si>
  <si>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</si>
  <si>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</si>
  <si>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</si>
  <si>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</si>
  <si>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</si>
  <si>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</si>
  <si>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</si>
  <si>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</si>
  <si>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</si>
  <si>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</si>
  <si>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</si>
  <si>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</si>
  <si>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</si>
  <si>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</si>
  <si>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</si>
  <si>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</si>
  <si>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</si>
  <si>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</si>
  <si>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</si>
  <si>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</si>
  <si>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</si>
  <si>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</si>
  <si>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</si>
  <si>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</si>
  <si>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</si>
  <si>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</si>
  <si>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</si>
  <si>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</si>
  <si>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</si>
  <si>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</si>
  <si>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</si>
  <si>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</si>
  <si>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</si>
  <si>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</si>
  <si>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</si>
  <si>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</si>
  <si>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</si>
  <si>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</si>
  <si>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</si>
  <si>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</si>
  <si>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</si>
  <si>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</si>
  <si>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</si>
  <si>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</si>
  <si>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</si>
  <si>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</si>
  <si>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</si>
  <si>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</si>
  <si>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</si>
  <si>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</si>
  <si>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</si>
  <si>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</si>
  <si>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</si>
  <si>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</si>
  <si>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</si>
  <si>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</si>
  <si>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</si>
  <si>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</si>
  <si>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</si>
  <si>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</si>
  <si>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</si>
  <si>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</si>
  <si>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</si>
  <si>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</si>
  <si>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</si>
  <si>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</si>
  <si>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</si>
  <si>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</si>
  <si>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</si>
  <si>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</si>
  <si>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</si>
  <si>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</si>
  <si>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</si>
  <si>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</si>
  <si>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</si>
  <si>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</si>
  <si>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</si>
  <si>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</si>
  <si>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</si>
  <si>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</si>
  <si>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</si>
  <si>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</si>
  <si>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</si>
  <si>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</si>
  <si>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</si>
  <si>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</si>
  <si>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</si>
  <si>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</si>
  <si>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5. melléklet</t>
  </si>
  <si>
    <t>Működési célú hitelek felvétele</t>
  </si>
  <si>
    <t>B7 Felhalmozási célú átvett pénzeszközök</t>
  </si>
  <si>
    <t>ebből: - helyi adók</t>
  </si>
  <si>
    <t xml:space="preserve">          - bírságok, egyéb bevételek</t>
  </si>
  <si>
    <t xml:space="preserve">          - gépjárműadó</t>
  </si>
  <si>
    <t>ebből: - általános tartalék</t>
  </si>
  <si>
    <t>ebből: - központi költségvetési támogatás</t>
  </si>
  <si>
    <t>(Ft)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</si>
  <si>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</si>
  <si>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</si>
  <si>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</si>
  <si>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</si>
  <si>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</si>
  <si>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</si>
  <si>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</si>
  <si>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</si>
  <si>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</si>
  <si>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</si>
  <si>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</si>
  <si>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</si>
  <si>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</si>
  <si>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</si>
  <si>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</si>
  <si>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</si>
  <si>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</si>
  <si>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</si>
  <si>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045160</t>
  </si>
  <si>
    <t>40</t>
  </si>
  <si>
    <t>41</t>
  </si>
  <si>
    <t>2019.</t>
  </si>
  <si>
    <t>Támogatás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</si>
  <si>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</si>
  <si>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</si>
  <si>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</si>
  <si>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</si>
  <si>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</si>
  <si>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</si>
  <si>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</si>
  <si>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</si>
  <si>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</si>
  <si>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</si>
  <si>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</si>
  <si>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</si>
  <si>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</si>
  <si>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</si>
  <si>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</si>
  <si>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</si>
  <si>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</si>
  <si>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</si>
  <si>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</si>
  <si>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</si>
  <si>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</si>
  <si>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</si>
  <si>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</si>
  <si>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</si>
  <si>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</si>
  <si>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</si>
  <si>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</si>
  <si>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</si>
  <si>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</si>
  <si>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</si>
  <si>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</si>
  <si>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</si>
  <si>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</si>
  <si>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</si>
  <si>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</si>
  <si>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</si>
  <si>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</si>
  <si>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</si>
  <si>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</si>
  <si>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2020.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</si>
  <si>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</si>
  <si>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</si>
  <si>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</si>
  <si>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</si>
  <si>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</si>
  <si>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</si>
  <si>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</si>
  <si>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</si>
  <si>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</si>
  <si>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</si>
  <si>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</si>
  <si>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</si>
  <si>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TOP-4.1.1-15-HB1-2020-00030 egészségügyi infrastruktúra fejl. Önrész</t>
  </si>
  <si>
    <t>33</t>
  </si>
  <si>
    <t>34</t>
  </si>
  <si>
    <t>előirányzata célonként</t>
  </si>
  <si>
    <t>Felújítás megnevezése</t>
  </si>
  <si>
    <t>Pmaradvány</t>
  </si>
  <si>
    <t>Önerő</t>
  </si>
  <si>
    <t>Folyás Község Önkormányzat 2021. évi felújítási kiadásainak</t>
  </si>
  <si>
    <t>Számítástechnikai eszközök felújítása</t>
  </si>
  <si>
    <t>a 4/2021. (II. 18.) Önkormányzati Rendelethez</t>
  </si>
  <si>
    <t>4.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</si>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</sst>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6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6" fillId="0" borderId="36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7" xfId="0" applyFont="1" applyFill="1" applyBorder="1"/>
    <xf numFmtId="0" fontId="8" fillId="2" borderId="38" xfId="0" applyFont="1" applyFill="1" applyBorder="1"/>
    <xf numFmtId="3" fontId="8" fillId="2" borderId="39" xfId="0" applyNumberFormat="1" applyFont="1" applyFill="1" applyBorder="1"/>
    <xf numFmtId="3" fontId="8" fillId="2" borderId="40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41" xfId="0" applyFont="1" applyBorder="1"/>
    <xf numFmtId="3" fontId="6" fillId="0" borderId="41" xfId="0" applyNumberFormat="1" applyFont="1" applyBorder="1"/>
    <xf numFmtId="3" fontId="6" fillId="0" borderId="4" xfId="0" applyNumberFormat="1" applyFont="1" applyBorder="1"/>
    <xf numFmtId="0" fontId="8" fillId="2" borderId="42" xfId="0" applyFont="1" applyFill="1" applyBorder="1"/>
    <xf numFmtId="0" fontId="6" fillId="0" borderId="43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44" xfId="0" applyNumberFormat="1" applyFont="1" applyFill="1" applyBorder="1"/>
    <xf numFmtId="3" fontId="6" fillId="0" borderId="43" xfId="0" applyNumberFormat="1" applyFont="1" applyBorder="1"/>
    <xf numFmtId="3" fontId="8" fillId="2" borderId="45" xfId="0" applyNumberFormat="1" applyFont="1" applyFill="1" applyBorder="1"/>
    <xf numFmtId="0" fontId="6" fillId="2" borderId="42" xfId="0" applyFont="1" applyFill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0" fontId="6" fillId="0" borderId="38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43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48" xfId="0" applyFont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25" xfId="0" applyNumberFormat="1" applyFont="1" applyFill="1" applyBorder="1"/>
    <xf numFmtId="0" fontId="11" fillId="0" borderId="15" xfId="0" applyFont="1" applyBorder="1"/>
    <xf numFmtId="3" fontId="11" fillId="0" borderId="15" xfId="0" applyNumberFormat="1" applyFont="1" applyBorder="1"/>
    <xf numFmtId="3" fontId="11" fillId="0" borderId="41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6" fillId="0" borderId="51" xfId="0" applyFont="1" applyBorder="1"/>
    <xf numFmtId="3" fontId="6" fillId="0" borderId="52" xfId="0" applyNumberFormat="1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3" fillId="0" borderId="41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54" xfId="0" applyNumberFormat="1" applyFont="1" applyBorder="1"/>
    <xf numFmtId="3" fontId="13" fillId="0" borderId="0" xfId="0" applyNumberFormat="1" applyFont="1"/>
    <xf numFmtId="3" fontId="19" fillId="0" borderId="21" xfId="0" applyNumberFormat="1" applyFont="1" applyBorder="1"/>
    <xf numFmtId="3" fontId="13" fillId="0" borderId="36" xfId="0" applyNumberFormat="1" applyFont="1" applyBorder="1"/>
    <xf numFmtId="3" fontId="13" fillId="0" borderId="22" xfId="0" applyNumberFormat="1" applyFont="1" applyFill="1" applyBorder="1"/>
    <xf numFmtId="3" fontId="13" fillId="0" borderId="55" xfId="0" applyNumberFormat="1" applyFont="1" applyBorder="1"/>
    <xf numFmtId="3" fontId="13" fillId="0" borderId="56" xfId="0" applyNumberFormat="1" applyFont="1" applyBorder="1"/>
    <xf numFmtId="0" fontId="13" fillId="0" borderId="57" xfId="0" applyFont="1" applyBorder="1"/>
    <xf numFmtId="49" fontId="1" fillId="0" borderId="55" xfId="0" applyNumberFormat="1" applyFont="1" applyBorder="1" applyAlignment="1">
      <alignment horizontal="center"/>
    </xf>
    <xf numFmtId="3" fontId="6" fillId="0" borderId="55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8" xfId="0" applyNumberFormat="1" applyFont="1" applyBorder="1"/>
    <xf numFmtId="49" fontId="1" fillId="0" borderId="59" xfId="0" applyNumberFormat="1" applyFont="1" applyBorder="1" applyAlignment="1">
      <alignment horizontal="center"/>
    </xf>
    <xf numFmtId="3" fontId="13" fillId="0" borderId="59" xfId="0" applyNumberFormat="1" applyFont="1" applyBorder="1"/>
    <xf numFmtId="3" fontId="6" fillId="0" borderId="59" xfId="0" applyNumberFormat="1" applyFont="1" applyBorder="1"/>
    <xf numFmtId="49" fontId="1" fillId="0" borderId="59" xfId="0" applyNumberFormat="1" applyFont="1" applyBorder="1" applyAlignment="1">
      <alignment horizontal="center" vertical="center"/>
    </xf>
    <xf numFmtId="1" fontId="13" fillId="0" borderId="6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61" xfId="0" applyFont="1" applyBorder="1"/>
    <xf numFmtId="3" fontId="6" fillId="3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3" fontId="6" fillId="0" borderId="63" xfId="0" applyNumberFormat="1" applyFont="1" applyBorder="1"/>
    <xf numFmtId="0" fontId="6" fillId="0" borderId="64" xfId="0" applyFont="1" applyBorder="1" applyAlignment="1">
      <alignment horizontal="right"/>
    </xf>
    <xf numFmtId="0" fontId="6" fillId="0" borderId="64" xfId="0" applyFont="1" applyBorder="1"/>
    <xf numFmtId="0" fontId="20" fillId="0" borderId="15" xfId="0" applyFont="1" applyBorder="1"/>
    <xf numFmtId="0" fontId="12" fillId="3" borderId="41" xfId="0" applyFont="1" applyFill="1" applyBorder="1"/>
    <xf numFmtId="0" fontId="20" fillId="3" borderId="41" xfId="0" applyFont="1" applyFill="1" applyBorder="1"/>
    <xf numFmtId="3" fontId="12" fillId="3" borderId="41" xfId="0" applyNumberFormat="1" applyFont="1" applyFill="1" applyBorder="1"/>
    <xf numFmtId="0" fontId="20" fillId="0" borderId="0" xfId="0" applyFont="1"/>
    <xf numFmtId="0" fontId="8" fillId="0" borderId="15" xfId="0" applyFont="1" applyBorder="1"/>
    <xf numFmtId="3" fontId="8" fillId="0" borderId="41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64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22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/>
    <xf numFmtId="3" fontId="6" fillId="0" borderId="66" xfId="0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3" fontId="22" fillId="0" borderId="21" xfId="0" applyNumberFormat="1" applyFont="1" applyBorder="1"/>
    <xf numFmtId="0" fontId="13" fillId="0" borderId="5" xfId="0" applyFont="1" applyBorder="1" applyAlignment="1">
      <alignment horizontal="center" vertical="center"/>
    </xf>
    <xf numFmtId="1" fontId="6" fillId="0" borderId="1" xfId="0" applyNumberFormat="1" applyFont="1" applyBorder="1"/>
    <xf numFmtId="0" fontId="8" fillId="2" borderId="25" xfId="0" applyFont="1" applyFill="1" applyBorder="1"/>
    <xf numFmtId="3" fontId="1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4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B3" sqref="B3"/>
    </sheetView>
  </sheetViews>
  <sheetFormatPr defaultRowHeight="12.75" x14ac:dyDescent="0.2"/>
  <cols>
    <col min="1" max="1" width="4.7109375" style="10" customWidth="1"/>
    <col min="2" max="2" width="1.7109375" style="2" customWidth="1"/>
    <col min="3" max="3" width="52.7109375" style="2" customWidth="1"/>
    <col min="4" max="5" width="11.7109375" style="2" customWidth="1"/>
    <col min="6" max="6" width="11.7109375" style="5" customWidth="1"/>
    <col min="7" max="7" width="1.7109375" style="2" customWidth="1"/>
    <col min="8" max="8" width="52.7109375" style="2" customWidth="1"/>
    <col min="9" max="10" width="11.7109375" style="2" customWidth="1"/>
    <col min="11" max="11" width="11.7109375" style="5" customWidth="1"/>
    <col min="12" max="12" width="9.140625" style="2"/>
    <col min="13" max="13" width="9.140625" style="2" hidden="1" customWidth="1"/>
    <col min="14" max="16384" width="9.140625" style="2"/>
  </cols>
  <sheetData>
    <row r="1" spans="1:13" x14ac:dyDescent="0.2">
      <c r="B1" s="184" t="s">
        <v>30</v>
      </c>
      <c r="K1" s="7" t="s">
        <v>30</v>
      </c>
    </row>
    <row r="2" spans="1:13" x14ac:dyDescent="0.2">
      <c r="B2" s="185" t="s">
        <v>190</v>
      </c>
      <c r="K2" s="25"/>
    </row>
    <row r="3" spans="1:13" x14ac:dyDescent="0.2">
      <c r="K3" s="1"/>
    </row>
    <row r="5" spans="1:13" ht="15.75" x14ac:dyDescent="0.2">
      <c r="B5" s="191" t="s">
        <v>180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x14ac:dyDescent="0.2"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3" ht="14.25" x14ac:dyDescent="0.2">
      <c r="B7" s="192" t="s">
        <v>105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3" x14ac:dyDescent="0.2">
      <c r="D8" s="5"/>
      <c r="E8" s="5"/>
    </row>
    <row r="9" spans="1:13" x14ac:dyDescent="0.2">
      <c r="D9" s="5"/>
      <c r="E9" s="5"/>
    </row>
    <row r="10" spans="1:13" s="10" customFormat="1" ht="20.100000000000001" customHeight="1" thickBot="1" x14ac:dyDescent="0.25">
      <c r="B10" s="186" t="s">
        <v>18</v>
      </c>
      <c r="C10" s="186"/>
      <c r="D10" s="57" t="s">
        <v>19</v>
      </c>
      <c r="E10" s="57" t="s">
        <v>20</v>
      </c>
      <c r="F10" s="9" t="s">
        <v>21</v>
      </c>
      <c r="G10" s="186" t="s">
        <v>22</v>
      </c>
      <c r="H10" s="186"/>
      <c r="I10" s="57" t="s">
        <v>23</v>
      </c>
      <c r="J10" s="57" t="s">
        <v>24</v>
      </c>
      <c r="K10" s="9" t="s">
        <v>29</v>
      </c>
    </row>
    <row r="11" spans="1:13" ht="15" customHeight="1" thickTop="1" x14ac:dyDescent="0.2">
      <c r="B11" s="193" t="s">
        <v>0</v>
      </c>
      <c r="C11" s="194"/>
      <c r="D11" s="194"/>
      <c r="E11" s="194"/>
      <c r="F11" s="194"/>
      <c r="G11" s="195" t="s">
        <v>3</v>
      </c>
      <c r="H11" s="196"/>
      <c r="I11" s="197"/>
      <c r="J11" s="197"/>
      <c r="K11" s="198"/>
    </row>
    <row r="12" spans="1:13" ht="15" customHeight="1" x14ac:dyDescent="0.2">
      <c r="B12" s="189" t="s">
        <v>2</v>
      </c>
      <c r="C12" s="190"/>
      <c r="D12" s="46" t="s">
        <v>127</v>
      </c>
      <c r="E12" s="46" t="s">
        <v>168</v>
      </c>
      <c r="F12" s="97" t="s">
        <v>179</v>
      </c>
      <c r="G12" s="189" t="s">
        <v>2</v>
      </c>
      <c r="H12" s="190"/>
      <c r="I12" s="46" t="s">
        <v>127</v>
      </c>
      <c r="J12" s="46" t="s">
        <v>168</v>
      </c>
      <c r="K12" s="97" t="s">
        <v>179</v>
      </c>
    </row>
    <row r="13" spans="1:13" ht="15" customHeight="1" thickBot="1" x14ac:dyDescent="0.25">
      <c r="B13" s="187" t="s">
        <v>17</v>
      </c>
      <c r="C13" s="188"/>
      <c r="D13" s="47" t="s">
        <v>63</v>
      </c>
      <c r="E13" s="47" t="s">
        <v>63</v>
      </c>
      <c r="F13" s="47" t="s">
        <v>64</v>
      </c>
      <c r="G13" s="187" t="s">
        <v>17</v>
      </c>
      <c r="H13" s="188"/>
      <c r="I13" s="47" t="s">
        <v>63</v>
      </c>
      <c r="J13" s="47" t="s">
        <v>63</v>
      </c>
      <c r="K13" s="98" t="s">
        <v>64</v>
      </c>
    </row>
    <row r="14" spans="1:13" ht="15" customHeight="1" thickTop="1" x14ac:dyDescent="0.2">
      <c r="A14" s="11" t="s">
        <v>51</v>
      </c>
      <c r="B14" s="18" t="s">
        <v>68</v>
      </c>
      <c r="C14" s="21"/>
      <c r="D14" s="21"/>
      <c r="E14" s="62"/>
      <c r="F14" s="12"/>
      <c r="G14" s="18" t="s">
        <v>75</v>
      </c>
      <c r="H14" s="71"/>
      <c r="I14" s="66"/>
      <c r="J14" s="66"/>
      <c r="K14" s="15"/>
      <c r="M14" s="5" t="e">
        <f>SUM(#REF!+#REF!)</f>
        <v>#REF!</v>
      </c>
    </row>
    <row r="15" spans="1:13" ht="15" customHeight="1" x14ac:dyDescent="0.2">
      <c r="A15" s="11" t="s">
        <v>39</v>
      </c>
      <c r="B15" s="19"/>
      <c r="C15" s="22" t="s">
        <v>70</v>
      </c>
      <c r="D15" s="63">
        <v>42607181</v>
      </c>
      <c r="E15" s="63">
        <v>51951180</v>
      </c>
      <c r="F15" s="13">
        <f>Bevételek!E12</f>
        <v>49204924</v>
      </c>
      <c r="G15" s="19"/>
      <c r="H15" s="22" t="s">
        <v>76</v>
      </c>
      <c r="I15" s="59">
        <v>23555681</v>
      </c>
      <c r="J15" s="59">
        <v>25098989</v>
      </c>
      <c r="K15" s="16">
        <f>Kiadások!E12</f>
        <v>26176736</v>
      </c>
      <c r="M15" s="5" t="e">
        <f>SUM(#REF!+#REF!)</f>
        <v>#REF!</v>
      </c>
    </row>
    <row r="16" spans="1:13" ht="15" customHeight="1" x14ac:dyDescent="0.2">
      <c r="A16" s="11" t="s">
        <v>31</v>
      </c>
      <c r="B16" s="19"/>
      <c r="C16" s="84" t="s">
        <v>104</v>
      </c>
      <c r="D16" s="85"/>
      <c r="E16" s="85"/>
      <c r="F16" s="87">
        <v>33156741</v>
      </c>
      <c r="G16" s="19"/>
      <c r="H16" s="43" t="s">
        <v>90</v>
      </c>
      <c r="I16" s="59">
        <v>4326485</v>
      </c>
      <c r="J16" s="59">
        <v>4242541</v>
      </c>
      <c r="K16" s="16">
        <f>Kiadások!E13</f>
        <v>3602487</v>
      </c>
      <c r="M16" s="5"/>
    </row>
    <row r="17" spans="1:15" ht="15" customHeight="1" x14ac:dyDescent="0.2">
      <c r="A17" s="11" t="s">
        <v>32</v>
      </c>
      <c r="B17" s="19"/>
      <c r="C17" s="84" t="s">
        <v>120</v>
      </c>
      <c r="D17" s="85"/>
      <c r="E17" s="85"/>
      <c r="F17" s="87"/>
      <c r="G17" s="19"/>
      <c r="H17" s="43" t="s">
        <v>77</v>
      </c>
      <c r="I17" s="59">
        <v>20558675</v>
      </c>
      <c r="J17" s="59">
        <v>20361645</v>
      </c>
      <c r="K17" s="16">
        <f>Kiadások!E14</f>
        <v>24526911</v>
      </c>
      <c r="M17" s="5"/>
    </row>
    <row r="18" spans="1:15" ht="15" customHeight="1" x14ac:dyDescent="0.2">
      <c r="A18" s="11" t="s">
        <v>33</v>
      </c>
      <c r="B18" s="19"/>
      <c r="C18" s="22" t="s">
        <v>65</v>
      </c>
      <c r="D18" s="63">
        <v>5760956</v>
      </c>
      <c r="E18" s="63">
        <f>SUM(E19:E21)</f>
        <v>6723670</v>
      </c>
      <c r="F18" s="13">
        <f>Bevételek!E15</f>
        <v>4700000</v>
      </c>
      <c r="G18" s="19"/>
      <c r="H18" s="43" t="s">
        <v>78</v>
      </c>
      <c r="I18" s="59">
        <v>1909495</v>
      </c>
      <c r="J18" s="59">
        <v>469000</v>
      </c>
      <c r="K18" s="16">
        <f>Kiadások!E15</f>
        <v>3500000</v>
      </c>
      <c r="L18" s="5"/>
    </row>
    <row r="19" spans="1:15" ht="15" customHeight="1" x14ac:dyDescent="0.2">
      <c r="A19" s="11" t="s">
        <v>25</v>
      </c>
      <c r="B19" s="19"/>
      <c r="C19" s="84" t="s">
        <v>100</v>
      </c>
      <c r="D19" s="85">
        <v>5326041</v>
      </c>
      <c r="E19" s="86">
        <v>6601531</v>
      </c>
      <c r="F19" s="87">
        <v>4700000</v>
      </c>
      <c r="G19" s="19"/>
      <c r="H19" s="88" t="s">
        <v>119</v>
      </c>
      <c r="I19" s="59">
        <v>1909495</v>
      </c>
      <c r="J19" s="86">
        <v>469000</v>
      </c>
      <c r="K19" s="89">
        <v>3500000</v>
      </c>
      <c r="L19" s="5"/>
    </row>
    <row r="20" spans="1:15" ht="15" customHeight="1" x14ac:dyDescent="0.2">
      <c r="A20" s="11" t="s">
        <v>26</v>
      </c>
      <c r="B20" s="19"/>
      <c r="C20" s="84" t="s">
        <v>101</v>
      </c>
      <c r="D20" s="85">
        <v>40003</v>
      </c>
      <c r="E20" s="86">
        <v>121831</v>
      </c>
      <c r="F20" s="87"/>
      <c r="G20" s="19"/>
      <c r="H20" s="88"/>
      <c r="I20" s="86"/>
      <c r="J20" s="86"/>
      <c r="K20" s="89"/>
      <c r="N20" s="8"/>
    </row>
    <row r="21" spans="1:15" ht="15" customHeight="1" x14ac:dyDescent="0.2">
      <c r="A21" s="11" t="s">
        <v>27</v>
      </c>
      <c r="B21" s="19"/>
      <c r="C21" s="84" t="s">
        <v>102</v>
      </c>
      <c r="D21" s="85">
        <v>394912</v>
      </c>
      <c r="E21" s="86">
        <v>308</v>
      </c>
      <c r="F21" s="87"/>
      <c r="G21" s="19"/>
      <c r="H21" s="88"/>
      <c r="I21" s="86"/>
      <c r="J21" s="86"/>
      <c r="K21" s="89"/>
      <c r="L21" s="5"/>
      <c r="N21" s="8"/>
    </row>
    <row r="22" spans="1:15" ht="15" customHeight="1" x14ac:dyDescent="0.2">
      <c r="A22" s="11" t="s">
        <v>28</v>
      </c>
      <c r="B22" s="19"/>
      <c r="C22" s="22" t="s">
        <v>66</v>
      </c>
      <c r="D22" s="63">
        <v>5136254</v>
      </c>
      <c r="E22" s="59">
        <v>3964089</v>
      </c>
      <c r="F22" s="13">
        <f>Bevételek!E18</f>
        <v>1760000</v>
      </c>
      <c r="G22" s="19"/>
      <c r="H22" s="88"/>
      <c r="I22" s="86"/>
      <c r="J22" s="86"/>
      <c r="K22" s="89"/>
      <c r="M22" s="5" t="e">
        <f>SUM(K19+K24+#REF!+#REF!)</f>
        <v>#REF!</v>
      </c>
      <c r="N22" s="8"/>
    </row>
    <row r="23" spans="1:15" s="72" customFormat="1" ht="15" customHeight="1" x14ac:dyDescent="0.2">
      <c r="A23" s="11" t="s">
        <v>4</v>
      </c>
      <c r="B23" s="19"/>
      <c r="C23" s="22" t="s">
        <v>67</v>
      </c>
      <c r="D23" s="63"/>
      <c r="E23" s="59">
        <v>315000</v>
      </c>
      <c r="F23" s="13">
        <f>Bevételek!E19</f>
        <v>0</v>
      </c>
      <c r="G23" s="19"/>
      <c r="H23" s="43" t="s">
        <v>79</v>
      </c>
      <c r="I23" s="59">
        <v>2966937</v>
      </c>
      <c r="J23" s="59">
        <v>3310291</v>
      </c>
      <c r="K23" s="16">
        <f>Kiadások!E17</f>
        <v>2258419</v>
      </c>
      <c r="M23" s="73"/>
      <c r="N23" s="74"/>
    </row>
    <row r="24" spans="1:15" ht="15" customHeight="1" thickBot="1" x14ac:dyDescent="0.25">
      <c r="A24" s="11" t="s">
        <v>5</v>
      </c>
      <c r="B24" s="51"/>
      <c r="C24" s="80" t="s">
        <v>118</v>
      </c>
      <c r="D24" s="60">
        <v>13717343</v>
      </c>
      <c r="E24" s="69">
        <v>40621238</v>
      </c>
      <c r="F24" s="70">
        <f>Bevételek!E32</f>
        <v>6751505</v>
      </c>
      <c r="G24" s="19"/>
      <c r="H24" s="88" t="s">
        <v>103</v>
      </c>
      <c r="I24" s="86"/>
      <c r="J24" s="86"/>
      <c r="K24" s="89">
        <f>Kiadások!E19</f>
        <v>758419</v>
      </c>
      <c r="N24" s="8"/>
    </row>
    <row r="25" spans="1:15" ht="15" customHeight="1" thickTop="1" thickBot="1" x14ac:dyDescent="0.25">
      <c r="A25" s="11" t="s">
        <v>6</v>
      </c>
      <c r="B25" s="6" t="s">
        <v>86</v>
      </c>
      <c r="C25" s="41"/>
      <c r="D25" s="45">
        <f>SUM(D14:D24)-D16-D17-D19-D20-D21</f>
        <v>67221734</v>
      </c>
      <c r="E25" s="45">
        <f>SUM(E14:E24)-E16-E17-E19-E20-E21</f>
        <v>103575177</v>
      </c>
      <c r="F25" s="45">
        <f>SUM(F14:F24)-F16-F17-F19-F20-F21</f>
        <v>62416429</v>
      </c>
      <c r="G25" s="6" t="s">
        <v>87</v>
      </c>
      <c r="H25" s="41"/>
      <c r="I25" s="48">
        <f>SUM(I15:I18)+I23</f>
        <v>53317273</v>
      </c>
      <c r="J25" s="48">
        <f>SUM(J15:J18)+J23</f>
        <v>53482466</v>
      </c>
      <c r="K25" s="48">
        <f>SUM(K15:K18)+K23</f>
        <v>60064553</v>
      </c>
      <c r="N25" s="8"/>
    </row>
    <row r="26" spans="1:15" ht="15" customHeight="1" thickTop="1" x14ac:dyDescent="0.2">
      <c r="A26" s="11" t="s">
        <v>7</v>
      </c>
      <c r="B26" s="79" t="s">
        <v>69</v>
      </c>
      <c r="C26" s="75"/>
      <c r="D26" s="76"/>
      <c r="E26" s="76"/>
      <c r="F26" s="77"/>
      <c r="G26" s="79" t="s">
        <v>80</v>
      </c>
      <c r="H26" s="75"/>
      <c r="I26" s="76"/>
      <c r="J26" s="76"/>
      <c r="K26" s="78"/>
      <c r="N26" s="8"/>
    </row>
    <row r="27" spans="1:15" ht="15" customHeight="1" x14ac:dyDescent="0.2">
      <c r="A27" s="11" t="s">
        <v>34</v>
      </c>
      <c r="B27" s="19"/>
      <c r="C27" s="43" t="s">
        <v>71</v>
      </c>
      <c r="D27" s="59">
        <v>2999047</v>
      </c>
      <c r="E27" s="59">
        <v>19938817</v>
      </c>
      <c r="F27" s="13">
        <f>Bevételek!E22</f>
        <v>74917371</v>
      </c>
      <c r="G27" s="19"/>
      <c r="H27" s="43" t="s">
        <v>81</v>
      </c>
      <c r="I27" s="59">
        <v>21153255</v>
      </c>
      <c r="J27" s="59">
        <v>8181588</v>
      </c>
      <c r="K27" s="16">
        <f>Kiadások!E22</f>
        <v>89174443</v>
      </c>
      <c r="N27" s="8"/>
    </row>
    <row r="28" spans="1:15" ht="15" customHeight="1" x14ac:dyDescent="0.2">
      <c r="A28" s="11" t="s">
        <v>35</v>
      </c>
      <c r="B28" s="19"/>
      <c r="C28" s="43" t="s">
        <v>72</v>
      </c>
      <c r="D28" s="59">
        <v>158060</v>
      </c>
      <c r="E28" s="59">
        <v>1571405</v>
      </c>
      <c r="F28" s="13">
        <f>Bevételek!E23</f>
        <v>0</v>
      </c>
      <c r="G28" s="19"/>
      <c r="H28" s="43" t="s">
        <v>82</v>
      </c>
      <c r="I28" s="59"/>
      <c r="J28" s="59">
        <v>10655031</v>
      </c>
      <c r="K28" s="16">
        <f>Kiadások!E23</f>
        <v>19380</v>
      </c>
      <c r="N28" s="8"/>
    </row>
    <row r="29" spans="1:15" ht="15" customHeight="1" thickBot="1" x14ac:dyDescent="0.25">
      <c r="A29" s="11" t="s">
        <v>36</v>
      </c>
      <c r="B29" s="20"/>
      <c r="C29" s="44" t="s">
        <v>99</v>
      </c>
      <c r="D29" s="60"/>
      <c r="E29" s="60"/>
      <c r="F29" s="14">
        <f>Bevételek!E24</f>
        <v>0</v>
      </c>
      <c r="G29" s="23"/>
      <c r="H29" s="43" t="s">
        <v>83</v>
      </c>
      <c r="I29" s="59"/>
      <c r="J29" s="59">
        <v>36108369</v>
      </c>
      <c r="K29" s="16">
        <f>Kiadások!E24</f>
        <v>0</v>
      </c>
      <c r="N29" s="5"/>
    </row>
    <row r="30" spans="1:15" ht="15" customHeight="1" thickTop="1" thickBot="1" x14ac:dyDescent="0.25">
      <c r="A30" s="11" t="s">
        <v>37</v>
      </c>
      <c r="B30" s="6" t="s">
        <v>88</v>
      </c>
      <c r="C30" s="41"/>
      <c r="D30" s="65">
        <f>SUM(D27:D29)</f>
        <v>3157107</v>
      </c>
      <c r="E30" s="65">
        <f>SUM(E27:E29)</f>
        <v>21510222</v>
      </c>
      <c r="F30" s="45">
        <f>SUM(F27:F29)</f>
        <v>74917371</v>
      </c>
      <c r="G30" s="6" t="s">
        <v>89</v>
      </c>
      <c r="H30" s="41"/>
      <c r="I30" s="65">
        <f>SUM(I27:I29)</f>
        <v>21153255</v>
      </c>
      <c r="J30" s="65">
        <f>SUM(J27:J29)</f>
        <v>54944988</v>
      </c>
      <c r="K30" s="48">
        <f>SUM(K27:K29)</f>
        <v>89193823</v>
      </c>
      <c r="L30" s="5"/>
      <c r="N30" s="5"/>
      <c r="O30" s="5"/>
    </row>
    <row r="31" spans="1:15" ht="15" customHeight="1" thickTop="1" thickBot="1" x14ac:dyDescent="0.25">
      <c r="A31" s="11" t="s">
        <v>38</v>
      </c>
      <c r="B31" s="6" t="s">
        <v>8</v>
      </c>
      <c r="C31" s="41"/>
      <c r="D31" s="65">
        <f>D30+D25</f>
        <v>70378841</v>
      </c>
      <c r="E31" s="65">
        <f>E30+E25</f>
        <v>125085399</v>
      </c>
      <c r="F31" s="45">
        <f>F30+F25</f>
        <v>137333800</v>
      </c>
      <c r="G31" s="6" t="s">
        <v>9</v>
      </c>
      <c r="H31" s="41"/>
      <c r="I31" s="81">
        <f>I30+I25</f>
        <v>74470528</v>
      </c>
      <c r="J31" s="65">
        <f>J30+J25</f>
        <v>108427454</v>
      </c>
      <c r="K31" s="82">
        <f>K30+K25</f>
        <v>149258376</v>
      </c>
      <c r="N31" s="5"/>
    </row>
    <row r="32" spans="1:15" ht="15" customHeight="1" thickTop="1" thickBot="1" x14ac:dyDescent="0.25">
      <c r="A32" s="11" t="s">
        <v>41</v>
      </c>
      <c r="B32" s="6" t="s">
        <v>10</v>
      </c>
      <c r="C32" s="41"/>
      <c r="D32" s="45">
        <f>I31-D31</f>
        <v>4091687</v>
      </c>
      <c r="E32" s="45">
        <f>J31-E31</f>
        <v>-16657945</v>
      </c>
      <c r="F32" s="45">
        <f>K31-F31</f>
        <v>11924576</v>
      </c>
      <c r="G32" s="6" t="s">
        <v>11</v>
      </c>
      <c r="H32" s="41"/>
      <c r="I32" s="65"/>
      <c r="J32" s="65">
        <f>E31-J31</f>
        <v>16657945</v>
      </c>
      <c r="K32" s="48"/>
      <c r="M32" s="5" t="e">
        <f>SUM(#REF!)</f>
        <v>#REF!</v>
      </c>
      <c r="N32" s="5"/>
    </row>
    <row r="33" spans="1:14" ht="15" customHeight="1" thickTop="1" thickBot="1" x14ac:dyDescent="0.25">
      <c r="A33" s="11" t="s">
        <v>42</v>
      </c>
      <c r="B33" s="53" t="s">
        <v>52</v>
      </c>
      <c r="C33" s="54"/>
      <c r="D33" s="67"/>
      <c r="E33" s="67"/>
      <c r="F33" s="55"/>
      <c r="G33" s="53" t="s">
        <v>59</v>
      </c>
      <c r="H33" s="54"/>
      <c r="I33" s="67">
        <f>D25-I25</f>
        <v>13904461</v>
      </c>
      <c r="J33" s="67">
        <f>E25-J25</f>
        <v>50092711</v>
      </c>
      <c r="K33" s="56">
        <f>F25-K25</f>
        <v>2351876</v>
      </c>
      <c r="M33" s="5" t="e">
        <f>SUM(#REF!)</f>
        <v>#REF!</v>
      </c>
      <c r="N33" s="5"/>
    </row>
    <row r="34" spans="1:14" ht="15" customHeight="1" thickTop="1" thickBot="1" x14ac:dyDescent="0.25">
      <c r="A34" s="11" t="s">
        <v>43</v>
      </c>
      <c r="B34" s="53" t="s">
        <v>53</v>
      </c>
      <c r="C34" s="54"/>
      <c r="D34" s="55">
        <f>I30-D30</f>
        <v>17996148</v>
      </c>
      <c r="E34" s="55">
        <f>J30-E30</f>
        <v>33434766</v>
      </c>
      <c r="F34" s="55">
        <f>K30-F30</f>
        <v>14276452</v>
      </c>
      <c r="G34" s="53" t="s">
        <v>60</v>
      </c>
      <c r="H34" s="54"/>
      <c r="I34" s="67"/>
      <c r="J34" s="67"/>
      <c r="K34" s="56"/>
      <c r="N34" s="5"/>
    </row>
    <row r="35" spans="1:14" ht="15" customHeight="1" thickTop="1" x14ac:dyDescent="0.2">
      <c r="A35" s="11" t="s">
        <v>44</v>
      </c>
      <c r="B35" s="18" t="s">
        <v>74</v>
      </c>
      <c r="C35" s="42"/>
      <c r="D35" s="66"/>
      <c r="E35" s="66"/>
      <c r="F35" s="12"/>
      <c r="G35" s="18" t="s">
        <v>84</v>
      </c>
      <c r="H35" s="42"/>
      <c r="I35" s="66"/>
      <c r="J35" s="66"/>
      <c r="K35" s="15"/>
      <c r="N35" s="5"/>
    </row>
    <row r="36" spans="1:14" ht="15" customHeight="1" x14ac:dyDescent="0.2">
      <c r="A36" s="11" t="s">
        <v>45</v>
      </c>
      <c r="B36" s="19"/>
      <c r="C36" s="43" t="s">
        <v>73</v>
      </c>
      <c r="D36" s="59"/>
      <c r="E36" s="59"/>
      <c r="F36" s="13">
        <f>Bevételek!E28</f>
        <v>2062000</v>
      </c>
      <c r="G36" s="19"/>
      <c r="H36" s="43" t="s">
        <v>85</v>
      </c>
      <c r="I36" s="59">
        <v>1038000</v>
      </c>
      <c r="J36" s="59">
        <v>1038000</v>
      </c>
      <c r="K36" s="16">
        <f>Kiadások!E28</f>
        <v>678642</v>
      </c>
      <c r="M36" s="5">
        <f>SUM(K27:K28)</f>
        <v>89193823</v>
      </c>
      <c r="N36" s="5"/>
    </row>
    <row r="37" spans="1:14" ht="15" customHeight="1" x14ac:dyDescent="0.2">
      <c r="A37" s="11" t="s">
        <v>48</v>
      </c>
      <c r="B37" s="19"/>
      <c r="C37" s="43" t="s">
        <v>98</v>
      </c>
      <c r="D37" s="59"/>
      <c r="E37" s="59"/>
      <c r="F37" s="13"/>
      <c r="G37" s="19"/>
      <c r="H37" s="43" t="s">
        <v>92</v>
      </c>
      <c r="I37" s="59"/>
      <c r="J37" s="59"/>
      <c r="K37" s="16"/>
      <c r="N37" s="5"/>
    </row>
    <row r="38" spans="1:14" ht="15" customHeight="1" x14ac:dyDescent="0.2">
      <c r="A38" s="11" t="s">
        <v>50</v>
      </c>
      <c r="B38" s="19"/>
      <c r="C38" s="43" t="s">
        <v>91</v>
      </c>
      <c r="D38" s="59">
        <v>48549046</v>
      </c>
      <c r="E38" s="59">
        <v>2999047</v>
      </c>
      <c r="F38" s="13">
        <f>Bevételek!E33</f>
        <v>11799318</v>
      </c>
      <c r="G38" s="23"/>
      <c r="H38" s="49" t="s">
        <v>123</v>
      </c>
      <c r="I38" s="64"/>
      <c r="J38" s="64"/>
      <c r="K38" s="50"/>
    </row>
    <row r="39" spans="1:14" ht="15" customHeight="1" x14ac:dyDescent="0.2">
      <c r="A39" s="11" t="s">
        <v>54</v>
      </c>
      <c r="B39" s="23"/>
      <c r="C39" s="49" t="s">
        <v>121</v>
      </c>
      <c r="D39" s="64">
        <v>1326269</v>
      </c>
      <c r="E39" s="64">
        <v>1712903</v>
      </c>
      <c r="F39" s="24">
        <f>Bevételek!E30</f>
        <v>33422</v>
      </c>
      <c r="G39" s="23"/>
      <c r="H39" s="49" t="s">
        <v>122</v>
      </c>
      <c r="I39" s="64">
        <v>1039620</v>
      </c>
      <c r="J39" s="64">
        <v>1781072</v>
      </c>
      <c r="K39" s="50">
        <f>Kiadások!E32</f>
        <v>1291522</v>
      </c>
    </row>
    <row r="40" spans="1:14" ht="15" customHeight="1" thickBot="1" x14ac:dyDescent="0.25">
      <c r="A40" s="11" t="s">
        <v>55</v>
      </c>
      <c r="B40" s="20"/>
      <c r="C40" s="44" t="s">
        <v>123</v>
      </c>
      <c r="D40" s="60"/>
      <c r="E40" s="60"/>
      <c r="F40" s="14"/>
      <c r="G40" s="23"/>
      <c r="H40" s="49"/>
      <c r="I40" s="64"/>
      <c r="J40" s="64"/>
      <c r="K40" s="50"/>
    </row>
    <row r="41" spans="1:14" ht="15" customHeight="1" thickTop="1" thickBot="1" x14ac:dyDescent="0.25">
      <c r="A41" s="11" t="s">
        <v>56</v>
      </c>
      <c r="B41" s="6" t="s">
        <v>12</v>
      </c>
      <c r="C41" s="41"/>
      <c r="D41" s="65">
        <f>SUM(D35:D40)</f>
        <v>49875315</v>
      </c>
      <c r="E41" s="65">
        <f>SUM(E36+E37+E38+E39)</f>
        <v>4711950</v>
      </c>
      <c r="F41" s="45">
        <f>SUM(F35:F39)</f>
        <v>13894740</v>
      </c>
      <c r="G41" s="20"/>
      <c r="H41" s="44"/>
      <c r="I41" s="60"/>
      <c r="J41" s="60"/>
      <c r="K41" s="17"/>
    </row>
    <row r="42" spans="1:14" ht="15" customHeight="1" thickTop="1" thickBot="1" x14ac:dyDescent="0.25">
      <c r="A42" s="11" t="s">
        <v>57</v>
      </c>
      <c r="B42" s="6" t="s">
        <v>14</v>
      </c>
      <c r="C42" s="41"/>
      <c r="D42" s="65">
        <f>D41-I42</f>
        <v>47797695</v>
      </c>
      <c r="E42" s="65">
        <f>E41-J42</f>
        <v>1892878</v>
      </c>
      <c r="F42" s="45">
        <f>F41-K42</f>
        <v>11924576</v>
      </c>
      <c r="G42" s="61" t="s">
        <v>13</v>
      </c>
      <c r="H42" s="68"/>
      <c r="I42" s="65">
        <f>SUM(I35:I41)</f>
        <v>2077620</v>
      </c>
      <c r="J42" s="65">
        <f>SUM(J35:J41)</f>
        <v>2819072</v>
      </c>
      <c r="K42" s="48">
        <f>SUM(K35:K41)</f>
        <v>1970164</v>
      </c>
    </row>
    <row r="43" spans="1:14" ht="15" customHeight="1" thickTop="1" thickBot="1" x14ac:dyDescent="0.25">
      <c r="A43" s="11" t="s">
        <v>58</v>
      </c>
      <c r="B43" s="6" t="s">
        <v>15</v>
      </c>
      <c r="C43" s="41"/>
      <c r="D43" s="65">
        <f>SUM(D41+D31)</f>
        <v>120254156</v>
      </c>
      <c r="E43" s="65">
        <f>SUM(E41+E31)</f>
        <v>129797349</v>
      </c>
      <c r="F43" s="45">
        <f>F41+F31</f>
        <v>151228540</v>
      </c>
      <c r="G43" s="6" t="s">
        <v>16</v>
      </c>
      <c r="H43" s="41"/>
      <c r="I43" s="65">
        <f>SUM(I42+I31)</f>
        <v>76548148</v>
      </c>
      <c r="J43" s="65">
        <f>SUM(J42+J31)</f>
        <v>111246526</v>
      </c>
      <c r="K43" s="48">
        <f>K42+K31</f>
        <v>151228540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40</v>
      </c>
      <c r="G1" s="168" t="s">
        <v>40</v>
      </c>
    </row>
    <row r="2" spans="1:7" x14ac:dyDescent="0.2">
      <c r="B2" s="185" t="s">
        <v>190</v>
      </c>
      <c r="G2" s="167"/>
    </row>
    <row r="3" spans="1:7" x14ac:dyDescent="0.2">
      <c r="G3" s="167"/>
    </row>
    <row r="4" spans="1:7" ht="15.75" x14ac:dyDescent="0.25">
      <c r="B4" s="201" t="s">
        <v>178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93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0" customHeight="1" x14ac:dyDescent="0.2">
      <c r="A10" s="139"/>
      <c r="B10" s="199" t="s">
        <v>129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68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70</v>
      </c>
      <c r="D12" s="58"/>
      <c r="E12" s="59">
        <v>49204924</v>
      </c>
      <c r="F12" s="59">
        <f t="shared" ref="F12:F18" si="0">E12-G12</f>
        <v>41944924</v>
      </c>
      <c r="G12" s="59">
        <v>7260000</v>
      </c>
    </row>
    <row r="13" spans="1:7" x14ac:dyDescent="0.2">
      <c r="A13" s="141" t="s">
        <v>31</v>
      </c>
      <c r="B13" s="22"/>
      <c r="C13" s="145" t="s">
        <v>133</v>
      </c>
      <c r="D13" s="22" t="s">
        <v>134</v>
      </c>
      <c r="E13" s="59">
        <v>32195834</v>
      </c>
      <c r="F13" s="59">
        <f t="shared" si="0"/>
        <v>32195834</v>
      </c>
      <c r="G13" s="59"/>
    </row>
    <row r="14" spans="1:7" hidden="1" x14ac:dyDescent="0.2">
      <c r="A14" s="141" t="s">
        <v>32</v>
      </c>
      <c r="B14" s="22"/>
      <c r="C14" s="146"/>
      <c r="D14" s="22" t="s">
        <v>135</v>
      </c>
      <c r="E14" s="59">
        <v>0</v>
      </c>
      <c r="F14" s="59">
        <f t="shared" si="0"/>
        <v>0</v>
      </c>
      <c r="G14" s="59"/>
    </row>
    <row r="15" spans="1:7" x14ac:dyDescent="0.2">
      <c r="A15" s="141" t="s">
        <v>32</v>
      </c>
      <c r="B15" s="22"/>
      <c r="C15" s="58" t="s">
        <v>65</v>
      </c>
      <c r="D15" s="58"/>
      <c r="E15" s="59">
        <v>4700000</v>
      </c>
      <c r="F15" s="59">
        <f t="shared" si="0"/>
        <v>4700000</v>
      </c>
      <c r="G15" s="59"/>
    </row>
    <row r="16" spans="1:7" x14ac:dyDescent="0.2">
      <c r="A16" s="141" t="s">
        <v>33</v>
      </c>
      <c r="B16" s="22"/>
      <c r="C16" s="145" t="s">
        <v>133</v>
      </c>
      <c r="D16" s="22" t="s">
        <v>136</v>
      </c>
      <c r="E16" s="59">
        <v>500000</v>
      </c>
      <c r="F16" s="59">
        <f t="shared" si="0"/>
        <v>500000</v>
      </c>
      <c r="G16" s="59"/>
    </row>
    <row r="17" spans="1:7" x14ac:dyDescent="0.2">
      <c r="A17" s="141" t="s">
        <v>25</v>
      </c>
      <c r="B17" s="22"/>
      <c r="C17" s="146"/>
      <c r="D17" s="22" t="s">
        <v>137</v>
      </c>
      <c r="E17" s="59">
        <v>4200000</v>
      </c>
      <c r="F17" s="59">
        <f t="shared" si="0"/>
        <v>4200000</v>
      </c>
      <c r="G17" s="59"/>
    </row>
    <row r="18" spans="1:7" x14ac:dyDescent="0.2">
      <c r="A18" s="141" t="s">
        <v>26</v>
      </c>
      <c r="B18" s="22"/>
      <c r="C18" s="58" t="s">
        <v>66</v>
      </c>
      <c r="D18" s="58"/>
      <c r="E18" s="59">
        <v>1760000</v>
      </c>
      <c r="F18" s="59">
        <f t="shared" si="0"/>
        <v>1760000</v>
      </c>
      <c r="G18" s="59"/>
    </row>
    <row r="19" spans="1:7" x14ac:dyDescent="0.2">
      <c r="A19" s="141" t="s">
        <v>27</v>
      </c>
      <c r="B19" s="22"/>
      <c r="C19" s="58" t="s">
        <v>67</v>
      </c>
      <c r="D19" s="58"/>
      <c r="E19" s="59">
        <v>0</v>
      </c>
      <c r="F19" s="59">
        <f>E19</f>
        <v>0</v>
      </c>
      <c r="G19" s="59"/>
    </row>
    <row r="20" spans="1:7" ht="15" x14ac:dyDescent="0.25">
      <c r="A20" s="141" t="s">
        <v>28</v>
      </c>
      <c r="B20" s="147"/>
      <c r="C20" s="148" t="s">
        <v>138</v>
      </c>
      <c r="D20" s="149"/>
      <c r="E20" s="150">
        <f>E19+E18+E15+E12</f>
        <v>55664924</v>
      </c>
      <c r="F20" s="150">
        <f>F19+F18+F15+F12</f>
        <v>48404924</v>
      </c>
      <c r="G20" s="150">
        <f>G19+G18+G15+G12</f>
        <v>7260000</v>
      </c>
    </row>
    <row r="21" spans="1:7" s="151" customFormat="1" ht="14.25" x14ac:dyDescent="0.2">
      <c r="A21" s="141" t="s">
        <v>4</v>
      </c>
      <c r="B21" s="22" t="s">
        <v>139</v>
      </c>
      <c r="C21" s="58" t="s">
        <v>69</v>
      </c>
      <c r="D21" s="58"/>
      <c r="E21" s="59"/>
      <c r="F21" s="59"/>
      <c r="G21" s="59"/>
    </row>
    <row r="22" spans="1:7" x14ac:dyDescent="0.2">
      <c r="A22" s="141" t="s">
        <v>5</v>
      </c>
      <c r="B22" s="22"/>
      <c r="C22" s="58" t="s">
        <v>71</v>
      </c>
      <c r="D22" s="58"/>
      <c r="E22" s="59">
        <v>74917371</v>
      </c>
      <c r="F22" s="59">
        <f>E22</f>
        <v>74917371</v>
      </c>
      <c r="G22" s="59"/>
    </row>
    <row r="23" spans="1:7" x14ac:dyDescent="0.2">
      <c r="A23" s="141" t="s">
        <v>6</v>
      </c>
      <c r="B23" s="22"/>
      <c r="C23" s="58" t="s">
        <v>72</v>
      </c>
      <c r="D23" s="58"/>
      <c r="E23" s="59">
        <v>0</v>
      </c>
      <c r="F23" s="59">
        <f>E23</f>
        <v>0</v>
      </c>
      <c r="G23" s="59"/>
    </row>
    <row r="24" spans="1:7" x14ac:dyDescent="0.2">
      <c r="A24" s="141" t="s">
        <v>7</v>
      </c>
      <c r="B24" s="22"/>
      <c r="C24" s="58" t="s">
        <v>99</v>
      </c>
      <c r="D24" s="58"/>
      <c r="E24" s="59">
        <v>0</v>
      </c>
      <c r="F24" s="59">
        <v>0</v>
      </c>
      <c r="G24" s="59"/>
    </row>
    <row r="25" spans="1:7" ht="15" x14ac:dyDescent="0.25">
      <c r="A25" s="141" t="s">
        <v>34</v>
      </c>
      <c r="B25" s="147"/>
      <c r="C25" s="148" t="s">
        <v>140</v>
      </c>
      <c r="D25" s="149"/>
      <c r="E25" s="150">
        <f>SUM(E22:E24)</f>
        <v>74917371</v>
      </c>
      <c r="F25" s="150">
        <f>SUM(F22:F24)</f>
        <v>74917371</v>
      </c>
      <c r="G25" s="150">
        <f>SUM(G22:G24)</f>
        <v>0</v>
      </c>
    </row>
    <row r="26" spans="1:7" s="151" customFormat="1" ht="15" x14ac:dyDescent="0.25">
      <c r="A26" s="141" t="s">
        <v>35</v>
      </c>
      <c r="B26" s="147"/>
      <c r="C26" s="148" t="s">
        <v>141</v>
      </c>
      <c r="D26" s="149"/>
      <c r="E26" s="150">
        <f>E25+E20</f>
        <v>130582295</v>
      </c>
      <c r="F26" s="150">
        <f>F25+F20</f>
        <v>123322295</v>
      </c>
      <c r="G26" s="150">
        <f>G25+G20</f>
        <v>7260000</v>
      </c>
    </row>
    <row r="27" spans="1:7" s="151" customFormat="1" ht="14.25" x14ac:dyDescent="0.2">
      <c r="A27" s="141" t="s">
        <v>36</v>
      </c>
      <c r="B27" s="22" t="s">
        <v>142</v>
      </c>
      <c r="C27" s="58" t="s">
        <v>74</v>
      </c>
      <c r="D27" s="58"/>
      <c r="E27" s="59"/>
      <c r="F27" s="59"/>
      <c r="G27" s="59"/>
    </row>
    <row r="28" spans="1:7" x14ac:dyDescent="0.2">
      <c r="A28" s="141" t="s">
        <v>37</v>
      </c>
      <c r="B28" s="22"/>
      <c r="C28" s="145" t="s">
        <v>133</v>
      </c>
      <c r="D28" s="152" t="s">
        <v>73</v>
      </c>
      <c r="E28" s="153">
        <v>2062000</v>
      </c>
      <c r="F28" s="153">
        <f t="shared" ref="F28:F33" si="1">E28</f>
        <v>2062000</v>
      </c>
      <c r="G28" s="153"/>
    </row>
    <row r="29" spans="1:7" x14ac:dyDescent="0.2">
      <c r="A29" s="141" t="s">
        <v>38</v>
      </c>
      <c r="B29" s="22"/>
      <c r="C29" s="146"/>
      <c r="D29" s="152" t="s">
        <v>143</v>
      </c>
      <c r="E29" s="96">
        <v>0</v>
      </c>
      <c r="F29" s="153">
        <f t="shared" si="1"/>
        <v>0</v>
      </c>
      <c r="G29" s="59"/>
    </row>
    <row r="30" spans="1:7" x14ac:dyDescent="0.2">
      <c r="A30" s="141" t="s">
        <v>41</v>
      </c>
      <c r="B30" s="22"/>
      <c r="C30" s="146"/>
      <c r="D30" s="152" t="s">
        <v>144</v>
      </c>
      <c r="E30" s="96">
        <v>33422</v>
      </c>
      <c r="F30" s="153">
        <f>E30</f>
        <v>33422</v>
      </c>
      <c r="G30" s="59"/>
    </row>
    <row r="31" spans="1:7" x14ac:dyDescent="0.2">
      <c r="A31" s="141" t="s">
        <v>42</v>
      </c>
      <c r="B31" s="22"/>
      <c r="C31" s="146"/>
      <c r="D31" s="152" t="s">
        <v>118</v>
      </c>
      <c r="E31" s="153">
        <f>SUM(E32:E33)</f>
        <v>18550823</v>
      </c>
      <c r="F31" s="153">
        <f t="shared" si="1"/>
        <v>18550823</v>
      </c>
      <c r="G31" s="153"/>
    </row>
    <row r="32" spans="1:7" x14ac:dyDescent="0.2">
      <c r="A32" s="141" t="s">
        <v>43</v>
      </c>
      <c r="B32" s="22"/>
      <c r="C32" s="146"/>
      <c r="D32" s="22" t="s">
        <v>145</v>
      </c>
      <c r="E32" s="59">
        <v>6751505</v>
      </c>
      <c r="F32" s="59">
        <f t="shared" si="1"/>
        <v>6751505</v>
      </c>
      <c r="G32" s="59"/>
    </row>
    <row r="33" spans="1:7" x14ac:dyDescent="0.2">
      <c r="A33" s="141" t="s">
        <v>44</v>
      </c>
      <c r="B33" s="22"/>
      <c r="C33" s="146"/>
      <c r="D33" s="22" t="s">
        <v>146</v>
      </c>
      <c r="E33" s="59">
        <v>11799318</v>
      </c>
      <c r="F33" s="59">
        <f t="shared" si="1"/>
        <v>11799318</v>
      </c>
      <c r="G33" s="59"/>
    </row>
    <row r="34" spans="1:7" x14ac:dyDescent="0.2">
      <c r="A34" s="141" t="s">
        <v>45</v>
      </c>
      <c r="B34" s="22"/>
      <c r="C34" s="146"/>
      <c r="D34" s="152" t="s">
        <v>147</v>
      </c>
      <c r="E34" s="153"/>
      <c r="F34" s="153"/>
      <c r="G34" s="153"/>
    </row>
    <row r="35" spans="1:7" ht="15" x14ac:dyDescent="0.25">
      <c r="A35" s="141" t="s">
        <v>46</v>
      </c>
      <c r="B35" s="154"/>
      <c r="C35" s="148" t="s">
        <v>12</v>
      </c>
      <c r="D35" s="148"/>
      <c r="E35" s="150">
        <f>E34+E31+E28+E29+E30</f>
        <v>20646245</v>
      </c>
      <c r="F35" s="150">
        <f>F34+F31+F28+F29+F30</f>
        <v>20646245</v>
      </c>
      <c r="G35" s="150">
        <f>G34+G31+G28</f>
        <v>0</v>
      </c>
    </row>
    <row r="36" spans="1:7" s="155" customFormat="1" ht="15" x14ac:dyDescent="0.25">
      <c r="A36" s="141" t="s">
        <v>47</v>
      </c>
      <c r="B36" s="156" t="s">
        <v>61</v>
      </c>
      <c r="C36" s="148"/>
      <c r="D36" s="148"/>
      <c r="E36" s="150">
        <f>E26+E35</f>
        <v>151228540</v>
      </c>
      <c r="F36" s="150">
        <f>F26+F35</f>
        <v>143968540</v>
      </c>
      <c r="G36" s="15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2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93</v>
      </c>
      <c r="G1" s="168" t="s">
        <v>93</v>
      </c>
    </row>
    <row r="2" spans="1:7" x14ac:dyDescent="0.2">
      <c r="B2" s="185" t="s">
        <v>190</v>
      </c>
      <c r="G2" s="167"/>
    </row>
    <row r="4" spans="1:7" ht="15.75" x14ac:dyDescent="0.25">
      <c r="B4" s="201" t="s">
        <v>176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134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5.1" customHeight="1" x14ac:dyDescent="0.2">
      <c r="B10" s="200" t="s">
        <v>148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75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76</v>
      </c>
      <c r="D12" s="58"/>
      <c r="E12" s="59">
        <v>26176736</v>
      </c>
      <c r="F12" s="59">
        <f>E12-G12</f>
        <v>18576736</v>
      </c>
      <c r="G12" s="59">
        <v>7600000</v>
      </c>
    </row>
    <row r="13" spans="1:7" x14ac:dyDescent="0.2">
      <c r="A13" s="141" t="s">
        <v>31</v>
      </c>
      <c r="B13" s="22"/>
      <c r="C13" s="58" t="s">
        <v>149</v>
      </c>
      <c r="D13" s="58"/>
      <c r="E13" s="59">
        <v>3602487</v>
      </c>
      <c r="F13" s="59">
        <f>E13-G13</f>
        <v>2424487</v>
      </c>
      <c r="G13" s="59">
        <v>1178000</v>
      </c>
    </row>
    <row r="14" spans="1:7" x14ac:dyDescent="0.2">
      <c r="A14" s="141" t="s">
        <v>32</v>
      </c>
      <c r="B14" s="22"/>
      <c r="C14" s="58" t="s">
        <v>77</v>
      </c>
      <c r="D14" s="58"/>
      <c r="E14" s="59">
        <v>24526911</v>
      </c>
      <c r="F14" s="59">
        <f>E14-G14</f>
        <v>24326911</v>
      </c>
      <c r="G14" s="59">
        <v>200000</v>
      </c>
    </row>
    <row r="15" spans="1:7" x14ac:dyDescent="0.2">
      <c r="A15" s="141" t="s">
        <v>33</v>
      </c>
      <c r="B15" s="22"/>
      <c r="C15" s="58" t="s">
        <v>78</v>
      </c>
      <c r="D15" s="58"/>
      <c r="E15" s="59">
        <v>3500000</v>
      </c>
      <c r="F15" s="59">
        <f>E15</f>
        <v>3500000</v>
      </c>
      <c r="G15" s="59"/>
    </row>
    <row r="16" spans="1:7" x14ac:dyDescent="0.2">
      <c r="A16" s="141" t="s">
        <v>25</v>
      </c>
      <c r="B16" s="22"/>
      <c r="C16" s="145" t="s">
        <v>133</v>
      </c>
      <c r="D16" s="22" t="s">
        <v>167</v>
      </c>
      <c r="E16" s="59">
        <v>3500000</v>
      </c>
      <c r="F16" s="59">
        <f>E16</f>
        <v>3500000</v>
      </c>
      <c r="G16" s="59"/>
    </row>
    <row r="17" spans="1:7" x14ac:dyDescent="0.2">
      <c r="A17" s="141" t="s">
        <v>26</v>
      </c>
      <c r="B17" s="22"/>
      <c r="C17" s="58" t="s">
        <v>79</v>
      </c>
      <c r="D17" s="58"/>
      <c r="E17" s="59">
        <v>2258419</v>
      </c>
      <c r="F17" s="59">
        <f>E17</f>
        <v>2258419</v>
      </c>
      <c r="G17" s="59"/>
    </row>
    <row r="18" spans="1:7" x14ac:dyDescent="0.2">
      <c r="A18" s="141" t="s">
        <v>27</v>
      </c>
      <c r="B18" s="22"/>
      <c r="C18" s="145" t="s">
        <v>133</v>
      </c>
      <c r="D18" s="22" t="s">
        <v>150</v>
      </c>
      <c r="E18" s="59">
        <v>758419</v>
      </c>
      <c r="F18" s="59">
        <f>E18</f>
        <v>758419</v>
      </c>
      <c r="G18" s="59"/>
    </row>
    <row r="19" spans="1:7" x14ac:dyDescent="0.2">
      <c r="A19" s="141" t="s">
        <v>28</v>
      </c>
      <c r="B19" s="22"/>
      <c r="C19" s="145"/>
      <c r="D19" s="22" t="s">
        <v>151</v>
      </c>
      <c r="E19" s="59">
        <v>758419</v>
      </c>
      <c r="F19" s="59">
        <f>E19</f>
        <v>758419</v>
      </c>
      <c r="G19" s="59"/>
    </row>
    <row r="20" spans="1:7" s="151" customFormat="1" ht="15" x14ac:dyDescent="0.25">
      <c r="A20" s="141" t="s">
        <v>4</v>
      </c>
      <c r="B20" s="147"/>
      <c r="C20" s="148" t="s">
        <v>152</v>
      </c>
      <c r="D20" s="149"/>
      <c r="E20" s="150">
        <f>E17+E15+E14+E13+E12</f>
        <v>60064553</v>
      </c>
      <c r="F20" s="150">
        <f>F17+F15+F14+F13+F12</f>
        <v>51086553</v>
      </c>
      <c r="G20" s="150">
        <f>G17+G15+G14+G13+G12</f>
        <v>8978000</v>
      </c>
    </row>
    <row r="21" spans="1:7" x14ac:dyDescent="0.2">
      <c r="A21" s="141" t="s">
        <v>5</v>
      </c>
      <c r="B21" s="22" t="s">
        <v>139</v>
      </c>
      <c r="C21" s="58" t="s">
        <v>80</v>
      </c>
      <c r="D21" s="58"/>
      <c r="E21" s="59"/>
      <c r="F21" s="59"/>
      <c r="G21" s="59"/>
    </row>
    <row r="22" spans="1:7" x14ac:dyDescent="0.2">
      <c r="A22" s="141" t="s">
        <v>6</v>
      </c>
      <c r="B22" s="22"/>
      <c r="C22" s="58" t="s">
        <v>81</v>
      </c>
      <c r="D22" s="58"/>
      <c r="E22" s="59">
        <v>89174443</v>
      </c>
      <c r="F22" s="59">
        <f>E22</f>
        <v>89174443</v>
      </c>
      <c r="G22" s="59"/>
    </row>
    <row r="23" spans="1:7" x14ac:dyDescent="0.2">
      <c r="A23" s="141" t="s">
        <v>7</v>
      </c>
      <c r="B23" s="22"/>
      <c r="C23" s="58" t="s">
        <v>82</v>
      </c>
      <c r="D23" s="58"/>
      <c r="E23" s="59">
        <v>19380</v>
      </c>
      <c r="F23" s="59">
        <f>E23</f>
        <v>19380</v>
      </c>
      <c r="G23" s="59"/>
    </row>
    <row r="24" spans="1:7" x14ac:dyDescent="0.2">
      <c r="A24" s="141" t="s">
        <v>34</v>
      </c>
      <c r="B24" s="22"/>
      <c r="C24" s="58" t="s">
        <v>83</v>
      </c>
      <c r="D24" s="58"/>
      <c r="E24" s="59">
        <v>0</v>
      </c>
      <c r="F24" s="59">
        <f>E24</f>
        <v>0</v>
      </c>
      <c r="G24" s="59"/>
    </row>
    <row r="25" spans="1:7" s="151" customFormat="1" ht="15" x14ac:dyDescent="0.25">
      <c r="A25" s="141" t="s">
        <v>35</v>
      </c>
      <c r="B25" s="147"/>
      <c r="C25" s="148" t="s">
        <v>153</v>
      </c>
      <c r="D25" s="149"/>
      <c r="E25" s="150">
        <f>SUM(E22:E24)</f>
        <v>89193823</v>
      </c>
      <c r="F25" s="150">
        <f>SUM(F22:F24)</f>
        <v>89193823</v>
      </c>
      <c r="G25" s="150">
        <f>SUM(G22:G24)</f>
        <v>0</v>
      </c>
    </row>
    <row r="26" spans="1:7" s="151" customFormat="1" ht="15" x14ac:dyDescent="0.25">
      <c r="A26" s="141" t="s">
        <v>36</v>
      </c>
      <c r="B26" s="147"/>
      <c r="C26" s="148" t="s">
        <v>9</v>
      </c>
      <c r="D26" s="149"/>
      <c r="E26" s="150">
        <f>E25+E20</f>
        <v>149258376</v>
      </c>
      <c r="F26" s="150">
        <f>F25+F20</f>
        <v>140280376</v>
      </c>
      <c r="G26" s="150">
        <f>G25+G20</f>
        <v>8978000</v>
      </c>
    </row>
    <row r="27" spans="1:7" x14ac:dyDescent="0.2">
      <c r="A27" s="141" t="s">
        <v>37</v>
      </c>
      <c r="B27" s="22" t="s">
        <v>142</v>
      </c>
      <c r="C27" s="58" t="s">
        <v>84</v>
      </c>
      <c r="D27" s="58"/>
      <c r="E27" s="59"/>
      <c r="F27" s="59"/>
      <c r="G27" s="59"/>
    </row>
    <row r="28" spans="1:7" x14ac:dyDescent="0.2">
      <c r="A28" s="141" t="s">
        <v>38</v>
      </c>
      <c r="B28" s="22"/>
      <c r="C28" s="145" t="s">
        <v>133</v>
      </c>
      <c r="D28" s="22" t="s">
        <v>154</v>
      </c>
      <c r="E28" s="59">
        <v>678642</v>
      </c>
      <c r="F28" s="59">
        <f t="shared" ref="F28:F33" si="0">E28</f>
        <v>678642</v>
      </c>
      <c r="G28" s="153"/>
    </row>
    <row r="29" spans="1:7" x14ac:dyDescent="0.2">
      <c r="A29" s="141" t="s">
        <v>41</v>
      </c>
      <c r="B29" s="22"/>
      <c r="C29" s="146"/>
      <c r="D29" s="22" t="s">
        <v>155</v>
      </c>
      <c r="E29" s="59">
        <v>0</v>
      </c>
      <c r="F29" s="59">
        <f t="shared" si="0"/>
        <v>0</v>
      </c>
      <c r="G29" s="59"/>
    </row>
    <row r="30" spans="1:7" x14ac:dyDescent="0.2">
      <c r="A30" s="141" t="s">
        <v>42</v>
      </c>
      <c r="B30" s="22"/>
      <c r="C30" s="146"/>
      <c r="D30" s="22" t="s">
        <v>156</v>
      </c>
      <c r="E30" s="59">
        <v>0</v>
      </c>
      <c r="F30" s="59">
        <f t="shared" si="0"/>
        <v>0</v>
      </c>
      <c r="G30" s="59"/>
    </row>
    <row r="31" spans="1:7" x14ac:dyDescent="0.2">
      <c r="A31" s="141" t="s">
        <v>43</v>
      </c>
      <c r="B31" s="22"/>
      <c r="C31" s="146"/>
      <c r="D31" s="22" t="s">
        <v>157</v>
      </c>
      <c r="E31" s="59">
        <v>0</v>
      </c>
      <c r="F31" s="59">
        <f t="shared" si="0"/>
        <v>0</v>
      </c>
      <c r="G31" s="59"/>
    </row>
    <row r="32" spans="1:7" x14ac:dyDescent="0.2">
      <c r="A32" s="141" t="s">
        <v>44</v>
      </c>
      <c r="B32" s="22"/>
      <c r="C32" s="146"/>
      <c r="D32" s="22" t="s">
        <v>158</v>
      </c>
      <c r="E32" s="59">
        <v>1291522</v>
      </c>
      <c r="F32" s="59">
        <f t="shared" si="0"/>
        <v>1291522</v>
      </c>
      <c r="G32" s="59"/>
    </row>
    <row r="33" spans="1:7" x14ac:dyDescent="0.2">
      <c r="A33" s="141" t="s">
        <v>45</v>
      </c>
      <c r="B33" s="22"/>
      <c r="C33" s="146"/>
      <c r="D33" s="152" t="s">
        <v>159</v>
      </c>
      <c r="E33" s="59">
        <v>0</v>
      </c>
      <c r="F33" s="59">
        <f t="shared" si="0"/>
        <v>0</v>
      </c>
      <c r="G33" s="153"/>
    </row>
    <row r="34" spans="1:7" s="155" customFormat="1" ht="15" x14ac:dyDescent="0.25">
      <c r="A34" s="141" t="s">
        <v>46</v>
      </c>
      <c r="B34" s="154"/>
      <c r="C34" s="148" t="s">
        <v>13</v>
      </c>
      <c r="D34" s="148"/>
      <c r="E34" s="150">
        <f>SUM(E27:E33)</f>
        <v>1970164</v>
      </c>
      <c r="F34" s="150">
        <f>SUM(F27:F33)</f>
        <v>1970164</v>
      </c>
      <c r="G34" s="150">
        <f>SUM(G27:G33)</f>
        <v>0</v>
      </c>
    </row>
    <row r="35" spans="1:7" s="155" customFormat="1" ht="15" x14ac:dyDescent="0.25">
      <c r="A35" s="141" t="s">
        <v>47</v>
      </c>
      <c r="B35" s="156" t="s">
        <v>62</v>
      </c>
      <c r="C35" s="148"/>
      <c r="D35" s="148"/>
      <c r="E35" s="150">
        <f>E26+E34</f>
        <v>151228540</v>
      </c>
      <c r="F35" s="150">
        <f>F26+F34</f>
        <v>142250540</v>
      </c>
      <c r="G35" s="150">
        <f>G26+G34</f>
        <v>8978000</v>
      </c>
    </row>
    <row r="36" spans="1:7" x14ac:dyDescent="0.2">
      <c r="A36" s="157"/>
    </row>
    <row r="37" spans="1:7" s="138" customFormat="1" ht="30" hidden="1" customHeight="1" x14ac:dyDescent="0.2">
      <c r="A37" s="158"/>
      <c r="B37" s="206"/>
      <c r="C37" s="207"/>
      <c r="D37" s="207"/>
      <c r="E37" s="205" t="s">
        <v>160</v>
      </c>
      <c r="F37" s="205"/>
      <c r="G37" s="205"/>
    </row>
    <row r="38" spans="1:7" hidden="1" x14ac:dyDescent="0.2">
      <c r="A38" s="141" t="s">
        <v>115</v>
      </c>
      <c r="B38" s="152" t="s">
        <v>161</v>
      </c>
      <c r="C38" s="146"/>
      <c r="D38" s="22"/>
      <c r="E38" s="159"/>
      <c r="F38" s="160"/>
      <c r="G38" s="63"/>
    </row>
    <row r="39" spans="1:7" s="93" customFormat="1" hidden="1" x14ac:dyDescent="0.2">
      <c r="A39" s="141" t="s">
        <v>116</v>
      </c>
      <c r="B39" s="94"/>
      <c r="C39" s="161" t="s">
        <v>162</v>
      </c>
      <c r="D39" s="95"/>
      <c r="E39" s="162"/>
      <c r="F39" s="163">
        <v>14</v>
      </c>
      <c r="G39" s="164"/>
    </row>
    <row r="40" spans="1:7" s="93" customFormat="1" hidden="1" x14ac:dyDescent="0.2">
      <c r="A40" s="141" t="s">
        <v>117</v>
      </c>
      <c r="B40" s="94"/>
      <c r="C40" s="161" t="s">
        <v>163</v>
      </c>
      <c r="D40" s="95"/>
      <c r="E40" s="162"/>
      <c r="F40" s="163"/>
      <c r="G40" s="164"/>
    </row>
    <row r="41" spans="1:7" s="93" customFormat="1" hidden="1" x14ac:dyDescent="0.2">
      <c r="A41" s="141" t="s">
        <v>125</v>
      </c>
      <c r="B41" s="94"/>
      <c r="C41" s="94" t="s">
        <v>164</v>
      </c>
      <c r="D41" s="95"/>
      <c r="E41" s="162"/>
      <c r="F41" s="163">
        <v>14</v>
      </c>
      <c r="G41" s="164"/>
    </row>
    <row r="42" spans="1:7" hidden="1" x14ac:dyDescent="0.2">
      <c r="A42" s="141" t="s">
        <v>126</v>
      </c>
      <c r="B42" s="165" t="s">
        <v>165</v>
      </c>
      <c r="C42" s="43"/>
      <c r="D42" s="22"/>
      <c r="E42" s="159"/>
      <c r="F42" s="163">
        <v>406</v>
      </c>
      <c r="G42" s="63"/>
    </row>
    <row r="43" spans="1:7" hidden="1" x14ac:dyDescent="0.2">
      <c r="A43" s="157"/>
    </row>
    <row r="44" spans="1:7" x14ac:dyDescent="0.2">
      <c r="A44" s="166"/>
    </row>
    <row r="45" spans="1:7" x14ac:dyDescent="0.2">
      <c r="A45" s="16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2" sqref="I2"/>
    </sheetView>
  </sheetViews>
  <sheetFormatPr defaultRowHeight="12.75" x14ac:dyDescent="0.2"/>
  <cols>
    <col min="1" max="1" width="4.7109375" style="99" customWidth="1"/>
    <col min="2" max="2" width="62.42578125" style="100" customWidth="1"/>
    <col min="3" max="9" width="14.7109375" style="100" customWidth="1"/>
    <col min="10" max="10" width="13.7109375" style="100" customWidth="1"/>
    <col min="11" max="16384" width="9.140625" style="100"/>
  </cols>
  <sheetData>
    <row r="1" spans="1:9" x14ac:dyDescent="0.2">
      <c r="B1" s="184" t="s">
        <v>97</v>
      </c>
      <c r="I1" s="27" t="s">
        <v>191</v>
      </c>
    </row>
    <row r="2" spans="1:9" x14ac:dyDescent="0.2">
      <c r="B2" s="185" t="s">
        <v>190</v>
      </c>
      <c r="G2" s="101"/>
      <c r="H2" s="26"/>
      <c r="I2" s="25"/>
    </row>
    <row r="3" spans="1:9" x14ac:dyDescent="0.2">
      <c r="B3" s="208"/>
      <c r="C3" s="209"/>
      <c r="I3" s="102"/>
    </row>
    <row r="5" spans="1:9" ht="15.75" x14ac:dyDescent="0.25">
      <c r="B5" s="210" t="s">
        <v>173</v>
      </c>
      <c r="C5" s="210"/>
      <c r="D5" s="210"/>
      <c r="E5" s="210"/>
      <c r="F5" s="210"/>
      <c r="G5" s="210"/>
      <c r="H5" s="210"/>
      <c r="I5" s="210"/>
    </row>
    <row r="6" spans="1:9" ht="15.75" x14ac:dyDescent="0.25">
      <c r="B6" s="210" t="s">
        <v>106</v>
      </c>
      <c r="C6" s="210"/>
      <c r="D6" s="210"/>
      <c r="E6" s="210"/>
      <c r="F6" s="210"/>
      <c r="G6" s="210"/>
      <c r="H6" s="210"/>
      <c r="I6" s="210"/>
    </row>
    <row r="7" spans="1:9" ht="14.25" x14ac:dyDescent="0.2">
      <c r="B7" s="211" t="s">
        <v>105</v>
      </c>
      <c r="C7" s="211"/>
      <c r="D7" s="211"/>
      <c r="E7" s="211"/>
      <c r="F7" s="211"/>
      <c r="G7" s="211"/>
      <c r="H7" s="211"/>
      <c r="I7" s="211"/>
    </row>
    <row r="9" spans="1:9" s="104" customFormat="1" ht="20.100000000000001" customHeight="1" thickBot="1" x14ac:dyDescent="0.25">
      <c r="A9" s="99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29</v>
      </c>
    </row>
    <row r="10" spans="1:9" s="107" customFormat="1" ht="20.100000000000001" customHeight="1" thickTop="1" x14ac:dyDescent="0.2">
      <c r="A10" s="212"/>
      <c r="B10" s="105" t="s">
        <v>107</v>
      </c>
      <c r="C10" s="28" t="s">
        <v>94</v>
      </c>
      <c r="D10" s="106" t="s">
        <v>108</v>
      </c>
      <c r="E10" s="214" t="s">
        <v>109</v>
      </c>
      <c r="F10" s="215"/>
      <c r="G10" s="106" t="s">
        <v>110</v>
      </c>
      <c r="H10" s="106" t="s">
        <v>171</v>
      </c>
      <c r="I10" s="106" t="s">
        <v>172</v>
      </c>
    </row>
    <row r="11" spans="1:9" s="107" customFormat="1" ht="20.100000000000001" customHeight="1" thickBot="1" x14ac:dyDescent="0.25">
      <c r="A11" s="213"/>
      <c r="B11" s="108"/>
      <c r="C11" s="29" t="s">
        <v>95</v>
      </c>
      <c r="D11" s="109"/>
      <c r="E11" s="110" t="s">
        <v>111</v>
      </c>
      <c r="F11" s="111" t="s">
        <v>112</v>
      </c>
      <c r="G11" s="109" t="s">
        <v>170</v>
      </c>
      <c r="H11" s="109" t="s">
        <v>113</v>
      </c>
      <c r="I11" s="109" t="s">
        <v>114</v>
      </c>
    </row>
    <row r="12" spans="1:9" ht="13.5" thickTop="1" x14ac:dyDescent="0.2">
      <c r="A12" s="52" t="s">
        <v>51</v>
      </c>
      <c r="B12" s="113" t="s">
        <v>169</v>
      </c>
      <c r="C12" s="132" t="s">
        <v>124</v>
      </c>
      <c r="D12" s="131">
        <f t="shared" ref="D12:D18" si="0">SUM(G12:I12)</f>
        <v>3980620</v>
      </c>
      <c r="E12" s="133">
        <v>2021</v>
      </c>
      <c r="F12" s="133">
        <v>2021</v>
      </c>
      <c r="G12" s="130">
        <v>0</v>
      </c>
      <c r="H12" s="131">
        <v>3980620</v>
      </c>
      <c r="I12" s="128">
        <v>0</v>
      </c>
    </row>
    <row r="13" spans="1:9" x14ac:dyDescent="0.2">
      <c r="A13" s="52" t="s">
        <v>39</v>
      </c>
      <c r="B13" s="113" t="s">
        <v>174</v>
      </c>
      <c r="C13" s="132" t="s">
        <v>96</v>
      </c>
      <c r="D13" s="131">
        <f t="shared" si="0"/>
        <v>4995032</v>
      </c>
      <c r="E13" s="133">
        <v>2021</v>
      </c>
      <c r="F13" s="133">
        <v>2021</v>
      </c>
      <c r="G13" s="130">
        <v>0</v>
      </c>
      <c r="H13" s="131">
        <v>4995032</v>
      </c>
      <c r="I13" s="128">
        <v>0</v>
      </c>
    </row>
    <row r="14" spans="1:9" x14ac:dyDescent="0.2">
      <c r="A14" s="52" t="s">
        <v>31</v>
      </c>
      <c r="B14" s="113" t="s">
        <v>181</v>
      </c>
      <c r="C14" s="132" t="s">
        <v>96</v>
      </c>
      <c r="D14" s="131">
        <v>241581</v>
      </c>
      <c r="E14" s="133">
        <v>2021</v>
      </c>
      <c r="F14" s="133">
        <v>2021</v>
      </c>
      <c r="G14" s="130">
        <v>0</v>
      </c>
      <c r="H14" s="131">
        <v>241581</v>
      </c>
      <c r="I14" s="128">
        <v>0</v>
      </c>
    </row>
    <row r="15" spans="1:9" ht="13.5" thickBot="1" x14ac:dyDescent="0.25">
      <c r="A15" s="52" t="s">
        <v>32</v>
      </c>
      <c r="B15" s="113" t="s">
        <v>175</v>
      </c>
      <c r="C15" s="129" t="s">
        <v>96</v>
      </c>
      <c r="D15" s="131">
        <f t="shared" si="0"/>
        <v>79957210</v>
      </c>
      <c r="E15" s="133">
        <v>2021</v>
      </c>
      <c r="F15" s="133">
        <v>2021</v>
      </c>
      <c r="G15" s="130">
        <v>0</v>
      </c>
      <c r="H15" s="131">
        <v>79957210</v>
      </c>
      <c r="I15" s="128">
        <v>0</v>
      </c>
    </row>
    <row r="16" spans="1:9" ht="13.5" hidden="1" thickBot="1" x14ac:dyDescent="0.25">
      <c r="A16" s="52" t="s">
        <v>33</v>
      </c>
      <c r="B16" s="113"/>
      <c r="C16" s="123"/>
      <c r="D16" s="131"/>
      <c r="E16" s="133"/>
      <c r="F16" s="133"/>
      <c r="G16" s="31"/>
      <c r="H16" s="114"/>
      <c r="I16" s="32"/>
    </row>
    <row r="17" spans="1:10" hidden="1" x14ac:dyDescent="0.2">
      <c r="A17" s="52" t="s">
        <v>25</v>
      </c>
      <c r="B17" s="113"/>
      <c r="C17" s="129"/>
      <c r="D17" s="131">
        <f t="shared" si="0"/>
        <v>0</v>
      </c>
      <c r="E17" s="115"/>
      <c r="F17" s="115"/>
      <c r="G17" s="31"/>
      <c r="H17" s="114"/>
      <c r="I17" s="32"/>
    </row>
    <row r="18" spans="1:10" hidden="1" x14ac:dyDescent="0.2">
      <c r="A18" s="52" t="s">
        <v>26</v>
      </c>
      <c r="B18" s="113"/>
      <c r="C18" s="112"/>
      <c r="D18" s="131">
        <f t="shared" si="0"/>
        <v>0</v>
      </c>
      <c r="E18" s="115"/>
      <c r="F18" s="115"/>
      <c r="G18" s="31"/>
      <c r="H18" s="114"/>
      <c r="I18" s="32"/>
    </row>
    <row r="19" spans="1:10" hidden="1" x14ac:dyDescent="0.2">
      <c r="A19" s="52" t="s">
        <v>27</v>
      </c>
      <c r="B19" s="113"/>
      <c r="C19" s="112"/>
      <c r="D19" s="114"/>
      <c r="E19" s="115"/>
      <c r="F19" s="115"/>
      <c r="G19" s="31"/>
      <c r="H19" s="114"/>
      <c r="I19" s="32"/>
    </row>
    <row r="20" spans="1:10" hidden="1" x14ac:dyDescent="0.2">
      <c r="A20" s="52" t="s">
        <v>28</v>
      </c>
      <c r="B20" s="113"/>
      <c r="C20" s="112"/>
      <c r="D20" s="114"/>
      <c r="E20" s="115"/>
      <c r="F20" s="115"/>
      <c r="G20" s="31"/>
      <c r="H20" s="114"/>
      <c r="I20" s="32"/>
    </row>
    <row r="21" spans="1:10" hidden="1" x14ac:dyDescent="0.2">
      <c r="A21" s="52" t="s">
        <v>4</v>
      </c>
      <c r="B21" s="113"/>
      <c r="C21" s="112"/>
      <c r="D21" s="114"/>
      <c r="E21" s="115"/>
      <c r="F21" s="115"/>
      <c r="G21" s="31"/>
      <c r="H21" s="114"/>
      <c r="I21" s="32"/>
    </row>
    <row r="22" spans="1:10" hidden="1" x14ac:dyDescent="0.2">
      <c r="A22" s="52" t="s">
        <v>5</v>
      </c>
      <c r="B22" s="113"/>
      <c r="C22" s="112"/>
      <c r="D22" s="114"/>
      <c r="E22" s="115"/>
      <c r="F22" s="115"/>
      <c r="G22" s="31"/>
      <c r="H22" s="114"/>
      <c r="I22" s="32"/>
      <c r="J22" s="116"/>
    </row>
    <row r="23" spans="1:10" hidden="1" x14ac:dyDescent="0.2">
      <c r="A23" s="52" t="s">
        <v>6</v>
      </c>
      <c r="B23" s="51"/>
      <c r="C23" s="112"/>
      <c r="D23" s="31"/>
      <c r="E23" s="115"/>
      <c r="F23" s="115"/>
      <c r="G23" s="31"/>
      <c r="H23" s="114"/>
      <c r="I23" s="32"/>
    </row>
    <row r="24" spans="1:10" hidden="1" x14ac:dyDescent="0.2">
      <c r="A24" s="52" t="s">
        <v>7</v>
      </c>
      <c r="B24" s="113"/>
      <c r="C24" s="112"/>
      <c r="D24" s="33"/>
      <c r="E24" s="115"/>
      <c r="F24" s="115"/>
      <c r="G24" s="117"/>
      <c r="H24" s="114"/>
      <c r="I24" s="32"/>
      <c r="J24" s="118"/>
    </row>
    <row r="25" spans="1:10" hidden="1" x14ac:dyDescent="0.2">
      <c r="A25" s="52" t="s">
        <v>34</v>
      </c>
      <c r="B25" s="113"/>
      <c r="C25" s="112"/>
      <c r="D25" s="33"/>
      <c r="E25" s="115"/>
      <c r="F25" s="115"/>
      <c r="G25" s="117"/>
      <c r="H25" s="114"/>
      <c r="I25" s="32"/>
      <c r="J25" s="34"/>
    </row>
    <row r="26" spans="1:10" hidden="1" x14ac:dyDescent="0.2">
      <c r="A26" s="52" t="s">
        <v>35</v>
      </c>
      <c r="B26" s="113"/>
      <c r="C26" s="112"/>
      <c r="D26" s="33"/>
      <c r="E26" s="115"/>
      <c r="F26" s="115"/>
      <c r="G26" s="117"/>
      <c r="H26" s="114"/>
      <c r="I26" s="32"/>
      <c r="J26" s="34"/>
    </row>
    <row r="27" spans="1:10" hidden="1" x14ac:dyDescent="0.2">
      <c r="A27" s="52" t="s">
        <v>36</v>
      </c>
      <c r="B27" s="113"/>
      <c r="C27" s="112"/>
      <c r="D27" s="33"/>
      <c r="E27" s="115"/>
      <c r="F27" s="115"/>
      <c r="G27" s="31"/>
      <c r="H27" s="114"/>
      <c r="I27" s="119"/>
      <c r="J27" s="34"/>
    </row>
    <row r="28" spans="1:10" hidden="1" x14ac:dyDescent="0.2">
      <c r="A28" s="52" t="s">
        <v>37</v>
      </c>
      <c r="B28" s="35"/>
      <c r="C28" s="112"/>
      <c r="D28" s="114"/>
      <c r="E28" s="115"/>
      <c r="F28" s="115"/>
      <c r="G28" s="31"/>
      <c r="H28" s="114"/>
      <c r="I28" s="32"/>
    </row>
    <row r="29" spans="1:10" hidden="1" x14ac:dyDescent="0.2">
      <c r="A29" s="52" t="s">
        <v>38</v>
      </c>
      <c r="B29" s="35"/>
      <c r="C29" s="112"/>
      <c r="D29" s="114"/>
      <c r="E29" s="115"/>
      <c r="F29" s="115"/>
      <c r="G29" s="31"/>
      <c r="H29" s="114"/>
      <c r="I29" s="32"/>
      <c r="J29" s="116"/>
    </row>
    <row r="30" spans="1:10" hidden="1" x14ac:dyDescent="0.2">
      <c r="A30" s="52" t="s">
        <v>41</v>
      </c>
      <c r="B30" s="113"/>
      <c r="C30" s="112"/>
      <c r="D30" s="31"/>
      <c r="E30" s="115"/>
      <c r="F30" s="115"/>
      <c r="G30" s="31"/>
      <c r="H30" s="114"/>
      <c r="I30" s="32"/>
    </row>
    <row r="31" spans="1:10" hidden="1" x14ac:dyDescent="0.2">
      <c r="A31" s="52" t="s">
        <v>42</v>
      </c>
      <c r="B31" s="113"/>
      <c r="C31" s="112"/>
      <c r="D31" s="31"/>
      <c r="E31" s="115"/>
      <c r="F31" s="115"/>
      <c r="G31" s="31"/>
      <c r="H31" s="114"/>
      <c r="I31" s="32"/>
      <c r="J31" s="116"/>
    </row>
    <row r="32" spans="1:10" hidden="1" x14ac:dyDescent="0.2">
      <c r="A32" s="52" t="s">
        <v>43</v>
      </c>
      <c r="B32" s="113"/>
      <c r="C32" s="112"/>
      <c r="D32" s="114"/>
      <c r="E32" s="115"/>
      <c r="F32" s="115"/>
      <c r="G32" s="31"/>
      <c r="H32" s="114"/>
      <c r="I32" s="32"/>
    </row>
    <row r="33" spans="1:10" hidden="1" x14ac:dyDescent="0.2">
      <c r="A33" s="52" t="s">
        <v>44</v>
      </c>
      <c r="B33" s="113"/>
      <c r="C33" s="112"/>
      <c r="D33" s="114"/>
      <c r="E33" s="115"/>
      <c r="F33" s="115"/>
      <c r="G33" s="31"/>
      <c r="H33" s="114"/>
      <c r="I33" s="32"/>
    </row>
    <row r="34" spans="1:10" hidden="1" x14ac:dyDescent="0.2">
      <c r="A34" s="52" t="s">
        <v>45</v>
      </c>
      <c r="B34" s="113"/>
      <c r="C34" s="112"/>
      <c r="D34" s="114"/>
      <c r="E34" s="115"/>
      <c r="F34" s="115"/>
      <c r="G34" s="31"/>
      <c r="H34" s="114"/>
      <c r="I34" s="32"/>
    </row>
    <row r="35" spans="1:10" hidden="1" x14ac:dyDescent="0.2">
      <c r="A35" s="52" t="s">
        <v>46</v>
      </c>
      <c r="B35" s="113"/>
      <c r="C35" s="112"/>
      <c r="D35" s="114"/>
      <c r="E35" s="115"/>
      <c r="F35" s="115"/>
      <c r="G35" s="31"/>
      <c r="H35" s="114"/>
      <c r="I35" s="32"/>
      <c r="J35" s="116"/>
    </row>
    <row r="36" spans="1:10" hidden="1" x14ac:dyDescent="0.2">
      <c r="A36" s="52" t="s">
        <v>47</v>
      </c>
      <c r="B36" s="113"/>
      <c r="C36" s="112"/>
      <c r="D36" s="114"/>
      <c r="E36" s="115"/>
      <c r="F36" s="115"/>
      <c r="G36" s="31"/>
      <c r="H36" s="114"/>
      <c r="I36" s="32"/>
    </row>
    <row r="37" spans="1:10" hidden="1" x14ac:dyDescent="0.2">
      <c r="A37" s="52" t="s">
        <v>48</v>
      </c>
      <c r="B37" s="113"/>
      <c r="C37" s="112"/>
      <c r="D37" s="114"/>
      <c r="E37" s="115"/>
      <c r="F37" s="115"/>
      <c r="G37" s="31"/>
      <c r="H37" s="114"/>
      <c r="I37" s="32"/>
    </row>
    <row r="38" spans="1:10" hidden="1" x14ac:dyDescent="0.2">
      <c r="A38" s="52" t="s">
        <v>50</v>
      </c>
      <c r="B38" s="113"/>
      <c r="C38" s="112"/>
      <c r="D38" s="114"/>
      <c r="E38" s="115"/>
      <c r="F38" s="115"/>
      <c r="G38" s="31"/>
      <c r="H38" s="114"/>
      <c r="I38" s="32"/>
    </row>
    <row r="39" spans="1:10" hidden="1" x14ac:dyDescent="0.2">
      <c r="A39" s="52" t="s">
        <v>54</v>
      </c>
      <c r="B39" s="113"/>
      <c r="C39" s="112"/>
      <c r="D39" s="114"/>
      <c r="E39" s="115"/>
      <c r="F39" s="115"/>
      <c r="G39" s="31"/>
      <c r="H39" s="114"/>
      <c r="I39" s="32"/>
    </row>
    <row r="40" spans="1:10" hidden="1" x14ac:dyDescent="0.2">
      <c r="A40" s="52" t="s">
        <v>55</v>
      </c>
      <c r="B40" s="113"/>
      <c r="C40" s="112"/>
      <c r="D40" s="114"/>
      <c r="E40" s="115"/>
      <c r="F40" s="115"/>
      <c r="G40" s="31"/>
      <c r="H40" s="114"/>
      <c r="I40" s="32"/>
    </row>
    <row r="41" spans="1:10" hidden="1" x14ac:dyDescent="0.2">
      <c r="A41" s="52" t="s">
        <v>56</v>
      </c>
      <c r="B41" s="113"/>
      <c r="C41" s="112"/>
      <c r="D41" s="114"/>
      <c r="E41" s="115"/>
      <c r="F41" s="115"/>
      <c r="G41" s="31"/>
      <c r="H41" s="114"/>
      <c r="I41" s="32"/>
    </row>
    <row r="42" spans="1:10" hidden="1" x14ac:dyDescent="0.2">
      <c r="A42" s="52" t="s">
        <v>57</v>
      </c>
      <c r="B42" s="113"/>
      <c r="C42" s="112"/>
      <c r="D42" s="114"/>
      <c r="E42" s="115"/>
      <c r="F42" s="115"/>
      <c r="G42" s="31"/>
      <c r="H42" s="114"/>
      <c r="I42" s="32"/>
    </row>
    <row r="43" spans="1:10" hidden="1" x14ac:dyDescent="0.2">
      <c r="A43" s="52" t="s">
        <v>58</v>
      </c>
      <c r="B43" s="113"/>
      <c r="C43" s="112"/>
      <c r="D43" s="114"/>
      <c r="E43" s="115"/>
      <c r="F43" s="115"/>
      <c r="G43" s="120"/>
      <c r="H43" s="114"/>
      <c r="I43" s="121"/>
    </row>
    <row r="44" spans="1:10" hidden="1" x14ac:dyDescent="0.2">
      <c r="A44" s="52" t="s">
        <v>182</v>
      </c>
      <c r="B44" s="122"/>
      <c r="C44" s="123"/>
      <c r="D44" s="120"/>
      <c r="E44" s="115">
        <v>2015</v>
      </c>
      <c r="F44" s="115">
        <v>2015</v>
      </c>
      <c r="G44" s="120"/>
      <c r="H44" s="124">
        <f>D44</f>
        <v>0</v>
      </c>
      <c r="I44" s="121"/>
    </row>
    <row r="45" spans="1:10" ht="13.5" hidden="1" thickBot="1" x14ac:dyDescent="0.25">
      <c r="A45" s="52" t="s">
        <v>183</v>
      </c>
      <c r="B45" s="36"/>
      <c r="C45" s="112"/>
      <c r="D45" s="37"/>
      <c r="E45" s="125">
        <v>2012</v>
      </c>
      <c r="F45" s="125">
        <v>2012</v>
      </c>
      <c r="G45" s="37"/>
      <c r="H45" s="37">
        <f>D45</f>
        <v>0</v>
      </c>
      <c r="I45" s="38"/>
    </row>
    <row r="46" spans="1:10" s="107" customFormat="1" ht="20.100000000000001" customHeight="1" thickTop="1" thickBot="1" x14ac:dyDescent="0.25">
      <c r="A46" s="52" t="s">
        <v>33</v>
      </c>
      <c r="B46" s="126" t="s">
        <v>49</v>
      </c>
      <c r="C46" s="127"/>
      <c r="D46" s="39">
        <f>SUM(D12:D45)</f>
        <v>89174443</v>
      </c>
      <c r="E46" s="39"/>
      <c r="F46" s="39"/>
      <c r="G46" s="39">
        <f>SUM(G15:G45)</f>
        <v>0</v>
      </c>
      <c r="H46" s="39">
        <f>SUM(H12:H45)</f>
        <v>89174443</v>
      </c>
      <c r="I46" s="39">
        <f>SUM(I15:I45)</f>
        <v>0</v>
      </c>
    </row>
    <row r="47" spans="1:10" ht="13.5" thickTop="1" x14ac:dyDescent="0.2"/>
    <row r="48" spans="1:10" x14ac:dyDescent="0.2">
      <c r="G48" s="116"/>
      <c r="H48" s="116"/>
    </row>
    <row r="49" spans="8:8" x14ac:dyDescent="0.2">
      <c r="H49" s="116"/>
    </row>
    <row r="50" spans="8:8" x14ac:dyDescent="0.2">
      <c r="H50" s="116"/>
    </row>
  </sheetData>
  <mergeCells count="6">
    <mergeCell ref="B3:C3"/>
    <mergeCell ref="B5:I5"/>
    <mergeCell ref="B6:I6"/>
    <mergeCell ref="B7:I7"/>
    <mergeCell ref="A10:A11"/>
    <mergeCell ref="E10:F10"/>
  </mergeCells>
  <phoneticPr fontId="2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2" sqref="B2"/>
    </sheetView>
  </sheetViews>
  <sheetFormatPr defaultRowHeight="12.75" x14ac:dyDescent="0.2"/>
  <cols>
    <col min="1" max="1" width="4.7109375" style="171" customWidth="1"/>
    <col min="2" max="2" width="54.7109375" style="100" customWidth="1"/>
    <col min="3" max="8" width="14.7109375" style="100" customWidth="1"/>
    <col min="9" max="9" width="9.140625" style="100"/>
    <col min="10" max="13" width="12.7109375" style="116" hidden="1" customWidth="1"/>
    <col min="14" max="16384" width="9.140625" style="100"/>
  </cols>
  <sheetData>
    <row r="1" spans="1:13" x14ac:dyDescent="0.2">
      <c r="B1" s="184" t="s">
        <v>192</v>
      </c>
      <c r="H1" s="27" t="s">
        <v>97</v>
      </c>
    </row>
    <row r="2" spans="1:13" x14ac:dyDescent="0.2">
      <c r="B2" s="185" t="s">
        <v>190</v>
      </c>
      <c r="F2" s="101"/>
      <c r="G2"/>
      <c r="H2" s="25"/>
    </row>
    <row r="3" spans="1:13" x14ac:dyDescent="0.2">
      <c r="H3" s="102"/>
    </row>
    <row r="7" spans="1:13" ht="15.75" x14ac:dyDescent="0.25">
      <c r="B7" s="210" t="s">
        <v>188</v>
      </c>
      <c r="C7" s="210"/>
      <c r="D7" s="210"/>
      <c r="E7" s="210"/>
      <c r="F7" s="210"/>
      <c r="G7" s="210"/>
      <c r="H7" s="210"/>
      <c r="I7" s="172"/>
    </row>
    <row r="8" spans="1:13" ht="15.75" x14ac:dyDescent="0.25">
      <c r="B8" s="210" t="s">
        <v>184</v>
      </c>
      <c r="C8" s="210"/>
      <c r="D8" s="210"/>
      <c r="E8" s="210"/>
      <c r="F8" s="210"/>
      <c r="G8" s="210"/>
      <c r="H8" s="210"/>
      <c r="I8" s="172"/>
    </row>
    <row r="9" spans="1:13" ht="14.25" x14ac:dyDescent="0.2">
      <c r="B9" s="211" t="s">
        <v>105</v>
      </c>
      <c r="C9" s="211"/>
      <c r="D9" s="211"/>
      <c r="E9" s="211"/>
      <c r="F9" s="211"/>
      <c r="G9" s="211"/>
      <c r="H9" s="211"/>
      <c r="I9" s="173"/>
    </row>
    <row r="10" spans="1:13" ht="14.25" x14ac:dyDescent="0.2">
      <c r="B10" s="170"/>
      <c r="C10" s="170"/>
      <c r="D10" s="170"/>
      <c r="E10" s="170"/>
      <c r="F10" s="170"/>
      <c r="G10" s="170"/>
      <c r="H10" s="170"/>
    </row>
    <row r="11" spans="1:13" ht="14.25" x14ac:dyDescent="0.2">
      <c r="B11" s="170"/>
      <c r="C11" s="170"/>
      <c r="D11" s="170"/>
      <c r="E11" s="170"/>
      <c r="F11" s="170"/>
      <c r="G11" s="170"/>
      <c r="H11" s="170"/>
    </row>
    <row r="14" spans="1:13" s="171" customFormat="1" ht="20.100000000000001" customHeight="1" thickBot="1" x14ac:dyDescent="0.25"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J14" s="116"/>
      <c r="K14" s="116"/>
      <c r="L14" s="116"/>
      <c r="M14" s="116"/>
    </row>
    <row r="15" spans="1:13" s="107" customFormat="1" ht="20.100000000000001" customHeight="1" thickTop="1" x14ac:dyDescent="0.2">
      <c r="A15" s="174"/>
      <c r="B15" s="105" t="s">
        <v>185</v>
      </c>
      <c r="C15" s="106" t="s">
        <v>108</v>
      </c>
      <c r="D15" s="214" t="s">
        <v>109</v>
      </c>
      <c r="E15" s="215"/>
      <c r="F15" s="106" t="s">
        <v>110</v>
      </c>
      <c r="G15" s="106" t="s">
        <v>171</v>
      </c>
      <c r="H15" s="106" t="s">
        <v>172</v>
      </c>
      <c r="J15" s="175" t="s">
        <v>128</v>
      </c>
      <c r="K15" s="175" t="s">
        <v>186</v>
      </c>
      <c r="L15" s="175" t="s">
        <v>187</v>
      </c>
      <c r="M15" s="175" t="s">
        <v>49</v>
      </c>
    </row>
    <row r="16" spans="1:13" s="107" customFormat="1" ht="20.100000000000001" customHeight="1" thickBot="1" x14ac:dyDescent="0.25">
      <c r="A16" s="174"/>
      <c r="B16" s="108"/>
      <c r="C16" s="109"/>
      <c r="D16" s="110" t="s">
        <v>111</v>
      </c>
      <c r="E16" s="111" t="s">
        <v>112</v>
      </c>
      <c r="F16" s="109" t="s">
        <v>170</v>
      </c>
      <c r="G16" s="109" t="s">
        <v>113</v>
      </c>
      <c r="H16" s="109" t="s">
        <v>114</v>
      </c>
      <c r="J16" s="176"/>
      <c r="K16" s="176"/>
      <c r="L16" s="176"/>
      <c r="M16" s="176"/>
    </row>
    <row r="17" spans="1:13" ht="14.25" thickTop="1" thickBot="1" x14ac:dyDescent="0.25">
      <c r="A17" s="52" t="s">
        <v>51</v>
      </c>
      <c r="B17" s="90" t="s">
        <v>189</v>
      </c>
      <c r="C17" s="177">
        <v>19380</v>
      </c>
      <c r="D17" s="178">
        <v>2021</v>
      </c>
      <c r="E17" s="178">
        <v>2021</v>
      </c>
      <c r="F17" s="30">
        <v>0</v>
      </c>
      <c r="G17" s="30">
        <v>19380</v>
      </c>
      <c r="H17" s="91">
        <v>0</v>
      </c>
      <c r="J17" s="5"/>
      <c r="K17" s="5">
        <v>50000000</v>
      </c>
      <c r="L17" s="5">
        <v>3045173</v>
      </c>
      <c r="M17" s="5">
        <f>SUM(J17:L17)</f>
        <v>53045173</v>
      </c>
    </row>
    <row r="18" spans="1:13" ht="13.5" hidden="1" thickBot="1" x14ac:dyDescent="0.25">
      <c r="A18" s="52"/>
      <c r="B18" s="113"/>
      <c r="C18" s="114"/>
      <c r="D18" s="179"/>
      <c r="E18" s="179"/>
      <c r="F18" s="114"/>
      <c r="G18" s="114"/>
      <c r="H18" s="169"/>
      <c r="J18" s="5"/>
      <c r="K18" s="5"/>
      <c r="L18" s="5"/>
      <c r="M18" s="5"/>
    </row>
    <row r="19" spans="1:13" ht="13.5" hidden="1" thickBot="1" x14ac:dyDescent="0.25">
      <c r="A19" s="52"/>
      <c r="B19" s="113"/>
      <c r="C19" s="114"/>
      <c r="D19" s="179"/>
      <c r="E19" s="179"/>
      <c r="F19" s="114"/>
      <c r="G19" s="114"/>
      <c r="H19" s="169"/>
      <c r="J19" s="5"/>
      <c r="K19" s="5"/>
      <c r="L19" s="5"/>
      <c r="M19" s="5"/>
    </row>
    <row r="20" spans="1:13" ht="13.5" hidden="1" thickBot="1" x14ac:dyDescent="0.25">
      <c r="A20" s="52"/>
      <c r="B20" s="113"/>
      <c r="C20" s="114"/>
      <c r="D20" s="179"/>
      <c r="E20" s="179"/>
      <c r="F20" s="114"/>
      <c r="G20" s="114"/>
      <c r="H20" s="169"/>
      <c r="J20" s="5"/>
      <c r="K20" s="5"/>
      <c r="L20" s="5"/>
      <c r="M20" s="5"/>
    </row>
    <row r="21" spans="1:13" ht="13.5" hidden="1" thickBot="1" x14ac:dyDescent="0.25">
      <c r="A21" s="52" t="s">
        <v>26</v>
      </c>
      <c r="B21" s="113"/>
      <c r="C21" s="114">
        <f t="shared" ref="C21:C38" si="0">SUM(F21:H21)</f>
        <v>0</v>
      </c>
      <c r="D21" s="179"/>
      <c r="E21" s="179"/>
      <c r="F21" s="114"/>
      <c r="G21" s="114"/>
      <c r="H21" s="169"/>
      <c r="J21" s="5">
        <v>1802658.1999999997</v>
      </c>
      <c r="K21" s="5"/>
      <c r="L21" s="5"/>
      <c r="M21" s="5">
        <f>SUM(J21:L21)</f>
        <v>1802658.1999999997</v>
      </c>
    </row>
    <row r="22" spans="1:13" ht="13.5" hidden="1" thickBot="1" x14ac:dyDescent="0.25">
      <c r="A22" s="52" t="s">
        <v>27</v>
      </c>
      <c r="B22" s="113"/>
      <c r="C22" s="114">
        <f t="shared" si="0"/>
        <v>0</v>
      </c>
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/f>
        <v>50000000</v>
      </c>
      <c r="L22" s="5">
        <f>SUM(L17:L21)</f>
        <v>3045173</v>
      </c>
      <c r="M22" s="5">
        <f>SUM(M17:M21)</f>
        <v>54847831.200000003</v>
      </c>
    </row>
    <row r="23" spans="1:13" ht="13.5" hidden="1" thickBot="1" x14ac:dyDescent="0.25">
      <c r="A23" s="52" t="s">
        <v>28</v>
      </c>
      <c r="B23" s="113"/>
      <c r="C23" s="114">
        <f t="shared" si="0"/>
        <v>0</v>
      </c>
      <c r="D23" s="179"/>
      <c r="E23" s="179"/>
      <c r="F23" s="114"/>
      <c r="G23" s="114"/>
      <c r="H23" s="169"/>
      <c r="J23" s="5"/>
      <c r="K23" s="5"/>
      <c r="L23" s="5"/>
      <c r="M23" s="5"/>
    </row>
    <row r="24" spans="1:13" ht="13.5" hidden="1" thickBot="1" x14ac:dyDescent="0.25">
      <c r="A24" s="52" t="s">
        <v>4</v>
      </c>
      <c r="B24" s="113"/>
      <c r="C24" s="114">
        <f t="shared" si="0"/>
        <v>0</v>
      </c>
      <c r="D24" s="179"/>
      <c r="E24" s="179"/>
      <c r="F24" s="114"/>
      <c r="G24" s="114"/>
      <c r="H24" s="169"/>
      <c r="J24" s="5"/>
      <c r="K24" s="5"/>
      <c r="L24" s="5"/>
      <c r="M24" s="5"/>
    </row>
    <row r="25" spans="1:13" ht="13.5" hidden="1" thickBot="1" x14ac:dyDescent="0.25">
      <c r="A25" s="52" t="s">
        <v>5</v>
      </c>
      <c r="B25" s="113"/>
      <c r="C25" s="114">
        <f t="shared" si="0"/>
        <v>0</v>
      </c>
      <c r="D25" s="179"/>
      <c r="E25" s="179"/>
      <c r="F25" s="114"/>
      <c r="G25" s="114"/>
      <c r="H25" s="169"/>
      <c r="J25" s="5"/>
      <c r="K25" s="5"/>
      <c r="L25" s="5"/>
      <c r="M25" s="5"/>
    </row>
    <row r="26" spans="1:13" ht="13.5" hidden="1" thickBot="1" x14ac:dyDescent="0.25">
      <c r="A26" s="52" t="s">
        <v>6</v>
      </c>
      <c r="B26" s="113"/>
      <c r="C26" s="114">
        <f t="shared" ca="1" si="0"/>
        <v>0</v>
      </c>
      <c r="D26" s="179">
        <v>2017</v>
      </c>
      <c r="E26" s="179">
        <v>2017</v>
      </c>
      <c r="F26" s="114"/>
      <c r="G26" s="114">
        <f t="shared" ref="G26:G37" ca="1" si="1">C26</f>
        <v>0</v>
      </c>
      <c r="H26" s="169"/>
      <c r="J26" s="5"/>
      <c r="K26" s="5"/>
      <c r="L26" s="5"/>
      <c r="M26" s="5"/>
    </row>
    <row r="27" spans="1:13" ht="13.5" hidden="1" thickBot="1" x14ac:dyDescent="0.25">
      <c r="A27" s="52" t="s">
        <v>7</v>
      </c>
      <c r="B27" s="113"/>
      <c r="C27" s="114">
        <f t="shared" ca="1" si="0"/>
        <v>0</v>
      </c>
      <c r="D27" s="179">
        <v>2017</v>
      </c>
      <c r="E27" s="179">
        <v>2017</v>
      </c>
      <c r="F27" s="114"/>
      <c r="G27" s="114">
        <f t="shared" ca="1" si="1"/>
        <v>0</v>
      </c>
      <c r="H27" s="169"/>
      <c r="J27" s="5"/>
      <c r="K27" s="5"/>
      <c r="L27" s="5"/>
      <c r="M27" s="5"/>
    </row>
    <row r="28" spans="1:13" ht="13.5" hidden="1" thickBot="1" x14ac:dyDescent="0.25">
      <c r="A28" s="52" t="s">
        <v>7</v>
      </c>
      <c r="B28" s="113"/>
      <c r="C28" s="114">
        <f t="shared" ca="1" si="0"/>
        <v>0</v>
      </c>
      <c r="D28" s="179">
        <v>2017</v>
      </c>
      <c r="E28" s="179">
        <v>2017</v>
      </c>
      <c r="F28" s="114"/>
      <c r="G28" s="114">
        <f t="shared" ca="1" si="1"/>
        <v>0</v>
      </c>
      <c r="H28" s="169"/>
      <c r="J28" s="5"/>
      <c r="K28" s="5"/>
      <c r="L28" s="5"/>
      <c r="M28" s="5"/>
    </row>
    <row r="29" spans="1:13" ht="13.5" hidden="1" thickBot="1" x14ac:dyDescent="0.25">
      <c r="A29" s="52" t="s">
        <v>34</v>
      </c>
      <c r="B29" s="113"/>
      <c r="C29" s="114">
        <f t="shared" ca="1" si="0"/>
        <v>0</v>
      </c>
      <c r="D29" s="179">
        <v>2017</v>
      </c>
      <c r="E29" s="179">
        <v>2017</v>
      </c>
      <c r="F29" s="114"/>
      <c r="G29" s="114">
        <f t="shared" ca="1" si="1"/>
        <v>0</v>
      </c>
      <c r="H29" s="169"/>
      <c r="J29" s="5"/>
      <c r="K29" s="5"/>
      <c r="L29" s="5"/>
      <c r="M29" s="5"/>
    </row>
    <row r="30" spans="1:13" ht="13.5" hidden="1" thickBot="1" x14ac:dyDescent="0.25">
      <c r="A30" s="52" t="s">
        <v>35</v>
      </c>
      <c r="B30" s="113"/>
      <c r="C30" s="114">
        <f t="shared" ca="1" si="0"/>
        <v>0</v>
      </c>
      <c r="D30" s="179">
        <v>2017</v>
      </c>
      <c r="E30" s="179">
        <v>2017</v>
      </c>
      <c r="F30" s="114"/>
      <c r="G30" s="114">
        <f t="shared" ca="1" si="1"/>
        <v>0</v>
      </c>
      <c r="H30" s="169"/>
      <c r="J30" s="5"/>
      <c r="K30" s="5"/>
      <c r="L30" s="5"/>
      <c r="M30" s="5"/>
    </row>
    <row r="31" spans="1:13" ht="13.5" hidden="1" thickBot="1" x14ac:dyDescent="0.25">
      <c r="A31" s="52" t="s">
        <v>36</v>
      </c>
      <c r="B31" s="113"/>
      <c r="C31" s="114">
        <f t="shared" ca="1" si="0"/>
        <v>0</v>
      </c>
      <c r="D31" s="179">
        <v>2017</v>
      </c>
      <c r="E31" s="179">
        <v>2017</v>
      </c>
      <c r="F31" s="114"/>
      <c r="G31" s="114">
        <f t="shared" ca="1" si="1"/>
        <v>0</v>
      </c>
      <c r="H31" s="169"/>
      <c r="J31" s="5"/>
      <c r="K31" s="5"/>
      <c r="L31" s="5"/>
      <c r="M31" s="5"/>
    </row>
    <row r="32" spans="1:13" ht="13.5" hidden="1" thickBot="1" x14ac:dyDescent="0.25">
      <c r="A32" s="52" t="s">
        <v>37</v>
      </c>
      <c r="B32" s="113"/>
      <c r="C32" s="114">
        <f t="shared" ca="1" si="0"/>
        <v>0</v>
      </c>
      <c r="D32" s="179">
        <v>2017</v>
      </c>
      <c r="E32" s="179">
        <v>2017</v>
      </c>
      <c r="F32" s="180"/>
      <c r="G32" s="114">
        <f t="shared" ca="1" si="1"/>
        <v>0</v>
      </c>
      <c r="H32" s="169"/>
      <c r="I32" s="118"/>
      <c r="J32" s="5"/>
      <c r="K32" s="5"/>
      <c r="L32" s="5"/>
      <c r="M32" s="5"/>
    </row>
    <row r="33" spans="1:13" ht="13.5" hidden="1" thickBot="1" x14ac:dyDescent="0.25">
      <c r="A33" s="52" t="s">
        <v>38</v>
      </c>
      <c r="B33" s="113"/>
      <c r="C33" s="114">
        <f t="shared" ca="1" si="0"/>
        <v>0</v>
      </c>
      <c r="D33" s="179">
        <v>2017</v>
      </c>
      <c r="E33" s="179">
        <v>2017</v>
      </c>
      <c r="F33" s="180"/>
      <c r="G33" s="114">
        <f t="shared" ca="1" si="1"/>
        <v>0</v>
      </c>
      <c r="H33" s="169"/>
      <c r="I33" s="116"/>
      <c r="J33" s="5"/>
      <c r="K33" s="5"/>
      <c r="L33" s="5"/>
      <c r="M33" s="5"/>
    </row>
    <row r="34" spans="1:13" ht="13.5" hidden="1" thickBot="1" x14ac:dyDescent="0.25">
      <c r="A34" s="52" t="s">
        <v>41</v>
      </c>
      <c r="B34" s="113"/>
      <c r="C34" s="114">
        <f t="shared" ca="1" si="0"/>
        <v>0</v>
      </c>
      <c r="D34" s="179">
        <v>2017</v>
      </c>
      <c r="E34" s="179">
        <v>2017</v>
      </c>
      <c r="F34" s="180"/>
      <c r="G34" s="114">
        <f t="shared" ca="1" si="1"/>
        <v>0</v>
      </c>
      <c r="H34" s="169"/>
      <c r="I34" s="116"/>
      <c r="J34" s="5"/>
      <c r="K34" s="5"/>
      <c r="L34" s="5"/>
      <c r="M34" s="5"/>
    </row>
    <row r="35" spans="1:13" ht="13.5" hidden="1" thickBot="1" x14ac:dyDescent="0.25">
      <c r="A35" s="52" t="s">
        <v>42</v>
      </c>
      <c r="B35" s="113"/>
      <c r="C35" s="114">
        <f t="shared" ca="1" si="0"/>
        <v>0</v>
      </c>
      <c r="D35" s="179">
        <v>2017</v>
      </c>
      <c r="E35" s="179">
        <v>2017</v>
      </c>
      <c r="F35" s="114"/>
      <c r="G35" s="114">
        <f t="shared" ca="1" si="1"/>
        <v>0</v>
      </c>
      <c r="H35" s="169"/>
      <c r="I35" s="116"/>
      <c r="J35" s="5"/>
      <c r="K35" s="5"/>
      <c r="L35" s="5"/>
      <c r="M35" s="5"/>
    </row>
    <row r="36" spans="1:13" ht="13.5" hidden="1" thickBot="1" x14ac:dyDescent="0.25">
      <c r="A36" s="52" t="s">
        <v>43</v>
      </c>
      <c r="B36" s="113"/>
      <c r="C36" s="114">
        <f t="shared" ca="1" si="0"/>
        <v>0</v>
      </c>
      <c r="D36" s="179">
        <v>2017</v>
      </c>
      <c r="E36" s="179">
        <v>2017</v>
      </c>
      <c r="F36" s="114"/>
      <c r="G36" s="114">
        <f t="shared" ca="1" si="1"/>
        <v>0</v>
      </c>
      <c r="H36" s="169"/>
      <c r="J36" s="5"/>
      <c r="K36" s="5"/>
      <c r="L36" s="5"/>
      <c r="M36" s="5"/>
    </row>
    <row r="37" spans="1:13" ht="13.5" hidden="1" thickBot="1" x14ac:dyDescent="0.25">
      <c r="A37" s="52" t="s">
        <v>44</v>
      </c>
      <c r="B37" s="113"/>
      <c r="C37" s="114">
        <f t="shared" ca="1" si="0"/>
        <v>0</v>
      </c>
      <c r="D37" s="179">
        <v>2017</v>
      </c>
      <c r="E37" s="179">
        <v>2017</v>
      </c>
      <c r="F37" s="114"/>
      <c r="G37" s="114">
        <f t="shared" ca="1" si="1"/>
        <v>0</v>
      </c>
      <c r="H37" s="169"/>
      <c r="J37" s="5"/>
      <c r="K37" s="5"/>
      <c r="L37" s="5"/>
      <c r="M37" s="5"/>
    </row>
    <row r="38" spans="1:13" ht="13.5" hidden="1" thickBot="1" x14ac:dyDescent="0.25">
      <c r="A38" s="181"/>
      <c r="B38" s="92"/>
      <c r="C38" s="114">
        <f t="shared" si="0"/>
        <v>0</v>
      </c>
      <c r="D38" s="182"/>
      <c r="E38" s="182"/>
      <c r="F38" s="3"/>
      <c r="G38" s="3"/>
      <c r="H38" s="4"/>
      <c r="J38" s="5"/>
      <c r="K38" s="5"/>
      <c r="L38" s="5"/>
      <c r="M38" s="5"/>
    </row>
    <row r="39" spans="1:13" s="107" customFormat="1" ht="20.100000000000001" customHeight="1" thickTop="1" thickBot="1" x14ac:dyDescent="0.25">
      <c r="A39" s="52" t="s">
        <v>39</v>
      </c>
      <c r="B39" s="183" t="s">
        <v>49</v>
      </c>
      <c r="C39" s="83">
        <f>SUM(C17:C20)</f>
        <v>19380</v>
      </c>
      <c r="D39" s="83"/>
      <c r="E39" s="83"/>
      <c r="F39" s="83">
        <f>SUM(F17:F20)</f>
        <v>0</v>
      </c>
      <c r="G39" s="83">
        <f>SUM(G17:G20)</f>
        <v>19380</v>
      </c>
      <c r="H39" s="83">
        <f>SUM(H17:H20)</f>
        <v>0</v>
      </c>
      <c r="J39" s="5">
        <f>SUM(J17:J20)</f>
        <v>0</v>
      </c>
      <c r="K39" s="5">
        <f>SUM(K17:K20)</f>
        <v>50000000</v>
      </c>
      <c r="L39" s="5">
        <f>SUM(L17:L20)</f>
        <v>3045173</v>
      </c>
      <c r="M39" s="5">
        <f>SUM(M17:M20)</f>
        <v>53045173</v>
      </c>
    </row>
    <row r="40" spans="1:13" ht="13.5" thickTop="1" x14ac:dyDescent="0.2">
      <c r="C40" s="116"/>
      <c r="J40" s="5"/>
      <c r="K40" s="5"/>
      <c r="L40" s="5"/>
      <c r="M40" s="5"/>
    </row>
    <row r="41" spans="1:13" x14ac:dyDescent="0.2">
      <c r="G41" s="116"/>
    </row>
    <row r="42" spans="1:13" x14ac:dyDescent="0.2">
      <c r="G42" s="116"/>
    </row>
    <row r="43" spans="1:13" x14ac:dyDescent="0.2">
      <c r="C43" s="116"/>
    </row>
    <row r="45" spans="1:13" x14ac:dyDescent="0.2">
      <c r="G45" s="116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Bevételek</vt:lpstr>
      <vt:lpstr>Kiadások</vt:lpstr>
      <vt:lpstr>Beruházás</vt:lpstr>
      <vt:lpstr>Felújítás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2021-06-18T07:38:17Z</cp:lastPrinted>
  <dcterms:created xsi:type="dcterms:W3CDTF">2000-01-14T12:27:26Z</dcterms:created>
  <dcterms:modified xsi:type="dcterms:W3CDTF">2021-06-18T09:46:32Z</dcterms:modified>
</cp:coreProperties>
</file>