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2760" yWindow="32760" windowWidth="21840" windowHeight="12225" tabRatio="783" firstSheet="31" activeTab="37"/>
  </bookViews>
  <sheets>
    <sheet name="1.1.sz.mell." sheetId="2" r:id="rId1"/>
    <sheet name="1.2.sz.mell. " sheetId="3" r:id="rId2"/>
    <sheet name="1.3.sz.mell." sheetId="4" r:id="rId3"/>
    <sheet name="1.4.sz.mell." sheetId="5" r:id="rId4"/>
    <sheet name="2.1.sz.mell  " sheetId="6" r:id="rId5"/>
    <sheet name="2.2.sz.mell  " sheetId="7" r:id="rId6"/>
    <sheet name="3.sz.mell." sheetId="9" r:id="rId7"/>
    <sheet name="4.sz.mell." sheetId="10" r:id="rId8"/>
    <sheet name="5.sz.mell" sheetId="56" r:id="rId9"/>
    <sheet name="6.sz.mell." sheetId="40" r:id="rId10"/>
    <sheet name="6.1.sz.mell. " sheetId="72" r:id="rId11"/>
    <sheet name="6.2.sz.mell." sheetId="39" r:id="rId12"/>
    <sheet name="6.3.sz.mell." sheetId="47" r:id="rId13"/>
    <sheet name="7.sz.mell." sheetId="54" r:id="rId14"/>
    <sheet name="7.1.sz.mell." sheetId="44" r:id="rId15"/>
    <sheet name="7.2.sz.mell." sheetId="43" r:id="rId16"/>
    <sheet name="7.3.sz.mell." sheetId="49" r:id="rId17"/>
    <sheet name="8.sz.mell" sheetId="57" r:id="rId18"/>
    <sheet name="8.1sz.mell" sheetId="58" r:id="rId19"/>
    <sheet name="9.sz.mell" sheetId="59" r:id="rId20"/>
    <sheet name="10.sz.mell" sheetId="60" r:id="rId21"/>
    <sheet name="11. sz.mell" sheetId="75" r:id="rId22"/>
    <sheet name="1.tájékoztató" sheetId="61" r:id="rId23"/>
    <sheet name="2. tájékoztató tábla" sheetId="23" r:id="rId24"/>
    <sheet name="3. tájékoztató tábla" sheetId="24" r:id="rId25"/>
    <sheet name="4. tájékoztató tábla" sheetId="62" r:id="rId26"/>
    <sheet name="5. tájékoztató tábla" sheetId="26" r:id="rId27"/>
    <sheet name="6. tájékoztató tábla " sheetId="63" r:id="rId28"/>
    <sheet name="7.tájékoztató tábla" sheetId="64" r:id="rId29"/>
    <sheet name="7.1 tájékoztató t" sheetId="73" r:id="rId30"/>
    <sheet name="7.2.tájékoztató tábla" sheetId="74" r:id="rId31"/>
    <sheet name="7.3. tájékoztató tábla" sheetId="30" r:id="rId32"/>
    <sheet name="8.tájékoztató tábla" sheetId="66" r:id="rId33"/>
    <sheet name="9.tájékoztató tábla" sheetId="67" r:id="rId34"/>
    <sheet name="10.táj.tábla" sheetId="68" r:id="rId35"/>
    <sheet name="11.sz.táj.tábla" sheetId="69" r:id="rId36"/>
    <sheet name="12. sz tájékoztató t " sheetId="70" r:id="rId37"/>
    <sheet name="13.sz.táj.tábla" sheetId="71" r:id="rId38"/>
    <sheet name="Munka1" sheetId="76" r:id="rId39"/>
  </sheets>
  <externalReferences>
    <externalReference r:id="rId40"/>
  </externalReferences>
  <definedNames>
    <definedName name="__xlfn_IFERROR">NA()</definedName>
    <definedName name="_xlnm.Print_Area" localSheetId="0">'1.1.sz.mell.'!$A$1:$F$130</definedName>
    <definedName name="_xlnm.Print_Area" localSheetId="1">'1.2.sz.mell. '!$A$1:$E$123</definedName>
    <definedName name="_xlnm.Print_Area" localSheetId="2">'1.3.sz.mell.'!$A$1:$E$122</definedName>
    <definedName name="_xlnm.Print_Area" localSheetId="3">'1.4.sz.mell.'!$A$1:$E$124</definedName>
    <definedName name="_xlnm.Print_Area" localSheetId="22">'1.tájékoztató'!$A$1:$G$132</definedName>
    <definedName name="_xlnm.Print_Area" localSheetId="34">'10.táj.tábla'!$A$1:$F$13</definedName>
    <definedName name="_xlnm.Print_Area" localSheetId="35">'11.sz.táj.tábla'!$A$1:$H$14</definedName>
    <definedName name="_xlnm.Print_Area" localSheetId="37">'13.sz.táj.tábla'!$A$1:$F$16</definedName>
    <definedName name="_xlnm.Print_Area" localSheetId="4">'2.1.sz.mell  '!$A$1:$J$34</definedName>
    <definedName name="_xlnm.Print_Area" localSheetId="15">'7.2.sz.mell.'!$A$1:$E$132</definedName>
    <definedName name="_xlnm.Print_Area" localSheetId="13">'7.sz.mell.'!$A$1:$E$131</definedName>
    <definedName name="_xlnm.Print_Area" localSheetId="18">'8.1sz.mell'!$A$1:$I$10</definedName>
    <definedName name="onev">[1]kod!$BT$34:$BT$3184</definedName>
  </definedNames>
  <calcPr calcId="124519"/>
</workbook>
</file>

<file path=xl/calcChain.xml><?xml version="1.0" encoding="utf-8"?>
<calcChain xmlns="http://schemas.openxmlformats.org/spreadsheetml/2006/main">
  <c r="B43" i="9"/>
  <c r="G43"/>
  <c r="G17"/>
  <c r="G16"/>
  <c r="G15"/>
  <c r="F43"/>
  <c r="G39"/>
  <c r="D39" i="61"/>
  <c r="E39"/>
  <c r="F39"/>
  <c r="C127"/>
  <c r="C28"/>
  <c r="C29"/>
  <c r="E72" i="72"/>
  <c r="D72"/>
  <c r="C72"/>
  <c r="E72" i="40"/>
  <c r="D39"/>
  <c r="E39"/>
  <c r="C39"/>
  <c r="C66"/>
  <c r="E19" i="6"/>
  <c r="D20"/>
  <c r="C20"/>
  <c r="D22"/>
  <c r="D100" i="3"/>
  <c r="F45" i="2"/>
  <c r="F49"/>
  <c r="D28" i="61"/>
  <c r="E29" i="40"/>
  <c r="D29"/>
  <c r="E7" i="63"/>
  <c r="D16"/>
  <c r="D7"/>
  <c r="F28" i="61"/>
  <c r="E28"/>
  <c r="E7"/>
  <c r="E67"/>
  <c r="F7"/>
  <c r="E14"/>
  <c r="F14"/>
  <c r="E21"/>
  <c r="F21"/>
  <c r="E51"/>
  <c r="F51"/>
  <c r="E57"/>
  <c r="F57"/>
  <c r="E62"/>
  <c r="F62"/>
  <c r="E68"/>
  <c r="E77"/>
  <c r="E80"/>
  <c r="F68"/>
  <c r="F77"/>
  <c r="F80"/>
  <c r="D92"/>
  <c r="D87"/>
  <c r="C92"/>
  <c r="C87"/>
  <c r="C117"/>
  <c r="C128"/>
  <c r="D77"/>
  <c r="D80"/>
  <c r="C73"/>
  <c r="D68"/>
  <c r="C68"/>
  <c r="E6" i="58"/>
  <c r="E5"/>
  <c r="E77" i="44"/>
  <c r="E82"/>
  <c r="E85"/>
  <c r="D77"/>
  <c r="D82"/>
  <c r="D85"/>
  <c r="C77"/>
  <c r="C82"/>
  <c r="C85"/>
  <c r="C77" i="54"/>
  <c r="C82"/>
  <c r="C85"/>
  <c r="D77"/>
  <c r="E77"/>
  <c r="E82"/>
  <c r="E85"/>
  <c r="D29" i="72"/>
  <c r="E29"/>
  <c r="C29"/>
  <c r="C22"/>
  <c r="D22"/>
  <c r="E22"/>
  <c r="C22" i="40"/>
  <c r="D22"/>
  <c r="E22"/>
  <c r="E89" i="39"/>
  <c r="E84"/>
  <c r="E113"/>
  <c r="E124"/>
  <c r="C72" i="40"/>
  <c r="D72"/>
  <c r="D120" i="4"/>
  <c r="E36" i="3"/>
  <c r="D36"/>
  <c r="C48"/>
  <c r="D48"/>
  <c r="E48"/>
  <c r="E7" i="2"/>
  <c r="E28"/>
  <c r="D28"/>
  <c r="F28"/>
  <c r="C28"/>
  <c r="D38"/>
  <c r="E90" i="72"/>
  <c r="E85"/>
  <c r="D90"/>
  <c r="D85"/>
  <c r="E76"/>
  <c r="E79"/>
  <c r="C90" i="40"/>
  <c r="C85"/>
  <c r="D90"/>
  <c r="E90"/>
  <c r="C8" i="72"/>
  <c r="C66"/>
  <c r="C15"/>
  <c r="D8"/>
  <c r="D15"/>
  <c r="E8"/>
  <c r="E15"/>
  <c r="C39"/>
  <c r="D39"/>
  <c r="E39"/>
  <c r="E66"/>
  <c r="C51"/>
  <c r="D51"/>
  <c r="E51"/>
  <c r="C57"/>
  <c r="D57"/>
  <c r="E57"/>
  <c r="C62"/>
  <c r="D62"/>
  <c r="E62"/>
  <c r="C67"/>
  <c r="D67"/>
  <c r="E67"/>
  <c r="D76"/>
  <c r="D79"/>
  <c r="C90"/>
  <c r="C85"/>
  <c r="C102"/>
  <c r="D102"/>
  <c r="E102"/>
  <c r="C115"/>
  <c r="C122"/>
  <c r="C125"/>
  <c r="D115"/>
  <c r="D122"/>
  <c r="D125"/>
  <c r="E115"/>
  <c r="E122"/>
  <c r="E125"/>
  <c r="E92" i="61"/>
  <c r="E87"/>
  <c r="E117"/>
  <c r="E128"/>
  <c r="C11" i="71"/>
  <c r="D11"/>
  <c r="E11"/>
  <c r="F11"/>
  <c r="D6" i="70"/>
  <c r="E6"/>
  <c r="F6"/>
  <c r="G6"/>
  <c r="H6"/>
  <c r="K7"/>
  <c r="K8"/>
  <c r="D9"/>
  <c r="E9"/>
  <c r="F9"/>
  <c r="G9"/>
  <c r="K9"/>
  <c r="H9"/>
  <c r="K10"/>
  <c r="K11"/>
  <c r="K12"/>
  <c r="D13"/>
  <c r="E13"/>
  <c r="F13"/>
  <c r="G13"/>
  <c r="K13"/>
  <c r="H13"/>
  <c r="K14"/>
  <c r="D15"/>
  <c r="E15"/>
  <c r="K15"/>
  <c r="F15"/>
  <c r="G15"/>
  <c r="H15"/>
  <c r="K16"/>
  <c r="D17"/>
  <c r="E17"/>
  <c r="F17"/>
  <c r="G17"/>
  <c r="K17"/>
  <c r="H17"/>
  <c r="H5" i="69"/>
  <c r="H6"/>
  <c r="H7"/>
  <c r="H8"/>
  <c r="H9"/>
  <c r="H13"/>
  <c r="H10"/>
  <c r="H11"/>
  <c r="H12"/>
  <c r="C13"/>
  <c r="D13"/>
  <c r="E13"/>
  <c r="F13"/>
  <c r="G13"/>
  <c r="F6" i="68"/>
  <c r="F7"/>
  <c r="F8"/>
  <c r="F9"/>
  <c r="F10"/>
  <c r="C11"/>
  <c r="D11"/>
  <c r="E11"/>
  <c r="G11" i="67"/>
  <c r="G12"/>
  <c r="G13"/>
  <c r="G14"/>
  <c r="G15"/>
  <c r="G16"/>
  <c r="C17"/>
  <c r="D17"/>
  <c r="E17"/>
  <c r="F17"/>
  <c r="G11" i="66"/>
  <c r="G12"/>
  <c r="G13"/>
  <c r="G14"/>
  <c r="G15"/>
  <c r="G16"/>
  <c r="C17"/>
  <c r="D17"/>
  <c r="E17"/>
  <c r="F17"/>
  <c r="D8" i="60"/>
  <c r="D16"/>
  <c r="D21"/>
  <c r="D25"/>
  <c r="D36"/>
  <c r="D47"/>
  <c r="C36"/>
  <c r="C46"/>
  <c r="E46"/>
  <c r="C8"/>
  <c r="C16"/>
  <c r="E16"/>
  <c r="C21"/>
  <c r="C25"/>
  <c r="D21" i="57"/>
  <c r="E21"/>
  <c r="E16" i="63"/>
  <c r="D22" i="62"/>
  <c r="E22"/>
  <c r="C7" i="61"/>
  <c r="C14"/>
  <c r="D7"/>
  <c r="D14"/>
  <c r="C21"/>
  <c r="D21"/>
  <c r="C39"/>
  <c r="D51"/>
  <c r="D57"/>
  <c r="C62"/>
  <c r="D62"/>
  <c r="F92"/>
  <c r="F87"/>
  <c r="C105"/>
  <c r="D108"/>
  <c r="D105"/>
  <c r="E105"/>
  <c r="F105"/>
  <c r="F118"/>
  <c r="E5" i="60"/>
  <c r="E6"/>
  <c r="E7"/>
  <c r="E9"/>
  <c r="E10"/>
  <c r="E11"/>
  <c r="E12"/>
  <c r="E13"/>
  <c r="E14"/>
  <c r="E15"/>
  <c r="E17"/>
  <c r="E18"/>
  <c r="E19"/>
  <c r="E20"/>
  <c r="E22"/>
  <c r="E23"/>
  <c r="E24"/>
  <c r="E26"/>
  <c r="E27"/>
  <c r="E29"/>
  <c r="E30"/>
  <c r="E31"/>
  <c r="E36"/>
  <c r="E32"/>
  <c r="E33"/>
  <c r="E34"/>
  <c r="E35"/>
  <c r="E37"/>
  <c r="E38"/>
  <c r="E39"/>
  <c r="E40"/>
  <c r="E41"/>
  <c r="E42"/>
  <c r="E43"/>
  <c r="E44"/>
  <c r="E45"/>
  <c r="E7" i="58"/>
  <c r="I7"/>
  <c r="E8"/>
  <c r="E9"/>
  <c r="I8"/>
  <c r="I9"/>
  <c r="C9"/>
  <c r="D9"/>
  <c r="F9"/>
  <c r="G9"/>
  <c r="H9"/>
  <c r="E7" i="57"/>
  <c r="E8"/>
  <c r="C9"/>
  <c r="D9"/>
  <c r="E10"/>
  <c r="E11"/>
  <c r="C12"/>
  <c r="D12"/>
  <c r="E14"/>
  <c r="E15"/>
  <c r="E16"/>
  <c r="E17"/>
  <c r="E18"/>
  <c r="E19"/>
  <c r="E20"/>
  <c r="E22"/>
  <c r="E23"/>
  <c r="E24"/>
  <c r="E25"/>
  <c r="B12" i="56"/>
  <c r="C12"/>
  <c r="D12"/>
  <c r="E12"/>
  <c r="F12"/>
  <c r="B22"/>
  <c r="C22"/>
  <c r="D22"/>
  <c r="E22"/>
  <c r="F22"/>
  <c r="E86" i="2"/>
  <c r="D86"/>
  <c r="C86"/>
  <c r="K14" i="23"/>
  <c r="K15"/>
  <c r="K12"/>
  <c r="E12"/>
  <c r="F12"/>
  <c r="G12"/>
  <c r="H12"/>
  <c r="I12"/>
  <c r="J12"/>
  <c r="K13"/>
  <c r="D12"/>
  <c r="E121" i="3"/>
  <c r="D121"/>
  <c r="E43" i="9"/>
  <c r="C8" i="26"/>
  <c r="C29"/>
  <c r="D8"/>
  <c r="D29"/>
  <c r="E5" i="24"/>
  <c r="F5"/>
  <c r="G5"/>
  <c r="H5"/>
  <c r="E10"/>
  <c r="F10"/>
  <c r="G10"/>
  <c r="H10"/>
  <c r="E15"/>
  <c r="F15"/>
  <c r="G15"/>
  <c r="D5" i="23"/>
  <c r="F5"/>
  <c r="G5"/>
  <c r="H5"/>
  <c r="H20"/>
  <c r="I5"/>
  <c r="J5"/>
  <c r="K6"/>
  <c r="K7"/>
  <c r="D8"/>
  <c r="F8"/>
  <c r="G8"/>
  <c r="H8"/>
  <c r="I8"/>
  <c r="J8"/>
  <c r="K9"/>
  <c r="K10"/>
  <c r="K11"/>
  <c r="D16"/>
  <c r="F16"/>
  <c r="G16"/>
  <c r="H16"/>
  <c r="I16"/>
  <c r="I20"/>
  <c r="J16"/>
  <c r="K17"/>
  <c r="D18"/>
  <c r="E18"/>
  <c r="F18"/>
  <c r="G18"/>
  <c r="H18"/>
  <c r="I18"/>
  <c r="J18"/>
  <c r="K19"/>
  <c r="C8" i="54"/>
  <c r="D8"/>
  <c r="E8"/>
  <c r="C15"/>
  <c r="C7"/>
  <c r="D15"/>
  <c r="E15"/>
  <c r="C22"/>
  <c r="D22"/>
  <c r="E22"/>
  <c r="C30"/>
  <c r="D30"/>
  <c r="E30"/>
  <c r="C31"/>
  <c r="D31"/>
  <c r="E31"/>
  <c r="C34"/>
  <c r="C33"/>
  <c r="D34"/>
  <c r="E34"/>
  <c r="C37"/>
  <c r="D37"/>
  <c r="D33"/>
  <c r="D29"/>
  <c r="E37"/>
  <c r="E33"/>
  <c r="E29"/>
  <c r="C40"/>
  <c r="C67"/>
  <c r="D40"/>
  <c r="D67"/>
  <c r="E40"/>
  <c r="C51"/>
  <c r="D51"/>
  <c r="E51"/>
  <c r="C57"/>
  <c r="C62"/>
  <c r="D62"/>
  <c r="E62"/>
  <c r="C68"/>
  <c r="D68"/>
  <c r="E68"/>
  <c r="C73"/>
  <c r="D73"/>
  <c r="E73"/>
  <c r="D82"/>
  <c r="D85"/>
  <c r="C91"/>
  <c r="D91"/>
  <c r="D121"/>
  <c r="D131"/>
  <c r="E91"/>
  <c r="E121"/>
  <c r="E131"/>
  <c r="C109"/>
  <c r="C112"/>
  <c r="D112"/>
  <c r="D109"/>
  <c r="E112"/>
  <c r="E109"/>
  <c r="C122"/>
  <c r="C127"/>
  <c r="C130"/>
  <c r="D122"/>
  <c r="E122"/>
  <c r="E127"/>
  <c r="E130"/>
  <c r="D127"/>
  <c r="D130"/>
  <c r="C8" i="49"/>
  <c r="D8"/>
  <c r="E8"/>
  <c r="C15"/>
  <c r="C7"/>
  <c r="D15"/>
  <c r="E15"/>
  <c r="C22"/>
  <c r="C67"/>
  <c r="D22"/>
  <c r="E22"/>
  <c r="C30"/>
  <c r="D30"/>
  <c r="E30"/>
  <c r="C31"/>
  <c r="D31"/>
  <c r="E31"/>
  <c r="C34"/>
  <c r="D34"/>
  <c r="E34"/>
  <c r="C37"/>
  <c r="C33"/>
  <c r="C29"/>
  <c r="D37"/>
  <c r="D33"/>
  <c r="E37"/>
  <c r="E33"/>
  <c r="C40"/>
  <c r="D40"/>
  <c r="E40"/>
  <c r="C51"/>
  <c r="D51"/>
  <c r="E51"/>
  <c r="C57"/>
  <c r="D57"/>
  <c r="E57"/>
  <c r="C62"/>
  <c r="D62"/>
  <c r="E62"/>
  <c r="C68"/>
  <c r="D68"/>
  <c r="E68"/>
  <c r="C73"/>
  <c r="D73"/>
  <c r="E73"/>
  <c r="C77"/>
  <c r="C82"/>
  <c r="C85"/>
  <c r="D77"/>
  <c r="D82"/>
  <c r="D85"/>
  <c r="E77"/>
  <c r="E82"/>
  <c r="E85"/>
  <c r="D91"/>
  <c r="E91"/>
  <c r="E121"/>
  <c r="C96"/>
  <c r="C91"/>
  <c r="C112"/>
  <c r="C109"/>
  <c r="D112"/>
  <c r="D109"/>
  <c r="E112"/>
  <c r="E109"/>
  <c r="C122"/>
  <c r="C127"/>
  <c r="C130"/>
  <c r="D122"/>
  <c r="D127"/>
  <c r="D130"/>
  <c r="E122"/>
  <c r="E127"/>
  <c r="E130"/>
  <c r="C8" i="43"/>
  <c r="D8"/>
  <c r="E8"/>
  <c r="C15"/>
  <c r="C7"/>
  <c r="D15"/>
  <c r="E15"/>
  <c r="E7"/>
  <c r="C22"/>
  <c r="D22"/>
  <c r="E22"/>
  <c r="E40"/>
  <c r="C30"/>
  <c r="D30"/>
  <c r="E30"/>
  <c r="C31"/>
  <c r="D31"/>
  <c r="E31"/>
  <c r="C34"/>
  <c r="D34"/>
  <c r="E34"/>
  <c r="C37"/>
  <c r="C33"/>
  <c r="C29"/>
  <c r="D37"/>
  <c r="D33"/>
  <c r="E37"/>
  <c r="C40"/>
  <c r="D40"/>
  <c r="C51"/>
  <c r="D51"/>
  <c r="E51"/>
  <c r="C57"/>
  <c r="D57"/>
  <c r="E57"/>
  <c r="C62"/>
  <c r="D62"/>
  <c r="E62"/>
  <c r="C68"/>
  <c r="D68"/>
  <c r="E68"/>
  <c r="C73"/>
  <c r="D73"/>
  <c r="E73"/>
  <c r="C77"/>
  <c r="C82"/>
  <c r="C85"/>
  <c r="D77"/>
  <c r="D82"/>
  <c r="D85"/>
  <c r="E77"/>
  <c r="E82"/>
  <c r="E85"/>
  <c r="D91"/>
  <c r="D121"/>
  <c r="D131"/>
  <c r="E91"/>
  <c r="E121"/>
  <c r="E131"/>
  <c r="C96"/>
  <c r="C91"/>
  <c r="C112"/>
  <c r="C109"/>
  <c r="D112"/>
  <c r="D109"/>
  <c r="E112"/>
  <c r="E109"/>
  <c r="C122"/>
  <c r="C127"/>
  <c r="C130"/>
  <c r="D122"/>
  <c r="D127"/>
  <c r="D130"/>
  <c r="E122"/>
  <c r="E127"/>
  <c r="E130"/>
  <c r="E15" i="44"/>
  <c r="E7"/>
  <c r="C8"/>
  <c r="D8"/>
  <c r="E8"/>
  <c r="C15"/>
  <c r="D15"/>
  <c r="C22"/>
  <c r="D22"/>
  <c r="E22"/>
  <c r="E40"/>
  <c r="E67"/>
  <c r="C30"/>
  <c r="D30"/>
  <c r="E30"/>
  <c r="C31"/>
  <c r="D31"/>
  <c r="E31"/>
  <c r="C34"/>
  <c r="D34"/>
  <c r="D33"/>
  <c r="E34"/>
  <c r="C37"/>
  <c r="C33"/>
  <c r="D37"/>
  <c r="E37"/>
  <c r="E33"/>
  <c r="C40"/>
  <c r="D40"/>
  <c r="C51"/>
  <c r="D51"/>
  <c r="E51"/>
  <c r="C57"/>
  <c r="C62"/>
  <c r="D62"/>
  <c r="E62"/>
  <c r="C68"/>
  <c r="D68"/>
  <c r="E68"/>
  <c r="C73"/>
  <c r="D73"/>
  <c r="E73"/>
  <c r="C91"/>
  <c r="D91"/>
  <c r="E91"/>
  <c r="E121"/>
  <c r="E131"/>
  <c r="C112"/>
  <c r="C109"/>
  <c r="D112"/>
  <c r="D109"/>
  <c r="E112"/>
  <c r="E109"/>
  <c r="C122"/>
  <c r="C127"/>
  <c r="C130"/>
  <c r="D122"/>
  <c r="D127"/>
  <c r="D130"/>
  <c r="E122"/>
  <c r="E127"/>
  <c r="E130"/>
  <c r="C8" i="47"/>
  <c r="C7"/>
  <c r="D8"/>
  <c r="E8"/>
  <c r="C15"/>
  <c r="D15"/>
  <c r="D7"/>
  <c r="E15"/>
  <c r="E7"/>
  <c r="C22"/>
  <c r="D22"/>
  <c r="E22"/>
  <c r="C30"/>
  <c r="D30"/>
  <c r="E30"/>
  <c r="C31"/>
  <c r="D31"/>
  <c r="E31"/>
  <c r="C34"/>
  <c r="C33"/>
  <c r="C29"/>
  <c r="C67"/>
  <c r="C81"/>
  <c r="D34"/>
  <c r="E34"/>
  <c r="C37"/>
  <c r="D37"/>
  <c r="E37"/>
  <c r="E33"/>
  <c r="C40"/>
  <c r="D40"/>
  <c r="E40"/>
  <c r="C51"/>
  <c r="D51"/>
  <c r="E51"/>
  <c r="C57"/>
  <c r="D57"/>
  <c r="E57"/>
  <c r="C62"/>
  <c r="D62"/>
  <c r="E62"/>
  <c r="C68"/>
  <c r="D68"/>
  <c r="E68"/>
  <c r="C73"/>
  <c r="C77"/>
  <c r="C80"/>
  <c r="D73"/>
  <c r="E73"/>
  <c r="E77"/>
  <c r="E80"/>
  <c r="C91"/>
  <c r="C86"/>
  <c r="C115"/>
  <c r="C126"/>
  <c r="D91"/>
  <c r="D86"/>
  <c r="E91"/>
  <c r="E86"/>
  <c r="E115"/>
  <c r="C106"/>
  <c r="C103"/>
  <c r="D106"/>
  <c r="D103"/>
  <c r="D115"/>
  <c r="D126"/>
  <c r="E106"/>
  <c r="E103"/>
  <c r="C116"/>
  <c r="C122"/>
  <c r="D116"/>
  <c r="D122"/>
  <c r="D125"/>
  <c r="E116"/>
  <c r="E122"/>
  <c r="E125"/>
  <c r="C125"/>
  <c r="C8" i="39"/>
  <c r="D8"/>
  <c r="D15"/>
  <c r="D22"/>
  <c r="D34"/>
  <c r="D33"/>
  <c r="D29"/>
  <c r="D65"/>
  <c r="D79"/>
  <c r="D31"/>
  <c r="D39"/>
  <c r="D61"/>
  <c r="E8"/>
  <c r="C15"/>
  <c r="C7"/>
  <c r="E15"/>
  <c r="E7"/>
  <c r="C22"/>
  <c r="E22"/>
  <c r="C30"/>
  <c r="D30"/>
  <c r="E30"/>
  <c r="C31"/>
  <c r="C34"/>
  <c r="C33"/>
  <c r="C29"/>
  <c r="C65"/>
  <c r="E31"/>
  <c r="E34"/>
  <c r="E33"/>
  <c r="C39"/>
  <c r="E39"/>
  <c r="C50"/>
  <c r="D50"/>
  <c r="E50"/>
  <c r="C56"/>
  <c r="D56"/>
  <c r="E56"/>
  <c r="E61"/>
  <c r="C66"/>
  <c r="D66"/>
  <c r="E66"/>
  <c r="C71"/>
  <c r="C75"/>
  <c r="C78"/>
  <c r="D71"/>
  <c r="E71"/>
  <c r="D75"/>
  <c r="D78"/>
  <c r="C89"/>
  <c r="C84"/>
  <c r="C113"/>
  <c r="C124"/>
  <c r="C101"/>
  <c r="C114"/>
  <c r="C120"/>
  <c r="C123"/>
  <c r="D89"/>
  <c r="D84"/>
  <c r="E101"/>
  <c r="D101"/>
  <c r="D114"/>
  <c r="D120"/>
  <c r="D123"/>
  <c r="E114"/>
  <c r="E120"/>
  <c r="E123"/>
  <c r="C8" i="40"/>
  <c r="D8"/>
  <c r="E8"/>
  <c r="C15"/>
  <c r="C7"/>
  <c r="D15"/>
  <c r="D7"/>
  <c r="E15"/>
  <c r="C51"/>
  <c r="D51"/>
  <c r="E51"/>
  <c r="C57"/>
  <c r="D57"/>
  <c r="E57"/>
  <c r="C62"/>
  <c r="D62"/>
  <c r="E62"/>
  <c r="C67"/>
  <c r="C76"/>
  <c r="C79"/>
  <c r="D67"/>
  <c r="D76"/>
  <c r="D79"/>
  <c r="E67"/>
  <c r="E76"/>
  <c r="E79"/>
  <c r="C102"/>
  <c r="C115"/>
  <c r="C122"/>
  <c r="C125"/>
  <c r="D85"/>
  <c r="D102"/>
  <c r="D115"/>
  <c r="D122"/>
  <c r="D125"/>
  <c r="E85"/>
  <c r="E102"/>
  <c r="E115"/>
  <c r="E122"/>
  <c r="E125"/>
  <c r="G11" i="10"/>
  <c r="G12"/>
  <c r="G13"/>
  <c r="G14"/>
  <c r="G15"/>
  <c r="G16"/>
  <c r="G17"/>
  <c r="G18"/>
  <c r="G19"/>
  <c r="G20"/>
  <c r="G21"/>
  <c r="G22"/>
  <c r="G23"/>
  <c r="B24"/>
  <c r="D24"/>
  <c r="E24"/>
  <c r="F24"/>
  <c r="G6" i="9"/>
  <c r="G7"/>
  <c r="G8"/>
  <c r="G9"/>
  <c r="G10"/>
  <c r="G13"/>
  <c r="G11"/>
  <c r="G12"/>
  <c r="G14"/>
  <c r="G18"/>
  <c r="G19"/>
  <c r="G26"/>
  <c r="D43"/>
  <c r="G8" i="7"/>
  <c r="G18"/>
  <c r="C34"/>
  <c r="H8"/>
  <c r="H18"/>
  <c r="I8"/>
  <c r="I18"/>
  <c r="I32"/>
  <c r="I33"/>
  <c r="I31"/>
  <c r="C18"/>
  <c r="D18"/>
  <c r="E18"/>
  <c r="C19"/>
  <c r="C31"/>
  <c r="C32"/>
  <c r="C33"/>
  <c r="D19"/>
  <c r="D31"/>
  <c r="E19"/>
  <c r="C22"/>
  <c r="D22"/>
  <c r="E22"/>
  <c r="G31"/>
  <c r="H31"/>
  <c r="H18" i="6"/>
  <c r="H28"/>
  <c r="I18"/>
  <c r="C18"/>
  <c r="D18"/>
  <c r="E18"/>
  <c r="I28"/>
  <c r="G18"/>
  <c r="C19"/>
  <c r="C28"/>
  <c r="D19"/>
  <c r="C22"/>
  <c r="E22"/>
  <c r="G28"/>
  <c r="C6" i="5"/>
  <c r="C7"/>
  <c r="D7"/>
  <c r="D6"/>
  <c r="E7"/>
  <c r="E6"/>
  <c r="C13"/>
  <c r="D13"/>
  <c r="E13"/>
  <c r="C20"/>
  <c r="D20"/>
  <c r="E20"/>
  <c r="C28"/>
  <c r="D28"/>
  <c r="E28"/>
  <c r="C29"/>
  <c r="D29"/>
  <c r="E29"/>
  <c r="C32"/>
  <c r="D32"/>
  <c r="E32"/>
  <c r="E31"/>
  <c r="C35"/>
  <c r="C34"/>
  <c r="D35"/>
  <c r="E35"/>
  <c r="E34"/>
  <c r="C38"/>
  <c r="C42"/>
  <c r="D42"/>
  <c r="D34"/>
  <c r="D38"/>
  <c r="E42"/>
  <c r="E38"/>
  <c r="D49"/>
  <c r="C50"/>
  <c r="C49"/>
  <c r="D50"/>
  <c r="E50"/>
  <c r="E49"/>
  <c r="C55"/>
  <c r="C69"/>
  <c r="C66"/>
  <c r="C74"/>
  <c r="C77"/>
  <c r="D55"/>
  <c r="E55"/>
  <c r="E69"/>
  <c r="E66"/>
  <c r="E74"/>
  <c r="E77"/>
  <c r="E78"/>
  <c r="C60"/>
  <c r="D60"/>
  <c r="E60"/>
  <c r="D69"/>
  <c r="D66"/>
  <c r="D74"/>
  <c r="D77"/>
  <c r="D78"/>
  <c r="C71"/>
  <c r="D71"/>
  <c r="E71"/>
  <c r="E84"/>
  <c r="C89"/>
  <c r="C84"/>
  <c r="C113"/>
  <c r="C123"/>
  <c r="D89"/>
  <c r="D84"/>
  <c r="D113"/>
  <c r="D123"/>
  <c r="E89"/>
  <c r="C101"/>
  <c r="D101"/>
  <c r="C104"/>
  <c r="D104"/>
  <c r="E104"/>
  <c r="E101"/>
  <c r="C114"/>
  <c r="C119"/>
  <c r="C122"/>
  <c r="D114"/>
  <c r="E114"/>
  <c r="D119"/>
  <c r="D122"/>
  <c r="E119"/>
  <c r="E122"/>
  <c r="C7" i="4"/>
  <c r="C6"/>
  <c r="D7"/>
  <c r="D6"/>
  <c r="E7"/>
  <c r="E6"/>
  <c r="C13"/>
  <c r="D13"/>
  <c r="E13"/>
  <c r="C20"/>
  <c r="D20"/>
  <c r="E20"/>
  <c r="C28"/>
  <c r="D28"/>
  <c r="E28"/>
  <c r="C29"/>
  <c r="C27"/>
  <c r="D29"/>
  <c r="E29"/>
  <c r="E32"/>
  <c r="C32"/>
  <c r="C31"/>
  <c r="D32"/>
  <c r="D31"/>
  <c r="C35"/>
  <c r="D35"/>
  <c r="E35"/>
  <c r="E31"/>
  <c r="E27"/>
  <c r="C38"/>
  <c r="C63"/>
  <c r="C76"/>
  <c r="D38"/>
  <c r="E38"/>
  <c r="C49"/>
  <c r="D49"/>
  <c r="E49"/>
  <c r="C55"/>
  <c r="C67"/>
  <c r="C64"/>
  <c r="C72"/>
  <c r="C75"/>
  <c r="D55"/>
  <c r="E55"/>
  <c r="C59"/>
  <c r="D59"/>
  <c r="E59"/>
  <c r="E64"/>
  <c r="D67"/>
  <c r="D64"/>
  <c r="C69"/>
  <c r="D69"/>
  <c r="E69"/>
  <c r="C87"/>
  <c r="C82"/>
  <c r="C111"/>
  <c r="C121"/>
  <c r="D87"/>
  <c r="D82"/>
  <c r="D111"/>
  <c r="D121"/>
  <c r="D112"/>
  <c r="E87"/>
  <c r="E82"/>
  <c r="C102"/>
  <c r="C99"/>
  <c r="D102"/>
  <c r="D99"/>
  <c r="E102"/>
  <c r="E99"/>
  <c r="C112"/>
  <c r="C6" i="3"/>
  <c r="D6"/>
  <c r="E6"/>
  <c r="C13"/>
  <c r="D13"/>
  <c r="E13"/>
  <c r="C19"/>
  <c r="D19"/>
  <c r="E19"/>
  <c r="C36"/>
  <c r="C54"/>
  <c r="C67"/>
  <c r="D54"/>
  <c r="E54"/>
  <c r="E59"/>
  <c r="E64"/>
  <c r="E73"/>
  <c r="E76"/>
  <c r="C59"/>
  <c r="D59"/>
  <c r="D64"/>
  <c r="D73"/>
  <c r="C64"/>
  <c r="C73"/>
  <c r="C76"/>
  <c r="D76"/>
  <c r="C83"/>
  <c r="D83"/>
  <c r="E83"/>
  <c r="C103"/>
  <c r="C100"/>
  <c r="D103"/>
  <c r="E103"/>
  <c r="E100"/>
  <c r="C113"/>
  <c r="D113"/>
  <c r="E113"/>
  <c r="C121"/>
  <c r="C7" i="2"/>
  <c r="D7"/>
  <c r="D6"/>
  <c r="F6"/>
  <c r="F8"/>
  <c r="F9"/>
  <c r="F10"/>
  <c r="F11"/>
  <c r="F12"/>
  <c r="C14"/>
  <c r="D14"/>
  <c r="F14"/>
  <c r="E14"/>
  <c r="E6"/>
  <c r="F19"/>
  <c r="C21"/>
  <c r="D21"/>
  <c r="E21"/>
  <c r="F29"/>
  <c r="F30"/>
  <c r="F31"/>
  <c r="F33"/>
  <c r="F34"/>
  <c r="F37"/>
  <c r="C38"/>
  <c r="E38"/>
  <c r="F40"/>
  <c r="F43"/>
  <c r="F44"/>
  <c r="C50"/>
  <c r="D50"/>
  <c r="E50"/>
  <c r="C56"/>
  <c r="D56"/>
  <c r="E56"/>
  <c r="C61"/>
  <c r="D61"/>
  <c r="E61"/>
  <c r="D76"/>
  <c r="D79"/>
  <c r="F73"/>
  <c r="F75"/>
  <c r="E76"/>
  <c r="E79"/>
  <c r="F87"/>
  <c r="F88"/>
  <c r="F89"/>
  <c r="F90"/>
  <c r="F92"/>
  <c r="F96"/>
  <c r="F101"/>
  <c r="C103"/>
  <c r="C115"/>
  <c r="F104"/>
  <c r="D103"/>
  <c r="D115"/>
  <c r="C116"/>
  <c r="C124"/>
  <c r="D116"/>
  <c r="D124"/>
  <c r="E116"/>
  <c r="F121"/>
  <c r="E124"/>
  <c r="E29" i="39"/>
  <c r="E65"/>
  <c r="E103" i="2"/>
  <c r="F103"/>
  <c r="F72"/>
  <c r="F32"/>
  <c r="D72" i="4"/>
  <c r="D75"/>
  <c r="D31" i="5"/>
  <c r="E31" i="7"/>
  <c r="D7" i="44"/>
  <c r="C76" i="2"/>
  <c r="C79"/>
  <c r="G24" i="10"/>
  <c r="D33" i="47"/>
  <c r="D29"/>
  <c r="E7" i="49"/>
  <c r="D7"/>
  <c r="C7" i="44"/>
  <c r="C29" i="54"/>
  <c r="C29" i="44"/>
  <c r="E131" i="49"/>
  <c r="K16" i="23"/>
  <c r="I29" i="6"/>
  <c r="I30"/>
  <c r="G29"/>
  <c r="G30"/>
  <c r="F91" i="2"/>
  <c r="D27" i="5"/>
  <c r="D7" i="43"/>
  <c r="H32" i="7"/>
  <c r="H33"/>
  <c r="E7" i="54"/>
  <c r="C31" i="5"/>
  <c r="C27"/>
  <c r="C65"/>
  <c r="C78"/>
  <c r="D7" i="39"/>
  <c r="D121" i="44"/>
  <c r="D131"/>
  <c r="E29" i="49"/>
  <c r="E67"/>
  <c r="E86"/>
  <c r="D7" i="54"/>
  <c r="K8" i="23"/>
  <c r="K5"/>
  <c r="F11" i="68"/>
  <c r="C76" i="72"/>
  <c r="C79"/>
  <c r="D77" i="47"/>
  <c r="D80"/>
  <c r="E29" i="44"/>
  <c r="D29" i="49"/>
  <c r="D67"/>
  <c r="D86"/>
  <c r="K18" i="23"/>
  <c r="F20"/>
  <c r="K20"/>
  <c r="E21" i="60"/>
  <c r="C77" i="61"/>
  <c r="C6"/>
  <c r="C13" i="57"/>
  <c r="E13"/>
  <c r="E9"/>
  <c r="D13"/>
  <c r="C121" i="44"/>
  <c r="C131"/>
  <c r="D66" i="72"/>
  <c r="C7"/>
  <c r="E7"/>
  <c r="E66" i="40"/>
  <c r="E7"/>
  <c r="G17" i="67"/>
  <c r="H19" i="70"/>
  <c r="D19"/>
  <c r="E63" i="4"/>
  <c r="E76"/>
  <c r="G34" i="7"/>
  <c r="C86" i="49"/>
  <c r="C79" i="39"/>
  <c r="E126" i="47"/>
  <c r="C63" i="3"/>
  <c r="C67" i="44"/>
  <c r="C121" i="43"/>
  <c r="C131"/>
  <c r="E33"/>
  <c r="E67" i="54"/>
  <c r="E20" i="23"/>
  <c r="E72" i="4"/>
  <c r="E75"/>
  <c r="D113" i="39"/>
  <c r="D124"/>
  <c r="E29" i="47"/>
  <c r="E29" i="43"/>
  <c r="E67"/>
  <c r="E86"/>
  <c r="D121" i="49"/>
  <c r="D131"/>
  <c r="C121" i="54"/>
  <c r="C131"/>
  <c r="D20" i="23"/>
  <c r="D27" i="4"/>
  <c r="D63"/>
  <c r="D76"/>
  <c r="E75" i="39"/>
  <c r="E78"/>
  <c r="E79"/>
  <c r="E67" i="47"/>
  <c r="E81"/>
  <c r="D29" i="43"/>
  <c r="D67"/>
  <c r="D86"/>
  <c r="C67"/>
  <c r="C86"/>
  <c r="G20" i="23"/>
  <c r="D66" i="2"/>
  <c r="E113" i="5"/>
  <c r="E123"/>
  <c r="E27"/>
  <c r="D67" i="47"/>
  <c r="D81"/>
  <c r="D29" i="44"/>
  <c r="D67"/>
  <c r="C121" i="49"/>
  <c r="C131"/>
  <c r="J20" i="23"/>
  <c r="D6" i="61"/>
  <c r="G32" i="7"/>
  <c r="E35"/>
  <c r="D32"/>
  <c r="D33"/>
  <c r="I35"/>
  <c r="E34"/>
  <c r="I34"/>
  <c r="E32"/>
  <c r="E33"/>
  <c r="H34"/>
  <c r="H35"/>
  <c r="D35"/>
  <c r="D34"/>
  <c r="H29" i="6"/>
  <c r="H30"/>
  <c r="I31"/>
  <c r="E28"/>
  <c r="E29"/>
  <c r="E30"/>
  <c r="D28"/>
  <c r="D29"/>
  <c r="D30"/>
  <c r="C29"/>
  <c r="C30"/>
  <c r="G32"/>
  <c r="G31"/>
  <c r="C32"/>
  <c r="C31"/>
  <c r="E31"/>
  <c r="I32"/>
  <c r="D31"/>
  <c r="E32"/>
  <c r="H32"/>
  <c r="H31"/>
  <c r="E112" i="3"/>
  <c r="E122"/>
  <c r="C112"/>
  <c r="C122"/>
  <c r="D112"/>
  <c r="D122"/>
  <c r="C77"/>
  <c r="E63"/>
  <c r="E77"/>
  <c r="D63"/>
  <c r="D77"/>
  <c r="E111" i="4"/>
  <c r="E121"/>
  <c r="F79" i="2"/>
  <c r="F76"/>
  <c r="D80"/>
  <c r="F38"/>
  <c r="E66"/>
  <c r="E80"/>
  <c r="C66"/>
  <c r="C80"/>
  <c r="C6"/>
  <c r="F7"/>
  <c r="F124"/>
  <c r="D125"/>
  <c r="E115"/>
  <c r="E125"/>
  <c r="C125"/>
  <c r="F86"/>
  <c r="D129"/>
  <c r="C35" i="7"/>
  <c r="G35"/>
  <c r="G33"/>
  <c r="D32" i="6"/>
  <c r="F115" i="2"/>
  <c r="F125"/>
  <c r="F80"/>
  <c r="C129"/>
  <c r="E129"/>
  <c r="F66"/>
  <c r="D67" i="61"/>
  <c r="D81"/>
  <c r="E6"/>
  <c r="F117"/>
  <c r="F128"/>
  <c r="D117"/>
  <c r="D128"/>
  <c r="E81"/>
  <c r="F67"/>
  <c r="F81"/>
  <c r="E132"/>
  <c r="C67"/>
  <c r="C132"/>
  <c r="F6"/>
  <c r="E25" i="60"/>
  <c r="D28"/>
  <c r="D48"/>
  <c r="C47"/>
  <c r="E47"/>
  <c r="C28"/>
  <c r="C48"/>
  <c r="E8"/>
  <c r="E12" i="57"/>
  <c r="E86" i="44"/>
  <c r="D86"/>
  <c r="C86"/>
  <c r="E86" i="54"/>
  <c r="D86"/>
  <c r="C86"/>
  <c r="C114" i="72"/>
  <c r="C126"/>
  <c r="D114"/>
  <c r="D126"/>
  <c r="E114"/>
  <c r="E126"/>
  <c r="E80"/>
  <c r="C80"/>
  <c r="D80"/>
  <c r="D7"/>
  <c r="E114" i="40"/>
  <c r="E126"/>
  <c r="D114"/>
  <c r="D126"/>
  <c r="C114"/>
  <c r="C126"/>
  <c r="E80"/>
  <c r="C80"/>
  <c r="D66"/>
  <c r="D80"/>
  <c r="D132" i="61"/>
  <c r="F132"/>
  <c r="C81"/>
  <c r="E48" i="60"/>
  <c r="E28"/>
  <c r="E19" i="70"/>
  <c r="G19"/>
  <c r="F19"/>
  <c r="K6"/>
  <c r="K19"/>
  <c r="G17" i="66"/>
</calcChain>
</file>

<file path=xl/sharedStrings.xml><?xml version="1.0" encoding="utf-8"?>
<sst xmlns="http://schemas.openxmlformats.org/spreadsheetml/2006/main" count="4554" uniqueCount="1100">
  <si>
    <t xml:space="preserve">Hajdúsági-Nyírségi Pályázatkezelő Nonprofit Kft </t>
  </si>
  <si>
    <t xml:space="preserve">Debreceni Hulladékgazdálkodási </t>
  </si>
  <si>
    <t>Vagyonkezelő Zrt</t>
  </si>
  <si>
    <t>Tervezett 
(E Ft)</t>
  </si>
  <si>
    <t>Tényleges 
(E Ft)</t>
  </si>
  <si>
    <t>közös hivatal működésének támogatása</t>
  </si>
  <si>
    <t>működési hozzájárulás</t>
  </si>
  <si>
    <t>orvosi ügyelet működésének támogatása</t>
  </si>
  <si>
    <t>Kistérségi társulásnak</t>
  </si>
  <si>
    <t>Működési célú támogatás AHB  Összesen:</t>
  </si>
  <si>
    <t>Köztestületi tűzoltóság</t>
  </si>
  <si>
    <t>Lovas járőrség</t>
  </si>
  <si>
    <t>Működési célú támogatás AHK  Összesen:</t>
  </si>
  <si>
    <t>7.sz tájékoztató tábla</t>
  </si>
  <si>
    <t xml:space="preserve">Vagyonkimutatás a könyvviteli mérlegben értékkel rendelkező eszközökről és forrásokról </t>
  </si>
  <si>
    <t>tárgyév</t>
  </si>
  <si>
    <t>2016.</t>
  </si>
  <si>
    <t>DAHUT</t>
  </si>
  <si>
    <t xml:space="preserve">    DAÖTT</t>
  </si>
  <si>
    <t>Europa Kapu ETT</t>
  </si>
  <si>
    <t>11738008-15375397</t>
  </si>
  <si>
    <t>Kokad Napközi Otthonos Óvoda</t>
  </si>
  <si>
    <t>11738008-15807078</t>
  </si>
  <si>
    <t>Kokad Községi Önkormányzat adósságot keletkeztető ügyletekből és kezességvállalásokból fennálló kötelezettségei</t>
  </si>
  <si>
    <t>adatok  forintban</t>
  </si>
  <si>
    <t>Évek</t>
  </si>
  <si>
    <t>Összesen
(6=3+4+5)</t>
  </si>
  <si>
    <t>ÖSSZES KÖTELEZETTSÉG</t>
  </si>
  <si>
    <t>Fejlesztések forrásösszetétele</t>
  </si>
  <si>
    <t>Fejlesztési cél leírása</t>
  </si>
  <si>
    <t>Fejlesztés várható kiadása</t>
  </si>
  <si>
    <t>önerő hitel</t>
  </si>
  <si>
    <t>önerő saját.bevét</t>
  </si>
  <si>
    <t>EU támogatás</t>
  </si>
  <si>
    <t>BM/közp.ktgvet.szerv</t>
  </si>
  <si>
    <t>bevételek összesen:</t>
  </si>
  <si>
    <t>ADÓSSÁGOT KELETKEZTETŐ ÜGYLETEK VÁRHATÓ EGYÜTTES ÖSSZEGE</t>
  </si>
  <si>
    <t>Többéves kihatással járó döntések számszerűsítése évenkénti bontásban és összesítve célok szerint</t>
  </si>
  <si>
    <t>Kötelezettség jogcíme</t>
  </si>
  <si>
    <t>Köt. váll.
éve</t>
  </si>
  <si>
    <t>2016 előtti kifizetés</t>
  </si>
  <si>
    <t>Kiadás vonzata évenként</t>
  </si>
  <si>
    <t>9=(4+5+6+7+8)</t>
  </si>
  <si>
    <t>Működési célú finanszírozási kiadások
(hiteltörlesztés, értékpapír vásárlás, stb.)</t>
  </si>
  <si>
    <t>Felhalmozási célú finanszírozási kiadások
(hiteltörlesztés, értékpapír vásárlás, stb.)</t>
  </si>
  <si>
    <t>Kölcsön visszafizetés</t>
  </si>
  <si>
    <t>Beruházási kiadások beruházásonként</t>
  </si>
  <si>
    <t>Felújítási kiadások felújításonként</t>
  </si>
  <si>
    <t>Egyéb (Pl.: garancia és kezességvállalás, stb.)</t>
  </si>
  <si>
    <t>Kokad Községi Önkormányzat saját bevételeinek részletezése az adósságot keletkeztető ügyletből származó tárgyévi fizetési kötelezettség megállapításához</t>
  </si>
  <si>
    <t>Bevételi jogcímek</t>
  </si>
  <si>
    <t>Helyi adók és települési adó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</si>
  <si>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</si>
  <si>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</si>
  <si>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</si>
  <si>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</si>
  <si>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ill.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</si>
  <si>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</si>
  <si>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</si>
  <si>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A központi költségvetésből támogatásként rendelkezésre bocsátott összeg</t>
  </si>
  <si>
    <t>Az önkormányzat által fel nem használt, de a következő évben jogszerűen felhasználható összeg</t>
  </si>
  <si>
    <t>Eltérés (=3-4-5)</t>
  </si>
  <si>
    <t>3. melléklet I.9. A települési önkormányzatok szociális célú tüzelőanyag vásárlásához kapcsolódó támogatása</t>
  </si>
  <si>
    <t>Az önkormányzat által a 2017. évben fel nem használt, de 2018. évben jogszerűen felhasználható összeg</t>
  </si>
  <si>
    <t>Ebből 2018. évben az előirt határidőig ténylegesen felhasznált</t>
  </si>
  <si>
    <t>Eltérés (fel nem használt) (=3-4)</t>
  </si>
  <si>
    <t>Összeg</t>
  </si>
  <si>
    <t xml:space="preserve"> A helyi önkormányzatok visszafizetési kötelezettsége, pótlólagos támogatása (Ávr. 111. §), és a jogtalan igénybevétele után fizetendő ügyleti kamata (Ávr. 112. §)</t>
  </si>
  <si>
    <t>B E V É T E L E K</t>
  </si>
  <si>
    <t>1. sz. táblázat</t>
  </si>
  <si>
    <t>Ezer forintban</t>
  </si>
  <si>
    <t>Sor-
szám</t>
  </si>
  <si>
    <t>Bevételi jogcím</t>
  </si>
  <si>
    <t>Eredeti előirányzat</t>
  </si>
  <si>
    <t>Módosított előirányzat</t>
  </si>
  <si>
    <t>Teljesítés</t>
  </si>
  <si>
    <t>1.</t>
  </si>
  <si>
    <t>2.</t>
  </si>
  <si>
    <t>3.</t>
  </si>
  <si>
    <t xml:space="preserve">4. </t>
  </si>
  <si>
    <t>5.</t>
  </si>
  <si>
    <t>6.</t>
  </si>
  <si>
    <t xml:space="preserve">7. </t>
  </si>
  <si>
    <t>8.</t>
  </si>
  <si>
    <t>10.</t>
  </si>
  <si>
    <t>11.</t>
  </si>
  <si>
    <t>12.</t>
  </si>
  <si>
    <t>13.</t>
  </si>
  <si>
    <t>14.</t>
  </si>
  <si>
    <t>K I A D Á S O K</t>
  </si>
  <si>
    <t>2. sz. táblázat</t>
  </si>
  <si>
    <t>Kiadási jogcím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</si>
  <si>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</si>
  <si>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</si>
  <si>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</si>
  <si>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</si>
  <si>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</si>
  <si>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Beruházások</t>
  </si>
  <si>
    <t>Felújítások</t>
  </si>
  <si>
    <t>Egyéb felhalmozási kiadások</t>
  </si>
  <si>
    <t>- Lakástámogatás</t>
  </si>
  <si>
    <t>4.</t>
  </si>
  <si>
    <t>7.</t>
  </si>
  <si>
    <t>9.</t>
  </si>
  <si>
    <t>KÖLTSÉGVETÉSI BEVÉTELEK ÉS KIADÁSOK EGYENLEGE</t>
  </si>
  <si>
    <t>3. sz. táblázat</t>
  </si>
  <si>
    <t>I. Működési célú bevételek és kiadások mérlege
(Önkormányzati szinten)</t>
  </si>
  <si>
    <t>Bevételek</t>
  </si>
  <si>
    <t>Kiadások</t>
  </si>
  <si>
    <t>Megnevezés</t>
  </si>
  <si>
    <t>Közhatalmi bevételek</t>
  </si>
  <si>
    <t>Személyi juttatások</t>
  </si>
  <si>
    <t xml:space="preserve">Dologi kiadások </t>
  </si>
  <si>
    <t>Költségvetési bevételek összesen (1+...+12)</t>
  </si>
  <si>
    <t>Költségvetési kiadások összesen (1+...+12)</t>
  </si>
  <si>
    <t>15.</t>
  </si>
  <si>
    <t>16.</t>
  </si>
  <si>
    <t>17.</t>
  </si>
  <si>
    <t>18.</t>
  </si>
  <si>
    <t>19.</t>
  </si>
  <si>
    <t>20.</t>
  </si>
  <si>
    <t>21.</t>
  </si>
  <si>
    <t>22.</t>
  </si>
  <si>
    <t>Működési célú finanszírozási kiadások összesen (14+...+21)</t>
  </si>
  <si>
    <t>23.</t>
  </si>
  <si>
    <t>Költségvetési és finanszírozási kiadások összesen (13+22)</t>
  </si>
  <si>
    <t>24.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</si>
  <si>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</si>
  <si>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</si>
  <si>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</si>
  <si>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</si>
  <si>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</si>
  <si>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</si>
  <si>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</si>
  <si>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</si>
  <si>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</si>
  <si>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II. Felhalmozási célú bevételek és kiadások mérlege
(Önkormányzati szinten)</t>
  </si>
  <si>
    <t xml:space="preserve">               - Felhalmozási célú pe.átadás államháztartáson kívül</t>
  </si>
  <si>
    <t>Költségvetési bevételek összesen:</t>
  </si>
  <si>
    <t>Költségvetési kiadások összesen:</t>
  </si>
  <si>
    <t>Hiány belső finanszírozás bevételei ( 14+…+18)</t>
  </si>
  <si>
    <t>Költségvetési maradvány igénybevétele</t>
  </si>
  <si>
    <t xml:space="preserve">Vállalkozási maradvány igénybevétele 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</si>
  <si>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</si>
  <si>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</si>
  <si>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</si>
  <si>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</si>
  <si>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Felhalmozási célú finanszírozási bevételek összesen
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</si>
  <si>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</si>
  <si>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</si>
  <si>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</si>
  <si>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29.</t>
  </si>
  <si>
    <t>BEVÉTEL ÖSSZESEN (27+28)</t>
  </si>
  <si>
    <t>KIADÁSOK ÖSSZESEN (27+28)</t>
  </si>
  <si>
    <t>30.</t>
  </si>
  <si>
    <t>31.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</si>
  <si>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</si>
  <si>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</si>
  <si>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</si>
  <si>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</si>
  <si>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7=(4+6)</t>
  </si>
  <si>
    <t>ÖSSZESEN:</t>
  </si>
  <si>
    <t>Felújítási kiadások előirányzata felújításonként</t>
  </si>
  <si>
    <t>Felújítás  megnevezése</t>
  </si>
  <si>
    <t>Források</t>
  </si>
  <si>
    <t>Összesen</t>
  </si>
  <si>
    <t>Saját erő</t>
  </si>
  <si>
    <t>- saját erőből központi támogatás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</si>
  <si>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</si>
  <si>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</si>
  <si>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</si>
  <si>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</si>
  <si>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</si>
  <si>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</si>
  <si>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</si>
  <si>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</si>
  <si>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Önkormányzat</t>
  </si>
  <si>
    <t>01</t>
  </si>
  <si>
    <t>Feladat megnevezése</t>
  </si>
  <si>
    <t>--------</t>
  </si>
  <si>
    <t>Előirányzat-csoport, kiemelt előirányzat megnevezése</t>
  </si>
  <si>
    <t>02</t>
  </si>
  <si>
    <t>03</t>
  </si>
  <si>
    <t>Sor-szám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</si>
  <si>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</si>
  <si>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</si>
  <si>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</si>
  <si>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</si>
  <si>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</si>
  <si>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</si>
  <si>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</si>
  <si>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</si>
  <si>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</si>
  <si>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</si>
  <si>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</si>
  <si>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</si>
  <si>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</si>
  <si>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</si>
  <si>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</si>
  <si>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</si>
  <si>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</si>
  <si>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</si>
  <si>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(1+6)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</si>
  <si>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</si>
  <si>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</si>
  <si>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</si>
  <si>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</si>
  <si>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</si>
  <si>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</si>
  <si>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</si>
  <si>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</si>
  <si>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</si>
  <si>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</si>
  <si>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</si>
  <si>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</si>
  <si>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</si>
  <si>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</si>
  <si>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</si>
  <si>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</si>
  <si>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</si>
  <si>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</si>
  <si>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</si>
  <si>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</si>
  <si>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</si>
  <si>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</si>
  <si>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</si>
  <si>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</si>
  <si>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</si>
  <si>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Sorszám</t>
  </si>
  <si>
    <t>Függő kötelezettségek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</si>
  <si>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</si>
  <si>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</si>
  <si>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</si>
  <si>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</si>
  <si>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</si>
  <si>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előző év</t>
  </si>
  <si>
    <t>Hajdú-Bihar Megyei Önkormányzatok Vízmű Zrt.</t>
  </si>
  <si>
    <t>LÉT.A.MED Zrt</t>
  </si>
  <si>
    <t>nemleges</t>
  </si>
  <si>
    <t>éven túli lejáratú működési hitel</t>
  </si>
  <si>
    <t>Nemleges</t>
  </si>
  <si>
    <t xml:space="preserve">                                 </t>
  </si>
  <si>
    <t>K1</t>
  </si>
  <si>
    <t>K2</t>
  </si>
  <si>
    <t>K3</t>
  </si>
  <si>
    <t>K4</t>
  </si>
  <si>
    <t>K5</t>
  </si>
  <si>
    <t xml:space="preserve"> - a K5-ből: - nemzetközi kötelezettségek</t>
  </si>
  <si>
    <t xml:space="preserve">   - elvonások és befizetések</t>
  </si>
  <si>
    <t xml:space="preserve">   - működési célú garancia-és kezességvállalásból származó kifizetés ÁHB</t>
  </si>
  <si>
    <t xml:space="preserve">   - Működési célú visszatérítendő támogatások , kölcsönök nyújtása ÁHB</t>
  </si>
  <si>
    <t xml:space="preserve">   - működési célú visszatérítendő támogatások, kölcsönök törlesztése ÁHB</t>
  </si>
  <si>
    <t xml:space="preserve">   - egyéb működési célú támogatások ÁHB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</si>
  <si>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</si>
  <si>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</si>
  <si>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</si>
  <si>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</si>
  <si>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</si>
  <si>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</si>
  <si>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</si>
  <si>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</si>
  <si>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</si>
  <si>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</si>
  <si>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</si>
  <si>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</si>
  <si>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 xml:space="preserve">   - működési célú garancia-és kezességvállalásból származó kifizetés ÁHK</t>
  </si>
  <si>
    <t xml:space="preserve">   - Működési célú visszatérítendő támogatások , kölcsönök nyújtása ÁHK</t>
  </si>
  <si>
    <t xml:space="preserve">   - árkiegészítések, ártámogatások</t>
  </si>
  <si>
    <t xml:space="preserve">   - kamattámogatások</t>
  </si>
  <si>
    <t xml:space="preserve">   - egyéb működési célú támogatások ÁHK</t>
  </si>
  <si>
    <t xml:space="preserve">   - tartalékok</t>
  </si>
  <si>
    <t>K6</t>
  </si>
  <si>
    <t>K7</t>
  </si>
  <si>
    <t>K8</t>
  </si>
  <si>
    <t>Egyéb felhalmozási célú kiadások</t>
  </si>
  <si>
    <t>K81</t>
  </si>
  <si>
    <t>K82</t>
  </si>
  <si>
    <t>K83</t>
  </si>
  <si>
    <t>K84</t>
  </si>
  <si>
    <t>K85</t>
  </si>
  <si>
    <t>K86</t>
  </si>
  <si>
    <t>K87</t>
  </si>
  <si>
    <t>K88</t>
  </si>
  <si>
    <t xml:space="preserve"> - Felhalmozási célú visszatérítendő támogatások, kölcsönök nyújtása ÁHB</t>
  </si>
  <si>
    <t>- Felhalmozási célú visszatérítendő kölcsönök törlesztése ÁHB</t>
  </si>
  <si>
    <t>- Egyéb felhalmozási célú támogatások ÁHB</t>
  </si>
  <si>
    <t>- Felhalmozási célú garancia-és kezességvállalásból származó kifizetés ÁHB</t>
  </si>
  <si>
    <t>- Felhalmozási célú visszatérítendő támogatások, kölcsönök nyújtása ÁHK</t>
  </si>
  <si>
    <t>- Egyéb felhalmozási célú támogatások ÁHK</t>
  </si>
  <si>
    <t>a K8-ból: Felhalmozási célú garancia-és kezességvállalásból származó kifizetés ÁHB</t>
  </si>
  <si>
    <r>
      <t xml:space="preserve">I. Működési költségvetés kiadásai </t>
    </r>
    <r>
      <rPr>
        <sz val="8"/>
        <rFont val="Times New Roman CE"/>
        <charset val="238"/>
      </rPr>
      <t>(K1-K5)</t>
    </r>
  </si>
  <si>
    <r>
      <t xml:space="preserve">II. Felhalmozási költségvetés kiadásai </t>
    </r>
    <r>
      <rPr>
        <sz val="8"/>
        <rFont val="Times New Roman CE"/>
        <charset val="238"/>
      </rPr>
      <t>(K6-K8)</t>
    </r>
  </si>
  <si>
    <t>KÖLTSÉGVETÉSI KIADÁSOK ÖSSZESEN (K1-K8)</t>
  </si>
  <si>
    <t>Rovat</t>
  </si>
  <si>
    <t>B111</t>
  </si>
  <si>
    <t>Helyi önkormányzatok működésének általános támogatása</t>
  </si>
  <si>
    <t>B112</t>
  </si>
  <si>
    <t>B113</t>
  </si>
  <si>
    <t>Települési önkormányzatok szociális,  gyermekjóléti és gyermekétkeztetési feladatainak támogatása</t>
  </si>
  <si>
    <t>B114</t>
  </si>
  <si>
    <t>Települési önkormányzatok kulturális feladatainak támogatása</t>
  </si>
  <si>
    <t>B115</t>
  </si>
  <si>
    <t>B116</t>
  </si>
  <si>
    <t>B12</t>
  </si>
  <si>
    <t>Elvonások és befizetések bevételei</t>
  </si>
  <si>
    <t>B13</t>
  </si>
  <si>
    <t>B14</t>
  </si>
  <si>
    <t>B15</t>
  </si>
  <si>
    <t>B16</t>
  </si>
  <si>
    <t>B21</t>
  </si>
  <si>
    <t>Felhalmozási célú önkormányzati támogatások</t>
  </si>
  <si>
    <t>B22</t>
  </si>
  <si>
    <t>B23</t>
  </si>
  <si>
    <t>B24</t>
  </si>
  <si>
    <t>B25</t>
  </si>
  <si>
    <t>B3</t>
  </si>
  <si>
    <t>Helyi adók  (B34+B351)</t>
  </si>
  <si>
    <t>B34</t>
  </si>
  <si>
    <t>- Vagyoni típusú adók</t>
  </si>
  <si>
    <t>B351</t>
  </si>
  <si>
    <t>B354</t>
  </si>
  <si>
    <t>Gépjárműadó</t>
  </si>
  <si>
    <t>B355</t>
  </si>
  <si>
    <t>Egyéb áruhasználati és szolgáltatási adók</t>
  </si>
  <si>
    <t>B36</t>
  </si>
  <si>
    <t>Egyéb közhatalmi bevételek</t>
  </si>
  <si>
    <t>B401</t>
  </si>
  <si>
    <t>Készletértékesítés ellenértéke</t>
  </si>
  <si>
    <t>B402</t>
  </si>
  <si>
    <t>Szolgáltatások ellenértéke</t>
  </si>
  <si>
    <t>B403</t>
  </si>
  <si>
    <t>Közvetített szolgáltatások értéke</t>
  </si>
  <si>
    <t>B404</t>
  </si>
  <si>
    <t>Tulajdonosi bevételek</t>
  </si>
  <si>
    <t>B405</t>
  </si>
  <si>
    <t>Ellátási díjak</t>
  </si>
  <si>
    <t>B406</t>
  </si>
  <si>
    <t xml:space="preserve">Kiszámlázott általános forgalmi adó </t>
  </si>
  <si>
    <t>B407</t>
  </si>
  <si>
    <t>Általános forgalmi adó visszatérítése</t>
  </si>
  <si>
    <t>B408</t>
  </si>
  <si>
    <t>Kamatbevételek</t>
  </si>
  <si>
    <t>B409</t>
  </si>
  <si>
    <t>Egyéb pénzügyi műveletek bevételei</t>
  </si>
  <si>
    <t>B410</t>
  </si>
  <si>
    <t>Egyéb működési bevételek</t>
  </si>
  <si>
    <t>Felhalmozási bevételek</t>
  </si>
  <si>
    <t>B51</t>
  </si>
  <si>
    <t>Immateriális javak értékesítése</t>
  </si>
  <si>
    <t>B52</t>
  </si>
  <si>
    <t>Ingatlanok értékesítése</t>
  </si>
  <si>
    <t>B53</t>
  </si>
  <si>
    <t>Egyéb tárgyi eszközök értékesítése</t>
  </si>
  <si>
    <t>B54</t>
  </si>
  <si>
    <t>Részesedések értékesítése</t>
  </si>
  <si>
    <t>B55</t>
  </si>
  <si>
    <t>Részesedések megszűnéséhez kapcsolódó bevételek</t>
  </si>
  <si>
    <t>B61</t>
  </si>
  <si>
    <t>Egyéb működési célú átvett pénzeszköz</t>
  </si>
  <si>
    <t>B71</t>
  </si>
  <si>
    <t>Egyéb felhalmozási célú átvett pénzeszköz</t>
  </si>
  <si>
    <t xml:space="preserve">Hitel-, kölcsönfelvétel államháztartáson kívülről  </t>
  </si>
  <si>
    <t>B8111</t>
  </si>
  <si>
    <t>Hosszú lejáratú  hitelek, kölcsönök felvétele</t>
  </si>
  <si>
    <t>B8112</t>
  </si>
  <si>
    <t>Likviditási célú  hitelek, kölcsönök felvétele pénzügyi vállalkozástól</t>
  </si>
  <si>
    <t>B8113</t>
  </si>
  <si>
    <t xml:space="preserve">    Rövid lejáratú  hitelek, kölcsönök felvétele</t>
  </si>
  <si>
    <t xml:space="preserve">Belföldi értékpapírok bevételei </t>
  </si>
  <si>
    <t xml:space="preserve">Maradvány igénybevétele </t>
  </si>
  <si>
    <t>B8131</t>
  </si>
  <si>
    <t>Előző év költségvetési maradványának igénybevétele</t>
  </si>
  <si>
    <t>B8132</t>
  </si>
  <si>
    <t>Előző év vállalkozási maradványának igénybevétele</t>
  </si>
  <si>
    <t>Adóssághoz nem kapcsolódó származékos ügyletek bevételei</t>
  </si>
  <si>
    <t>Önkormányzat működési támogatásai (B11)</t>
  </si>
  <si>
    <t>Települési önkormányzatok egyes köznevelési feladatainak támogatása</t>
  </si>
  <si>
    <t>Működési célú központosított előirányzatok</t>
  </si>
  <si>
    <t>Helyi önkormányzatok kiegészítő támogatásai</t>
  </si>
  <si>
    <t>Működési célú garancia- és kezességvállalásból megtérülések ÁHB</t>
  </si>
  <si>
    <t>Működési célú visszatérítendő támogatások, kölcsönök visszatérülése ÁHB</t>
  </si>
  <si>
    <t>Működési célú visszatérítendő támogatások, kölcsönök igénybevétele ÁHB</t>
  </si>
  <si>
    <t>Egyéb működési célú támogatások bevételei ÁHB</t>
  </si>
  <si>
    <t>Működési célú támogatások államháztartáson belülről (B12-B16)</t>
  </si>
  <si>
    <t>Felhalmozási célú támogatások államháztartáson belülről (B2)</t>
  </si>
  <si>
    <t>Felhalmozási célú garancia- és kezességvállalásból megtérülések ÁHB</t>
  </si>
  <si>
    <t>Felhalmozási célú visszatérítendő támogatások, kölcsönök visszatérülése ÁHB</t>
  </si>
  <si>
    <t>Felhalmozási célú visszatérítendő támogatások, kölcsönök igénybevétele ÁHB</t>
  </si>
  <si>
    <t>Egyéb felhalmozási célú támogatások bevételei ÁHB</t>
  </si>
  <si>
    <t xml:space="preserve">   - ebből magánszemélyek kommunális adója</t>
  </si>
  <si>
    <t xml:space="preserve">     - ebből helyi iparűzési  adó</t>
  </si>
  <si>
    <t xml:space="preserve">    - ebből talajterhelési díj</t>
  </si>
  <si>
    <t>B35</t>
  </si>
  <si>
    <t>- Termékek és szolgáltatások adói</t>
  </si>
  <si>
    <t xml:space="preserve"> Értékesítési és forgalmi adók </t>
  </si>
  <si>
    <t>Közhatalmi bevételek (B3)</t>
  </si>
  <si>
    <t>Működési bevételek (B4)</t>
  </si>
  <si>
    <t>Felhalmozási bevételek (B5)</t>
  </si>
  <si>
    <t>Működési célú garancia- és kezességvállalásból megtérülések ÁHK</t>
  </si>
  <si>
    <t>Működési célú visszatérítendő támogatások, kölcsönök visszatér. ÁHK</t>
  </si>
  <si>
    <t>B62</t>
  </si>
  <si>
    <t>B63</t>
  </si>
  <si>
    <t xml:space="preserve">          B63.-ból EU-s </t>
  </si>
  <si>
    <t>Működési célú átvett pénzeszközök (B6)</t>
  </si>
  <si>
    <t>Felhalm. célú garancia- és kezességvállalásból megtérülések ÁHK</t>
  </si>
  <si>
    <t>Felhalm. célú visszatérítendő támogatások, kölcsönök visszatér. ÁHK</t>
  </si>
  <si>
    <t>B72</t>
  </si>
  <si>
    <t>B73</t>
  </si>
  <si>
    <t xml:space="preserve">        B73.-ból EU-s </t>
  </si>
  <si>
    <t>Felhalmozási célú átvett pénzeszközök (B7)</t>
  </si>
  <si>
    <t>KÖLTSÉGVETÉSI BEVÉTELEK ÖSSZESEN: (B1-B7)</t>
  </si>
  <si>
    <t>FINANSZÍROZÁSI BEVÉTELEK ÖSSZESEN: (B8)</t>
  </si>
  <si>
    <t>B811</t>
  </si>
  <si>
    <t>B812</t>
  </si>
  <si>
    <t>B813</t>
  </si>
  <si>
    <t>B81</t>
  </si>
  <si>
    <t>Belföldi finanszírozás bevételei (B81)</t>
  </si>
  <si>
    <t>Külföldi finanszírozás bevételei (B82)</t>
  </si>
  <si>
    <t>Adóssághoz nem kapcsolódó származékos ügyletek bevételei (B83)</t>
  </si>
  <si>
    <t>K911</t>
  </si>
  <si>
    <t>Hitel, kölcsöntörlesztés államháztartáson kívülre</t>
  </si>
  <si>
    <t>K9111</t>
  </si>
  <si>
    <t>K9112</t>
  </si>
  <si>
    <t>K9113</t>
  </si>
  <si>
    <t>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</si>
  <si>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</si>
  <si>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</si>
  <si>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K912</t>
  </si>
  <si>
    <t>Belföldi értékpapírok kiadása</t>
  </si>
  <si>
    <t>Külföldi finanszírozás kiadásai (K92)</t>
  </si>
  <si>
    <t>Adóssághoz nem kapcsolódó származékos ügyletek kiadásai (K93)</t>
  </si>
  <si>
    <t>FINANSZÍROZÁSI KIADÁSOK ÖSSZESEN: (K9)</t>
  </si>
  <si>
    <t>B82</t>
  </si>
  <si>
    <t>B83</t>
  </si>
  <si>
    <t>KÖLTSÉGVETÉSI ÉS FINANSZÍROZÁSI BEVÉTELEK ÖSSZESEN: (9+10)</t>
  </si>
  <si>
    <t>Belföldi finanszírozás kiadásai (K91)</t>
  </si>
  <si>
    <t>K91</t>
  </si>
  <si>
    <t>K92</t>
  </si>
  <si>
    <t>K93</t>
  </si>
  <si>
    <t>KÖLTSÉGVETÉSI ÉS FINANSZÍROZÁSI KIADÁSOK ÖSSZESEN: (3+4)</t>
  </si>
  <si>
    <t xml:space="preserve">     ebből fejezeti kezelésű előir. EU-s progr. és azok hazai társfinansz.</t>
  </si>
  <si>
    <t>Költségvetési hiány, többlet ( költségvetési bevételek 9. sor - költségvetési kiadások 3. sor) (+/-)</t>
  </si>
  <si>
    <t>Önkormányzat működési támogatásai</t>
  </si>
  <si>
    <t>Működési célú támogatások ÁHB</t>
  </si>
  <si>
    <t>Működési bevételek</t>
  </si>
  <si>
    <t>Működési célú átvett pénzeszközök</t>
  </si>
  <si>
    <t>Hitel, kölcsön felvétel ÁHK</t>
  </si>
  <si>
    <t>Belföldi értékpapírok bevételei</t>
  </si>
  <si>
    <t>Külföldi finanszírozás bevételei</t>
  </si>
  <si>
    <t xml:space="preserve">         ebből helyi adók</t>
  </si>
  <si>
    <t xml:space="preserve">    </t>
  </si>
  <si>
    <t xml:space="preserve">                egyéb működési célú támogatás ÁHK</t>
  </si>
  <si>
    <t xml:space="preserve">                tartalékok</t>
  </si>
  <si>
    <t>Hitel, kölcsön törlesztése ÁHK</t>
  </si>
  <si>
    <t>Külföldi finanszírozás kiadásai</t>
  </si>
  <si>
    <t>Adóssághoz nem kapcsolódó származékos ügyletek kiadásai</t>
  </si>
  <si>
    <t>Felhalmozási célú támogatások ÁHB</t>
  </si>
  <si>
    <t xml:space="preserve">   ebből felhalmozási célú önkormányzati támogatások</t>
  </si>
  <si>
    <t xml:space="preserve">            fejezeti kezelésű előir. EU-s progr. És hazai társfinansz.</t>
  </si>
  <si>
    <t>Felhalmozási célú átvett pénzeszközök</t>
  </si>
  <si>
    <t>Hiány belső finanszírozás bevételei ( 15+16)</t>
  </si>
  <si>
    <t>Hiány külső finanszírozás bevételei (18+..+21)</t>
  </si>
  <si>
    <t>belföldi Értékpapírok bevételei</t>
  </si>
  <si>
    <t>Külföldi értékpapírok bevételei</t>
  </si>
  <si>
    <t xml:space="preserve">Hitel, kölcsön törlesztése </t>
  </si>
  <si>
    <t>Belföldi értékpapírok kiadásai</t>
  </si>
  <si>
    <t xml:space="preserve">   ebből:  - Felhalmozási célú pe. átadás államháztartáson belül</t>
  </si>
  <si>
    <t>Működési célú támogatások államháztartáson belülről (B1)</t>
  </si>
  <si>
    <t>1.1</t>
  </si>
  <si>
    <t>1.2</t>
  </si>
  <si>
    <t>Likviditási célú hitelek, kölcsönök törlesztése pénzügyi vállalkozásnak</t>
  </si>
  <si>
    <t>Rövid lejáratú hitelek, kölcsönök törlesztése</t>
  </si>
  <si>
    <t>B814</t>
  </si>
  <si>
    <t>Államháztartáson belüli megelőlegezések</t>
  </si>
  <si>
    <t>Összes maradvány</t>
  </si>
  <si>
    <t>sorszám</t>
  </si>
  <si>
    <t>megnevezés</t>
  </si>
  <si>
    <t>Óvoda</t>
  </si>
  <si>
    <t>Önkormányzat összesen:</t>
  </si>
  <si>
    <t>Alaptev. Költségvetési bevételei</t>
  </si>
  <si>
    <t>Alaptev. Költségvetési kiadásai</t>
  </si>
  <si>
    <t>Alaptev. Költségvetési egyenlege</t>
  </si>
  <si>
    <t>Alaptev. Finanszírozási bevételei</t>
  </si>
  <si>
    <t>Alaptev. Finanszírozási kiadásai</t>
  </si>
  <si>
    <t>Alaptev. Finanszírozási egyenlege</t>
  </si>
  <si>
    <t>Vállalk. Tev. Finanszírozási bevételei</t>
  </si>
  <si>
    <t>Vállalk. Tev. Finanszírozási kiedásai</t>
  </si>
  <si>
    <t>Vállalk. Tev. Finansz. egyenlege</t>
  </si>
  <si>
    <t>Vállalkozási tev. Költségvet. bevételei</t>
  </si>
  <si>
    <t>Vállalkozási tev. Költségvet. kiadásai</t>
  </si>
  <si>
    <t>Vállalk. tev. Költségvet. egyenlege</t>
  </si>
  <si>
    <t>Alaptevékenység maradványa</t>
  </si>
  <si>
    <t>Váll. Tevékenység maradványa</t>
  </si>
  <si>
    <t>I</t>
  </si>
  <si>
    <t>II</t>
  </si>
  <si>
    <t>A)</t>
  </si>
  <si>
    <t>III</t>
  </si>
  <si>
    <t>IV</t>
  </si>
  <si>
    <t>B)</t>
  </si>
  <si>
    <t>C)</t>
  </si>
  <si>
    <t>Alaptevékenység szabad maradványa</t>
  </si>
  <si>
    <t>Váll. Tev. Terhelő befizetési kötel.</t>
  </si>
  <si>
    <t>Alaptev. Köt. terhelt maradványa</t>
  </si>
  <si>
    <t>Váll. Tev. Felhasználható maradványa</t>
  </si>
  <si>
    <t>D)</t>
  </si>
  <si>
    <t>E)</t>
  </si>
  <si>
    <t>F)</t>
  </si>
  <si>
    <t>G)</t>
  </si>
  <si>
    <t>I. MARADVÁNYKIMUTATÁS</t>
  </si>
  <si>
    <t>II. EREDMÉNYKIMUTATÁS</t>
  </si>
  <si>
    <t>Közhatalmi eredményszeml. Bevételek</t>
  </si>
  <si>
    <t>Eszk.és szolg. Értékesít. nettó bevételei</t>
  </si>
  <si>
    <t>Tevék. Egyéb nettó eredm. Bevételei</t>
  </si>
  <si>
    <t>Saját term. készletek állományváltozása</t>
  </si>
  <si>
    <t>Saját előáll. Eszk. Aktivált értéke</t>
  </si>
  <si>
    <t>Közp. Működési célú tám. Eredm. Bevételei</t>
  </si>
  <si>
    <t>Egyéb működési célú tám. Eredm. Bevét.</t>
  </si>
  <si>
    <t>Különféle egyéb eredm. Bevételek</t>
  </si>
  <si>
    <t>Anyagköltség</t>
  </si>
  <si>
    <t>Személyi jellegű egyéb kifizetések</t>
  </si>
  <si>
    <t xml:space="preserve">Bérjárulékok </t>
  </si>
  <si>
    <t>Eladott (közvet) szolgáltatások értéke</t>
  </si>
  <si>
    <t>Bérköltség</t>
  </si>
  <si>
    <t>igénybe vett szolgáltatások értéke</t>
  </si>
  <si>
    <t>Eladott áruk beszerzési értéke</t>
  </si>
  <si>
    <t>-------</t>
  </si>
  <si>
    <t>B816</t>
  </si>
  <si>
    <t>Irányító szervi támogatás (B816)</t>
  </si>
  <si>
    <t>K915</t>
  </si>
  <si>
    <t>Irányító szervi támogatás (K915)</t>
  </si>
  <si>
    <t>2017.</t>
  </si>
  <si>
    <t>kötelező feladat</t>
  </si>
  <si>
    <t>önként vállalt feladat</t>
  </si>
  <si>
    <t>Államháztartáson belülli megelőlegezések</t>
  </si>
  <si>
    <t>Működési célú finanszírozási bevételek összesen (14+...+22)</t>
  </si>
  <si>
    <t>Költségvetési és finanszírozási bevételek összesen (13+23)</t>
  </si>
  <si>
    <t>éven túli lejáratú fejlesztési hitel</t>
  </si>
  <si>
    <t>Adatszolgáltatás 
az elismert tartozásállományról</t>
  </si>
  <si>
    <t>Költségvetési szerv neve:</t>
  </si>
  <si>
    <t>Költségvetési szerv számlaszáma:</t>
  </si>
  <si>
    <t>30 napon túli elismert tartozásállomány összesen:   0 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</si>
  <si>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</si>
  <si>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</si>
  <si>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</si>
  <si>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</si>
  <si>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</si>
  <si>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</si>
  <si>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Egyéb tartozásállomány</t>
  </si>
  <si>
    <t>költségvetési szerv vezetője</t>
  </si>
  <si>
    <t>Függő követelések</t>
  </si>
  <si>
    <t>B E V É T E L E K (KONSZOLIDÁLT)</t>
  </si>
  <si>
    <t>K I A D Á S O K (KONSZOLIDÁLT)</t>
  </si>
  <si>
    <t>államigazgatási feladat</t>
  </si>
  <si>
    <t>2018.</t>
  </si>
  <si>
    <t>NEMLEGES</t>
  </si>
  <si>
    <t>B75</t>
  </si>
  <si>
    <t>K914</t>
  </si>
  <si>
    <t>K513</t>
  </si>
  <si>
    <t>ÁHB megelőlegezések visszafizetése</t>
  </si>
  <si>
    <t>A.) A HELYI ÖNKORMÁNYZATOK KIEGÉSZÍTŐ TÁMOGATÁSAINAK</t>
  </si>
  <si>
    <t>ÉS EGYÉB KÖTÖTT FELHASZNÁLÁSÚ TÁMOGATÁSAINAK ELSZÁMOLÁSA</t>
  </si>
  <si>
    <t>MEGNEVEZÉS</t>
  </si>
  <si>
    <t>Az önkormányzat által az adott célra ténylegesen felhasznált összeg</t>
  </si>
  <si>
    <t>forint</t>
  </si>
  <si>
    <t xml:space="preserve"> KAPCSOLÓDÓ TÁMOGATÁSOK ELSZÁMOLÁSA</t>
  </si>
  <si>
    <t xml:space="preserve">        B75.-ból EU-s </t>
  </si>
  <si>
    <t xml:space="preserve">        egyéb működési célú támogatás ÁHB</t>
  </si>
  <si>
    <t>ebből elvonások, befizetések</t>
  </si>
  <si>
    <t>2019.</t>
  </si>
  <si>
    <t>Működési célú költségvetési támogatások</t>
  </si>
  <si>
    <t>Elszámolásból származó bevételek</t>
  </si>
  <si>
    <t>Biztosító által fizetett kártérítés</t>
  </si>
  <si>
    <t>forintban</t>
  </si>
  <si>
    <t>2020.</t>
  </si>
  <si>
    <t>K89</t>
  </si>
  <si>
    <t>B411</t>
  </si>
  <si>
    <t xml:space="preserve"> Egyéb működési bevételek</t>
  </si>
  <si>
    <t>Egyéb működési bevétel</t>
  </si>
  <si>
    <t>önkormányzat</t>
  </si>
  <si>
    <t>Felhalmozási célú visszatérítendő támogatások, kölcsönök igénybevét. ÁHB</t>
  </si>
  <si>
    <t>Felhalmozási célú visszatérítendő tám, kölcsönök visszatérülése ÁHB</t>
  </si>
  <si>
    <t>Felhalmozási célú visszatérítendő tám, kölcsönök igénybevétele ÁHB</t>
  </si>
  <si>
    <t xml:space="preserve"> forintban</t>
  </si>
  <si>
    <t xml:space="preserve"> forintban !</t>
  </si>
  <si>
    <t>forintban !</t>
  </si>
  <si>
    <t>2021.</t>
  </si>
  <si>
    <t>11=(7+…+10)</t>
  </si>
  <si>
    <t>Teljesí-tés %</t>
  </si>
  <si>
    <t>C.) AZ ÖNKORMÁNYZATOK ÁLTALÁNOS, KÖZNEVELÉSI ÉS SZOCIÁLIS FELADATAIHOZ</t>
  </si>
  <si>
    <t>B65</t>
  </si>
  <si>
    <t xml:space="preserve"> forintban </t>
  </si>
  <si>
    <t xml:space="preserve">   </t>
  </si>
  <si>
    <t xml:space="preserve"> </t>
  </si>
  <si>
    <t>EU-s projekt neve, azonosítója:</t>
  </si>
  <si>
    <t>Tám SZ. szerint</t>
  </si>
  <si>
    <t>EU-s forrás</t>
  </si>
  <si>
    <t>Társfinanszírozás</t>
  </si>
  <si>
    <t>Hitel - kölcsön</t>
  </si>
  <si>
    <t>Kölcsön törlesztés</t>
  </si>
  <si>
    <t>Kokad Községi Önkormányzat</t>
  </si>
  <si>
    <t>Kokad Községi  ÖNKORMÁNYZAT</t>
  </si>
  <si>
    <t>ÉS KÖLTSÉGVETÉSI SZERVE</t>
  </si>
  <si>
    <t>Költségvetési szerv neve</t>
  </si>
  <si>
    <t>összes maradvány</t>
  </si>
  <si>
    <t>kötelezettséggel terhelt</t>
  </si>
  <si>
    <t>Alaptevékenység szabad maradvány</t>
  </si>
  <si>
    <t>Összesből működési</t>
  </si>
  <si>
    <t>Összesből felhal-mozási</t>
  </si>
  <si>
    <t>eredeti költségvetésbe tervezve</t>
  </si>
  <si>
    <t>különbözet</t>
  </si>
  <si>
    <t>Kokad Napköziotthonos Óvoda</t>
  </si>
  <si>
    <r>
      <t>5=(3</t>
    </r>
    <r>
      <rPr>
        <b/>
        <sz val="8"/>
        <rFont val="Arial"/>
        <family val="2"/>
        <charset val="238"/>
      </rPr>
      <t>±</t>
    </r>
    <r>
      <rPr>
        <b/>
        <sz val="8"/>
        <rFont val="Times New Roman CE"/>
        <family val="1"/>
        <charset val="238"/>
      </rPr>
      <t>4)</t>
    </r>
  </si>
  <si>
    <t>I.Tevékenység nettó eredm. Bevételeli</t>
  </si>
  <si>
    <t>II.Aktivált saját teljesítmények értéke</t>
  </si>
  <si>
    <t>Felhalmozási célú tám. Eredm. Bevét.</t>
  </si>
  <si>
    <t>III. Egyéb eredményszemléletű bevételek</t>
  </si>
  <si>
    <t>IV.Anyagjellegű ráfordítások</t>
  </si>
  <si>
    <t>V. Személyi jellegű ráfordítások</t>
  </si>
  <si>
    <t>VI. Értékcsökkenési leírás</t>
  </si>
  <si>
    <t>VII. Egyéb ráfordítások</t>
  </si>
  <si>
    <t>A. TEVÉKENYSÉGEK EREDMÉNYE</t>
  </si>
  <si>
    <t>17 Kapott (járó) osztalék és részesedés</t>
  </si>
  <si>
    <t>18 Részesedésekből származó eredménysz.bev.árfolyamnyereség</t>
  </si>
  <si>
    <t>19 Befektetett pü.eszk.származó eredménysz.bev.árf.nyereségek</t>
  </si>
  <si>
    <t>28.</t>
  </si>
  <si>
    <t>20 Egyéb kapott járó kamat, kamatj.eredm.sz.bev.</t>
  </si>
  <si>
    <t>21 Pénzügyi műveletek egyéb eredm.sz.bev</t>
  </si>
  <si>
    <t>21 a ebből lekötött bankbetétek mérlegf.napi értékelése során megállapított nem realizált árf.nyereség</t>
  </si>
  <si>
    <t>21 b ebből legyéb pénzeszközök mérlegf.napi értékelése során megállapított nem realizált árf.nyereség</t>
  </si>
  <si>
    <t>32.</t>
  </si>
  <si>
    <t>VIII. Pénzügyi műveletek eredm. Bevételei</t>
  </si>
  <si>
    <t>33.</t>
  </si>
  <si>
    <t>24  Részesedésekből származó ráfordítások, árfolyamveszt.</t>
  </si>
  <si>
    <t>34.</t>
  </si>
  <si>
    <t>23. Befektetett pü eszközökből származó ráfordítások, árfolyamveszt.</t>
  </si>
  <si>
    <t>35.</t>
  </si>
  <si>
    <t>24. Fizetendő kamatok és kamatjellegű ráfordítások</t>
  </si>
  <si>
    <t>36.</t>
  </si>
  <si>
    <t>25 Részesedések, értékpapírok, pénzeszközök értékv.</t>
  </si>
  <si>
    <t>37.</t>
  </si>
  <si>
    <t xml:space="preserve">25.a  ebből:lekötött bankbetétek értékvesztése </t>
  </si>
  <si>
    <t>38.</t>
  </si>
  <si>
    <t>25.b - Kincstáron kivűli forint és devszla értékvesztése</t>
  </si>
  <si>
    <t>39.</t>
  </si>
  <si>
    <t>26. pénzügyi műveletek egyéb ráfordításai</t>
  </si>
  <si>
    <t>40.</t>
  </si>
  <si>
    <t>26a - ebbol: lekötött bankbetétek mérlegfordulónapi értékelése során megállapított (nem real.árf.vesztesége</t>
  </si>
  <si>
    <t>41.</t>
  </si>
  <si>
    <t>26b - ebbol: egyéb pénzeszközök mérlegfordulónapi értékelése során megállapított (nem real.árf.vesztesége</t>
  </si>
  <si>
    <t>42.</t>
  </si>
  <si>
    <t>IX. Pénzügyi műveletek ráfordításai</t>
  </si>
  <si>
    <t>43.</t>
  </si>
  <si>
    <t>B) PÉNZÜGYI MŰVELETEK EREDMÉNYE</t>
  </si>
  <si>
    <t>50.</t>
  </si>
  <si>
    <t>C) MÉRLEG SZERINTI EREDMÉNY</t>
  </si>
  <si>
    <t>teljesítés</t>
  </si>
  <si>
    <t>Államháztartáson belüli megelőlegezések visszafizetése</t>
  </si>
  <si>
    <t xml:space="preserve">2019. évi </t>
  </si>
  <si>
    <t xml:space="preserve">  </t>
  </si>
  <si>
    <t>2020. évi</t>
  </si>
  <si>
    <t>3. melléklet I. Helyi önkormányzatok működési célú költségvetési támogatásai összesen (20+….+ 34)</t>
  </si>
  <si>
    <t>Mindösszesen (=1+2+3+4+14+18+19+35+60+…+105)</t>
  </si>
  <si>
    <t>I.1. A települési  önkormányzatok működésének támogatása 09 01 01 01 00</t>
  </si>
  <si>
    <t>I.3. Határátkelőhelyek fenntartásának támogatása 09 01 01 03 00</t>
  </si>
  <si>
    <t>II. A települési önkormányzatok egyes köznevelési feladatainak támogatása 09 01 02 00 00</t>
  </si>
  <si>
    <t>III.5.a Intézményi gyermekétkeztetés támogatása 09 01 03 05 01</t>
  </si>
  <si>
    <t>III.5.b Rászoruló gyermekek szünidei étkeztetése 09 01 03 05 02</t>
  </si>
  <si>
    <t>Összesen  (=1+…+11)</t>
  </si>
  <si>
    <t>Költségvetési törvény szerint igényelt támogatás</t>
  </si>
  <si>
    <t>Támogatás évközi változása - Május 15.</t>
  </si>
  <si>
    <t>Támogatás évközi változása - Október 7.</t>
  </si>
  <si>
    <t>Tényleges támogatás</t>
  </si>
  <si>
    <t>Évvégi eltérés (+,-) mutatószám szerinti támogatás (=6-(3+4+5))</t>
  </si>
  <si>
    <t>A 05. űrlap alapján a támogatási jogcímhez kapcsolódó kormányzati funkció szerinti kiadások összege</t>
  </si>
  <si>
    <t>Az önkormányzat által az adott célra december 31-ig ténylegesen felhasznált összeg (6. és 8. oszlop közül a kisebb érték)</t>
  </si>
  <si>
    <t>Többlettámogatás (ha a 7-6+9 &gt;0, akkor 7-6+9; egyébként 0)</t>
  </si>
  <si>
    <t>Visszafizetési kötelezettség (ha a 7-6+9 &lt;0, akkor 7-6+9 abszolútértéke; egyébként 0)</t>
  </si>
  <si>
    <t>11/A 92. sor szerinti 37. A minimálbér és a garantált bérminimum emelés hatásának kompenzációja címen nyújtott támogatás</t>
  </si>
  <si>
    <t>12. oszlop szerinti támogatásból az adott célra december 31-ig ténylegesen felhasznált összeg</t>
  </si>
  <si>
    <t>11/A 84. sor szerinti 29. A nappali melegedők hosszított nyitvatartásának támogatása címen nyújtott támogatás</t>
  </si>
  <si>
    <t>14. oszlop szerinti támogatásból az adott célra december 31-ig ténylegesen felhasznált összeg</t>
  </si>
  <si>
    <t>11/A 90. sor szerinti 35. A falu- és tanyagondnoki szolgálatok kiegészítő támogatása címen nyújtott támogatás</t>
  </si>
  <si>
    <t>16. oszlop szerinti támogatásból az adott célra december 31-ig ténylegesen felhasznált összeg</t>
  </si>
  <si>
    <t>Torma út Turisztikai Egyesület</t>
  </si>
  <si>
    <t>Leader</t>
  </si>
  <si>
    <t xml:space="preserve">     </t>
  </si>
  <si>
    <t xml:space="preserve">Tiszamenti Regionális Vízművek </t>
  </si>
  <si>
    <t>2022.</t>
  </si>
  <si>
    <t>Kokad, 2019.december 31</t>
  </si>
  <si>
    <t>PK_A1 - Tárgyidőszaki pénzforgalom levezetése a főkönyvi kivonat adatai alapján.</t>
  </si>
  <si>
    <t>#</t>
  </si>
  <si>
    <t>Összeg (a főkönyvben szereplő előjelnek megfelően) Ft-ban</t>
  </si>
  <si>
    <t>04</t>
  </si>
  <si>
    <t>05</t>
  </si>
  <si>
    <t>06</t>
  </si>
  <si>
    <t>07</t>
  </si>
  <si>
    <t>22</t>
  </si>
  <si>
    <t>C. 32-33. számlák számított tárgyidőszaki záró egyenlege (A + B)</t>
  </si>
  <si>
    <t>D. 32-33. számlák főkönyvi kivonat szerinti záró tárgyidőszaki egyenlege [+32 + (331-3318) + (332-3328)]</t>
  </si>
  <si>
    <t>KOKAD KÖZSÉGI ÖNKORMÁNYZAT</t>
  </si>
  <si>
    <t xml:space="preserve">KOKAD NAPKÖZI OTTHONOS ÓVODA </t>
  </si>
  <si>
    <t>A Kokad Községi Önkormányzat tulajdonában álló gazdálkodó szervezetek működéséből származó 
kötelezettségek és részesedések alakulása a 2019. évben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</si>
  <si>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</si>
  <si>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</si>
  <si>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</si>
  <si>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</si>
  <si>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</si>
  <si>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</si>
  <si>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</si>
  <si>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A/III/1e - ebből: egyéb tartós részesedések</t>
  </si>
  <si>
    <t>A/III Befektetett pénzügyi eszközök (=A/III/1+A/III/2+A/III/3)</t>
  </si>
  <si>
    <t>A) NEMZETI VAGYONBA TARTOZÓ BEFEKTETETT ESZKÖZÖK (=A/I+A/II+A/III+A/IV)</t>
  </si>
  <si>
    <t>B/I/1 Vásárolt készletek</t>
  </si>
  <si>
    <t>B/I Készletek (=B/I/1+…+B/I/5)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</si>
  <si>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</si>
  <si>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</si>
  <si>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</si>
  <si>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</si>
  <si>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</si>
  <si>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</si>
  <si>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C) PÉNZESZKÖZÖK (=C/I+…+C/IV)</t>
  </si>
  <si>
    <t>D/I/1 Költségvetési évben esedékes követelések működési célú támogatások bevételeire államháztartáson belülről (&gt;=D/I/1a)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</si>
  <si>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</si>
  <si>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</si>
  <si>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</si>
  <si>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</si>
  <si>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</si>
  <si>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D/I/4e - ebből: költségvetési évben esedékes követelések általános forgalmi adó visszatérítésére</t>
  </si>
  <si>
    <t>D/I Költségvetési évben esedékes követelések (=D/I/1+…+D/I/8)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</si>
  <si>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</si>
  <si>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</si>
  <si>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D/II/4d - ebből: költségvetési évet követően esedékes követelések kiszámlázott általános forgalmi adóra</t>
  </si>
  <si>
    <t>D/II Költségvetési évet követően esedékes követelések (=D/II/1+…+D/II/8)</t>
  </si>
  <si>
    <t>D/III/1 Adott előlegek (=D/III/1a+…+D/III/1f)</t>
  </si>
  <si>
    <t>D/III/1f - ebből: túlfizetések, téves és visszajáró kifizetések</t>
  </si>
  <si>
    <t>D/III/4 Forgótőke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</si>
  <si>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</si>
  <si>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</si>
  <si>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</si>
  <si>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</si>
  <si>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</si>
  <si>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</si>
  <si>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E) EGYÉB SAJÁTOS ELSZÁMOLÁSOK (=E/I+E/II+E/III)</t>
  </si>
  <si>
    <t>ESZKÖZÖK ÖSSZESEN (=A+B+C+D+E+F)</t>
  </si>
  <si>
    <t>G/I  Nemzeti vagyon induláskori értéke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</si>
  <si>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</si>
  <si>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</si>
  <si>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</si>
  <si>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</si>
  <si>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</si>
  <si>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</si>
  <si>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</si>
  <si>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H/I/9 Költségvetési évben esedékes kötelezettségek finanszírozási kiadásokra (&gt;=H/I/9a+…+H/I/9l)</t>
  </si>
  <si>
    <t>H/I/9b - ebből: költségvetési évben esedékes kötelezettségek rövid lejáratú hitelek, kölcsönök törlesztésére pénzügyi vállalkozásnak</t>
  </si>
  <si>
    <t>H/I Költségvetési évben esedékes kötelezettségek (=H/I/1+…+H/I/9)</t>
  </si>
  <si>
    <t>H/II/3 Költségvetési évet követően esedékes kötelezettségek dologi kiadásokra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</si>
  <si>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</si>
  <si>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</si>
  <si>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</si>
  <si>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</si>
  <si>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H/III/2 Továbbadási célból folyósított támogatások, ellátások elszámolása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</si>
  <si>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</si>
  <si>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</si>
  <si>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</si>
  <si>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</si>
  <si>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</si>
  <si>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</si>
  <si>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</si>
  <si>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</si>
  <si>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</si>
  <si>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</si>
  <si>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</si>
  <si>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</si>
  <si>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</si>
  <si>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</si>
  <si>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</si>
  <si>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</si>
  <si>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</si>
  <si>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</si>
  <si>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</si>
  <si>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</si>
  <si>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</si>
  <si>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</si>
  <si>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</si>
  <si>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</si>
  <si>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</si>
  <si>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</si>
  <si>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</si>
  <si>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</si>
  <si>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</si>
  <si>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</si>
  <si>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</si>
  <si>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</si>
  <si>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 xml:space="preserve">2020. évi </t>
  </si>
  <si>
    <t>2020. évi eredeti előirányzat</t>
  </si>
  <si>
    <t>2020.évi módosított előirányzat</t>
  </si>
  <si>
    <t>2020. évi
teljesítés</t>
  </si>
  <si>
    <t>2020. évi módosított előirányzat</t>
  </si>
  <si>
    <t>2020. év 
teljesítés</t>
  </si>
  <si>
    <t>Összes teljesítés 2020. dec. 31-ig</t>
  </si>
  <si>
    <t>Felhasználás
2019. XII.31-ig</t>
  </si>
  <si>
    <t xml:space="preserve">Kokad Napközi Otthonos Óvoda </t>
  </si>
  <si>
    <t>9.1. melléklet a /2021. (V…..) önkormányzati rendelethez</t>
  </si>
  <si>
    <t>2021. évi</t>
  </si>
  <si>
    <t>2020. ÉV</t>
  </si>
  <si>
    <t>2. melléklet IV.b) Települési önkormányzatok nyilvános könyvtári és közművelődési feladatainak támogatása</t>
  </si>
  <si>
    <t>3. melléklet I.8. A települési önkormányzatok szociális célú tüzelőanyag vásárlásához kapcsolódó támogatása</t>
  </si>
  <si>
    <t>3. melléklet I.9.a) Önkormányzatok rendkívüli támogatása</t>
  </si>
  <si>
    <t>3. melléklet I.11. A költségvetési szerveknél foglalkoztatottak 2019. évi áthúzódó és 2020. évi kompenzációja</t>
  </si>
  <si>
    <t>3. melléklet I. Helyi önkormányzatok működési célú költségvetési támogatásai összesen (8+….+ 28)</t>
  </si>
  <si>
    <t>23. cím Kiegészítő támogatás</t>
  </si>
  <si>
    <t>Mindösszesen (=1+...+7+29+…+33)</t>
  </si>
  <si>
    <t>Az előző évi (2019.) kötelezettségvállalással terhelt  kiegészítő támogatásainak és egyéb kötött felhasználású támogatások maradványainak elszámolása</t>
  </si>
  <si>
    <t>Ávr. 111. § a) szerinti valamennyi támogatás pótlólagos összege</t>
  </si>
  <si>
    <t>A költségvetési támogatások és a vis maior támogatások visszafizetendő összege (Ávr. 111. § e))</t>
  </si>
  <si>
    <t>Kamatalapba számító rendelkezésre bocsátott támogatások összege (a 11/C. űrlap 2,5,6,7,8,9,10 és 11. sorban a 3. oszlop - 11/L. űrlap 15. sor 3. oszlop) és a (a 11/C. űrlap 2,5,6,7,8,9,10 és 11. sorban a 3+4+5. oszlop összege - 11/L. űrlap 15. sor 3. oszlop + 11/L. űrlap 14. sor 3. oszlop + 11/L. űrlap 13. sor 3. oszlop)  közül a nagyobbat kell figyelembe venni</t>
  </si>
  <si>
    <t>Önkormányzat tőketartozása összesen (1+3+4+5+6+8+9+10)</t>
  </si>
  <si>
    <t>A 23. sor szerinti tőketartozás 10032000-01031496 számlára fizetendő része (1+3+4+5+6-visszafizetendő vis maior támogatás+8+9+10):</t>
  </si>
  <si>
    <t>Önkormányzat visszafizetési kötelezettsége és fizetendő kamat összesen (22+23)</t>
  </si>
  <si>
    <t>Önkormányzatot megillető pótlólagos támogatás (2+7)</t>
  </si>
  <si>
    <t>A. 32-33. számlák nyitó tárgyidőszaki egyenlege összesen ( =2+3)</t>
  </si>
  <si>
    <t>32. számlák nyitó tárgyidőszaki egyenlege [+32]</t>
  </si>
  <si>
    <t>33. számlák nyitó tárgyidőszaki egyenlege [+(331-3318) + (332-3328)]</t>
  </si>
  <si>
    <t>B. Korrekciós tételek összesen: (5+6+7+8-9-10-11-12-13-14+15-16-23-30-31-32-33-34-35-36+39+42+43+44+45+46+47-50+51-52)</t>
  </si>
  <si>
    <t>Kiadások nyilvántartási ellenszámla  tárgyidőszaki egyenlege [-003]</t>
  </si>
  <si>
    <t>Bevételek nyilvántartási ellenszámla  tárgyidőszaki egyenlege [+005]</t>
  </si>
  <si>
    <t>Előző év költségvetési maradványának igénybevétele teljesítése tárgyidőszaki egyenlege [-0981313]</t>
  </si>
  <si>
    <t>16</t>
  </si>
  <si>
    <t>Adott előlegek számla  tárgyidőszaki forgalma összesen [+/-3651]</t>
  </si>
  <si>
    <t>Túlfizetések, téves és visszajáró kifizetések tárgyidőszaki forgalma [+/-36516]</t>
  </si>
  <si>
    <t>39</t>
  </si>
  <si>
    <t>Kapott előlegek tárgyidőszaki forgalma [+/-3671]</t>
  </si>
  <si>
    <t>40</t>
  </si>
  <si>
    <t>Túlfizetések, téves és visszajáró befizetések tárgyidőszaki forgalma [+/-36711]</t>
  </si>
  <si>
    <t>43</t>
  </si>
  <si>
    <t>Más szervezetet megillető bevételek elszámolása számla tárgyidőszaki forgalma [+/-3673]</t>
  </si>
  <si>
    <t>53</t>
  </si>
  <si>
    <t>54</t>
  </si>
  <si>
    <t>2019. évi</t>
  </si>
  <si>
    <t>Teljesítés 2019. december 31-ig</t>
  </si>
  <si>
    <t>2020. évi
évi
teljesítés</t>
  </si>
  <si>
    <t>2023.</t>
  </si>
  <si>
    <t>2023. után</t>
  </si>
  <si>
    <t>2020. után</t>
  </si>
  <si>
    <t>Hitel, kölcsön állomány  2018. dec. 31-én</t>
  </si>
  <si>
    <t>Daött</t>
  </si>
  <si>
    <t>H/I/1 Költségvetési évben esedékes kötelezettségek személyi juttatásokra</t>
  </si>
  <si>
    <t>2020. évi előirányzat</t>
  </si>
  <si>
    <t xml:space="preserve">(KONSZOLIDÁLT) VAGYONKIMUTATÁS
a könyvviteli mérlegben értékkel szereplő eszközökről
2020. </t>
  </si>
  <si>
    <t>Index (%)</t>
  </si>
  <si>
    <t>A/ NEMZETI VAGYONBA TARTOZÓ BEFEKTETETT ESZKÖZÖK</t>
  </si>
  <si>
    <t>A</t>
  </si>
  <si>
    <t>307 194 745</t>
  </si>
  <si>
    <t>307 035 489</t>
  </si>
  <si>
    <t>99,95</t>
  </si>
  <si>
    <t>I. IMMATERIÁLIS JAVAK</t>
  </si>
  <si>
    <t>A/I</t>
  </si>
  <si>
    <t>357 000</t>
  </si>
  <si>
    <t>116 799</t>
  </si>
  <si>
    <t>32,72</t>
  </si>
  <si>
    <t/>
  </si>
  <si>
    <t>a) Forgalomképtelen törzsvagyon</t>
  </si>
  <si>
    <t>b) Nemzetgazdasági szempontból kiemelt jelentőségű törzsvagyon</t>
  </si>
  <si>
    <t>c) Korlátozottan forgalomképes vagyon</t>
  </si>
  <si>
    <t>d) Üzleti vagyon</t>
  </si>
  <si>
    <t>2. Szellemi termékek</t>
  </si>
  <si>
    <t>A/I/2</t>
  </si>
  <si>
    <t>A/I/2/c</t>
  </si>
  <si>
    <t>10 500</t>
  </si>
  <si>
    <t>2,94</t>
  </si>
  <si>
    <t>A/I/2/d</t>
  </si>
  <si>
    <t>106 299</t>
  </si>
  <si>
    <t>II. TÁRGYI ESZKÖZÖK</t>
  </si>
  <si>
    <t>A/II</t>
  </si>
  <si>
    <t>306 253 745</t>
  </si>
  <si>
    <t>306 334 690</t>
  </si>
  <si>
    <t>100,03</t>
  </si>
  <si>
    <t>1. Ingatlanok és kapcsolódó vagyoni értékű jogok</t>
  </si>
  <si>
    <t>A/II/1</t>
  </si>
  <si>
    <t>305 454 713</t>
  </si>
  <si>
    <t>294 836 136</t>
  </si>
  <si>
    <t>96,52</t>
  </si>
  <si>
    <t>A/II/1/a</t>
  </si>
  <si>
    <t>241 261 719</t>
  </si>
  <si>
    <t>232 248 554</t>
  </si>
  <si>
    <t>96,26</t>
  </si>
  <si>
    <t>A/II/1/b</t>
  </si>
  <si>
    <t>A/II/1/c</t>
  </si>
  <si>
    <t>57 767 899</t>
  </si>
  <si>
    <t>56 250 707</t>
  </si>
  <si>
    <t>97,37</t>
  </si>
  <si>
    <t>A/II/1/d</t>
  </si>
  <si>
    <t>6 425 095</t>
  </si>
  <si>
    <t>6 336 875</t>
  </si>
  <si>
    <t>98,63</t>
  </si>
  <si>
    <t>2. Gépek, berendezések, felszerelések, járművek</t>
  </si>
  <si>
    <t>A/II/2</t>
  </si>
  <si>
    <t>577 150</t>
  </si>
  <si>
    <t>11 195 107</t>
  </si>
  <si>
    <t>1 939,72</t>
  </si>
  <si>
    <t>A/II/2/d</t>
  </si>
  <si>
    <t>4. Beruházások, felújítások</t>
  </si>
  <si>
    <t>A/II/4</t>
  </si>
  <si>
    <t>221 882</t>
  </si>
  <si>
    <t>303 447</t>
  </si>
  <si>
    <t>136,76</t>
  </si>
  <si>
    <t>A/II/4/d</t>
  </si>
  <si>
    <t>III. BEFEKTETETT PÉNZÜGYI ESZKÖZÖK</t>
  </si>
  <si>
    <t>A/III</t>
  </si>
  <si>
    <t>584 000</t>
  </si>
  <si>
    <t>100</t>
  </si>
  <si>
    <t>1. Tartós részesedések</t>
  </si>
  <si>
    <t>A/III/1</t>
  </si>
  <si>
    <t>A/III/1/d</t>
  </si>
  <si>
    <t>B/ NEMZETI VAGYONBA TARTOZÓ FORGÓESZKÖZÖK</t>
  </si>
  <si>
    <t>B</t>
  </si>
  <si>
    <t>1 689</t>
  </si>
  <si>
    <t>I. Készletek</t>
  </si>
  <si>
    <t>B/I</t>
  </si>
  <si>
    <t>C/ PÉNZESZKÖZÖK</t>
  </si>
  <si>
    <t>C</t>
  </si>
  <si>
    <t>50 047 459</t>
  </si>
  <si>
    <t>23 287 454</t>
  </si>
  <si>
    <t>46,53</t>
  </si>
  <si>
    <t>I. Lekötött bankbetétek</t>
  </si>
  <si>
    <t>C/I</t>
  </si>
  <si>
    <t>II. Pénztárak, csekkek, betétkönyvek</t>
  </si>
  <si>
    <t>C/II</t>
  </si>
  <si>
    <t>117 410</t>
  </si>
  <si>
    <t>194 340</t>
  </si>
  <si>
    <t>165,52</t>
  </si>
  <si>
    <t>III. Forintszámlák</t>
  </si>
  <si>
    <t>C/III</t>
  </si>
  <si>
    <t>49 930 049</t>
  </si>
  <si>
    <t>23 093 114</t>
  </si>
  <si>
    <t>46,25</t>
  </si>
  <si>
    <t>D/ KÖVETELÉSEK</t>
  </si>
  <si>
    <t>D</t>
  </si>
  <si>
    <t>9 286 045</t>
  </si>
  <si>
    <t>3 889 465</t>
  </si>
  <si>
    <t>41,89</t>
  </si>
  <si>
    <t>I. Költségvetési évben esedékes követelések</t>
  </si>
  <si>
    <t>D/I</t>
  </si>
  <si>
    <t>8 525 554</t>
  </si>
  <si>
    <t>3 218 307</t>
  </si>
  <si>
    <t>37,75</t>
  </si>
  <si>
    <t>II. Költségvetési évet követően esedékes követelések</t>
  </si>
  <si>
    <t>D/II</t>
  </si>
  <si>
    <t>627 988</t>
  </si>
  <si>
    <t>607 625</t>
  </si>
  <si>
    <t>96,76</t>
  </si>
  <si>
    <t>III. Követelés jellegű sajátos elszámolások</t>
  </si>
  <si>
    <t>D/III</t>
  </si>
  <si>
    <t>132 503</t>
  </si>
  <si>
    <t>63 533</t>
  </si>
  <si>
    <t>47,95</t>
  </si>
  <si>
    <t>E/ EGYÉB SAJÁTOS ESZKÖZOLDALI ELSZÁMOLÁSOK</t>
  </si>
  <si>
    <t>E</t>
  </si>
  <si>
    <t>-4 029</t>
  </si>
  <si>
    <t>-23 817</t>
  </si>
  <si>
    <t>591,14</t>
  </si>
  <si>
    <t>F/ AKTÍV IDŐBELI ELHATÁROLÁSOK</t>
  </si>
  <si>
    <t>F</t>
  </si>
  <si>
    <t>ESZKÖZÖK ÖSSZESEN</t>
  </si>
  <si>
    <t>A+..+F</t>
  </si>
  <si>
    <t>366 525 909</t>
  </si>
  <si>
    <t>334 190 280</t>
  </si>
  <si>
    <t>91,18</t>
  </si>
  <si>
    <t>SORSZÁM</t>
  </si>
  <si>
    <t>ELŐZŐ ÉV</t>
  </si>
  <si>
    <t>TÁRGYÉV</t>
  </si>
  <si>
    <t>INDEX (%)</t>
  </si>
  <si>
    <t>G/ SAJÁT TŐKE</t>
  </si>
  <si>
    <t>G</t>
  </si>
  <si>
    <t>326 164 523</t>
  </si>
  <si>
    <t>292 747 109</t>
  </si>
  <si>
    <t>89,75</t>
  </si>
  <si>
    <t>I. Nemzeti vagyon induláskori értéke</t>
  </si>
  <si>
    <t>G/I</t>
  </si>
  <si>
    <t>287 017 678</t>
  </si>
  <si>
    <t>II. Nemzeti vagyon változásai</t>
  </si>
  <si>
    <t>G/II</t>
  </si>
  <si>
    <t>III. Egyéb eszközök induláskori értéke és változásai</t>
  </si>
  <si>
    <t>G/III</t>
  </si>
  <si>
    <t>15 134 894</t>
  </si>
  <si>
    <t>IV. Felhalmozott eredmény</t>
  </si>
  <si>
    <t>G/IV</t>
  </si>
  <si>
    <t>35 970 014</t>
  </si>
  <si>
    <t>24 011 951</t>
  </si>
  <si>
    <t>66,76</t>
  </si>
  <si>
    <t>V. Eszközök értékhelyesbítésének forrása</t>
  </si>
  <si>
    <t>G/V</t>
  </si>
  <si>
    <t>VI. Mérleg szerinti eredmény</t>
  </si>
  <si>
    <t>G/VI</t>
  </si>
  <si>
    <t>-11 958 063</t>
  </si>
  <si>
    <t>-33 417 414</t>
  </si>
  <si>
    <t>279,46</t>
  </si>
  <si>
    <t>H/ KÖTELEZETTSÉGEK</t>
  </si>
  <si>
    <t>H</t>
  </si>
  <si>
    <t>12 436 402</t>
  </si>
  <si>
    <t>14 082 537</t>
  </si>
  <si>
    <t>113,24</t>
  </si>
  <si>
    <t>I. Költségvetési évben esedékes kötelezettségek</t>
  </si>
  <si>
    <t>H/I</t>
  </si>
  <si>
    <t>7 871 030</t>
  </si>
  <si>
    <t>7 330 003</t>
  </si>
  <si>
    <t>93,13</t>
  </si>
  <si>
    <t>II. Költségvetési évet követően esedékes kötelezettségek</t>
  </si>
  <si>
    <t>H/II</t>
  </si>
  <si>
    <t>2 428 813</t>
  </si>
  <si>
    <t>2 406 126</t>
  </si>
  <si>
    <t>99,07</t>
  </si>
  <si>
    <t>III. Kötelezettség jellegű sajátos elszámolások</t>
  </si>
  <si>
    <t>H/III</t>
  </si>
  <si>
    <t>2 136 559</t>
  </si>
  <si>
    <t>4 346 408</t>
  </si>
  <si>
    <t>203,43</t>
  </si>
  <si>
    <t>I/ KINCSTÁRI SZÁMLAVEZETÉSSEL KAPCSOLATOS ELSZÁMOLÁSOK</t>
  </si>
  <si>
    <t>J/ PASSZÍV IDŐBELI ELHATÁROLÁSOK (=K/1+K/2+K/3)</t>
  </si>
  <si>
    <t>J</t>
  </si>
  <si>
    <t>27 924 984</t>
  </si>
  <si>
    <t>27 360 634</t>
  </si>
  <si>
    <t>97,98</t>
  </si>
  <si>
    <t>FORRÁSOK ÖSSZESEN</t>
  </si>
  <si>
    <t>G+...+J</t>
  </si>
  <si>
    <t xml:space="preserve">(KONSZOLIDÁLT) VAGYONKIMUTATÁS
a könyvviteli mérlegben értékkel szereplő forrásokról
2020. </t>
  </si>
  <si>
    <t>"0"-ra írt eszközök</t>
  </si>
  <si>
    <t>L/1</t>
  </si>
  <si>
    <t>10 815 421</t>
  </si>
  <si>
    <t>14 574 343</t>
  </si>
  <si>
    <t>134,76</t>
  </si>
  <si>
    <t>Használatban lévő kisértékű immateriális javak, tárgyi eszközök</t>
  </si>
  <si>
    <t>L/2</t>
  </si>
  <si>
    <t>1 507 416</t>
  </si>
  <si>
    <t>3 127 114</t>
  </si>
  <si>
    <t>207,45</t>
  </si>
  <si>
    <t>L/6</t>
  </si>
  <si>
    <t>-507 609</t>
  </si>
  <si>
    <t>L/7</t>
  </si>
  <si>
    <t>109 975</t>
  </si>
  <si>
    <t xml:space="preserve">(KONSZOLIDÁLT) VAGYONKIMUTATÁS
a mérlegen kívül szereplő tételek 
2020. </t>
  </si>
  <si>
    <t>Kokad, 200. december 31.</t>
  </si>
  <si>
    <t>Éves eredeti kiadási előirányzat: 119.387.113.- Ft</t>
  </si>
  <si>
    <t>Éves módosított kiadási előirányzat: 124.388.873.- Ft</t>
  </si>
  <si>
    <t>30 napon túli elismert tartozásállomány összesen: 7.206.078.-   Ft</t>
  </si>
  <si>
    <t>Éves eredeti kiadási előirányzat: 20.178.682,- Ft</t>
  </si>
  <si>
    <t>Éves módosított kiadási előirányzat: 19.847.000,-  Ft</t>
  </si>
  <si>
    <t>Kokad Községi Önkormányzat 2020. évi adósságot keletkeztető fejlesztési céljai</t>
  </si>
  <si>
    <t xml:space="preserve">MFP Orvosi eszközbeszerzés-NetDoktor Családorvosi licence vásárlása </t>
  </si>
  <si>
    <t>Komplett számítógép intel core i5 9400-cpu 3 db - MFP-Orvosi eszköz</t>
  </si>
  <si>
    <t>KYOCERA ECOSYS P2040dn AS lézenyomtatő 1 db - MFP-Orvosi eszköz</t>
  </si>
  <si>
    <t>Xerox MFP B205V_NI Multifunkciós lézernyomt3 db - MFP-Orvosi eszköz</t>
  </si>
  <si>
    <t xml:space="preserve">Defibrillátor SAVER ONE PAD automata - MFP Orvosi </t>
  </si>
  <si>
    <t xml:space="preserve">Szűrő audiometer - MFP Orvosi </t>
  </si>
  <si>
    <t xml:space="preserve">Holter ABPM 50 / CONTEC - MFP Orvosi </t>
  </si>
  <si>
    <t xml:space="preserve">Lázmérő digitális 2 db - MFP Orvosi </t>
  </si>
  <si>
    <t>M- MFP Orvosi andzsetta gyerek</t>
  </si>
  <si>
    <t>Taposó - szívó készülék - MFP Orvosi</t>
  </si>
  <si>
    <t>Vérnonmyásmérő OMRON M2 - MFP Orvosi</t>
  </si>
  <si>
    <t>Vérnonmyásmérő OMRON M3 2db - MFP Orvosi</t>
  </si>
  <si>
    <t>DOPLLER CMS SONOLINE - MFP Orvosi</t>
  </si>
  <si>
    <t>Otoszkóp+oftalmoszkóp készlet - MFP Orvosi</t>
  </si>
  <si>
    <t>EKG Heartscreen 80 GL-1 - MFP Orvosi</t>
  </si>
  <si>
    <t>Holter EKG Argusys - MFP Orvosi</t>
  </si>
  <si>
    <t>Óvoda-kisértékű tárgyi eszköz beszerzés-porszívó</t>
  </si>
  <si>
    <t xml:space="preserve">Hómaró AL-KO Snowline bm MFP-Eszközfejlesztés </t>
  </si>
  <si>
    <t>2020</t>
  </si>
  <si>
    <t>2019 - 2020</t>
  </si>
  <si>
    <t xml:space="preserve">2019 - 2020 </t>
  </si>
  <si>
    <t xml:space="preserve">Önkormányzat kisértékű - telefonkészülék részlet </t>
  </si>
  <si>
    <t>2019-2020</t>
  </si>
  <si>
    <t>Összes teljesítés 2020. dec. 31-ig (nettó)</t>
  </si>
  <si>
    <t xml:space="preserve">kis értékű tárgyi közfoglalkoztatás </t>
  </si>
  <si>
    <t xml:space="preserve"> páramentesítő orvosi rendelő</t>
  </si>
  <si>
    <t>alaplap  önkormányzat</t>
  </si>
  <si>
    <t xml:space="preserve"> lamináló és spirálózó önkormányzat</t>
  </si>
  <si>
    <t xml:space="preserve"> szenzoros kézfertőtlenítő önkormányzat</t>
  </si>
  <si>
    <t>Hidraulikus tolólap BTL-165/3P 012/0202 MFP-eszközfejlesztés</t>
  </si>
  <si>
    <t>Hőmérők/lázmérő - orvosi rendelő</t>
  </si>
  <si>
    <t>Hőmérők/lázmérő védőnő</t>
  </si>
  <si>
    <t>Fűkasza FK-135-ös Lengyek Lisicki (N1601180016 MFP-Eszközfejlesztés</t>
  </si>
  <si>
    <t>INO MKL 115 hidr. kitérítésű zúzó MFP - Eszközfejlesztés</t>
  </si>
  <si>
    <t xml:space="preserve">Láncfűrész Oleo-Mac GS-651 MFP Eszközfejlesztés </t>
  </si>
  <si>
    <t xml:space="preserve">Bozótvágó Oleo-Mac Sparta 381T MFP Eszközfejlesztés </t>
  </si>
  <si>
    <t xml:space="preserve">Multifunkciós benzines fűkasza 4 az 1 ben Riwall RPMT 330 MFP Eszközfejlesztés </t>
  </si>
  <si>
    <t xml:space="preserve">Láncfűrész Riwall RPCS 5040 MFP Eszközfejlesztés </t>
  </si>
  <si>
    <t xml:space="preserve">INO kommunális műtrágyszóró Spreader Winter 200 L hidrauliku MFP Eszközfejlesztés </t>
  </si>
  <si>
    <t xml:space="preserve">MTZ-320.4 Traktor Belarus TLT MFP eszközfejlesztés </t>
  </si>
  <si>
    <t xml:space="preserve">Pótkocsi 3.5T egytengelyes, magasítóval Lengyel URSUS MFP Eszközfejlesztés </t>
  </si>
  <si>
    <t xml:space="preserve">4893M X350R fűnyíró MFP eszközfejlesztés </t>
  </si>
  <si>
    <t>2.1. melléklet a 3/2021. (IV.30. ) önkormányzati rendelethez</t>
  </si>
  <si>
    <t>2.2. melléklet a 3/2021. (IV.30 .) önkormányzati rendelethez</t>
  </si>
  <si>
    <t>6.1. melléklet a 3/2021. (IV.30. ) önkormányzati rendelethez</t>
  </si>
  <si>
    <t>6.1. melléklet a 3/2021. (IV.30.) önkormányzati rendelethez</t>
  </si>
  <si>
    <t>6.2. melléklet a 3/2021.(IV.30.) önkormányzati rendelethez</t>
  </si>
  <si>
    <t>6.3. melléklet a 3/2021.(IV.30. ) önkormányzati rendelethez</t>
  </si>
  <si>
    <t>11. melléklet a 3/2021.(IV.30. ) önkormányzati rendelethez</t>
  </si>
  <si>
    <t>9.2. melléklet a 3/2021.(IV.30.) önkormányzati rendelethez</t>
  </si>
  <si>
    <t>9.3. melléklet a 3/2021.(IV.30.) önkormányzati rendelethez</t>
  </si>
  <si>
    <t>4.sz tájékoztató tábla a3 /2021. (IV.30.) önkormányzati rendelethez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</si>
</sst>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74" formatCode="#,###"/>
    <numFmt numFmtId="175" formatCode="#"/>
    <numFmt numFmtId="176" formatCode="_-* #,##0\ _F_t_-;\-* #,##0\ _F_t_-;_-* &quot;-&quot;??\ _F_t_-;_-@_-"/>
    <numFmt numFmtId="183" formatCode="\ #,##0.00&quot;     &quot;;\-#,##0.00&quot;     &quot;;&quot; -&quot;#&quot;     &quot;;@\ "/>
    <numFmt numFmtId="184" formatCode="\ #,##0&quot;     &quot;;\-#,##0&quot;     &quot;;&quot; -&quot;#&quot;     &quot;;@\ "/>
  </numFmts>
  <fonts count="89"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 CE"/>
      <charset val="238"/>
    </font>
    <font>
      <sz val="11"/>
      <name val="Times New Roman CE"/>
      <charset val="238"/>
    </font>
    <font>
      <b/>
      <i/>
      <sz val="12"/>
      <name val="Times New Roman CE"/>
      <family val="1"/>
      <charset val="238"/>
    </font>
    <font>
      <i/>
      <sz val="9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8"/>
      <color indexed="10"/>
      <name val="Times New Roman CE"/>
      <family val="1"/>
      <charset val="238"/>
    </font>
    <font>
      <b/>
      <sz val="8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indexed="10"/>
      <name val="Times New Roman CE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10"/>
      <name val="Times New Roman CE"/>
      <family val="1"/>
      <charset val="238"/>
    </font>
    <font>
      <sz val="8"/>
      <color indexed="10"/>
      <name val="Times New Roman CE"/>
      <charset val="238"/>
    </font>
    <font>
      <i/>
      <sz val="8"/>
      <color indexed="10"/>
      <name val="Times New Roman CE"/>
      <charset val="238"/>
    </font>
    <font>
      <b/>
      <sz val="9"/>
      <color indexed="10"/>
      <name val="Times New Roman CE"/>
      <charset val="238"/>
    </font>
    <font>
      <b/>
      <sz val="12"/>
      <color indexed="10"/>
      <name val="Times New Roman CE"/>
      <family val="1"/>
      <charset val="238"/>
    </font>
    <font>
      <sz val="12"/>
      <color indexed="10"/>
      <name val="Times New Roman CE"/>
      <charset val="238"/>
    </font>
    <font>
      <b/>
      <sz val="12"/>
      <color indexed="10"/>
      <name val="Times New Roman CE"/>
      <charset val="238"/>
    </font>
    <font>
      <b/>
      <i/>
      <sz val="10"/>
      <color indexed="10"/>
      <name val="Times New Roman CE"/>
      <family val="1"/>
      <charset val="238"/>
    </font>
    <font>
      <sz val="12"/>
      <color indexed="10"/>
      <name val="Times New Roman"/>
      <family val="1"/>
      <charset val="238"/>
    </font>
    <font>
      <b/>
      <sz val="10"/>
      <color indexed="10"/>
      <name val="Times New Roman CE"/>
      <charset val="238"/>
    </font>
    <font>
      <sz val="11"/>
      <color indexed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10"/>
      <name val="Arial CE"/>
      <charset val="238"/>
    </font>
    <font>
      <sz val="8"/>
      <name val="Arial"/>
      <family val="2"/>
      <charset val="238"/>
    </font>
    <font>
      <sz val="10"/>
      <name val="MS Sans Serif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Times New Roman"/>
      <family val="1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8"/>
      <color rgb="FFFF0000"/>
      <name val="Times New Roman CE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19"/>
      </patternFill>
    </fill>
    <fill>
      <patternFill patternType="solid">
        <fgColor indexed="53"/>
        <bgColor indexed="52"/>
      </patternFill>
    </fill>
    <fill>
      <patternFill patternType="lightHorizontal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gray125"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22"/>
      </patternFill>
    </fill>
    <fill>
      <patternFill patternType="solid">
        <fgColor indexed="49"/>
        <bgColor indexed="64"/>
      </patternFill>
    </fill>
  </fills>
  <borders count="1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</borders>
  <cellStyleXfs count="35">
    <xf numFmtId="0" fontId="0" fillId="0" borderId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3" fontId="14" fillId="0" borderId="0" applyFill="0" applyBorder="0" applyAlignment="0" applyProtection="0"/>
    <xf numFmtId="43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56" fillId="2" borderId="0" applyNumberFormat="0" applyBorder="0" applyAlignment="0" applyProtection="0"/>
    <xf numFmtId="0" fontId="56" fillId="3" borderId="0" applyNumberFormat="0" applyBorder="0" applyAlignment="0" applyProtection="0"/>
    <xf numFmtId="0" fontId="56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2" borderId="0" applyNumberFormat="0" applyBorder="0" applyAlignment="0" applyProtection="0"/>
    <xf numFmtId="0" fontId="56" fillId="6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49" fillId="0" borderId="0"/>
    <xf numFmtId="0" fontId="49" fillId="0" borderId="0"/>
    <xf numFmtId="0" fontId="1" fillId="0" borderId="0"/>
    <xf numFmtId="0" fontId="81" fillId="0" borderId="0"/>
    <xf numFmtId="0" fontId="49" fillId="0" borderId="0"/>
    <xf numFmtId="0" fontId="1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86" fillId="0" borderId="0"/>
    <xf numFmtId="0" fontId="2" fillId="0" borderId="0"/>
    <xf numFmtId="0" fontId="11" fillId="0" borderId="0"/>
    <xf numFmtId="0" fontId="11" fillId="0" borderId="0"/>
    <xf numFmtId="0" fontId="4" fillId="0" borderId="0"/>
    <xf numFmtId="0" fontId="14" fillId="0" borderId="0"/>
    <xf numFmtId="0" fontId="59" fillId="0" borderId="0"/>
    <xf numFmtId="0" fontId="35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402">
    <xf numFmtId="0" fontId="0" fillId="0" borderId="0" xfId="0"/>
    <xf numFmtId="0" fontId="14" fillId="0" borderId="0" xfId="26" applyFont="1" applyFill="1"/>
    <xf numFmtId="174" fontId="4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19" fillId="0" borderId="1" xfId="26" applyFont="1" applyFill="1" applyBorder="1" applyAlignment="1" applyProtection="1">
      <alignment horizontal="left" vertical="center" wrapText="1"/>
    </xf>
    <xf numFmtId="0" fontId="19" fillId="0" borderId="2" xfId="26" applyFont="1" applyFill="1" applyBorder="1" applyAlignment="1" applyProtection="1">
      <alignment horizontal="left" vertical="center" wrapText="1"/>
    </xf>
    <xf numFmtId="0" fontId="19" fillId="0" borderId="3" xfId="26" applyFont="1" applyFill="1" applyBorder="1" applyAlignment="1" applyProtection="1">
      <alignment horizontal="left" vertical="center" wrapText="1"/>
    </xf>
    <xf numFmtId="0" fontId="19" fillId="0" borderId="4" xfId="26" applyFont="1" applyFill="1" applyBorder="1" applyAlignment="1" applyProtection="1">
      <alignment horizontal="left" vertical="center" wrapText="1"/>
    </xf>
    <xf numFmtId="49" fontId="19" fillId="0" borderId="5" xfId="26" applyNumberFormat="1" applyFont="1" applyFill="1" applyBorder="1" applyAlignment="1" applyProtection="1">
      <alignment horizontal="left" vertical="center" wrapText="1"/>
    </xf>
    <xf numFmtId="49" fontId="19" fillId="0" borderId="6" xfId="26" applyNumberFormat="1" applyFont="1" applyFill="1" applyBorder="1" applyAlignment="1" applyProtection="1">
      <alignment horizontal="left" vertical="center" wrapText="1"/>
    </xf>
    <xf numFmtId="49" fontId="19" fillId="0" borderId="7" xfId="26" applyNumberFormat="1" applyFont="1" applyFill="1" applyBorder="1" applyAlignment="1" applyProtection="1">
      <alignment horizontal="left" vertical="center" wrapText="1"/>
    </xf>
    <xf numFmtId="0" fontId="19" fillId="0" borderId="0" xfId="26" applyFont="1" applyFill="1" applyBorder="1" applyAlignment="1" applyProtection="1">
      <alignment horizontal="left" vertical="center" wrapText="1"/>
    </xf>
    <xf numFmtId="0" fontId="18" fillId="0" borderId="8" xfId="26" applyFont="1" applyFill="1" applyBorder="1" applyAlignment="1" applyProtection="1">
      <alignment horizontal="left" vertical="center" wrapText="1"/>
    </xf>
    <xf numFmtId="0" fontId="18" fillId="0" borderId="9" xfId="26" applyFont="1" applyFill="1" applyBorder="1" applyAlignment="1" applyProtection="1">
      <alignment horizontal="left" vertical="center" wrapText="1"/>
    </xf>
    <xf numFmtId="174" fontId="19" fillId="0" borderId="1" xfId="0" applyNumberFormat="1" applyFont="1" applyFill="1" applyBorder="1" applyAlignment="1" applyProtection="1">
      <alignment vertical="center" wrapText="1"/>
      <protection locked="0"/>
    </xf>
    <xf numFmtId="174" fontId="19" fillId="0" borderId="4" xfId="0" applyNumberFormat="1" applyFont="1" applyFill="1" applyBorder="1" applyAlignment="1" applyProtection="1">
      <alignment vertical="center" wrapText="1"/>
      <protection locked="0"/>
    </xf>
    <xf numFmtId="0" fontId="18" fillId="0" borderId="10" xfId="26" applyFont="1" applyFill="1" applyBorder="1" applyAlignment="1" applyProtection="1">
      <alignment vertical="center" wrapText="1"/>
    </xf>
    <xf numFmtId="0" fontId="18" fillId="0" borderId="11" xfId="26" applyFont="1" applyFill="1" applyBorder="1" applyAlignment="1" applyProtection="1">
      <alignment vertical="center" wrapText="1"/>
    </xf>
    <xf numFmtId="0" fontId="18" fillId="0" borderId="8" xfId="26" applyFont="1" applyFill="1" applyBorder="1" applyAlignment="1" applyProtection="1">
      <alignment horizontal="center" vertical="center" wrapText="1"/>
    </xf>
    <xf numFmtId="0" fontId="18" fillId="0" borderId="10" xfId="26" applyFont="1" applyFill="1" applyBorder="1" applyAlignment="1" applyProtection="1">
      <alignment horizontal="center" vertical="center" wrapText="1"/>
    </xf>
    <xf numFmtId="0" fontId="18" fillId="0" borderId="12" xfId="26" applyFont="1" applyFill="1" applyBorder="1" applyAlignment="1" applyProtection="1">
      <alignment horizontal="center" vertical="center" wrapText="1"/>
    </xf>
    <xf numFmtId="0" fontId="11" fillId="0" borderId="0" xfId="26" applyFill="1"/>
    <xf numFmtId="0" fontId="19" fillId="0" borderId="0" xfId="26" applyFont="1" applyFill="1"/>
    <xf numFmtId="174" fontId="0" fillId="0" borderId="0" xfId="0" applyNumberFormat="1" applyFill="1" applyAlignment="1">
      <alignment vertical="center" wrapText="1"/>
    </xf>
    <xf numFmtId="174" fontId="0" fillId="0" borderId="0" xfId="0" applyNumberFormat="1" applyFill="1" applyAlignment="1">
      <alignment horizontal="center" vertical="center" wrapText="1"/>
    </xf>
    <xf numFmtId="174" fontId="5" fillId="0" borderId="0" xfId="0" applyNumberFormat="1" applyFont="1" applyFill="1" applyAlignment="1">
      <alignment horizontal="center" vertical="center" wrapText="1"/>
    </xf>
    <xf numFmtId="174" fontId="19" fillId="0" borderId="5" xfId="0" applyNumberFormat="1" applyFont="1" applyFill="1" applyBorder="1" applyAlignment="1" applyProtection="1">
      <alignment horizontal="left" vertical="center" wrapText="1"/>
      <protection locked="0"/>
    </xf>
    <xf numFmtId="174" fontId="18" fillId="0" borderId="13" xfId="0" applyNumberFormat="1" applyFont="1" applyFill="1" applyBorder="1" applyAlignment="1" applyProtection="1">
      <alignment horizontal="center" vertical="center" wrapText="1"/>
    </xf>
    <xf numFmtId="174" fontId="18" fillId="0" borderId="14" xfId="0" applyNumberFormat="1" applyFont="1" applyFill="1" applyBorder="1" applyAlignment="1" applyProtection="1">
      <alignment horizontal="center" vertical="center" wrapText="1"/>
    </xf>
    <xf numFmtId="174" fontId="18" fillId="0" borderId="15" xfId="0" applyNumberFormat="1" applyFont="1" applyFill="1" applyBorder="1" applyAlignment="1" applyProtection="1">
      <alignment horizontal="center" vertical="center" wrapText="1"/>
    </xf>
    <xf numFmtId="174" fontId="0" fillId="0" borderId="0" xfId="0" applyNumberFormat="1" applyFill="1" applyAlignment="1" applyProtection="1">
      <alignment vertical="center" wrapText="1"/>
    </xf>
    <xf numFmtId="174" fontId="19" fillId="0" borderId="16" xfId="0" applyNumberFormat="1" applyFont="1" applyFill="1" applyBorder="1" applyAlignment="1" applyProtection="1">
      <alignment horizontal="left" vertical="center" wrapText="1"/>
      <protection locked="0"/>
    </xf>
    <xf numFmtId="174" fontId="18" fillId="0" borderId="10" xfId="0" applyNumberFormat="1" applyFont="1" applyFill="1" applyBorder="1" applyAlignment="1" applyProtection="1">
      <alignment vertical="center" wrapText="1"/>
    </xf>
    <xf numFmtId="174" fontId="18" fillId="0" borderId="12" xfId="0" applyNumberFormat="1" applyFont="1" applyFill="1" applyBorder="1" applyAlignment="1" applyProtection="1">
      <alignment vertical="center" wrapText="1"/>
    </xf>
    <xf numFmtId="174" fontId="5" fillId="0" borderId="0" xfId="0" applyNumberFormat="1" applyFont="1" applyFill="1" applyAlignment="1">
      <alignment vertical="center" wrapText="1"/>
    </xf>
    <xf numFmtId="174" fontId="17" fillId="0" borderId="5" xfId="0" applyNumberFormat="1" applyFont="1" applyFill="1" applyBorder="1" applyAlignment="1" applyProtection="1">
      <alignment horizontal="left" vertical="center" wrapText="1"/>
      <protection locked="0"/>
    </xf>
    <xf numFmtId="174" fontId="17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174" fontId="10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74" fontId="25" fillId="0" borderId="17" xfId="0" applyNumberFormat="1" applyFont="1" applyFill="1" applyBorder="1" applyAlignment="1" applyProtection="1">
      <alignment horizontal="right" vertical="center" wrapText="1"/>
      <protection locked="0"/>
    </xf>
    <xf numFmtId="174" fontId="25" fillId="0" borderId="1" xfId="0" applyNumberFormat="1" applyFont="1" applyFill="1" applyBorder="1" applyAlignment="1" applyProtection="1">
      <alignment horizontal="right" vertical="center" wrapText="1"/>
      <protection locked="0"/>
    </xf>
    <xf numFmtId="174" fontId="25" fillId="0" borderId="18" xfId="0" applyNumberFormat="1" applyFont="1" applyFill="1" applyBorder="1" applyAlignment="1" applyProtection="1">
      <alignment horizontal="right" vertical="center" wrapText="1"/>
      <protection locked="0"/>
    </xf>
    <xf numFmtId="174" fontId="25" fillId="0" borderId="19" xfId="0" applyNumberFormat="1" applyFont="1" applyFill="1" applyBorder="1" applyAlignment="1" applyProtection="1">
      <alignment horizontal="right" vertical="center" wrapText="1"/>
      <protection locked="0"/>
    </xf>
    <xf numFmtId="174" fontId="25" fillId="0" borderId="20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74" fontId="18" fillId="7" borderId="10" xfId="0" applyNumberFormat="1" applyFont="1" applyFill="1" applyBorder="1" applyAlignment="1" applyProtection="1">
      <alignment vertical="center" wrapText="1"/>
    </xf>
    <xf numFmtId="174" fontId="19" fillId="0" borderId="6" xfId="0" applyNumberFormat="1" applyFont="1" applyFill="1" applyBorder="1" applyAlignment="1" applyProtection="1">
      <alignment horizontal="left" vertical="center" wrapText="1"/>
      <protection locked="0"/>
    </xf>
    <xf numFmtId="174" fontId="24" fillId="0" borderId="8" xfId="0" applyNumberFormat="1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right"/>
    </xf>
    <xf numFmtId="174" fontId="0" fillId="0" borderId="0" xfId="0" applyNumberFormat="1" applyFill="1" applyAlignment="1" applyProtection="1">
      <alignment horizontal="center" vertical="center" wrapText="1"/>
    </xf>
    <xf numFmtId="174" fontId="8" fillId="0" borderId="8" xfId="0" applyNumberFormat="1" applyFont="1" applyFill="1" applyBorder="1" applyAlignment="1" applyProtection="1">
      <alignment horizontal="center" vertical="center" wrapText="1"/>
    </xf>
    <xf numFmtId="174" fontId="8" fillId="0" borderId="10" xfId="0" applyNumberFormat="1" applyFont="1" applyFill="1" applyBorder="1" applyAlignment="1" applyProtection="1">
      <alignment horizontal="center" vertical="center" wrapText="1"/>
    </xf>
    <xf numFmtId="174" fontId="8" fillId="0" borderId="8" xfId="0" applyNumberFormat="1" applyFont="1" applyFill="1" applyBorder="1" applyAlignment="1" applyProtection="1">
      <alignment horizontal="left" vertical="center" wrapText="1"/>
    </xf>
    <xf numFmtId="0" fontId="18" fillId="0" borderId="10" xfId="0" applyFont="1" applyFill="1" applyBorder="1" applyAlignment="1" applyProtection="1">
      <alignment horizontal="center" vertical="center" wrapText="1"/>
    </xf>
    <xf numFmtId="174" fontId="4" fillId="0" borderId="0" xfId="0" applyNumberFormat="1" applyFont="1" applyFill="1" applyAlignment="1" applyProtection="1">
      <alignment horizontal="left" vertical="center" wrapText="1"/>
    </xf>
    <xf numFmtId="174" fontId="4" fillId="0" borderId="0" xfId="0" applyNumberFormat="1" applyFont="1" applyFill="1" applyAlignment="1" applyProtection="1">
      <alignment vertical="center" wrapText="1"/>
    </xf>
    <xf numFmtId="174" fontId="17" fillId="0" borderId="0" xfId="0" applyNumberFormat="1" applyFont="1" applyFill="1" applyAlignment="1" applyProtection="1">
      <alignment vertical="center" wrapText="1"/>
    </xf>
    <xf numFmtId="0" fontId="8" fillId="0" borderId="22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top"/>
      <protection locked="0"/>
    </xf>
    <xf numFmtId="174" fontId="17" fillId="0" borderId="0" xfId="0" applyNumberFormat="1" applyFont="1" applyFill="1" applyAlignment="1" applyProtection="1">
      <alignment vertical="center" wrapText="1"/>
      <protection locked="0"/>
    </xf>
    <xf numFmtId="49" fontId="8" fillId="0" borderId="24" xfId="0" applyNumberFormat="1" applyFont="1" applyFill="1" applyBorder="1" applyAlignment="1" applyProtection="1">
      <alignment horizontal="right" vertical="center"/>
      <protection locked="0"/>
    </xf>
    <xf numFmtId="49" fontId="8" fillId="0" borderId="25" xfId="0" applyNumberFormat="1" applyFont="1" applyFill="1" applyBorder="1" applyAlignment="1" applyProtection="1">
      <alignment horizontal="right" vertical="center"/>
      <protection locked="0"/>
    </xf>
    <xf numFmtId="0" fontId="22" fillId="0" borderId="1" xfId="0" applyFont="1" applyBorder="1" applyAlignment="1" applyProtection="1">
      <alignment horizontal="left" vertical="center" wrapText="1"/>
    </xf>
    <xf numFmtId="0" fontId="34" fillId="0" borderId="1" xfId="0" applyFont="1" applyBorder="1" applyAlignment="1" applyProtection="1">
      <alignment horizontal="left" vertical="center" wrapText="1"/>
    </xf>
    <xf numFmtId="0" fontId="23" fillId="0" borderId="8" xfId="0" applyFont="1" applyBorder="1" applyAlignment="1" applyProtection="1">
      <alignment horizontal="left" vertical="center" wrapText="1"/>
    </xf>
    <xf numFmtId="49" fontId="22" fillId="0" borderId="5" xfId="0" applyNumberFormat="1" applyFont="1" applyBorder="1" applyAlignment="1" applyProtection="1">
      <alignment horizontal="left" vertical="center" wrapText="1"/>
    </xf>
    <xf numFmtId="49" fontId="23" fillId="0" borderId="8" xfId="0" applyNumberFormat="1" applyFont="1" applyBorder="1" applyAlignment="1" applyProtection="1">
      <alignment horizontal="left" vertical="center" wrapText="1"/>
    </xf>
    <xf numFmtId="49" fontId="22" fillId="0" borderId="6" xfId="0" applyNumberFormat="1" applyFont="1" applyBorder="1" applyAlignment="1" applyProtection="1">
      <alignment horizontal="left" vertical="center" wrapText="1"/>
    </xf>
    <xf numFmtId="0" fontId="22" fillId="0" borderId="26" xfId="0" applyFont="1" applyBorder="1" applyAlignment="1" applyProtection="1">
      <alignment horizontal="left" vertical="center" wrapText="1"/>
    </xf>
    <xf numFmtId="49" fontId="22" fillId="0" borderId="16" xfId="0" applyNumberFormat="1" applyFont="1" applyBorder="1" applyAlignment="1" applyProtection="1">
      <alignment horizontal="left" vertical="center" wrapText="1"/>
    </xf>
    <xf numFmtId="0" fontId="22" fillId="0" borderId="4" xfId="0" applyFont="1" applyBorder="1" applyAlignment="1" applyProtection="1">
      <alignment horizontal="left" vertical="center" wrapText="1"/>
    </xf>
    <xf numFmtId="0" fontId="23" fillId="0" borderId="13" xfId="0" applyFont="1" applyBorder="1" applyAlignment="1" applyProtection="1">
      <alignment horizontal="left" vertical="center" wrapText="1"/>
    </xf>
    <xf numFmtId="174" fontId="18" fillId="0" borderId="23" xfId="26" applyNumberFormat="1" applyFont="1" applyFill="1" applyBorder="1" applyAlignment="1" applyProtection="1">
      <alignment horizontal="right" vertical="center" wrapText="1"/>
    </xf>
    <xf numFmtId="174" fontId="18" fillId="0" borderId="12" xfId="26" applyNumberFormat="1" applyFont="1" applyFill="1" applyBorder="1" applyAlignment="1" applyProtection="1">
      <alignment horizontal="right" vertical="center" wrapText="1"/>
    </xf>
    <xf numFmtId="174" fontId="19" fillId="0" borderId="24" xfId="26" applyNumberFormat="1" applyFont="1" applyFill="1" applyBorder="1" applyAlignment="1" applyProtection="1">
      <alignment horizontal="right" vertical="center" wrapText="1"/>
      <protection locked="0"/>
    </xf>
    <xf numFmtId="174" fontId="19" fillId="0" borderId="18" xfId="26" applyNumberFormat="1" applyFont="1" applyFill="1" applyBorder="1" applyAlignment="1" applyProtection="1">
      <alignment horizontal="right" vertical="center" wrapText="1"/>
      <protection locked="0"/>
    </xf>
    <xf numFmtId="174" fontId="19" fillId="0" borderId="17" xfId="26" applyNumberFormat="1" applyFont="1" applyFill="1" applyBorder="1" applyAlignment="1" applyProtection="1">
      <alignment horizontal="right" vertical="center" wrapText="1"/>
      <protection locked="0"/>
    </xf>
    <xf numFmtId="174" fontId="19" fillId="0" borderId="27" xfId="26" applyNumberFormat="1" applyFont="1" applyFill="1" applyBorder="1" applyAlignment="1" applyProtection="1">
      <alignment horizontal="right" vertical="center" wrapText="1"/>
      <protection locked="0"/>
    </xf>
    <xf numFmtId="174" fontId="24" fillId="0" borderId="12" xfId="26" applyNumberFormat="1" applyFont="1" applyFill="1" applyBorder="1" applyAlignment="1" applyProtection="1">
      <alignment horizontal="right" vertical="center" wrapText="1"/>
    </xf>
    <xf numFmtId="174" fontId="23" fillId="0" borderId="12" xfId="0" applyNumberFormat="1" applyFont="1" applyBorder="1" applyAlignment="1" applyProtection="1">
      <alignment horizontal="right" vertical="center" wrapText="1"/>
    </xf>
    <xf numFmtId="174" fontId="18" fillId="0" borderId="28" xfId="26" applyNumberFormat="1" applyFont="1" applyFill="1" applyBorder="1" applyAlignment="1" applyProtection="1">
      <alignment horizontal="right" vertical="center" wrapText="1"/>
    </xf>
    <xf numFmtId="0" fontId="6" fillId="0" borderId="21" xfId="0" applyFont="1" applyFill="1" applyBorder="1" applyAlignment="1" applyProtection="1">
      <alignment horizontal="right" vertical="center"/>
    </xf>
    <xf numFmtId="174" fontId="26" fillId="0" borderId="12" xfId="26" applyNumberFormat="1" applyFont="1" applyFill="1" applyBorder="1" applyAlignment="1" applyProtection="1">
      <alignment horizontal="right" vertical="center" wrapText="1"/>
    </xf>
    <xf numFmtId="0" fontId="11" fillId="0" borderId="0" xfId="26" applyFill="1" applyAlignment="1"/>
    <xf numFmtId="174" fontId="19" fillId="0" borderId="1" xfId="0" applyNumberFormat="1" applyFont="1" applyFill="1" applyBorder="1" applyAlignment="1" applyProtection="1">
      <alignment horizontal="right" vertical="center" wrapText="1"/>
      <protection locked="0"/>
    </xf>
    <xf numFmtId="174" fontId="19" fillId="0" borderId="29" xfId="0" applyNumberFormat="1" applyFont="1" applyFill="1" applyBorder="1" applyAlignment="1" applyProtection="1">
      <alignment horizontal="right" vertical="center" wrapText="1"/>
      <protection locked="0"/>
    </xf>
    <xf numFmtId="174" fontId="19" fillId="0" borderId="4" xfId="0" applyNumberFormat="1" applyFont="1" applyFill="1" applyBorder="1" applyAlignment="1" applyProtection="1">
      <alignment horizontal="right" vertical="center" wrapText="1"/>
      <protection locked="0"/>
    </xf>
    <xf numFmtId="174" fontId="24" fillId="0" borderId="10" xfId="0" applyNumberFormat="1" applyFont="1" applyFill="1" applyBorder="1" applyAlignment="1" applyProtection="1">
      <alignment horizontal="right" vertical="center" wrapText="1"/>
    </xf>
    <xf numFmtId="174" fontId="25" fillId="0" borderId="30" xfId="0" applyNumberFormat="1" applyFont="1" applyFill="1" applyBorder="1" applyAlignment="1" applyProtection="1">
      <alignment horizontal="right" vertical="center" wrapText="1"/>
      <protection locked="0"/>
    </xf>
    <xf numFmtId="174" fontId="19" fillId="0" borderId="18" xfId="0" applyNumberFormat="1" applyFont="1" applyFill="1" applyBorder="1" applyAlignment="1" applyProtection="1">
      <alignment horizontal="right" vertical="center" wrapText="1"/>
      <protection locked="0"/>
    </xf>
    <xf numFmtId="174" fontId="19" fillId="0" borderId="27" xfId="0" applyNumberFormat="1" applyFont="1" applyFill="1" applyBorder="1" applyAlignment="1" applyProtection="1">
      <alignment horizontal="right" vertical="center" wrapText="1"/>
      <protection locked="0"/>
    </xf>
    <xf numFmtId="174" fontId="24" fillId="0" borderId="12" xfId="0" applyNumberFormat="1" applyFont="1" applyFill="1" applyBorder="1" applyAlignment="1" applyProtection="1">
      <alignment horizontal="right" vertical="center" wrapText="1"/>
    </xf>
    <xf numFmtId="174" fontId="25" fillId="0" borderId="31" xfId="0" applyNumberFormat="1" applyFont="1" applyFill="1" applyBorder="1" applyAlignment="1" applyProtection="1">
      <alignment horizontal="right" vertical="center" wrapText="1"/>
      <protection locked="0"/>
    </xf>
    <xf numFmtId="174" fontId="7" fillId="0" borderId="0" xfId="0" applyNumberFormat="1" applyFont="1" applyFill="1" applyAlignment="1" applyProtection="1">
      <alignment horizontal="centerContinuous" vertical="center" wrapText="1"/>
    </xf>
    <xf numFmtId="174" fontId="0" fillId="0" borderId="0" xfId="0" applyNumberFormat="1" applyFill="1" applyAlignment="1" applyProtection="1">
      <alignment horizontal="centerContinuous" vertical="center"/>
    </xf>
    <xf numFmtId="174" fontId="6" fillId="0" borderId="0" xfId="0" applyNumberFormat="1" applyFont="1" applyFill="1" applyAlignment="1" applyProtection="1">
      <alignment horizontal="right" vertical="center"/>
    </xf>
    <xf numFmtId="174" fontId="8" fillId="0" borderId="8" xfId="0" applyNumberFormat="1" applyFont="1" applyFill="1" applyBorder="1" applyAlignment="1" applyProtection="1">
      <alignment horizontal="centerContinuous" vertical="center" wrapText="1"/>
    </xf>
    <xf numFmtId="174" fontId="8" fillId="0" borderId="10" xfId="0" applyNumberFormat="1" applyFont="1" applyFill="1" applyBorder="1" applyAlignment="1" applyProtection="1">
      <alignment horizontal="centerContinuous" vertical="center" wrapText="1"/>
    </xf>
    <xf numFmtId="174" fontId="8" fillId="0" borderId="12" xfId="0" applyNumberFormat="1" applyFont="1" applyFill="1" applyBorder="1" applyAlignment="1" applyProtection="1">
      <alignment horizontal="centerContinuous" vertical="center" wrapText="1"/>
    </xf>
    <xf numFmtId="174" fontId="5" fillId="0" borderId="0" xfId="0" applyNumberFormat="1" applyFont="1" applyFill="1" applyAlignment="1" applyProtection="1">
      <alignment horizontal="center" vertical="center" wrapText="1"/>
    </xf>
    <xf numFmtId="174" fontId="24" fillId="0" borderId="32" xfId="0" applyNumberFormat="1" applyFont="1" applyFill="1" applyBorder="1" applyAlignment="1" applyProtection="1">
      <alignment horizontal="center" vertical="center" wrapText="1"/>
    </xf>
    <xf numFmtId="174" fontId="24" fillId="0" borderId="8" xfId="0" applyNumberFormat="1" applyFont="1" applyFill="1" applyBorder="1" applyAlignment="1" applyProtection="1">
      <alignment horizontal="center" vertical="center" wrapText="1"/>
    </xf>
    <xf numFmtId="174" fontId="24" fillId="0" borderId="10" xfId="0" applyNumberFormat="1" applyFont="1" applyFill="1" applyBorder="1" applyAlignment="1" applyProtection="1">
      <alignment horizontal="center" vertical="center" wrapText="1"/>
    </xf>
    <xf numFmtId="174" fontId="24" fillId="0" borderId="12" xfId="0" applyNumberFormat="1" applyFont="1" applyFill="1" applyBorder="1" applyAlignment="1" applyProtection="1">
      <alignment horizontal="center" vertical="center" wrapText="1"/>
    </xf>
    <xf numFmtId="174" fontId="24" fillId="0" borderId="0" xfId="0" applyNumberFormat="1" applyFont="1" applyFill="1" applyAlignment="1" applyProtection="1">
      <alignment horizontal="center" vertical="center" wrapText="1"/>
    </xf>
    <xf numFmtId="174" fontId="0" fillId="0" borderId="33" xfId="0" applyNumberFormat="1" applyFill="1" applyBorder="1" applyAlignment="1" applyProtection="1">
      <alignment horizontal="left" vertical="center" wrapText="1"/>
    </xf>
    <xf numFmtId="174" fontId="19" fillId="0" borderId="6" xfId="0" applyNumberFormat="1" applyFont="1" applyFill="1" applyBorder="1" applyAlignment="1" applyProtection="1">
      <alignment horizontal="left" vertical="center" wrapText="1"/>
    </xf>
    <xf numFmtId="174" fontId="0" fillId="0" borderId="34" xfId="0" applyNumberFormat="1" applyFill="1" applyBorder="1" applyAlignment="1" applyProtection="1">
      <alignment horizontal="left" vertical="center" wrapText="1"/>
    </xf>
    <xf numFmtId="174" fontId="19" fillId="0" borderId="5" xfId="0" applyNumberFormat="1" applyFont="1" applyFill="1" applyBorder="1" applyAlignment="1" applyProtection="1">
      <alignment horizontal="left" vertical="center" wrapText="1"/>
    </xf>
    <xf numFmtId="174" fontId="19" fillId="0" borderId="35" xfId="0" applyNumberFormat="1" applyFont="1" applyFill="1" applyBorder="1" applyAlignment="1" applyProtection="1">
      <alignment horizontal="left" vertical="center" wrapText="1"/>
    </xf>
    <xf numFmtId="174" fontId="25" fillId="0" borderId="0" xfId="0" applyNumberFormat="1" applyFont="1" applyFill="1" applyBorder="1" applyAlignment="1" applyProtection="1">
      <alignment horizontal="left" vertical="center" wrapText="1"/>
    </xf>
    <xf numFmtId="174" fontId="28" fillId="0" borderId="32" xfId="0" applyNumberFormat="1" applyFont="1" applyFill="1" applyBorder="1" applyAlignment="1" applyProtection="1">
      <alignment horizontal="left" vertical="center" wrapText="1"/>
    </xf>
    <xf numFmtId="174" fontId="2" fillId="0" borderId="36" xfId="0" applyNumberFormat="1" applyFont="1" applyFill="1" applyBorder="1" applyAlignment="1" applyProtection="1">
      <alignment horizontal="left" vertical="center" wrapText="1"/>
    </xf>
    <xf numFmtId="174" fontId="25" fillId="0" borderId="37" xfId="0" applyNumberFormat="1" applyFont="1" applyFill="1" applyBorder="1" applyAlignment="1" applyProtection="1">
      <alignment horizontal="left" vertical="center" wrapText="1"/>
    </xf>
    <xf numFmtId="174" fontId="29" fillId="0" borderId="30" xfId="0" applyNumberFormat="1" applyFont="1" applyFill="1" applyBorder="1" applyAlignment="1" applyProtection="1">
      <alignment horizontal="right" vertical="center" wrapText="1"/>
    </xf>
    <xf numFmtId="174" fontId="25" fillId="0" borderId="5" xfId="0" applyNumberFormat="1" applyFont="1" applyFill="1" applyBorder="1" applyAlignment="1" applyProtection="1">
      <alignment horizontal="left" vertical="center" wrapText="1"/>
    </xf>
    <xf numFmtId="174" fontId="2" fillId="0" borderId="34" xfId="0" applyNumberFormat="1" applyFont="1" applyFill="1" applyBorder="1" applyAlignment="1" applyProtection="1">
      <alignment horizontal="left" vertical="center" wrapText="1"/>
    </xf>
    <xf numFmtId="174" fontId="29" fillId="0" borderId="1" xfId="0" applyNumberFormat="1" applyFont="1" applyFill="1" applyBorder="1" applyAlignment="1" applyProtection="1">
      <alignment horizontal="right" vertical="center" wrapText="1"/>
    </xf>
    <xf numFmtId="174" fontId="26" fillId="0" borderId="8" xfId="0" applyNumberFormat="1" applyFont="1" applyFill="1" applyBorder="1" applyAlignment="1" applyProtection="1">
      <alignment horizontal="left" vertical="center" wrapText="1"/>
    </xf>
    <xf numFmtId="174" fontId="28" fillId="0" borderId="8" xfId="0" applyNumberFormat="1" applyFont="1" applyFill="1" applyBorder="1" applyAlignment="1" applyProtection="1">
      <alignment horizontal="left" vertical="center" wrapText="1"/>
    </xf>
    <xf numFmtId="174" fontId="28" fillId="0" borderId="38" xfId="0" applyNumberFormat="1" applyFont="1" applyFill="1" applyBorder="1" applyAlignment="1" applyProtection="1">
      <alignment horizontal="right" vertical="center" wrapText="1"/>
    </xf>
    <xf numFmtId="174" fontId="25" fillId="0" borderId="6" xfId="0" applyNumberFormat="1" applyFont="1" applyFill="1" applyBorder="1" applyAlignment="1" applyProtection="1">
      <alignment horizontal="left" vertical="center" wrapText="1"/>
      <protection locked="0"/>
    </xf>
    <xf numFmtId="174" fontId="19" fillId="0" borderId="5" xfId="0" quotePrefix="1" applyNumberFormat="1" applyFont="1" applyFill="1" applyBorder="1" applyAlignment="1" applyProtection="1">
      <alignment horizontal="left" vertical="center" wrapText="1"/>
    </xf>
    <xf numFmtId="174" fontId="25" fillId="0" borderId="5" xfId="0" quotePrefix="1" applyNumberFormat="1" applyFont="1" applyFill="1" applyBorder="1" applyAlignment="1" applyProtection="1">
      <alignment horizontal="left" vertical="center" wrapText="1"/>
    </xf>
    <xf numFmtId="174" fontId="2" fillId="0" borderId="33" xfId="0" applyNumberFormat="1" applyFont="1" applyFill="1" applyBorder="1" applyAlignment="1" applyProtection="1">
      <alignment horizontal="left" vertical="center" wrapText="1"/>
    </xf>
    <xf numFmtId="174" fontId="29" fillId="0" borderId="37" xfId="0" applyNumberFormat="1" applyFont="1" applyFill="1" applyBorder="1" applyAlignment="1" applyProtection="1">
      <alignment horizontal="left" vertical="center" wrapText="1"/>
    </xf>
    <xf numFmtId="174" fontId="25" fillId="0" borderId="1" xfId="0" applyNumberFormat="1" applyFont="1" applyFill="1" applyBorder="1" applyAlignment="1" applyProtection="1">
      <alignment horizontal="left" vertical="center" wrapText="1"/>
    </xf>
    <xf numFmtId="174" fontId="29" fillId="0" borderId="1" xfId="0" applyNumberFormat="1" applyFont="1" applyFill="1" applyBorder="1" applyAlignment="1" applyProtection="1">
      <alignment horizontal="left" vertical="center" wrapText="1"/>
    </xf>
    <xf numFmtId="174" fontId="25" fillId="0" borderId="6" xfId="0" applyNumberFormat="1" applyFont="1" applyFill="1" applyBorder="1" applyAlignment="1" applyProtection="1">
      <alignment horizontal="left" vertical="center" wrapText="1"/>
    </xf>
    <xf numFmtId="174" fontId="29" fillId="0" borderId="26" xfId="0" applyNumberFormat="1" applyFont="1" applyFill="1" applyBorder="1" applyAlignment="1" applyProtection="1">
      <alignment horizontal="right" vertical="center" wrapText="1"/>
    </xf>
    <xf numFmtId="0" fontId="8" fillId="0" borderId="24" xfId="0" quotePrefix="1" applyFont="1" applyFill="1" applyBorder="1" applyAlignment="1" applyProtection="1">
      <alignment horizontal="right" vertical="center"/>
    </xf>
    <xf numFmtId="0" fontId="8" fillId="0" borderId="25" xfId="0" applyFont="1" applyFill="1" applyBorder="1" applyAlignment="1" applyProtection="1">
      <alignment horizontal="right" vertical="center"/>
    </xf>
    <xf numFmtId="174" fontId="19" fillId="0" borderId="31" xfId="0" applyNumberFormat="1" applyFont="1" applyFill="1" applyBorder="1" applyAlignment="1" applyProtection="1">
      <alignment horizontal="right" vertical="center" wrapText="1"/>
      <protection locked="0"/>
    </xf>
    <xf numFmtId="174" fontId="19" fillId="0" borderId="20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10" xfId="0" applyFont="1" applyBorder="1" applyAlignment="1" applyProtection="1">
      <alignment horizontal="left" vertical="center" wrapText="1"/>
    </xf>
    <xf numFmtId="0" fontId="21" fillId="0" borderId="14" xfId="0" applyFont="1" applyBorder="1" applyAlignment="1" applyProtection="1">
      <alignment horizontal="left" vertical="center" wrapText="1"/>
    </xf>
    <xf numFmtId="0" fontId="11" fillId="0" borderId="0" xfId="26" applyFont="1" applyFill="1" applyProtection="1"/>
    <xf numFmtId="0" fontId="11" fillId="0" borderId="0" xfId="26" applyFont="1" applyFill="1" applyAlignment="1" applyProtection="1">
      <alignment horizontal="right" vertical="center"/>
    </xf>
    <xf numFmtId="0" fontId="11" fillId="0" borderId="0" xfId="26" applyFont="1" applyFill="1"/>
    <xf numFmtId="0" fontId="11" fillId="0" borderId="0" xfId="26" applyFont="1" applyFill="1" applyAlignment="1">
      <alignment horizontal="right" vertical="center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/>
    </xf>
    <xf numFmtId="174" fontId="31" fillId="0" borderId="21" xfId="26" applyNumberFormat="1" applyFont="1" applyFill="1" applyBorder="1" applyAlignment="1" applyProtection="1">
      <alignment vertical="center"/>
    </xf>
    <xf numFmtId="174" fontId="31" fillId="0" borderId="21" xfId="26" applyNumberFormat="1" applyFont="1" applyFill="1" applyBorder="1" applyAlignment="1" applyProtection="1"/>
    <xf numFmtId="0" fontId="20" fillId="0" borderId="0" xfId="26" applyFont="1" applyFill="1" applyAlignment="1" applyProtection="1"/>
    <xf numFmtId="0" fontId="8" fillId="0" borderId="19" xfId="26" applyFont="1" applyFill="1" applyBorder="1" applyAlignment="1" applyProtection="1">
      <alignment horizontal="center" vertical="center" wrapText="1"/>
    </xf>
    <xf numFmtId="0" fontId="8" fillId="0" borderId="20" xfId="26" applyFont="1" applyFill="1" applyBorder="1" applyAlignment="1" applyProtection="1">
      <alignment horizontal="center" vertical="center" wrapText="1"/>
    </xf>
    <xf numFmtId="174" fontId="8" fillId="0" borderId="10" xfId="0" applyNumberFormat="1" applyFont="1" applyFill="1" applyBorder="1" applyAlignment="1">
      <alignment horizontal="center" vertical="center" wrapText="1"/>
    </xf>
    <xf numFmtId="174" fontId="8" fillId="0" borderId="39" xfId="0" applyNumberFormat="1" applyFont="1" applyFill="1" applyBorder="1" applyAlignment="1">
      <alignment horizontal="center" vertical="center" wrapText="1"/>
    </xf>
    <xf numFmtId="174" fontId="18" fillId="0" borderId="40" xfId="0" applyNumberFormat="1" applyFont="1" applyFill="1" applyBorder="1" applyAlignment="1" applyProtection="1">
      <alignment horizontal="center" vertical="center" wrapText="1"/>
    </xf>
    <xf numFmtId="174" fontId="19" fillId="0" borderId="29" xfId="0" applyNumberFormat="1" applyFont="1" applyFill="1" applyBorder="1" applyAlignment="1" applyProtection="1">
      <alignment vertical="center" wrapText="1"/>
      <protection locked="0"/>
    </xf>
    <xf numFmtId="174" fontId="24" fillId="0" borderId="18" xfId="0" applyNumberFormat="1" applyFont="1" applyFill="1" applyBorder="1" applyAlignment="1" applyProtection="1">
      <alignment vertical="center" wrapText="1"/>
    </xf>
    <xf numFmtId="174" fontId="19" fillId="0" borderId="41" xfId="0" applyNumberFormat="1" applyFont="1" applyFill="1" applyBorder="1" applyAlignment="1" applyProtection="1">
      <alignment vertical="center" wrapText="1"/>
      <protection locked="0"/>
    </xf>
    <xf numFmtId="0" fontId="8" fillId="0" borderId="42" xfId="0" applyFont="1" applyFill="1" applyBorder="1" applyAlignment="1" applyProtection="1">
      <alignment horizontal="center" vertical="center" wrapText="1"/>
    </xf>
    <xf numFmtId="174" fontId="18" fillId="0" borderId="11" xfId="26" applyNumberFormat="1" applyFont="1" applyFill="1" applyBorder="1" applyAlignment="1" applyProtection="1">
      <alignment horizontal="right" vertical="center" wrapText="1"/>
    </xf>
    <xf numFmtId="174" fontId="18" fillId="0" borderId="10" xfId="26" applyNumberFormat="1" applyFont="1" applyFill="1" applyBorder="1" applyAlignment="1" applyProtection="1">
      <alignment horizontal="right" vertical="center" wrapText="1"/>
    </xf>
    <xf numFmtId="174" fontId="19" fillId="0" borderId="1" xfId="26" applyNumberFormat="1" applyFont="1" applyFill="1" applyBorder="1" applyAlignment="1" applyProtection="1">
      <alignment horizontal="right" vertical="center" wrapText="1"/>
      <protection locked="0"/>
    </xf>
    <xf numFmtId="174" fontId="19" fillId="0" borderId="2" xfId="26" applyNumberFormat="1" applyFont="1" applyFill="1" applyBorder="1" applyAlignment="1" applyProtection="1">
      <alignment horizontal="right" vertical="center" wrapText="1"/>
      <protection locked="0"/>
    </xf>
    <xf numFmtId="174" fontId="19" fillId="0" borderId="26" xfId="26" applyNumberFormat="1" applyFont="1" applyFill="1" applyBorder="1" applyAlignment="1" applyProtection="1">
      <alignment horizontal="right" vertical="center" wrapText="1"/>
      <protection locked="0"/>
    </xf>
    <xf numFmtId="174" fontId="19" fillId="0" borderId="4" xfId="26" applyNumberFormat="1" applyFont="1" applyFill="1" applyBorder="1" applyAlignment="1" applyProtection="1">
      <alignment horizontal="right" vertical="center" wrapText="1"/>
      <protection locked="0"/>
    </xf>
    <xf numFmtId="174" fontId="24" fillId="0" borderId="10" xfId="26" applyNumberFormat="1" applyFont="1" applyFill="1" applyBorder="1" applyAlignment="1" applyProtection="1">
      <alignment horizontal="right" vertical="center" wrapText="1"/>
    </xf>
    <xf numFmtId="174" fontId="26" fillId="0" borderId="10" xfId="26" applyNumberFormat="1" applyFont="1" applyFill="1" applyBorder="1" applyAlignment="1" applyProtection="1">
      <alignment horizontal="right" vertical="center" wrapText="1"/>
    </xf>
    <xf numFmtId="174" fontId="19" fillId="0" borderId="10" xfId="26" applyNumberFormat="1" applyFont="1" applyFill="1" applyBorder="1" applyAlignment="1" applyProtection="1">
      <alignment horizontal="right" vertical="center" wrapText="1"/>
      <protection locked="0"/>
    </xf>
    <xf numFmtId="174" fontId="19" fillId="0" borderId="12" xfId="26" applyNumberFormat="1" applyFont="1" applyFill="1" applyBorder="1" applyAlignment="1" applyProtection="1">
      <alignment horizontal="right" vertical="center" wrapText="1"/>
      <protection locked="0"/>
    </xf>
    <xf numFmtId="174" fontId="23" fillId="0" borderId="10" xfId="0" applyNumberFormat="1" applyFont="1" applyBorder="1" applyAlignment="1" applyProtection="1">
      <alignment horizontal="right" vertical="center" wrapText="1"/>
    </xf>
    <xf numFmtId="174" fontId="28" fillId="0" borderId="10" xfId="0" applyNumberFormat="1" applyFont="1" applyFill="1" applyBorder="1" applyAlignment="1" applyProtection="1">
      <alignment horizontal="right" vertical="center" wrapText="1"/>
    </xf>
    <xf numFmtId="174" fontId="28" fillId="0" borderId="12" xfId="0" applyNumberFormat="1" applyFont="1" applyFill="1" applyBorder="1" applyAlignment="1" applyProtection="1">
      <alignment horizontal="right" vertical="center" wrapText="1"/>
    </xf>
    <xf numFmtId="174" fontId="25" fillId="0" borderId="26" xfId="0" applyNumberFormat="1" applyFont="1" applyFill="1" applyBorder="1" applyAlignment="1" applyProtection="1">
      <alignment horizontal="right" vertical="center" wrapText="1"/>
      <protection locked="0"/>
    </xf>
    <xf numFmtId="174" fontId="8" fillId="0" borderId="38" xfId="0" applyNumberFormat="1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74" fontId="19" fillId="0" borderId="30" xfId="0" applyNumberFormat="1" applyFont="1" applyFill="1" applyBorder="1" applyAlignment="1" applyProtection="1">
      <alignment horizontal="right" vertical="center" wrapText="1"/>
      <protection locked="0"/>
    </xf>
    <xf numFmtId="174" fontId="19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8" xfId="0" applyFont="1" applyFill="1" applyBorder="1" applyAlignment="1" applyProtection="1">
      <alignment horizontal="center" vertical="center" wrapText="1"/>
    </xf>
    <xf numFmtId="0" fontId="18" fillId="0" borderId="39" xfId="0" applyFont="1" applyFill="1" applyBorder="1" applyAlignment="1" applyProtection="1">
      <alignment horizontal="center" vertical="center" wrapText="1"/>
    </xf>
    <xf numFmtId="174" fontId="19" fillId="0" borderId="43" xfId="0" applyNumberFormat="1" applyFont="1" applyFill="1" applyBorder="1" applyAlignment="1" applyProtection="1">
      <alignment horizontal="right" vertical="center" wrapText="1"/>
      <protection locked="0"/>
    </xf>
    <xf numFmtId="174" fontId="19" fillId="0" borderId="22" xfId="0" applyNumberFormat="1" applyFont="1" applyFill="1" applyBorder="1" applyAlignment="1" applyProtection="1">
      <alignment horizontal="right" vertical="center" wrapText="1"/>
      <protection locked="0"/>
    </xf>
    <xf numFmtId="174" fontId="0" fillId="0" borderId="36" xfId="0" applyNumberFormat="1" applyFill="1" applyBorder="1" applyAlignment="1" applyProtection="1">
      <alignment horizontal="left" vertical="center" wrapText="1"/>
    </xf>
    <xf numFmtId="174" fontId="19" fillId="0" borderId="37" xfId="0" applyNumberFormat="1" applyFont="1" applyFill="1" applyBorder="1" applyAlignment="1" applyProtection="1">
      <alignment horizontal="left" vertical="center" wrapText="1"/>
    </xf>
    <xf numFmtId="174" fontId="24" fillId="0" borderId="14" xfId="0" applyNumberFormat="1" applyFont="1" applyFill="1" applyBorder="1" applyAlignment="1" applyProtection="1">
      <alignment horizontal="right" vertical="center" wrapText="1"/>
    </xf>
    <xf numFmtId="174" fontId="19" fillId="0" borderId="44" xfId="0" applyNumberFormat="1" applyFont="1" applyFill="1" applyBorder="1" applyAlignment="1" applyProtection="1">
      <alignment horizontal="right" vertical="center" wrapText="1"/>
      <protection locked="0"/>
    </xf>
    <xf numFmtId="174" fontId="8" fillId="0" borderId="32" xfId="0" applyNumberFormat="1" applyFont="1" applyFill="1" applyBorder="1" applyAlignment="1">
      <alignment horizontal="center" vertical="center" wrapText="1"/>
    </xf>
    <xf numFmtId="174" fontId="0" fillId="0" borderId="0" xfId="0" applyNumberFormat="1" applyFill="1" applyAlignment="1" applyProtection="1">
      <alignment horizontal="center" vertical="center" wrapText="1"/>
      <protection locked="0"/>
    </xf>
    <xf numFmtId="174" fontId="0" fillId="0" borderId="0" xfId="0" applyNumberFormat="1" applyFill="1" applyAlignment="1" applyProtection="1">
      <alignment vertical="center" wrapText="1"/>
      <protection locked="0"/>
    </xf>
    <xf numFmtId="174" fontId="6" fillId="0" borderId="0" xfId="0" applyNumberFormat="1" applyFont="1" applyFill="1" applyAlignment="1" applyProtection="1">
      <alignment horizontal="right" vertical="center"/>
      <protection locked="0"/>
    </xf>
    <xf numFmtId="174" fontId="8" fillId="0" borderId="45" xfId="0" applyNumberFormat="1" applyFont="1" applyFill="1" applyBorder="1" applyAlignment="1" applyProtection="1">
      <alignment horizontal="centerContinuous" vertical="center"/>
    </xf>
    <xf numFmtId="174" fontId="8" fillId="0" borderId="46" xfId="0" applyNumberFormat="1" applyFont="1" applyFill="1" applyBorder="1" applyAlignment="1" applyProtection="1">
      <alignment horizontal="centerContinuous" vertical="center"/>
    </xf>
    <xf numFmtId="174" fontId="8" fillId="0" borderId="47" xfId="0" applyNumberFormat="1" applyFont="1" applyFill="1" applyBorder="1" applyAlignment="1" applyProtection="1">
      <alignment horizontal="centerContinuous" vertical="center"/>
    </xf>
    <xf numFmtId="174" fontId="36" fillId="0" borderId="0" xfId="0" applyNumberFormat="1" applyFont="1" applyFill="1" applyAlignment="1">
      <alignment vertical="center"/>
    </xf>
    <xf numFmtId="174" fontId="8" fillId="0" borderId="40" xfId="0" applyNumberFormat="1" applyFont="1" applyFill="1" applyBorder="1" applyAlignment="1" applyProtection="1">
      <alignment horizontal="center" vertical="center"/>
    </xf>
    <xf numFmtId="174" fontId="8" fillId="0" borderId="20" xfId="0" applyNumberFormat="1" applyFont="1" applyFill="1" applyBorder="1" applyAlignment="1" applyProtection="1">
      <alignment horizontal="center" vertical="center" wrapText="1"/>
    </xf>
    <xf numFmtId="174" fontId="36" fillId="0" borderId="0" xfId="0" applyNumberFormat="1" applyFont="1" applyFill="1" applyAlignment="1">
      <alignment horizontal="center" vertical="center"/>
    </xf>
    <xf numFmtId="174" fontId="18" fillId="0" borderId="48" xfId="0" applyNumberFormat="1" applyFont="1" applyFill="1" applyBorder="1" applyAlignment="1" applyProtection="1">
      <alignment horizontal="center" vertical="center" wrapText="1"/>
    </xf>
    <xf numFmtId="174" fontId="18" fillId="0" borderId="10" xfId="0" applyNumberFormat="1" applyFont="1" applyFill="1" applyBorder="1" applyAlignment="1" applyProtection="1">
      <alignment horizontal="center" vertical="center" wrapText="1"/>
    </xf>
    <xf numFmtId="174" fontId="18" fillId="0" borderId="28" xfId="0" applyNumberFormat="1" applyFont="1" applyFill="1" applyBorder="1" applyAlignment="1" applyProtection="1">
      <alignment horizontal="center" vertical="center" wrapText="1"/>
    </xf>
    <xf numFmtId="174" fontId="18" fillId="0" borderId="36" xfId="0" applyNumberFormat="1" applyFont="1" applyFill="1" applyBorder="1" applyAlignment="1" applyProtection="1">
      <alignment horizontal="center" vertical="center" wrapText="1"/>
    </xf>
    <xf numFmtId="174" fontId="18" fillId="0" borderId="0" xfId="0" applyNumberFormat="1" applyFont="1" applyFill="1" applyAlignment="1">
      <alignment horizontal="center" vertical="center" wrapText="1"/>
    </xf>
    <xf numFmtId="174" fontId="18" fillId="0" borderId="7" xfId="0" applyNumberFormat="1" applyFont="1" applyFill="1" applyBorder="1" applyAlignment="1" applyProtection="1">
      <alignment horizontal="right" vertical="center" wrapText="1"/>
    </xf>
    <xf numFmtId="174" fontId="24" fillId="0" borderId="2" xfId="0" applyNumberFormat="1" applyFont="1" applyFill="1" applyBorder="1" applyAlignment="1" applyProtection="1">
      <alignment horizontal="left" vertical="center" wrapText="1"/>
    </xf>
    <xf numFmtId="1" fontId="28" fillId="7" borderId="2" xfId="0" applyNumberFormat="1" applyFont="1" applyFill="1" applyBorder="1" applyAlignment="1" applyProtection="1">
      <alignment horizontal="center" vertical="center" wrapText="1"/>
    </xf>
    <xf numFmtId="174" fontId="24" fillId="0" borderId="2" xfId="0" applyNumberFormat="1" applyFont="1" applyFill="1" applyBorder="1" applyAlignment="1" applyProtection="1">
      <alignment vertical="center" wrapText="1"/>
    </xf>
    <xf numFmtId="174" fontId="24" fillId="0" borderId="45" xfId="0" applyNumberFormat="1" applyFont="1" applyFill="1" applyBorder="1" applyAlignment="1" applyProtection="1">
      <alignment vertical="center" wrapText="1"/>
    </xf>
    <xf numFmtId="174" fontId="24" fillId="0" borderId="49" xfId="0" applyNumberFormat="1" applyFont="1" applyFill="1" applyBorder="1" applyAlignment="1" applyProtection="1">
      <alignment vertical="center" wrapText="1"/>
    </xf>
    <xf numFmtId="174" fontId="18" fillId="0" borderId="5" xfId="0" applyNumberFormat="1" applyFont="1" applyFill="1" applyBorder="1" applyAlignment="1" applyProtection="1">
      <alignment horizontal="right" vertical="center" wrapText="1"/>
    </xf>
    <xf numFmtId="174" fontId="19" fillId="0" borderId="1" xfId="0" applyNumberFormat="1" applyFont="1" applyFill="1" applyBorder="1" applyAlignment="1" applyProtection="1">
      <alignment horizontal="left" vertical="center" wrapText="1"/>
      <protection locked="0"/>
    </xf>
    <xf numFmtId="1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74" fontId="19" fillId="0" borderId="34" xfId="0" applyNumberFormat="1" applyFont="1" applyFill="1" applyBorder="1" applyAlignment="1" applyProtection="1">
      <alignment vertical="center" wrapText="1"/>
    </xf>
    <xf numFmtId="174" fontId="24" fillId="0" borderId="1" xfId="0" applyNumberFormat="1" applyFont="1" applyFill="1" applyBorder="1" applyAlignment="1" applyProtection="1">
      <alignment horizontal="left" vertical="center" wrapText="1"/>
    </xf>
    <xf numFmtId="1" fontId="28" fillId="7" borderId="1" xfId="0" applyNumberFormat="1" applyFont="1" applyFill="1" applyBorder="1" applyAlignment="1" applyProtection="1">
      <alignment horizontal="center" vertical="center" wrapText="1"/>
    </xf>
    <xf numFmtId="174" fontId="24" fillId="0" borderId="1" xfId="0" applyNumberFormat="1" applyFont="1" applyFill="1" applyBorder="1" applyAlignment="1" applyProtection="1">
      <alignment vertical="center" wrapText="1"/>
    </xf>
    <xf numFmtId="174" fontId="24" fillId="0" borderId="29" xfId="0" applyNumberFormat="1" applyFont="1" applyFill="1" applyBorder="1" applyAlignment="1" applyProtection="1">
      <alignment vertical="center" wrapText="1"/>
    </xf>
    <xf numFmtId="174" fontId="24" fillId="0" borderId="34" xfId="0" applyNumberFormat="1" applyFont="1" applyFill="1" applyBorder="1" applyAlignment="1" applyProtection="1">
      <alignment vertical="center" wrapText="1"/>
    </xf>
    <xf numFmtId="174" fontId="18" fillId="0" borderId="1" xfId="0" applyNumberFormat="1" applyFont="1" applyFill="1" applyBorder="1" applyAlignment="1" applyProtection="1">
      <alignment horizontal="left" vertical="center" wrapText="1"/>
    </xf>
    <xf numFmtId="174" fontId="18" fillId="0" borderId="37" xfId="0" applyNumberFormat="1" applyFont="1" applyFill="1" applyBorder="1" applyAlignment="1" applyProtection="1">
      <alignment horizontal="right" vertical="center" wrapText="1"/>
    </xf>
    <xf numFmtId="174" fontId="24" fillId="0" borderId="30" xfId="0" applyNumberFormat="1" applyFont="1" applyFill="1" applyBorder="1" applyAlignment="1" applyProtection="1">
      <alignment horizontal="left" vertical="center" wrapText="1"/>
    </xf>
    <xf numFmtId="1" fontId="28" fillId="7" borderId="4" xfId="0" applyNumberFormat="1" applyFont="1" applyFill="1" applyBorder="1" applyAlignment="1" applyProtection="1">
      <alignment horizontal="center" vertical="center" wrapText="1"/>
    </xf>
    <xf numFmtId="174" fontId="24" fillId="0" borderId="30" xfId="0" applyNumberFormat="1" applyFont="1" applyFill="1" applyBorder="1" applyAlignment="1" applyProtection="1">
      <alignment vertical="center" wrapText="1"/>
    </xf>
    <xf numFmtId="174" fontId="24" fillId="0" borderId="50" xfId="0" applyNumberFormat="1" applyFont="1" applyFill="1" applyBorder="1" applyAlignment="1" applyProtection="1">
      <alignment vertical="center" wrapText="1"/>
    </xf>
    <xf numFmtId="1" fontId="14" fillId="0" borderId="50" xfId="0" applyNumberFormat="1" applyFont="1" applyFill="1" applyBorder="1" applyAlignment="1" applyProtection="1">
      <alignment horizontal="center" vertical="center" wrapText="1"/>
      <protection locked="0"/>
    </xf>
    <xf numFmtId="174" fontId="19" fillId="0" borderId="30" xfId="0" applyNumberFormat="1" applyFont="1" applyFill="1" applyBorder="1" applyAlignment="1" applyProtection="1">
      <alignment vertical="center" wrapText="1"/>
      <protection locked="0"/>
    </xf>
    <xf numFmtId="174" fontId="19" fillId="0" borderId="50" xfId="0" applyNumberFormat="1" applyFont="1" applyFill="1" applyBorder="1" applyAlignment="1" applyProtection="1">
      <alignment vertical="center" wrapText="1"/>
      <protection locked="0"/>
    </xf>
    <xf numFmtId="174" fontId="18" fillId="0" borderId="8" xfId="0" applyNumberFormat="1" applyFont="1" applyFill="1" applyBorder="1" applyAlignment="1" applyProtection="1">
      <alignment horizontal="right" vertical="center" wrapText="1"/>
    </xf>
    <xf numFmtId="174" fontId="18" fillId="0" borderId="10" xfId="0" applyNumberFormat="1" applyFont="1" applyFill="1" applyBorder="1" applyAlignment="1" applyProtection="1">
      <alignment horizontal="left" vertical="center" wrapText="1"/>
    </xf>
    <xf numFmtId="1" fontId="19" fillId="7" borderId="28" xfId="0" applyNumberFormat="1" applyFont="1" applyFill="1" applyBorder="1" applyAlignment="1" applyProtection="1">
      <alignment vertical="center" wrapText="1"/>
    </xf>
    <xf numFmtId="174" fontId="24" fillId="0" borderId="10" xfId="0" applyNumberFormat="1" applyFont="1" applyFill="1" applyBorder="1" applyAlignment="1" applyProtection="1">
      <alignment vertical="center" wrapText="1"/>
    </xf>
    <xf numFmtId="174" fontId="24" fillId="0" borderId="28" xfId="0" applyNumberFormat="1" applyFont="1" applyFill="1" applyBorder="1" applyAlignment="1" applyProtection="1">
      <alignment vertical="center" wrapText="1"/>
    </xf>
    <xf numFmtId="174" fontId="24" fillId="0" borderId="32" xfId="0" applyNumberFormat="1" applyFont="1" applyFill="1" applyBorder="1" applyAlignment="1" applyProtection="1">
      <alignment vertical="center" wrapText="1"/>
    </xf>
    <xf numFmtId="174" fontId="10" fillId="0" borderId="0" xfId="0" applyNumberFormat="1" applyFont="1" applyFill="1" applyAlignment="1">
      <alignment horizontal="center" vertical="center" wrapText="1"/>
    </xf>
    <xf numFmtId="174" fontId="6" fillId="0" borderId="0" xfId="0" applyNumberFormat="1" applyFont="1" applyFill="1" applyAlignment="1">
      <alignment horizontal="right" vertical="center"/>
    </xf>
    <xf numFmtId="174" fontId="8" fillId="0" borderId="51" xfId="0" applyNumberFormat="1" applyFont="1" applyFill="1" applyBorder="1" applyAlignment="1">
      <alignment horizontal="center" vertical="center"/>
    </xf>
    <xf numFmtId="174" fontId="8" fillId="0" borderId="19" xfId="0" applyNumberFormat="1" applyFont="1" applyFill="1" applyBorder="1" applyAlignment="1">
      <alignment horizontal="center" vertical="center"/>
    </xf>
    <xf numFmtId="174" fontId="8" fillId="0" borderId="48" xfId="0" applyNumberFormat="1" applyFont="1" applyFill="1" applyBorder="1" applyAlignment="1">
      <alignment horizontal="center" vertical="center" wrapText="1"/>
    </xf>
    <xf numFmtId="174" fontId="8" fillId="0" borderId="28" xfId="0" applyNumberFormat="1" applyFont="1" applyFill="1" applyBorder="1" applyAlignment="1">
      <alignment horizontal="center" vertical="center" wrapText="1"/>
    </xf>
    <xf numFmtId="174" fontId="8" fillId="0" borderId="12" xfId="0" applyNumberFormat="1" applyFont="1" applyFill="1" applyBorder="1" applyAlignment="1">
      <alignment horizontal="center" vertical="center" wrapText="1"/>
    </xf>
    <xf numFmtId="174" fontId="36" fillId="0" borderId="0" xfId="0" applyNumberFormat="1" applyFont="1" applyFill="1" applyAlignment="1">
      <alignment horizontal="center" vertical="center" wrapText="1"/>
    </xf>
    <xf numFmtId="174" fontId="18" fillId="0" borderId="8" xfId="0" applyNumberFormat="1" applyFont="1" applyFill="1" applyBorder="1" applyAlignment="1">
      <alignment horizontal="right" vertical="center" wrapText="1"/>
    </xf>
    <xf numFmtId="174" fontId="18" fillId="0" borderId="32" xfId="0" applyNumberFormat="1" applyFont="1" applyFill="1" applyBorder="1" applyAlignment="1">
      <alignment horizontal="left" vertical="center" wrapText="1"/>
    </xf>
    <xf numFmtId="174" fontId="14" fillId="7" borderId="32" xfId="0" applyNumberFormat="1" applyFont="1" applyFill="1" applyBorder="1" applyAlignment="1">
      <alignment horizontal="left" vertical="center" wrapText="1"/>
    </xf>
    <xf numFmtId="174" fontId="14" fillId="7" borderId="39" xfId="0" applyNumberFormat="1" applyFont="1" applyFill="1" applyBorder="1" applyAlignment="1">
      <alignment horizontal="left" vertical="center" wrapText="1"/>
    </xf>
    <xf numFmtId="174" fontId="18" fillId="0" borderId="8" xfId="0" applyNumberFormat="1" applyFont="1" applyFill="1" applyBorder="1" applyAlignment="1">
      <alignment vertical="center" wrapText="1"/>
    </xf>
    <xf numFmtId="174" fontId="18" fillId="0" borderId="10" xfId="0" applyNumberFormat="1" applyFont="1" applyFill="1" applyBorder="1" applyAlignment="1">
      <alignment vertical="center" wrapText="1"/>
    </xf>
    <xf numFmtId="174" fontId="18" fillId="0" borderId="12" xfId="0" applyNumberFormat="1" applyFont="1" applyFill="1" applyBorder="1" applyAlignment="1">
      <alignment vertical="center" wrapText="1"/>
    </xf>
    <xf numFmtId="174" fontId="18" fillId="0" borderId="5" xfId="0" applyNumberFormat="1" applyFont="1" applyFill="1" applyBorder="1" applyAlignment="1">
      <alignment horizontal="right" vertical="center" wrapText="1"/>
    </xf>
    <xf numFmtId="174" fontId="19" fillId="0" borderId="34" xfId="0" applyNumberFormat="1" applyFont="1" applyFill="1" applyBorder="1" applyAlignment="1" applyProtection="1">
      <alignment horizontal="left" vertical="center" wrapText="1"/>
      <protection locked="0"/>
    </xf>
    <xf numFmtId="175" fontId="14" fillId="0" borderId="34" xfId="0" applyNumberFormat="1" applyFont="1" applyFill="1" applyBorder="1" applyAlignment="1" applyProtection="1">
      <alignment horizontal="right" vertical="center" wrapText="1"/>
      <protection locked="0"/>
    </xf>
    <xf numFmtId="175" fontId="14" fillId="0" borderId="1" xfId="0" applyNumberFormat="1" applyFont="1" applyFill="1" applyBorder="1" applyAlignment="1" applyProtection="1">
      <alignment horizontal="right" vertical="center" wrapText="1"/>
      <protection locked="0"/>
    </xf>
    <xf numFmtId="174" fontId="19" fillId="0" borderId="5" xfId="0" applyNumberFormat="1" applyFont="1" applyFill="1" applyBorder="1" applyAlignment="1" applyProtection="1">
      <alignment vertical="center" wrapText="1"/>
      <protection locked="0"/>
    </xf>
    <xf numFmtId="174" fontId="19" fillId="0" borderId="18" xfId="0" applyNumberFormat="1" applyFont="1" applyFill="1" applyBorder="1" applyAlignment="1" applyProtection="1">
      <alignment vertical="center" wrapText="1"/>
      <protection locked="0"/>
    </xf>
    <xf numFmtId="174" fontId="14" fillId="7" borderId="32" xfId="0" applyNumberFormat="1" applyFont="1" applyFill="1" applyBorder="1" applyAlignment="1">
      <alignment horizontal="right" vertical="center" wrapText="1"/>
    </xf>
    <xf numFmtId="174" fontId="14" fillId="7" borderId="39" xfId="0" applyNumberFormat="1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vertical="center" wrapText="1"/>
      <protection locked="0"/>
    </xf>
    <xf numFmtId="0" fontId="25" fillId="0" borderId="19" xfId="0" applyFont="1" applyFill="1" applyBorder="1" applyAlignment="1" applyProtection="1">
      <alignment vertical="center" wrapText="1"/>
      <protection locked="0"/>
    </xf>
    <xf numFmtId="0" fontId="8" fillId="0" borderId="8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 applyProtection="1">
      <alignment horizontal="right" vertical="center" wrapText="1"/>
    </xf>
    <xf numFmtId="0" fontId="22" fillId="0" borderId="52" xfId="0" applyFont="1" applyFill="1" applyBorder="1" applyAlignment="1" applyProtection="1">
      <alignment horizontal="left" vertical="center" wrapText="1"/>
      <protection locked="0"/>
    </xf>
    <xf numFmtId="0" fontId="25" fillId="0" borderId="5" xfId="0" applyFont="1" applyFill="1" applyBorder="1" applyAlignment="1" applyProtection="1">
      <alignment horizontal="right" vertical="center" wrapText="1"/>
    </xf>
    <xf numFmtId="0" fontId="22" fillId="0" borderId="3" xfId="0" applyFont="1" applyFill="1" applyBorder="1" applyAlignment="1" applyProtection="1">
      <alignment horizontal="left" vertical="center" wrapText="1"/>
      <protection locked="0"/>
    </xf>
    <xf numFmtId="0" fontId="25" fillId="0" borderId="5" xfId="0" applyFont="1" applyFill="1" applyBorder="1" applyAlignment="1">
      <alignment horizontal="right" vertical="center" wrapText="1"/>
    </xf>
    <xf numFmtId="0" fontId="25" fillId="0" borderId="53" xfId="0" applyFont="1" applyFill="1" applyBorder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35" fillId="0" borderId="0" xfId="31" applyFill="1"/>
    <xf numFmtId="0" fontId="22" fillId="0" borderId="0" xfId="31" applyFont="1" applyFill="1"/>
    <xf numFmtId="0" fontId="35" fillId="0" borderId="0" xfId="31" applyFont="1" applyFill="1"/>
    <xf numFmtId="0" fontId="24" fillId="0" borderId="8" xfId="0" applyFont="1" applyFill="1" applyBorder="1" applyAlignment="1">
      <alignment horizontal="right" vertical="center" wrapText="1"/>
    </xf>
    <xf numFmtId="0" fontId="24" fillId="0" borderId="10" xfId="0" applyFont="1" applyFill="1" applyBorder="1" applyAlignment="1">
      <alignment vertical="center" wrapText="1"/>
    </xf>
    <xf numFmtId="174" fontId="24" fillId="0" borderId="10" xfId="0" applyNumberFormat="1" applyFont="1" applyFill="1" applyBorder="1" applyAlignment="1">
      <alignment horizontal="right" vertical="center" wrapText="1"/>
    </xf>
    <xf numFmtId="174" fontId="24" fillId="0" borderId="12" xfId="0" applyNumberFormat="1" applyFont="1" applyFill="1" applyBorder="1" applyAlignment="1">
      <alignment horizontal="right" vertical="center" wrapText="1"/>
    </xf>
    <xf numFmtId="1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0" xfId="26" applyNumberFormat="1" applyFont="1" applyFill="1" applyBorder="1" applyAlignment="1" applyProtection="1">
      <alignment horizontal="centerContinuous" vertical="center"/>
    </xf>
    <xf numFmtId="0" fontId="8" fillId="0" borderId="7" xfId="26" applyFont="1" applyFill="1" applyBorder="1" applyAlignment="1" applyProtection="1">
      <alignment horizontal="centerContinuous" vertical="center" wrapText="1"/>
    </xf>
    <xf numFmtId="0" fontId="8" fillId="0" borderId="53" xfId="26" applyFont="1" applyFill="1" applyBorder="1" applyAlignment="1" applyProtection="1">
      <alignment horizontal="centerContinuous" vertical="center" wrapText="1"/>
    </xf>
    <xf numFmtId="0" fontId="8" fillId="0" borderId="2" xfId="26" applyFont="1" applyFill="1" applyBorder="1" applyAlignment="1" applyProtection="1">
      <alignment horizontal="centerContinuous" vertical="center" wrapText="1"/>
    </xf>
    <xf numFmtId="0" fontId="8" fillId="0" borderId="19" xfId="26" applyFont="1" applyFill="1" applyBorder="1" applyAlignment="1" applyProtection="1">
      <alignment horizontal="centerContinuous" vertical="center" wrapText="1"/>
    </xf>
    <xf numFmtId="174" fontId="26" fillId="0" borderId="2" xfId="26" applyNumberFormat="1" applyFont="1" applyFill="1" applyBorder="1" applyAlignment="1" applyProtection="1">
      <alignment horizontal="centerContinuous" vertical="center"/>
    </xf>
    <xf numFmtId="174" fontId="26" fillId="0" borderId="24" xfId="26" applyNumberFormat="1" applyFont="1" applyFill="1" applyBorder="1" applyAlignment="1" applyProtection="1">
      <alignment horizontal="centerContinuous" vertical="center"/>
    </xf>
    <xf numFmtId="174" fontId="26" fillId="0" borderId="54" xfId="0" applyNumberFormat="1" applyFont="1" applyFill="1" applyBorder="1" applyAlignment="1" applyProtection="1">
      <alignment horizontal="centerContinuous" vertical="center" wrapText="1"/>
    </xf>
    <xf numFmtId="174" fontId="26" fillId="0" borderId="55" xfId="0" applyNumberFormat="1" applyFont="1" applyFill="1" applyBorder="1" applyAlignment="1" applyProtection="1">
      <alignment horizontal="centerContinuous" vertical="center" wrapText="1"/>
    </xf>
    <xf numFmtId="174" fontId="16" fillId="0" borderId="0" xfId="0" applyNumberFormat="1" applyFont="1" applyFill="1" applyAlignment="1" applyProtection="1">
      <alignment horizontal="center" textRotation="180" wrapText="1"/>
    </xf>
    <xf numFmtId="174" fontId="26" fillId="0" borderId="49" xfId="0" applyNumberFormat="1" applyFont="1" applyFill="1" applyBorder="1" applyAlignment="1" applyProtection="1">
      <alignment horizontal="centerContinuous" vertical="center" wrapText="1"/>
    </xf>
    <xf numFmtId="174" fontId="26" fillId="0" borderId="56" xfId="0" applyNumberFormat="1" applyFont="1" applyFill="1" applyBorder="1" applyAlignment="1" applyProtection="1">
      <alignment horizontal="centerContinuous" vertical="center" wrapText="1"/>
    </xf>
    <xf numFmtId="174" fontId="16" fillId="0" borderId="0" xfId="0" applyNumberFormat="1" applyFont="1" applyFill="1" applyAlignment="1" applyProtection="1">
      <alignment horizontal="center" textRotation="180" wrapText="1"/>
      <protection locked="0"/>
    </xf>
    <xf numFmtId="174" fontId="6" fillId="0" borderId="21" xfId="0" applyNumberFormat="1" applyFont="1" applyFill="1" applyBorder="1" applyAlignment="1" applyProtection="1">
      <alignment horizontal="right" wrapText="1"/>
    </xf>
    <xf numFmtId="174" fontId="20" fillId="0" borderId="0" xfId="0" applyNumberFormat="1" applyFont="1" applyFill="1" applyAlignment="1">
      <alignment horizontal="centerContinuous" vertical="center" wrapText="1"/>
    </xf>
    <xf numFmtId="174" fontId="8" fillId="0" borderId="54" xfId="0" applyNumberFormat="1" applyFont="1" applyFill="1" applyBorder="1" applyAlignment="1">
      <alignment horizontal="centerContinuous" vertical="center" wrapText="1"/>
    </xf>
    <xf numFmtId="0" fontId="8" fillId="0" borderId="57" xfId="0" applyFont="1" applyFill="1" applyBorder="1" applyAlignment="1" applyProtection="1">
      <alignment horizontal="centerContinuous" vertical="center" wrapText="1"/>
    </xf>
    <xf numFmtId="0" fontId="8" fillId="0" borderId="39" xfId="0" applyFont="1" applyFill="1" applyBorder="1" applyAlignment="1" applyProtection="1">
      <alignment horizontal="centerContinuous" vertical="center" wrapText="1"/>
    </xf>
    <xf numFmtId="174" fontId="8" fillId="0" borderId="9" xfId="0" applyNumberFormat="1" applyFont="1" applyFill="1" applyBorder="1" applyAlignment="1" applyProtection="1">
      <alignment horizontal="centerContinuous" vertical="center" wrapText="1"/>
    </xf>
    <xf numFmtId="174" fontId="8" fillId="0" borderId="13" xfId="0" applyNumberFormat="1" applyFont="1" applyFill="1" applyBorder="1" applyAlignment="1" applyProtection="1">
      <alignment horizontal="centerContinuous" vertical="center" wrapText="1"/>
    </xf>
    <xf numFmtId="174" fontId="8" fillId="0" borderId="11" xfId="0" applyNumberFormat="1" applyFont="1" applyFill="1" applyBorder="1" applyAlignment="1" applyProtection="1">
      <alignment horizontal="centerContinuous" vertical="center" wrapText="1"/>
    </xf>
    <xf numFmtId="174" fontId="8" fillId="0" borderId="14" xfId="0" applyNumberFormat="1" applyFont="1" applyFill="1" applyBorder="1" applyAlignment="1" applyProtection="1">
      <alignment horizontal="centerContinuous" vertical="center"/>
    </xf>
    <xf numFmtId="174" fontId="8" fillId="0" borderId="55" xfId="0" applyNumberFormat="1" applyFont="1" applyFill="1" applyBorder="1" applyAlignment="1">
      <alignment horizontal="centerContinuous" vertical="center" wrapText="1"/>
    </xf>
    <xf numFmtId="174" fontId="8" fillId="0" borderId="54" xfId="0" applyNumberFormat="1" applyFont="1" applyFill="1" applyBorder="1" applyAlignment="1">
      <alignment horizontal="centerContinuous" vertical="center"/>
    </xf>
    <xf numFmtId="174" fontId="8" fillId="0" borderId="55" xfId="0" applyNumberFormat="1" applyFont="1" applyFill="1" applyBorder="1" applyAlignment="1">
      <alignment horizontal="centerContinuous" vertical="center"/>
    </xf>
    <xf numFmtId="174" fontId="8" fillId="0" borderId="58" xfId="0" applyNumberFormat="1" applyFont="1" applyFill="1" applyBorder="1" applyAlignment="1">
      <alignment horizontal="centerContinuous" vertical="center" wrapText="1"/>
    </xf>
    <xf numFmtId="174" fontId="8" fillId="0" borderId="59" xfId="0" applyNumberFormat="1" applyFont="1" applyFill="1" applyBorder="1" applyAlignment="1">
      <alignment horizontal="centerContinuous" vertical="center" wrapText="1"/>
    </xf>
    <xf numFmtId="174" fontId="8" fillId="0" borderId="45" xfId="0" applyNumberFormat="1" applyFont="1" applyFill="1" applyBorder="1" applyAlignment="1">
      <alignment horizontal="centerContinuous" vertical="center" wrapText="1"/>
    </xf>
    <xf numFmtId="174" fontId="8" fillId="0" borderId="57" xfId="0" applyNumberFormat="1" applyFont="1" applyFill="1" applyBorder="1" applyAlignment="1">
      <alignment horizontal="centerContinuous" vertical="center" wrapText="1"/>
    </xf>
    <xf numFmtId="0" fontId="25" fillId="0" borderId="60" xfId="0" applyFont="1" applyFill="1" applyBorder="1" applyAlignment="1">
      <alignment horizontal="justify" vertical="center" wrapText="1"/>
    </xf>
    <xf numFmtId="3" fontId="35" fillId="0" borderId="0" xfId="31" applyNumberFormat="1" applyFont="1" applyFill="1" applyAlignment="1">
      <alignment horizontal="centerContinuous"/>
    </xf>
    <xf numFmtId="174" fontId="29" fillId="0" borderId="1" xfId="26" applyNumberFormat="1" applyFont="1" applyFill="1" applyBorder="1" applyAlignment="1" applyProtection="1">
      <alignment horizontal="right" vertical="center" wrapText="1"/>
      <protection locked="0"/>
    </xf>
    <xf numFmtId="174" fontId="29" fillId="0" borderId="18" xfId="26" applyNumberFormat="1" applyFont="1" applyFill="1" applyBorder="1" applyAlignment="1" applyProtection="1">
      <alignment horizontal="right" vertical="center" wrapText="1"/>
      <protection locked="0"/>
    </xf>
    <xf numFmtId="174" fontId="29" fillId="0" borderId="4" xfId="26" applyNumberFormat="1" applyFont="1" applyFill="1" applyBorder="1" applyAlignment="1" applyProtection="1">
      <alignment horizontal="right" vertical="center" wrapText="1"/>
      <protection locked="0"/>
    </xf>
    <xf numFmtId="174" fontId="29" fillId="0" borderId="27" xfId="26" applyNumberFormat="1" applyFont="1" applyFill="1" applyBorder="1" applyAlignment="1" applyProtection="1">
      <alignment horizontal="right" vertical="center" wrapText="1"/>
      <protection locked="0"/>
    </xf>
    <xf numFmtId="174" fontId="29" fillId="0" borderId="19" xfId="26" applyNumberFormat="1" applyFont="1" applyFill="1" applyBorder="1" applyAlignment="1" applyProtection="1">
      <alignment horizontal="right" vertical="center" wrapText="1"/>
      <protection locked="0"/>
    </xf>
    <xf numFmtId="174" fontId="29" fillId="0" borderId="20" xfId="26" applyNumberFormat="1" applyFont="1" applyFill="1" applyBorder="1" applyAlignment="1" applyProtection="1">
      <alignment horizontal="right" vertical="center" wrapText="1"/>
      <protection locked="0"/>
    </xf>
    <xf numFmtId="174" fontId="29" fillId="0" borderId="1" xfId="0" applyNumberFormat="1" applyFont="1" applyFill="1" applyBorder="1" applyAlignment="1" applyProtection="1">
      <alignment horizontal="right" vertical="center" wrapText="1"/>
      <protection locked="0"/>
    </xf>
    <xf numFmtId="174" fontId="29" fillId="0" borderId="18" xfId="0" applyNumberFormat="1" applyFont="1" applyFill="1" applyBorder="1" applyAlignment="1" applyProtection="1">
      <alignment horizontal="right" vertical="center" wrapText="1"/>
      <protection locked="0"/>
    </xf>
    <xf numFmtId="3" fontId="18" fillId="0" borderId="12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 applyProtection="1">
      <alignment horizontal="left" vertical="center" wrapText="1"/>
    </xf>
    <xf numFmtId="49" fontId="29" fillId="0" borderId="5" xfId="26" applyNumberFormat="1" applyFont="1" applyFill="1" applyBorder="1" applyAlignment="1" applyProtection="1">
      <alignment horizontal="left" vertical="center" wrapText="1"/>
    </xf>
    <xf numFmtId="0" fontId="29" fillId="0" borderId="1" xfId="26" applyFont="1" applyFill="1" applyBorder="1" applyAlignment="1" applyProtection="1">
      <alignment horizontal="left" vertical="center" wrapText="1"/>
    </xf>
    <xf numFmtId="0" fontId="50" fillId="0" borderId="0" xfId="26" applyFont="1" applyFill="1"/>
    <xf numFmtId="0" fontId="29" fillId="0" borderId="1" xfId="26" applyFont="1" applyFill="1" applyBorder="1" applyAlignment="1" applyProtection="1">
      <alignment horizontal="left"/>
    </xf>
    <xf numFmtId="49" fontId="29" fillId="0" borderId="37" xfId="26" applyNumberFormat="1" applyFont="1" applyFill="1" applyBorder="1" applyAlignment="1" applyProtection="1">
      <alignment horizontal="left" vertical="center" wrapText="1"/>
    </xf>
    <xf numFmtId="0" fontId="29" fillId="0" borderId="4" xfId="26" applyFont="1" applyFill="1" applyBorder="1" applyAlignment="1" applyProtection="1">
      <alignment horizontal="left" vertical="center" wrapText="1"/>
    </xf>
    <xf numFmtId="49" fontId="29" fillId="0" borderId="16" xfId="26" applyNumberFormat="1" applyFont="1" applyFill="1" applyBorder="1" applyAlignment="1" applyProtection="1">
      <alignment horizontal="left" vertical="center" wrapText="1"/>
    </xf>
    <xf numFmtId="49" fontId="29" fillId="0" borderId="53" xfId="26" applyNumberFormat="1" applyFont="1" applyFill="1" applyBorder="1" applyAlignment="1" applyProtection="1">
      <alignment horizontal="left" vertical="center" wrapText="1"/>
    </xf>
    <xf numFmtId="0" fontId="29" fillId="0" borderId="19" xfId="26" applyFont="1" applyFill="1" applyBorder="1" applyAlignment="1" applyProtection="1">
      <alignment horizontal="left" vertical="center" wrapText="1"/>
    </xf>
    <xf numFmtId="49" fontId="41" fillId="0" borderId="6" xfId="26" applyNumberFormat="1" applyFont="1" applyFill="1" applyBorder="1" applyAlignment="1" applyProtection="1">
      <alignment horizontal="left" vertical="center" wrapText="1"/>
    </xf>
    <xf numFmtId="0" fontId="34" fillId="0" borderId="1" xfId="0" applyFont="1" applyBorder="1" applyAlignment="1" applyProtection="1">
      <alignment horizontal="left" vertical="center" wrapText="1" indent="2"/>
    </xf>
    <xf numFmtId="49" fontId="34" fillId="0" borderId="1" xfId="0" applyNumberFormat="1" applyFont="1" applyBorder="1" applyAlignment="1" applyProtection="1">
      <alignment horizontal="left" vertical="center" wrapText="1" indent="2"/>
    </xf>
    <xf numFmtId="174" fontId="41" fillId="0" borderId="1" xfId="26" applyNumberFormat="1" applyFont="1" applyFill="1" applyBorder="1" applyAlignment="1" applyProtection="1">
      <alignment horizontal="right" vertical="center" wrapText="1"/>
      <protection locked="0"/>
    </xf>
    <xf numFmtId="174" fontId="41" fillId="0" borderId="18" xfId="26" applyNumberFormat="1" applyFont="1" applyFill="1" applyBorder="1" applyAlignment="1" applyProtection="1">
      <alignment horizontal="right" vertical="center" wrapText="1"/>
      <protection locked="0"/>
    </xf>
    <xf numFmtId="49" fontId="41" fillId="0" borderId="1" xfId="26" applyNumberFormat="1" applyFont="1" applyFill="1" applyBorder="1" applyAlignment="1" applyProtection="1">
      <alignment horizontal="left" vertical="center" wrapText="1"/>
    </xf>
    <xf numFmtId="174" fontId="41" fillId="0" borderId="4" xfId="26" applyNumberFormat="1" applyFont="1" applyFill="1" applyBorder="1" applyAlignment="1" applyProtection="1">
      <alignment horizontal="right" vertical="center" wrapText="1"/>
      <protection locked="0"/>
    </xf>
    <xf numFmtId="174" fontId="41" fillId="0" borderId="27" xfId="26" applyNumberFormat="1" applyFont="1" applyFill="1" applyBorder="1" applyAlignment="1" applyProtection="1">
      <alignment horizontal="right" vertical="center" wrapText="1"/>
      <protection locked="0"/>
    </xf>
    <xf numFmtId="49" fontId="41" fillId="0" borderId="4" xfId="26" applyNumberFormat="1" applyFont="1" applyFill="1" applyBorder="1" applyAlignment="1" applyProtection="1">
      <alignment horizontal="left" vertical="center" wrapText="1"/>
    </xf>
    <xf numFmtId="49" fontId="34" fillId="0" borderId="4" xfId="0" applyNumberFormat="1" applyFont="1" applyBorder="1" applyAlignment="1" applyProtection="1">
      <alignment horizontal="left" vertical="center" wrapText="1" indent="2"/>
    </xf>
    <xf numFmtId="0" fontId="27" fillId="0" borderId="10" xfId="26" applyFont="1" applyFill="1" applyBorder="1" applyAlignment="1" applyProtection="1">
      <alignment horizontal="left" vertical="center" wrapText="1"/>
    </xf>
    <xf numFmtId="49" fontId="19" fillId="0" borderId="61" xfId="26" applyNumberFormat="1" applyFont="1" applyFill="1" applyBorder="1" applyAlignment="1" applyProtection="1">
      <alignment horizontal="left" vertical="center" wrapText="1" indent="1"/>
    </xf>
    <xf numFmtId="0" fontId="22" fillId="0" borderId="62" xfId="0" applyFont="1" applyBorder="1" applyAlignment="1" applyProtection="1">
      <alignment horizontal="left" wrapText="1" indent="1"/>
    </xf>
    <xf numFmtId="174" fontId="18" fillId="0" borderId="62" xfId="26" applyNumberFormat="1" applyFont="1" applyFill="1" applyBorder="1" applyAlignment="1" applyProtection="1">
      <alignment horizontal="right" vertical="center" wrapText="1"/>
    </xf>
    <xf numFmtId="49" fontId="19" fillId="0" borderId="63" xfId="26" applyNumberFormat="1" applyFont="1" applyFill="1" applyBorder="1" applyAlignment="1" applyProtection="1">
      <alignment horizontal="left" vertical="center" wrapText="1" indent="1"/>
    </xf>
    <xf numFmtId="0" fontId="22" fillId="0" borderId="64" xfId="0" applyFont="1" applyBorder="1" applyAlignment="1" applyProtection="1">
      <alignment horizontal="left" wrapText="1" indent="1"/>
    </xf>
    <xf numFmtId="174" fontId="19" fillId="0" borderId="64" xfId="26" applyNumberFormat="1" applyFont="1" applyFill="1" applyBorder="1" applyAlignment="1" applyProtection="1">
      <alignment horizontal="right" vertical="center" wrapText="1"/>
      <protection locked="0"/>
    </xf>
    <xf numFmtId="174" fontId="18" fillId="0" borderId="64" xfId="26" applyNumberFormat="1" applyFont="1" applyFill="1" applyBorder="1" applyAlignment="1" applyProtection="1">
      <alignment horizontal="right" vertical="center" wrapText="1"/>
    </xf>
    <xf numFmtId="0" fontId="23" fillId="0" borderId="64" xfId="0" applyFont="1" applyBorder="1" applyAlignment="1" applyProtection="1">
      <alignment horizontal="left" vertical="center" wrapText="1" indent="1"/>
    </xf>
    <xf numFmtId="174" fontId="25" fillId="0" borderId="64" xfId="26" applyNumberFormat="1" applyFont="1" applyFill="1" applyBorder="1" applyAlignment="1" applyProtection="1">
      <alignment horizontal="right" vertical="center" wrapText="1"/>
      <protection locked="0"/>
    </xf>
    <xf numFmtId="174" fontId="29" fillId="0" borderId="64" xfId="26" applyNumberFormat="1" applyFont="1" applyFill="1" applyBorder="1" applyAlignment="1" applyProtection="1">
      <alignment horizontal="right" vertical="center" wrapText="1"/>
    </xf>
    <xf numFmtId="174" fontId="24" fillId="0" borderId="64" xfId="26" applyNumberFormat="1" applyFont="1" applyFill="1" applyBorder="1" applyAlignment="1" applyProtection="1">
      <alignment horizontal="right" vertical="center" wrapText="1"/>
    </xf>
    <xf numFmtId="0" fontId="22" fillId="0" borderId="64" xfId="0" applyFont="1" applyBorder="1" applyAlignment="1" applyProtection="1">
      <alignment wrapText="1"/>
    </xf>
    <xf numFmtId="174" fontId="26" fillId="0" borderId="64" xfId="26" applyNumberFormat="1" applyFont="1" applyFill="1" applyBorder="1" applyAlignment="1" applyProtection="1">
      <alignment horizontal="right" vertical="center" wrapText="1"/>
    </xf>
    <xf numFmtId="49" fontId="19" fillId="0" borderId="65" xfId="26" applyNumberFormat="1" applyFont="1" applyFill="1" applyBorder="1" applyAlignment="1" applyProtection="1">
      <alignment horizontal="left" vertical="center" wrapText="1" indent="1"/>
    </xf>
    <xf numFmtId="0" fontId="22" fillId="0" borderId="66" xfId="0" applyFont="1" applyBorder="1" applyAlignment="1" applyProtection="1">
      <alignment horizontal="left" wrapText="1" indent="1"/>
    </xf>
    <xf numFmtId="174" fontId="18" fillId="0" borderId="66" xfId="26" applyNumberFormat="1" applyFont="1" applyFill="1" applyBorder="1" applyAlignment="1" applyProtection="1">
      <alignment horizontal="right" vertical="center" wrapText="1"/>
    </xf>
    <xf numFmtId="49" fontId="19" fillId="0" borderId="67" xfId="26" applyNumberFormat="1" applyFont="1" applyFill="1" applyBorder="1" applyAlignment="1" applyProtection="1">
      <alignment horizontal="left" vertical="center" wrapText="1" indent="1"/>
    </xf>
    <xf numFmtId="0" fontId="22" fillId="0" borderId="68" xfId="0" applyFont="1" applyBorder="1" applyAlignment="1" applyProtection="1">
      <alignment horizontal="left" wrapText="1" indent="1"/>
    </xf>
    <xf numFmtId="174" fontId="19" fillId="0" borderId="68" xfId="26" applyNumberFormat="1" applyFont="1" applyFill="1" applyBorder="1" applyAlignment="1" applyProtection="1">
      <alignment horizontal="right" vertical="center" wrapText="1"/>
      <protection locked="0"/>
    </xf>
    <xf numFmtId="0" fontId="18" fillId="0" borderId="69" xfId="26" applyFont="1" applyFill="1" applyBorder="1" applyAlignment="1" applyProtection="1">
      <alignment horizontal="left" vertical="center" wrapText="1" indent="1"/>
    </xf>
    <xf numFmtId="0" fontId="23" fillId="0" borderId="70" xfId="0" applyFont="1" applyBorder="1" applyAlignment="1" applyProtection="1">
      <alignment horizontal="left" vertical="center" wrapText="1" indent="1"/>
    </xf>
    <xf numFmtId="174" fontId="19" fillId="0" borderId="70" xfId="26" applyNumberFormat="1" applyFont="1" applyFill="1" applyBorder="1" applyAlignment="1" applyProtection="1">
      <alignment horizontal="right" vertical="center" wrapText="1"/>
      <protection locked="0"/>
    </xf>
    <xf numFmtId="0" fontId="18" fillId="0" borderId="39" xfId="26" applyFont="1" applyFill="1" applyBorder="1" applyAlignment="1" applyProtection="1">
      <alignment horizontal="center" vertical="center" wrapText="1"/>
    </xf>
    <xf numFmtId="174" fontId="18" fillId="0" borderId="71" xfId="26" applyNumberFormat="1" applyFont="1" applyFill="1" applyBorder="1" applyAlignment="1" applyProtection="1">
      <alignment horizontal="right" vertical="center" wrapText="1"/>
    </xf>
    <xf numFmtId="0" fontId="18" fillId="0" borderId="72" xfId="26" applyFont="1" applyFill="1" applyBorder="1" applyAlignment="1" applyProtection="1">
      <alignment horizontal="center" vertical="center" wrapText="1"/>
    </xf>
    <xf numFmtId="0" fontId="18" fillId="0" borderId="72" xfId="26" applyFont="1" applyFill="1" applyBorder="1" applyAlignment="1" applyProtection="1">
      <alignment horizontal="left" vertical="center" wrapText="1" indent="1"/>
    </xf>
    <xf numFmtId="0" fontId="18" fillId="0" borderId="73" xfId="26" applyFont="1" applyFill="1" applyBorder="1" applyAlignment="1" applyProtection="1">
      <alignment horizontal="center" vertical="center" wrapText="1"/>
    </xf>
    <xf numFmtId="0" fontId="18" fillId="0" borderId="73" xfId="26" applyFont="1" applyFill="1" applyBorder="1" applyAlignment="1" applyProtection="1">
      <alignment horizontal="left" vertical="center" wrapText="1" indent="1"/>
    </xf>
    <xf numFmtId="174" fontId="19" fillId="0" borderId="66" xfId="26" applyNumberFormat="1" applyFont="1" applyFill="1" applyBorder="1" applyAlignment="1" applyProtection="1">
      <alignment horizontal="right" vertical="center" wrapText="1"/>
      <protection locked="0"/>
    </xf>
    <xf numFmtId="174" fontId="24" fillId="0" borderId="68" xfId="26" applyNumberFormat="1" applyFont="1" applyFill="1" applyBorder="1" applyAlignment="1" applyProtection="1">
      <alignment horizontal="right" vertical="center" wrapText="1"/>
      <protection locked="0"/>
    </xf>
    <xf numFmtId="0" fontId="18" fillId="0" borderId="70" xfId="26" applyFont="1" applyFill="1" applyBorder="1" applyAlignment="1" applyProtection="1">
      <alignment horizontal="left" vertical="center" wrapText="1" indent="1"/>
    </xf>
    <xf numFmtId="49" fontId="41" fillId="0" borderId="63" xfId="26" applyNumberFormat="1" applyFont="1" applyFill="1" applyBorder="1" applyAlignment="1" applyProtection="1">
      <alignment horizontal="left" vertical="center" wrapText="1" indent="1"/>
    </xf>
    <xf numFmtId="0" fontId="34" fillId="0" borderId="64" xfId="0" applyFont="1" applyBorder="1" applyAlignment="1" applyProtection="1">
      <alignment horizontal="left" wrapText="1" indent="1"/>
    </xf>
    <xf numFmtId="174" fontId="29" fillId="0" borderId="64" xfId="26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26" applyFont="1" applyFill="1"/>
    <xf numFmtId="49" fontId="22" fillId="0" borderId="64" xfId="0" quotePrefix="1" applyNumberFormat="1" applyFont="1" applyBorder="1" applyAlignment="1" applyProtection="1">
      <alignment horizontal="left" wrapText="1" indent="1"/>
    </xf>
    <xf numFmtId="49" fontId="22" fillId="0" borderId="64" xfId="0" applyNumberFormat="1" applyFont="1" applyBorder="1" applyAlignment="1" applyProtection="1">
      <alignment horizontal="left" wrapText="1" indent="3"/>
    </xf>
    <xf numFmtId="49" fontId="34" fillId="0" borderId="64" xfId="0" applyNumberFormat="1" applyFont="1" applyBorder="1" applyAlignment="1" applyProtection="1">
      <alignment horizontal="left" wrapText="1" indent="3"/>
    </xf>
    <xf numFmtId="0" fontId="22" fillId="0" borderId="64" xfId="0" applyFont="1" applyBorder="1" applyAlignment="1" applyProtection="1">
      <alignment horizontal="left" wrapText="1" indent="3"/>
    </xf>
    <xf numFmtId="0" fontId="34" fillId="0" borderId="64" xfId="0" applyFont="1" applyBorder="1" applyAlignment="1" applyProtection="1">
      <alignment horizontal="left" wrapText="1" indent="3"/>
    </xf>
    <xf numFmtId="174" fontId="25" fillId="0" borderId="66" xfId="26" applyNumberFormat="1" applyFont="1" applyFill="1" applyBorder="1" applyAlignment="1" applyProtection="1">
      <alignment horizontal="right" vertical="center" wrapText="1"/>
      <protection locked="0"/>
    </xf>
    <xf numFmtId="174" fontId="25" fillId="0" borderId="68" xfId="26" applyNumberFormat="1" applyFont="1" applyFill="1" applyBorder="1" applyAlignment="1" applyProtection="1">
      <alignment horizontal="right" vertical="center" wrapText="1"/>
      <protection locked="0"/>
    </xf>
    <xf numFmtId="174" fontId="25" fillId="0" borderId="70" xfId="26" applyNumberFormat="1" applyFont="1" applyFill="1" applyBorder="1" applyAlignment="1" applyProtection="1">
      <alignment horizontal="right" vertical="center" wrapText="1"/>
      <protection locked="0"/>
    </xf>
    <xf numFmtId="174" fontId="18" fillId="0" borderId="68" xfId="26" applyNumberFormat="1" applyFont="1" applyFill="1" applyBorder="1" applyAlignment="1" applyProtection="1">
      <alignment horizontal="right" vertical="center" wrapText="1"/>
    </xf>
    <xf numFmtId="174" fontId="24" fillId="0" borderId="66" xfId="26" applyNumberFormat="1" applyFont="1" applyFill="1" applyBorder="1" applyAlignment="1" applyProtection="1">
      <alignment horizontal="right" vertical="center" wrapText="1"/>
      <protection locked="0"/>
    </xf>
    <xf numFmtId="174" fontId="24" fillId="0" borderId="68" xfId="26" applyNumberFormat="1" applyFont="1" applyFill="1" applyBorder="1" applyAlignment="1" applyProtection="1">
      <alignment horizontal="right" vertical="center" wrapText="1"/>
    </xf>
    <xf numFmtId="174" fontId="27" fillId="0" borderId="70" xfId="26" applyNumberFormat="1" applyFont="1" applyFill="1" applyBorder="1" applyAlignment="1" applyProtection="1">
      <alignment horizontal="right" vertical="center" wrapText="1"/>
    </xf>
    <xf numFmtId="49" fontId="41" fillId="0" borderId="65" xfId="26" applyNumberFormat="1" applyFont="1" applyFill="1" applyBorder="1" applyAlignment="1" applyProtection="1">
      <alignment horizontal="left" vertical="center" wrapText="1" indent="1"/>
    </xf>
    <xf numFmtId="0" fontId="34" fillId="0" borderId="66" xfId="0" applyFont="1" applyBorder="1" applyAlignment="1" applyProtection="1">
      <alignment horizontal="left" wrapText="1" indent="1"/>
    </xf>
    <xf numFmtId="174" fontId="29" fillId="0" borderId="66" xfId="26" applyNumberFormat="1" applyFont="1" applyFill="1" applyBorder="1" applyAlignment="1" applyProtection="1">
      <alignment horizontal="right" vertical="center" wrapText="1"/>
      <protection locked="0"/>
    </xf>
    <xf numFmtId="0" fontId="22" fillId="0" borderId="1" xfId="0" applyFont="1" applyBorder="1" applyAlignment="1" applyProtection="1">
      <alignment horizontal="left" wrapText="1" indent="1"/>
    </xf>
    <xf numFmtId="49" fontId="19" fillId="0" borderId="5" xfId="26" applyNumberFormat="1" applyFont="1" applyFill="1" applyBorder="1" applyAlignment="1" applyProtection="1">
      <alignment horizontal="left" vertical="center" wrapText="1" indent="1"/>
    </xf>
    <xf numFmtId="49" fontId="41" fillId="0" borderId="74" xfId="26" applyNumberFormat="1" applyFont="1" applyFill="1" applyBorder="1" applyAlignment="1" applyProtection="1">
      <alignment horizontal="left" vertical="center" wrapText="1" indent="1"/>
    </xf>
    <xf numFmtId="0" fontId="34" fillId="0" borderId="75" xfId="0" applyFont="1" applyBorder="1" applyAlignment="1" applyProtection="1">
      <alignment horizontal="left" wrapText="1" indent="1"/>
    </xf>
    <xf numFmtId="174" fontId="41" fillId="0" borderId="75" xfId="26" applyNumberFormat="1" applyFont="1" applyFill="1" applyBorder="1" applyAlignment="1" applyProtection="1">
      <alignment horizontal="right" vertical="center" wrapText="1"/>
      <protection locked="0"/>
    </xf>
    <xf numFmtId="0" fontId="23" fillId="0" borderId="68" xfId="0" applyFont="1" applyFill="1" applyBorder="1" applyAlignment="1" applyProtection="1">
      <alignment horizontal="left" vertical="center" wrapText="1" indent="1"/>
    </xf>
    <xf numFmtId="49" fontId="24" fillId="0" borderId="63" xfId="26" applyNumberFormat="1" applyFont="1" applyFill="1" applyBorder="1" applyAlignment="1" applyProtection="1">
      <alignment horizontal="left" vertical="center" wrapText="1" indent="1"/>
    </xf>
    <xf numFmtId="174" fontId="26" fillId="0" borderId="66" xfId="26" applyNumberFormat="1" applyFont="1" applyFill="1" applyBorder="1" applyAlignment="1" applyProtection="1">
      <alignment horizontal="right" vertical="center" wrapText="1"/>
    </xf>
    <xf numFmtId="174" fontId="7" fillId="0" borderId="76" xfId="26" applyNumberFormat="1" applyFont="1" applyFill="1" applyBorder="1" applyAlignment="1" applyProtection="1">
      <alignment horizontal="right" vertical="center" wrapText="1"/>
    </xf>
    <xf numFmtId="49" fontId="24" fillId="0" borderId="32" xfId="26" applyNumberFormat="1" applyFont="1" applyFill="1" applyBorder="1" applyAlignment="1" applyProtection="1">
      <alignment horizontal="left" vertical="center" wrapText="1" indent="1"/>
    </xf>
    <xf numFmtId="0" fontId="23" fillId="0" borderId="32" xfId="0" applyFont="1" applyBorder="1" applyAlignment="1" applyProtection="1">
      <alignment horizontal="left" vertical="center" wrapText="1" indent="1"/>
    </xf>
    <xf numFmtId="174" fontId="26" fillId="0" borderId="32" xfId="26" applyNumberFormat="1" applyFont="1" applyFill="1" applyBorder="1" applyAlignment="1" applyProtection="1">
      <alignment horizontal="right" vertical="center" wrapText="1"/>
    </xf>
    <xf numFmtId="0" fontId="23" fillId="0" borderId="32" xfId="0" applyFont="1" applyBorder="1" applyAlignment="1" applyProtection="1">
      <alignment wrapText="1"/>
    </xf>
    <xf numFmtId="174" fontId="26" fillId="0" borderId="8" xfId="26" applyNumberFormat="1" applyFont="1" applyFill="1" applyBorder="1" applyAlignment="1" applyProtection="1">
      <alignment horizontal="right" vertical="center" wrapText="1"/>
    </xf>
    <xf numFmtId="0" fontId="23" fillId="0" borderId="76" xfId="0" applyFont="1" applyBorder="1" applyAlignment="1" applyProtection="1">
      <alignment vertical="top" wrapText="1"/>
    </xf>
    <xf numFmtId="0" fontId="22" fillId="0" borderId="10" xfId="0" applyFont="1" applyBorder="1" applyAlignment="1" applyProtection="1">
      <alignment horizontal="left" vertical="center" wrapText="1"/>
    </xf>
    <xf numFmtId="49" fontId="22" fillId="0" borderId="8" xfId="0" applyNumberFormat="1" applyFont="1" applyBorder="1" applyAlignment="1" applyProtection="1">
      <alignment horizontal="left" vertical="center" wrapText="1"/>
    </xf>
    <xf numFmtId="0" fontId="21" fillId="0" borderId="76" xfId="0" applyFont="1" applyBorder="1" applyAlignment="1" applyProtection="1">
      <alignment vertical="top" wrapText="1"/>
    </xf>
    <xf numFmtId="174" fontId="18" fillId="0" borderId="77" xfId="26" applyNumberFormat="1" applyFont="1" applyFill="1" applyBorder="1" applyAlignment="1" applyProtection="1">
      <alignment horizontal="right" vertical="center" wrapText="1"/>
    </xf>
    <xf numFmtId="174" fontId="18" fillId="0" borderId="78" xfId="26" applyNumberFormat="1" applyFont="1" applyFill="1" applyBorder="1" applyAlignment="1" applyProtection="1">
      <alignment horizontal="right" vertical="center" wrapText="1"/>
    </xf>
    <xf numFmtId="174" fontId="19" fillId="0" borderId="79" xfId="26" applyNumberFormat="1" applyFont="1" applyFill="1" applyBorder="1" applyAlignment="1" applyProtection="1">
      <alignment horizontal="right" vertical="center" wrapText="1"/>
      <protection locked="0"/>
    </xf>
    <xf numFmtId="174" fontId="18" fillId="0" borderId="80" xfId="26" applyNumberFormat="1" applyFont="1" applyFill="1" applyBorder="1" applyAlignment="1" applyProtection="1">
      <alignment horizontal="right" vertical="center" wrapText="1"/>
    </xf>
    <xf numFmtId="174" fontId="19" fillId="0" borderId="81" xfId="26" applyNumberFormat="1" applyFont="1" applyFill="1" applyBorder="1" applyAlignment="1" applyProtection="1">
      <alignment horizontal="right" vertical="center" wrapText="1"/>
      <protection locked="0"/>
    </xf>
    <xf numFmtId="174" fontId="19" fillId="0" borderId="82" xfId="26" applyNumberFormat="1" applyFont="1" applyFill="1" applyBorder="1" applyAlignment="1" applyProtection="1">
      <alignment horizontal="right" vertical="center" wrapText="1"/>
      <protection locked="0"/>
    </xf>
    <xf numFmtId="174" fontId="41" fillId="0" borderId="83" xfId="26" applyNumberFormat="1" applyFont="1" applyFill="1" applyBorder="1" applyAlignment="1" applyProtection="1">
      <alignment horizontal="right" vertical="center" wrapText="1"/>
      <protection locked="0"/>
    </xf>
    <xf numFmtId="174" fontId="24" fillId="0" borderId="82" xfId="26" applyNumberFormat="1" applyFont="1" applyFill="1" applyBorder="1" applyAlignment="1" applyProtection="1">
      <alignment horizontal="right" vertical="center" wrapText="1"/>
      <protection locked="0"/>
    </xf>
    <xf numFmtId="174" fontId="18" fillId="0" borderId="79" xfId="26" applyNumberFormat="1" applyFont="1" applyFill="1" applyBorder="1" applyAlignment="1" applyProtection="1">
      <alignment horizontal="right" vertical="center" wrapText="1"/>
    </xf>
    <xf numFmtId="174" fontId="19" fillId="0" borderId="80" xfId="26" applyNumberFormat="1" applyFont="1" applyFill="1" applyBorder="1" applyAlignment="1" applyProtection="1">
      <alignment horizontal="right" vertical="center" wrapText="1"/>
      <protection locked="0"/>
    </xf>
    <xf numFmtId="174" fontId="25" fillId="0" borderId="79" xfId="26" applyNumberFormat="1" applyFont="1" applyFill="1" applyBorder="1" applyAlignment="1" applyProtection="1">
      <alignment horizontal="right" vertical="center" wrapText="1"/>
      <protection locked="0"/>
    </xf>
    <xf numFmtId="174" fontId="29" fillId="0" borderId="79" xfId="26" applyNumberFormat="1" applyFont="1" applyFill="1" applyBorder="1" applyAlignment="1" applyProtection="1">
      <alignment horizontal="right" vertical="center" wrapText="1"/>
      <protection locked="0"/>
    </xf>
    <xf numFmtId="174" fontId="29" fillId="0" borderId="79" xfId="26" applyNumberFormat="1" applyFont="1" applyFill="1" applyBorder="1" applyAlignment="1" applyProtection="1">
      <alignment horizontal="right" vertical="center" wrapText="1"/>
    </xf>
    <xf numFmtId="174" fontId="25" fillId="0" borderId="80" xfId="26" applyNumberFormat="1" applyFont="1" applyFill="1" applyBorder="1" applyAlignment="1" applyProtection="1">
      <alignment horizontal="right" vertical="center" wrapText="1"/>
      <protection locked="0"/>
    </xf>
    <xf numFmtId="174" fontId="25" fillId="0" borderId="81" xfId="26" applyNumberFormat="1" applyFont="1" applyFill="1" applyBorder="1" applyAlignment="1" applyProtection="1">
      <alignment horizontal="right" vertical="center" wrapText="1"/>
      <protection locked="0"/>
    </xf>
    <xf numFmtId="174" fontId="25" fillId="0" borderId="82" xfId="26" applyNumberFormat="1" applyFont="1" applyFill="1" applyBorder="1" applyAlignment="1" applyProtection="1">
      <alignment horizontal="right" vertical="center" wrapText="1"/>
      <protection locked="0"/>
    </xf>
    <xf numFmtId="174" fontId="18" fillId="0" borderId="82" xfId="26" applyNumberFormat="1" applyFont="1" applyFill="1" applyBorder="1" applyAlignment="1" applyProtection="1">
      <alignment horizontal="right" vertical="center" wrapText="1"/>
    </xf>
    <xf numFmtId="174" fontId="24" fillId="0" borderId="80" xfId="26" applyNumberFormat="1" applyFont="1" applyFill="1" applyBorder="1" applyAlignment="1" applyProtection="1">
      <alignment horizontal="right" vertical="center" wrapText="1"/>
      <protection locked="0"/>
    </xf>
    <xf numFmtId="174" fontId="27" fillId="0" borderId="81" xfId="26" applyNumberFormat="1" applyFont="1" applyFill="1" applyBorder="1" applyAlignment="1" applyProtection="1">
      <alignment horizontal="right" vertical="center" wrapText="1"/>
    </xf>
    <xf numFmtId="174" fontId="24" fillId="0" borderId="82" xfId="26" applyNumberFormat="1" applyFont="1" applyFill="1" applyBorder="1" applyAlignment="1" applyProtection="1">
      <alignment horizontal="right" vertical="center" wrapText="1"/>
    </xf>
    <xf numFmtId="174" fontId="29" fillId="0" borderId="80" xfId="26" applyNumberFormat="1" applyFont="1" applyFill="1" applyBorder="1" applyAlignment="1" applyProtection="1">
      <alignment horizontal="right" vertical="center" wrapText="1"/>
      <protection locked="0"/>
    </xf>
    <xf numFmtId="174" fontId="24" fillId="0" borderId="79" xfId="26" applyNumberFormat="1" applyFont="1" applyFill="1" applyBorder="1" applyAlignment="1" applyProtection="1">
      <alignment horizontal="right" vertical="center" wrapText="1"/>
    </xf>
    <xf numFmtId="174" fontId="26" fillId="0" borderId="79" xfId="26" applyNumberFormat="1" applyFont="1" applyFill="1" applyBorder="1" applyAlignment="1" applyProtection="1">
      <alignment horizontal="right" vertical="center" wrapText="1"/>
    </xf>
    <xf numFmtId="174" fontId="26" fillId="0" borderId="80" xfId="26" applyNumberFormat="1" applyFont="1" applyFill="1" applyBorder="1" applyAlignment="1" applyProtection="1">
      <alignment horizontal="right" vertical="center" wrapText="1"/>
    </xf>
    <xf numFmtId="174" fontId="7" fillId="0" borderId="84" xfId="26" applyNumberFormat="1" applyFont="1" applyFill="1" applyBorder="1" applyAlignment="1" applyProtection="1">
      <alignment horizontal="right" vertical="center" wrapText="1"/>
    </xf>
    <xf numFmtId="0" fontId="23" fillId="0" borderId="32" xfId="0" applyFont="1" applyBorder="1" applyAlignment="1" applyProtection="1">
      <alignment vertical="center" wrapText="1"/>
    </xf>
    <xf numFmtId="174" fontId="0" fillId="0" borderId="85" xfId="0" applyNumberFormat="1" applyFill="1" applyBorder="1" applyAlignment="1" applyProtection="1">
      <alignment horizontal="left" vertical="center" wrapText="1"/>
    </xf>
    <xf numFmtId="174" fontId="19" fillId="0" borderId="1" xfId="0" applyNumberFormat="1" applyFont="1" applyFill="1" applyBorder="1" applyAlignment="1" applyProtection="1">
      <alignment horizontal="left" vertical="center" wrapText="1"/>
    </xf>
    <xf numFmtId="174" fontId="29" fillId="0" borderId="5" xfId="0" applyNumberFormat="1" applyFont="1" applyFill="1" applyBorder="1" applyAlignment="1" applyProtection="1">
      <alignment horizontal="left" vertical="center" wrapText="1"/>
    </xf>
    <xf numFmtId="174" fontId="29" fillId="0" borderId="5" xfId="0" applyNumberFormat="1" applyFont="1" applyFill="1" applyBorder="1" applyAlignment="1" applyProtection="1">
      <alignment horizontal="left" vertical="center" wrapText="1"/>
      <protection locked="0"/>
    </xf>
    <xf numFmtId="174" fontId="2" fillId="0" borderId="85" xfId="0" applyNumberFormat="1" applyFont="1" applyFill="1" applyBorder="1" applyAlignment="1" applyProtection="1">
      <alignment horizontal="left" vertical="center" wrapText="1"/>
    </xf>
    <xf numFmtId="174" fontId="2" fillId="0" borderId="86" xfId="0" applyNumberFormat="1" applyFont="1" applyFill="1" applyBorder="1" applyAlignment="1" applyProtection="1">
      <alignment horizontal="left" vertical="center" wrapText="1"/>
    </xf>
    <xf numFmtId="174" fontId="0" fillId="0" borderId="1" xfId="0" applyNumberFormat="1" applyFill="1" applyBorder="1" applyAlignment="1" applyProtection="1">
      <alignment horizontal="center" vertical="center" wrapText="1"/>
    </xf>
    <xf numFmtId="174" fontId="29" fillId="0" borderId="5" xfId="0" quotePrefix="1" applyNumberFormat="1" applyFont="1" applyFill="1" applyBorder="1" applyAlignment="1" applyProtection="1">
      <alignment horizontal="left" vertical="center" wrapText="1"/>
    </xf>
    <xf numFmtId="174" fontId="25" fillId="0" borderId="62" xfId="26" applyNumberFormat="1" applyFont="1" applyFill="1" applyBorder="1" applyAlignment="1" applyProtection="1">
      <alignment horizontal="right" vertical="center" wrapText="1"/>
    </xf>
    <xf numFmtId="174" fontId="25" fillId="0" borderId="78" xfId="26" applyNumberFormat="1" applyFont="1" applyFill="1" applyBorder="1" applyAlignment="1" applyProtection="1">
      <alignment horizontal="right" vertical="center" wrapText="1"/>
    </xf>
    <xf numFmtId="174" fontId="25" fillId="0" borderId="66" xfId="26" applyNumberFormat="1" applyFont="1" applyFill="1" applyBorder="1" applyAlignment="1" applyProtection="1">
      <alignment horizontal="right" vertical="center" wrapText="1"/>
    </xf>
    <xf numFmtId="174" fontId="25" fillId="0" borderId="80" xfId="26" applyNumberFormat="1" applyFont="1" applyFill="1" applyBorder="1" applyAlignment="1" applyProtection="1">
      <alignment horizontal="right" vertical="center" wrapText="1"/>
    </xf>
    <xf numFmtId="49" fontId="18" fillId="0" borderId="72" xfId="26" applyNumberFormat="1" applyFont="1" applyFill="1" applyBorder="1" applyAlignment="1" applyProtection="1">
      <alignment horizontal="left" vertical="center" wrapText="1" indent="1"/>
    </xf>
    <xf numFmtId="49" fontId="18" fillId="0" borderId="69" xfId="26" applyNumberFormat="1" applyFont="1" applyFill="1" applyBorder="1" applyAlignment="1" applyProtection="1">
      <alignment horizontal="left" vertical="center" wrapText="1" indent="1"/>
    </xf>
    <xf numFmtId="174" fontId="18" fillId="0" borderId="71" xfId="26" applyNumberFormat="1" applyFont="1" applyFill="1" applyBorder="1" applyAlignment="1" applyProtection="1">
      <alignment vertical="center" wrapText="1"/>
    </xf>
    <xf numFmtId="174" fontId="24" fillId="0" borderId="64" xfId="26" applyNumberFormat="1" applyFont="1" applyFill="1" applyBorder="1" applyAlignment="1" applyProtection="1">
      <alignment horizontal="right" vertical="center" wrapText="1"/>
      <protection locked="0"/>
    </xf>
    <xf numFmtId="174" fontId="24" fillId="0" borderId="79" xfId="26" applyNumberFormat="1" applyFont="1" applyFill="1" applyBorder="1" applyAlignment="1" applyProtection="1">
      <alignment horizontal="right" vertical="center" wrapText="1"/>
      <protection locked="0"/>
    </xf>
    <xf numFmtId="174" fontId="32" fillId="0" borderId="64" xfId="26" applyNumberFormat="1" applyFont="1" applyFill="1" applyBorder="1" applyAlignment="1" applyProtection="1">
      <alignment horizontal="right" vertical="center" wrapText="1"/>
    </xf>
    <xf numFmtId="174" fontId="32" fillId="0" borderId="79" xfId="26" applyNumberFormat="1" applyFont="1" applyFill="1" applyBorder="1" applyAlignment="1" applyProtection="1">
      <alignment horizontal="right" vertical="center" wrapText="1"/>
    </xf>
    <xf numFmtId="174" fontId="26" fillId="0" borderId="87" xfId="26" applyNumberFormat="1" applyFont="1" applyFill="1" applyBorder="1" applyAlignment="1" applyProtection="1">
      <alignment horizontal="right" vertical="center" wrapText="1"/>
    </xf>
    <xf numFmtId="49" fontId="18" fillId="0" borderId="88" xfId="26" applyNumberFormat="1" applyFont="1" applyFill="1" applyBorder="1" applyAlignment="1" applyProtection="1">
      <alignment horizontal="left" vertical="center" wrapText="1" indent="1"/>
    </xf>
    <xf numFmtId="0" fontId="23" fillId="0" borderId="87" xfId="0" applyFont="1" applyBorder="1" applyAlignment="1" applyProtection="1">
      <alignment horizontal="left" wrapText="1" indent="1"/>
    </xf>
    <xf numFmtId="174" fontId="26" fillId="0" borderId="89" xfId="26" applyNumberFormat="1" applyFont="1" applyFill="1" applyBorder="1" applyAlignment="1" applyProtection="1">
      <alignment horizontal="right" vertical="center" wrapText="1"/>
    </xf>
    <xf numFmtId="0" fontId="18" fillId="0" borderId="73" xfId="26" applyFont="1" applyFill="1" applyBorder="1" applyAlignment="1" applyProtection="1">
      <alignment horizontal="left" vertical="center" wrapText="1"/>
    </xf>
    <xf numFmtId="0" fontId="22" fillId="0" borderId="64" xfId="0" applyFont="1" applyBorder="1" applyAlignment="1" applyProtection="1">
      <alignment horizontal="left" vertical="top" wrapText="1" indent="1"/>
    </xf>
    <xf numFmtId="0" fontId="22" fillId="0" borderId="66" xfId="0" applyFont="1" applyBorder="1" applyAlignment="1" applyProtection="1">
      <alignment horizontal="left" vertical="top" wrapText="1" indent="1"/>
    </xf>
    <xf numFmtId="0" fontId="8" fillId="0" borderId="20" xfId="0" quotePrefix="1" applyFont="1" applyFill="1" applyBorder="1" applyAlignment="1" applyProtection="1">
      <alignment horizontal="centerContinuous" vertical="center"/>
      <protection locked="0"/>
    </xf>
    <xf numFmtId="0" fontId="8" fillId="0" borderId="53" xfId="0" applyFont="1" applyFill="1" applyBorder="1" applyAlignment="1" applyProtection="1">
      <alignment vertical="top" wrapText="1"/>
    </xf>
    <xf numFmtId="0" fontId="8" fillId="0" borderId="8" xfId="26" applyFont="1" applyFill="1" applyBorder="1" applyAlignment="1" applyProtection="1">
      <alignment horizontal="centerContinuous" vertical="center" wrapText="1"/>
    </xf>
    <xf numFmtId="0" fontId="8" fillId="0" borderId="10" xfId="26" applyFont="1" applyFill="1" applyBorder="1" applyAlignment="1" applyProtection="1">
      <alignment horizontal="centerContinuous" vertical="center" wrapText="1"/>
    </xf>
    <xf numFmtId="0" fontId="8" fillId="0" borderId="10" xfId="26" applyFont="1" applyFill="1" applyBorder="1" applyAlignment="1" applyProtection="1">
      <alignment horizontal="center" vertical="center" wrapText="1"/>
    </xf>
    <xf numFmtId="0" fontId="8" fillId="0" borderId="12" xfId="26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Continuous" vertical="top" wrapText="1"/>
    </xf>
    <xf numFmtId="174" fontId="24" fillId="0" borderId="70" xfId="26" applyNumberFormat="1" applyFont="1" applyFill="1" applyBorder="1" applyAlignment="1" applyProtection="1">
      <alignment horizontal="right" vertical="center" wrapText="1"/>
      <protection locked="0"/>
    </xf>
    <xf numFmtId="49" fontId="18" fillId="0" borderId="21" xfId="26" applyNumberFormat="1" applyFont="1" applyFill="1" applyBorder="1" applyAlignment="1" applyProtection="1">
      <alignment horizontal="left" vertical="center" wrapText="1" indent="1"/>
    </xf>
    <xf numFmtId="0" fontId="23" fillId="0" borderId="21" xfId="0" applyFont="1" applyBorder="1" applyAlignment="1" applyProtection="1">
      <alignment horizontal="left" wrapText="1" indent="1"/>
    </xf>
    <xf numFmtId="174" fontId="36" fillId="0" borderId="76" xfId="26" applyNumberFormat="1" applyFont="1" applyFill="1" applyBorder="1" applyAlignment="1" applyProtection="1">
      <alignment horizontal="right" vertical="center" wrapText="1"/>
    </xf>
    <xf numFmtId="174" fontId="36" fillId="0" borderId="84" xfId="26" applyNumberFormat="1" applyFont="1" applyFill="1" applyBorder="1" applyAlignment="1" applyProtection="1">
      <alignment horizontal="right" vertical="center" wrapText="1"/>
    </xf>
    <xf numFmtId="174" fontId="30" fillId="0" borderId="10" xfId="26" applyNumberFormat="1" applyFont="1" applyFill="1" applyBorder="1" applyAlignment="1" applyProtection="1">
      <alignment horizontal="right" vertical="center" wrapText="1"/>
    </xf>
    <xf numFmtId="174" fontId="30" fillId="0" borderId="12" xfId="26" applyNumberFormat="1" applyFont="1" applyFill="1" applyBorder="1" applyAlignment="1" applyProtection="1">
      <alignment horizontal="right" vertical="center" wrapText="1"/>
    </xf>
    <xf numFmtId="174" fontId="24" fillId="0" borderId="70" xfId="26" applyNumberFormat="1" applyFont="1" applyFill="1" applyBorder="1" applyAlignment="1" applyProtection="1">
      <alignment horizontal="right" vertical="center" wrapText="1"/>
    </xf>
    <xf numFmtId="174" fontId="24" fillId="0" borderId="81" xfId="26" applyNumberFormat="1" applyFont="1" applyFill="1" applyBorder="1" applyAlignment="1" applyProtection="1">
      <alignment horizontal="right" vertical="center" wrapText="1"/>
    </xf>
    <xf numFmtId="49" fontId="18" fillId="0" borderId="53" xfId="26" applyNumberFormat="1" applyFont="1" applyFill="1" applyBorder="1" applyAlignment="1" applyProtection="1">
      <alignment horizontal="left" vertical="center" wrapText="1" indent="1"/>
    </xf>
    <xf numFmtId="0" fontId="23" fillId="0" borderId="19" xfId="0" applyFont="1" applyBorder="1" applyAlignment="1" applyProtection="1">
      <alignment horizontal="left" wrapText="1" indent="1"/>
    </xf>
    <xf numFmtId="0" fontId="5" fillId="0" borderId="0" xfId="26" applyFont="1" applyFill="1"/>
    <xf numFmtId="174" fontId="0" fillId="0" borderId="1" xfId="0" applyNumberFormat="1" applyFill="1" applyBorder="1" applyAlignment="1" applyProtection="1">
      <alignment horizontal="left" vertical="center" wrapText="1"/>
    </xf>
    <xf numFmtId="174" fontId="0" fillId="0" borderId="1" xfId="0" applyNumberFormat="1" applyFill="1" applyBorder="1" applyAlignment="1">
      <alignment vertical="center" wrapText="1"/>
    </xf>
    <xf numFmtId="174" fontId="24" fillId="0" borderId="73" xfId="26" applyNumberFormat="1" applyFont="1" applyFill="1" applyBorder="1" applyAlignment="1" applyProtection="1">
      <alignment horizontal="right" vertical="center" wrapText="1"/>
      <protection locked="0"/>
    </xf>
    <xf numFmtId="174" fontId="18" fillId="0" borderId="12" xfId="26" applyNumberFormat="1" applyFont="1" applyFill="1" applyBorder="1" applyAlignment="1" applyProtection="1">
      <alignment vertical="center" wrapText="1"/>
    </xf>
    <xf numFmtId="174" fontId="26" fillId="0" borderId="90" xfId="26" applyNumberFormat="1" applyFont="1" applyFill="1" applyBorder="1" applyAlignment="1" applyProtection="1">
      <alignment horizontal="right" vertical="center" wrapText="1"/>
    </xf>
    <xf numFmtId="174" fontId="26" fillId="0" borderId="48" xfId="26" applyNumberFormat="1" applyFont="1" applyFill="1" applyBorder="1" applyAlignment="1" applyProtection="1">
      <alignment horizontal="right" vertical="center" wrapText="1"/>
    </xf>
    <xf numFmtId="174" fontId="26" fillId="0" borderId="38" xfId="26" applyNumberFormat="1" applyFont="1" applyFill="1" applyBorder="1" applyAlignment="1" applyProtection="1">
      <alignment horizontal="right" vertical="center" wrapText="1"/>
    </xf>
    <xf numFmtId="174" fontId="26" fillId="0" borderId="91" xfId="26" applyNumberFormat="1" applyFont="1" applyFill="1" applyBorder="1" applyAlignment="1" applyProtection="1">
      <alignment horizontal="right" vertical="center" wrapText="1"/>
    </xf>
    <xf numFmtId="0" fontId="23" fillId="0" borderId="48" xfId="0" applyFont="1" applyBorder="1" applyAlignment="1" applyProtection="1">
      <alignment horizontal="left" vertical="center" wrapText="1" indent="1"/>
    </xf>
    <xf numFmtId="0" fontId="23" fillId="0" borderId="48" xfId="0" applyFont="1" applyBorder="1" applyAlignment="1" applyProtection="1">
      <alignment vertical="center" wrapText="1"/>
    </xf>
    <xf numFmtId="174" fontId="25" fillId="0" borderId="92" xfId="26" applyNumberFormat="1" applyFont="1" applyFill="1" applyBorder="1" applyAlignment="1" applyProtection="1">
      <alignment horizontal="right" vertical="center" wrapText="1"/>
      <protection locked="0"/>
    </xf>
    <xf numFmtId="174" fontId="25" fillId="0" borderId="93" xfId="26" applyNumberFormat="1" applyFont="1" applyFill="1" applyBorder="1" applyAlignment="1" applyProtection="1">
      <alignment horizontal="right" vertical="center" wrapText="1"/>
      <protection locked="0"/>
    </xf>
    <xf numFmtId="174" fontId="24" fillId="0" borderId="93" xfId="26" applyNumberFormat="1" applyFont="1" applyFill="1" applyBorder="1" applyAlignment="1" applyProtection="1">
      <alignment horizontal="right" vertical="center" wrapText="1"/>
    </xf>
    <xf numFmtId="174" fontId="26" fillId="0" borderId="93" xfId="26" applyNumberFormat="1" applyFont="1" applyFill="1" applyBorder="1" applyAlignment="1" applyProtection="1">
      <alignment horizontal="right" vertical="center" wrapText="1"/>
    </xf>
    <xf numFmtId="174" fontId="32" fillId="0" borderId="93" xfId="26" applyNumberFormat="1" applyFont="1" applyFill="1" applyBorder="1" applyAlignment="1" applyProtection="1">
      <alignment horizontal="right" vertical="center" wrapText="1"/>
    </xf>
    <xf numFmtId="174" fontId="26" fillId="0" borderId="94" xfId="26" applyNumberFormat="1" applyFont="1" applyFill="1" applyBorder="1" applyAlignment="1" applyProtection="1">
      <alignment horizontal="right" vertical="center" wrapText="1"/>
    </xf>
    <xf numFmtId="174" fontId="26" fillId="0" borderId="95" xfId="26" applyNumberFormat="1" applyFont="1" applyFill="1" applyBorder="1" applyAlignment="1" applyProtection="1">
      <alignment horizontal="right" vertical="center" wrapText="1"/>
    </xf>
    <xf numFmtId="174" fontId="19" fillId="0" borderId="73" xfId="26" applyNumberFormat="1" applyFont="1" applyFill="1" applyBorder="1" applyAlignment="1" applyProtection="1">
      <alignment horizontal="right" vertical="center" wrapText="1"/>
      <protection locked="0"/>
    </xf>
    <xf numFmtId="174" fontId="25" fillId="0" borderId="96" xfId="26" applyNumberFormat="1" applyFont="1" applyFill="1" applyBorder="1" applyAlignment="1" applyProtection="1">
      <alignment horizontal="right" vertical="center" wrapText="1"/>
      <protection locked="0"/>
    </xf>
    <xf numFmtId="174" fontId="24" fillId="0" borderId="96" xfId="26" applyNumberFormat="1" applyFont="1" applyFill="1" applyBorder="1" applyAlignment="1" applyProtection="1">
      <alignment horizontal="right" vertical="center" wrapText="1"/>
    </xf>
    <xf numFmtId="174" fontId="26" fillId="0" borderId="96" xfId="26" applyNumberFormat="1" applyFont="1" applyFill="1" applyBorder="1" applyAlignment="1" applyProtection="1">
      <alignment horizontal="right" vertical="center" wrapText="1"/>
    </xf>
    <xf numFmtId="174" fontId="32" fillId="0" borderId="96" xfId="26" applyNumberFormat="1" applyFont="1" applyFill="1" applyBorder="1" applyAlignment="1" applyProtection="1">
      <alignment horizontal="right" vertical="center" wrapText="1"/>
    </xf>
    <xf numFmtId="174" fontId="26" fillId="0" borderId="97" xfId="26" applyNumberFormat="1" applyFont="1" applyFill="1" applyBorder="1" applyAlignment="1" applyProtection="1">
      <alignment horizontal="right" vertical="center" wrapText="1"/>
    </xf>
    <xf numFmtId="174" fontId="24" fillId="0" borderId="98" xfId="26" applyNumberFormat="1" applyFont="1" applyFill="1" applyBorder="1" applyAlignment="1" applyProtection="1">
      <alignment horizontal="right" vertical="center" wrapText="1"/>
      <protection locked="0"/>
    </xf>
    <xf numFmtId="49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74" fontId="25" fillId="0" borderId="73" xfId="26" applyNumberFormat="1" applyFont="1" applyFill="1" applyBorder="1" applyAlignment="1" applyProtection="1">
      <alignment horizontal="right" vertical="center" wrapText="1"/>
      <protection locked="0"/>
    </xf>
    <xf numFmtId="0" fontId="23" fillId="0" borderId="48" xfId="0" applyFont="1" applyBorder="1" applyAlignment="1" applyProtection="1">
      <alignment wrapText="1"/>
    </xf>
    <xf numFmtId="174" fontId="19" fillId="0" borderId="93" xfId="26" applyNumberFormat="1" applyFont="1" applyFill="1" applyBorder="1" applyAlignment="1" applyProtection="1">
      <alignment horizontal="right" vertical="center" wrapText="1"/>
      <protection locked="0"/>
    </xf>
    <xf numFmtId="174" fontId="29" fillId="0" borderId="5" xfId="0" applyNumberFormat="1" applyFont="1" applyFill="1" applyBorder="1" applyAlignment="1" applyProtection="1">
      <alignment vertical="center" wrapText="1"/>
    </xf>
    <xf numFmtId="174" fontId="26" fillId="0" borderId="99" xfId="26" applyNumberFormat="1" applyFont="1" applyFill="1" applyBorder="1" applyAlignment="1" applyProtection="1">
      <alignment horizontal="right" vertical="center" wrapText="1"/>
    </xf>
    <xf numFmtId="174" fontId="24" fillId="0" borderId="81" xfId="26" applyNumberFormat="1" applyFont="1" applyFill="1" applyBorder="1" applyAlignment="1" applyProtection="1">
      <alignment horizontal="right" vertical="center" wrapText="1"/>
      <protection locked="0"/>
    </xf>
    <xf numFmtId="174" fontId="25" fillId="0" borderId="64" xfId="26" applyNumberFormat="1" applyFont="1" applyFill="1" applyBorder="1" applyAlignment="1" applyProtection="1">
      <alignment horizontal="right" vertical="center" wrapText="1"/>
    </xf>
    <xf numFmtId="174" fontId="25" fillId="0" borderId="79" xfId="26" applyNumberFormat="1" applyFont="1" applyFill="1" applyBorder="1" applyAlignment="1" applyProtection="1">
      <alignment horizontal="right" vertical="center" wrapText="1"/>
    </xf>
    <xf numFmtId="174" fontId="24" fillId="0" borderId="100" xfId="26" applyNumberFormat="1" applyFont="1" applyFill="1" applyBorder="1" applyAlignment="1" applyProtection="1">
      <alignment horizontal="right" vertical="center" wrapText="1"/>
      <protection locked="0"/>
    </xf>
    <xf numFmtId="174" fontId="29" fillId="0" borderId="93" xfId="26" applyNumberFormat="1" applyFont="1" applyFill="1" applyBorder="1" applyAlignment="1" applyProtection="1">
      <alignment horizontal="right" vertical="center" wrapText="1"/>
    </xf>
    <xf numFmtId="174" fontId="19" fillId="0" borderId="101" xfId="26" applyNumberFormat="1" applyFont="1" applyFill="1" applyBorder="1" applyAlignment="1" applyProtection="1">
      <alignment horizontal="right" vertical="center" wrapText="1"/>
      <protection locked="0"/>
    </xf>
    <xf numFmtId="174" fontId="18" fillId="0" borderId="92" xfId="26" applyNumberFormat="1" applyFont="1" applyFill="1" applyBorder="1" applyAlignment="1" applyProtection="1">
      <alignment horizontal="right" vertical="center" wrapText="1"/>
    </xf>
    <xf numFmtId="174" fontId="24" fillId="0" borderId="92" xfId="26" applyNumberFormat="1" applyFont="1" applyFill="1" applyBorder="1" applyAlignment="1" applyProtection="1">
      <alignment horizontal="right" vertical="center" wrapText="1"/>
    </xf>
    <xf numFmtId="174" fontId="29" fillId="0" borderId="101" xfId="26" applyNumberFormat="1" applyFont="1" applyFill="1" applyBorder="1" applyAlignment="1" applyProtection="1">
      <alignment horizontal="right" vertical="center" wrapText="1"/>
      <protection locked="0"/>
    </xf>
    <xf numFmtId="174" fontId="18" fillId="0" borderId="21" xfId="0" applyNumberFormat="1" applyFont="1" applyFill="1" applyBorder="1" applyAlignment="1" applyProtection="1">
      <alignment horizontal="center" vertical="center" wrapText="1"/>
    </xf>
    <xf numFmtId="174" fontId="19" fillId="0" borderId="26" xfId="0" applyNumberFormat="1" applyFont="1" applyFill="1" applyBorder="1" applyAlignment="1" applyProtection="1">
      <alignment vertical="center" wrapText="1"/>
      <protection locked="0"/>
    </xf>
    <xf numFmtId="49" fontId="19" fillId="0" borderId="26" xfId="0" applyNumberFormat="1" applyFont="1" applyFill="1" applyBorder="1" applyAlignment="1" applyProtection="1">
      <alignment horizontal="center" vertical="center" wrapText="1"/>
      <protection locked="0"/>
    </xf>
    <xf numFmtId="174" fontId="0" fillId="0" borderId="41" xfId="0" applyNumberFormat="1" applyFill="1" applyBorder="1" applyAlignment="1">
      <alignment vertical="center" wrapText="1"/>
    </xf>
    <xf numFmtId="49" fontId="19" fillId="0" borderId="74" xfId="26" applyNumberFormat="1" applyFont="1" applyFill="1" applyBorder="1" applyAlignment="1" applyProtection="1">
      <alignment horizontal="left" vertical="center" wrapText="1" indent="1"/>
    </xf>
    <xf numFmtId="0" fontId="22" fillId="0" borderId="75" xfId="0" applyFont="1" applyBorder="1" applyAlignment="1" applyProtection="1">
      <alignment horizontal="left" wrapText="1" indent="1"/>
    </xf>
    <xf numFmtId="174" fontId="19" fillId="0" borderId="75" xfId="26" applyNumberFormat="1" applyFont="1" applyFill="1" applyBorder="1" applyAlignment="1" applyProtection="1">
      <alignment horizontal="right" vertical="center" wrapText="1"/>
      <protection locked="0"/>
    </xf>
    <xf numFmtId="174" fontId="19" fillId="0" borderId="83" xfId="26" applyNumberFormat="1" applyFont="1" applyFill="1" applyBorder="1" applyAlignment="1" applyProtection="1">
      <alignment horizontal="right" vertical="center" wrapText="1"/>
      <protection locked="0"/>
    </xf>
    <xf numFmtId="49" fontId="19" fillId="0" borderId="102" xfId="26" applyNumberFormat="1" applyFont="1" applyFill="1" applyBorder="1" applyAlignment="1" applyProtection="1">
      <alignment horizontal="left" vertical="center" wrapText="1" indent="1"/>
    </xf>
    <xf numFmtId="0" fontId="22" fillId="0" borderId="103" xfId="0" applyFont="1" applyBorder="1" applyAlignment="1" applyProtection="1">
      <alignment horizontal="left" wrapText="1" indent="1"/>
    </xf>
    <xf numFmtId="174" fontId="19" fillId="0" borderId="103" xfId="26" applyNumberFormat="1" applyFont="1" applyFill="1" applyBorder="1" applyAlignment="1" applyProtection="1">
      <alignment horizontal="right" vertical="center" wrapText="1"/>
      <protection locked="0"/>
    </xf>
    <xf numFmtId="174" fontId="19" fillId="0" borderId="104" xfId="26" applyNumberFormat="1" applyFont="1" applyFill="1" applyBorder="1" applyAlignment="1" applyProtection="1">
      <alignment horizontal="right" vertical="center" wrapText="1"/>
      <protection locked="0"/>
    </xf>
    <xf numFmtId="174" fontId="18" fillId="0" borderId="60" xfId="26" applyNumberFormat="1" applyFont="1" applyFill="1" applyBorder="1" applyAlignment="1" applyProtection="1">
      <alignment horizontal="right" vertical="center" wrapText="1"/>
    </xf>
    <xf numFmtId="174" fontId="19" fillId="0" borderId="96" xfId="26" applyNumberFormat="1" applyFont="1" applyFill="1" applyBorder="1" applyAlignment="1" applyProtection="1">
      <alignment horizontal="right" vertical="center" wrapText="1"/>
      <protection locked="0"/>
    </xf>
    <xf numFmtId="174" fontId="25" fillId="0" borderId="105" xfId="26" applyNumberFormat="1" applyFont="1" applyFill="1" applyBorder="1" applyAlignment="1" applyProtection="1">
      <alignment horizontal="right" vertical="center" wrapText="1"/>
    </xf>
    <xf numFmtId="174" fontId="19" fillId="0" borderId="98" xfId="26" applyNumberFormat="1" applyFont="1" applyFill="1" applyBorder="1" applyAlignment="1" applyProtection="1">
      <alignment horizontal="right" vertical="center" wrapText="1"/>
      <protection locked="0"/>
    </xf>
    <xf numFmtId="174" fontId="41" fillId="0" borderId="106" xfId="26" applyNumberFormat="1" applyFont="1" applyFill="1" applyBorder="1" applyAlignment="1" applyProtection="1">
      <alignment horizontal="right" vertical="center" wrapText="1"/>
      <protection locked="0"/>
    </xf>
    <xf numFmtId="174" fontId="25" fillId="0" borderId="98" xfId="26" applyNumberFormat="1" applyFont="1" applyFill="1" applyBorder="1" applyAlignment="1" applyProtection="1">
      <alignment horizontal="right" vertical="center" wrapText="1"/>
      <protection locked="0"/>
    </xf>
    <xf numFmtId="174" fontId="18" fillId="0" borderId="96" xfId="26" applyNumberFormat="1" applyFont="1" applyFill="1" applyBorder="1" applyAlignment="1" applyProtection="1">
      <alignment horizontal="right" vertical="center" wrapText="1"/>
    </xf>
    <xf numFmtId="174" fontId="24" fillId="0" borderId="96" xfId="26" applyNumberFormat="1" applyFont="1" applyFill="1" applyBorder="1" applyAlignment="1" applyProtection="1">
      <alignment horizontal="right" vertical="center" wrapText="1"/>
      <protection locked="0"/>
    </xf>
    <xf numFmtId="174" fontId="29" fillId="0" borderId="96" xfId="26" applyNumberFormat="1" applyFont="1" applyFill="1" applyBorder="1" applyAlignment="1" applyProtection="1">
      <alignment horizontal="right" vertical="center" wrapText="1"/>
      <protection locked="0"/>
    </xf>
    <xf numFmtId="174" fontId="24" fillId="0" borderId="105" xfId="26" applyNumberFormat="1" applyFont="1" applyFill="1" applyBorder="1" applyAlignment="1" applyProtection="1">
      <alignment horizontal="right" vertical="center" wrapText="1"/>
      <protection locked="0"/>
    </xf>
    <xf numFmtId="2" fontId="14" fillId="0" borderId="18" xfId="26" applyNumberFormat="1" applyFont="1" applyFill="1" applyBorder="1"/>
    <xf numFmtId="2" fontId="11" fillId="0" borderId="0" xfId="26" applyNumberFormat="1" applyFill="1"/>
    <xf numFmtId="2" fontId="14" fillId="0" borderId="17" xfId="26" applyNumberFormat="1" applyFont="1" applyFill="1" applyBorder="1"/>
    <xf numFmtId="2" fontId="9" fillId="0" borderId="27" xfId="26" applyNumberFormat="1" applyFont="1" applyFill="1" applyBorder="1"/>
    <xf numFmtId="2" fontId="24" fillId="0" borderId="32" xfId="26" applyNumberFormat="1" applyFont="1" applyFill="1" applyBorder="1"/>
    <xf numFmtId="2" fontId="28" fillId="0" borderId="12" xfId="26" applyNumberFormat="1" applyFont="1" applyFill="1" applyBorder="1"/>
    <xf numFmtId="2" fontId="2" fillId="0" borderId="107" xfId="26" applyNumberFormat="1" applyFont="1" applyFill="1" applyBorder="1"/>
    <xf numFmtId="2" fontId="2" fillId="0" borderId="38" xfId="26" applyNumberFormat="1" applyFont="1" applyFill="1" applyBorder="1"/>
    <xf numFmtId="174" fontId="18" fillId="0" borderId="9" xfId="0" applyNumberFormat="1" applyFont="1" applyFill="1" applyBorder="1" applyAlignment="1" applyProtection="1">
      <alignment horizontal="center" vertical="center" wrapText="1"/>
    </xf>
    <xf numFmtId="174" fontId="17" fillId="0" borderId="108" xfId="0" applyNumberFormat="1" applyFont="1" applyFill="1" applyBorder="1" applyAlignment="1" applyProtection="1">
      <alignment vertical="center" wrapText="1"/>
      <protection locked="0"/>
    </xf>
    <xf numFmtId="174" fontId="19" fillId="0" borderId="108" xfId="0" applyNumberFormat="1" applyFont="1" applyFill="1" applyBorder="1" applyAlignment="1" applyProtection="1">
      <alignment vertical="center" wrapText="1"/>
      <protection locked="0"/>
    </xf>
    <xf numFmtId="174" fontId="19" fillId="0" borderId="109" xfId="0" applyNumberFormat="1" applyFont="1" applyFill="1" applyBorder="1" applyAlignment="1" applyProtection="1">
      <alignment vertical="center" wrapText="1"/>
      <protection locked="0"/>
    </xf>
    <xf numFmtId="174" fontId="17" fillId="0" borderId="64" xfId="0" applyNumberFormat="1" applyFont="1" applyFill="1" applyBorder="1" applyAlignment="1" applyProtection="1">
      <alignment vertical="center" wrapText="1"/>
      <protection locked="0"/>
    </xf>
    <xf numFmtId="174" fontId="19" fillId="0" borderId="64" xfId="0" applyNumberFormat="1" applyFont="1" applyFill="1" applyBorder="1" applyAlignment="1" applyProtection="1">
      <alignment vertical="center" wrapText="1"/>
      <protection locked="0"/>
    </xf>
    <xf numFmtId="174" fontId="19" fillId="0" borderId="110" xfId="0" applyNumberFormat="1" applyFont="1" applyFill="1" applyBorder="1" applyAlignment="1" applyProtection="1">
      <alignment vertical="center" wrapText="1"/>
      <protection locked="0"/>
    </xf>
    <xf numFmtId="174" fontId="17" fillId="0" borderId="103" xfId="0" applyNumberFormat="1" applyFont="1" applyFill="1" applyBorder="1" applyAlignment="1" applyProtection="1">
      <alignment vertical="center" wrapText="1"/>
      <protection locked="0"/>
    </xf>
    <xf numFmtId="174" fontId="19" fillId="0" borderId="103" xfId="0" applyNumberFormat="1" applyFont="1" applyFill="1" applyBorder="1" applyAlignment="1" applyProtection="1">
      <alignment vertical="center" wrapText="1"/>
      <protection locked="0"/>
    </xf>
    <xf numFmtId="174" fontId="19" fillId="0" borderId="111" xfId="0" applyNumberFormat="1" applyFont="1" applyFill="1" applyBorder="1" applyAlignment="1" applyProtection="1">
      <alignment vertical="center" wrapText="1"/>
      <protection locked="0"/>
    </xf>
    <xf numFmtId="0" fontId="22" fillId="0" borderId="64" xfId="0" applyFont="1" applyBorder="1" applyAlignment="1" applyProtection="1">
      <alignment horizontal="center" wrapText="1"/>
    </xf>
    <xf numFmtId="0" fontId="22" fillId="0" borderId="64" xfId="0" applyFont="1" applyBorder="1" applyAlignment="1" applyProtection="1">
      <alignment horizontal="left" vertical="top" wrapText="1"/>
    </xf>
    <xf numFmtId="0" fontId="22" fillId="0" borderId="1" xfId="0" applyFont="1" applyBorder="1" applyAlignment="1" applyProtection="1">
      <alignment horizontal="left" vertical="top" wrapText="1" indent="1"/>
    </xf>
    <xf numFmtId="174" fontId="28" fillId="0" borderId="12" xfId="26" applyNumberFormat="1" applyFont="1" applyFill="1" applyBorder="1" applyAlignment="1" applyProtection="1">
      <alignment horizontal="right" vertical="center" wrapText="1"/>
    </xf>
    <xf numFmtId="174" fontId="5" fillId="0" borderId="84" xfId="26" applyNumberFormat="1" applyFont="1" applyFill="1" applyBorder="1" applyAlignment="1" applyProtection="1">
      <alignment horizontal="right" vertical="center" wrapText="1"/>
    </xf>
    <xf numFmtId="174" fontId="28" fillId="0" borderId="10" xfId="26" applyNumberFormat="1" applyFont="1" applyFill="1" applyBorder="1" applyAlignment="1" applyProtection="1">
      <alignment horizontal="right" vertical="center" wrapText="1"/>
    </xf>
    <xf numFmtId="174" fontId="5" fillId="0" borderId="76" xfId="26" applyNumberFormat="1" applyFont="1" applyFill="1" applyBorder="1" applyAlignment="1" applyProtection="1">
      <alignment horizontal="right" vertical="center" wrapText="1"/>
    </xf>
    <xf numFmtId="174" fontId="25" fillId="0" borderId="105" xfId="26" applyNumberFormat="1" applyFont="1" applyFill="1" applyBorder="1" applyAlignment="1" applyProtection="1">
      <alignment horizontal="right" vertical="center" wrapText="1"/>
      <protection locked="0"/>
    </xf>
    <xf numFmtId="2" fontId="2" fillId="0" borderId="112" xfId="26" applyNumberFormat="1" applyFont="1" applyFill="1" applyBorder="1"/>
    <xf numFmtId="174" fontId="19" fillId="0" borderId="92" xfId="26" applyNumberFormat="1" applyFont="1" applyFill="1" applyBorder="1" applyAlignment="1" applyProtection="1">
      <alignment horizontal="right" vertical="center" wrapText="1"/>
      <protection locked="0"/>
    </xf>
    <xf numFmtId="174" fontId="18" fillId="0" borderId="93" xfId="26" applyNumberFormat="1" applyFont="1" applyFill="1" applyBorder="1" applyAlignment="1" applyProtection="1">
      <alignment horizontal="right" vertical="center" wrapText="1"/>
    </xf>
    <xf numFmtId="174" fontId="25" fillId="0" borderId="101" xfId="26" applyNumberFormat="1" applyFont="1" applyFill="1" applyBorder="1" applyAlignment="1" applyProtection="1">
      <alignment horizontal="right" vertical="center" wrapText="1"/>
      <protection locked="0"/>
    </xf>
    <xf numFmtId="174" fontId="27" fillId="0" borderId="73" xfId="26" applyNumberFormat="1" applyFont="1" applyFill="1" applyBorder="1" applyAlignment="1" applyProtection="1">
      <alignment horizontal="right" vertical="center" wrapText="1"/>
    </xf>
    <xf numFmtId="174" fontId="25" fillId="0" borderId="3" xfId="0" applyNumberFormat="1" applyFont="1" applyFill="1" applyBorder="1" applyAlignment="1" applyProtection="1">
      <alignment horizontal="left" vertical="center" wrapText="1"/>
    </xf>
    <xf numFmtId="174" fontId="19" fillId="0" borderId="3" xfId="0" applyNumberFormat="1" applyFont="1" applyFill="1" applyBorder="1" applyAlignment="1" applyProtection="1">
      <alignment horizontal="left" vertical="center" wrapText="1"/>
    </xf>
    <xf numFmtId="174" fontId="29" fillId="0" borderId="18" xfId="0" applyNumberFormat="1" applyFont="1" applyFill="1" applyBorder="1" applyAlignment="1" applyProtection="1">
      <alignment horizontal="right" vertical="center" wrapText="1"/>
    </xf>
    <xf numFmtId="174" fontId="5" fillId="0" borderId="113" xfId="26" applyNumberFormat="1" applyFont="1" applyFill="1" applyBorder="1" applyAlignment="1" applyProtection="1">
      <alignment horizontal="right" vertical="center" wrapText="1"/>
    </xf>
    <xf numFmtId="184" fontId="54" fillId="0" borderId="1" xfId="1" applyNumberFormat="1" applyFont="1" applyFill="1" applyBorder="1" applyAlignment="1" applyProtection="1">
      <protection locked="0"/>
    </xf>
    <xf numFmtId="184" fontId="54" fillId="0" borderId="4" xfId="1" applyNumberFormat="1" applyFont="1" applyFill="1" applyBorder="1" applyAlignment="1" applyProtection="1">
      <protection locked="0"/>
    </xf>
    <xf numFmtId="184" fontId="54" fillId="8" borderId="1" xfId="1" applyNumberFormat="1" applyFont="1" applyFill="1" applyBorder="1" applyAlignment="1" applyProtection="1">
      <protection locked="0"/>
    </xf>
    <xf numFmtId="174" fontId="0" fillId="0" borderId="1" xfId="0" applyNumberFormat="1" applyFill="1" applyBorder="1" applyAlignment="1">
      <alignment horizontal="right" vertical="center" wrapText="1"/>
    </xf>
    <xf numFmtId="174" fontId="41" fillId="0" borderId="4" xfId="0" applyNumberFormat="1" applyFont="1" applyFill="1" applyBorder="1" applyAlignment="1" applyProtection="1">
      <alignment vertical="center" wrapText="1"/>
      <protection locked="0"/>
    </xf>
    <xf numFmtId="184" fontId="55" fillId="0" borderId="4" xfId="1" applyNumberFormat="1" applyFont="1" applyFill="1" applyBorder="1" applyAlignment="1" applyProtection="1">
      <protection locked="0"/>
    </xf>
    <xf numFmtId="174" fontId="16" fillId="0" borderId="41" xfId="0" applyNumberFormat="1" applyFont="1" applyFill="1" applyBorder="1" applyAlignment="1">
      <alignment vertical="center" wrapText="1"/>
    </xf>
    <xf numFmtId="174" fontId="27" fillId="0" borderId="18" xfId="0" applyNumberFormat="1" applyFont="1" applyFill="1" applyBorder="1" applyAlignment="1" applyProtection="1">
      <alignment vertical="center" wrapText="1"/>
    </xf>
    <xf numFmtId="174" fontId="16" fillId="0" borderId="0" xfId="0" applyNumberFormat="1" applyFont="1" applyFill="1" applyAlignment="1">
      <alignment vertical="center" wrapText="1"/>
    </xf>
    <xf numFmtId="1" fontId="19" fillId="0" borderId="114" xfId="0" applyNumberFormat="1" applyFont="1" applyFill="1" applyBorder="1" applyAlignment="1" applyProtection="1">
      <alignment horizontal="center" vertical="center" wrapText="1"/>
      <protection locked="0"/>
    </xf>
    <xf numFmtId="1" fontId="19" fillId="0" borderId="115" xfId="0" applyNumberFormat="1" applyFont="1" applyFill="1" applyBorder="1" applyAlignment="1" applyProtection="1">
      <alignment horizontal="center" vertical="center" wrapText="1"/>
      <protection locked="0"/>
    </xf>
    <xf numFmtId="1" fontId="19" fillId="0" borderId="116" xfId="0" applyNumberFormat="1" applyFont="1" applyFill="1" applyBorder="1" applyAlignment="1" applyProtection="1">
      <alignment horizontal="center" vertical="center" wrapText="1"/>
      <protection locked="0"/>
    </xf>
    <xf numFmtId="1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184" fontId="54" fillId="8" borderId="2" xfId="1" applyNumberFormat="1" applyFont="1" applyFill="1" applyBorder="1" applyAlignment="1" applyProtection="1">
      <protection locked="0"/>
    </xf>
    <xf numFmtId="174" fontId="17" fillId="0" borderId="1" xfId="0" applyNumberFormat="1" applyFont="1" applyFill="1" applyBorder="1" applyAlignment="1" applyProtection="1">
      <alignment horizontal="left" vertical="center" wrapText="1" indent="3"/>
      <protection locked="0"/>
    </xf>
    <xf numFmtId="17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4" fontId="1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84" fontId="54" fillId="8" borderId="1" xfId="1" applyNumberFormat="1" applyFont="1" applyFill="1" applyBorder="1" applyAlignment="1" applyProtection="1">
      <alignment horizontal="right" vertical="center"/>
      <protection locked="0"/>
    </xf>
    <xf numFmtId="174" fontId="25" fillId="0" borderId="5" xfId="0" applyNumberFormat="1" applyFont="1" applyFill="1" applyBorder="1" applyAlignment="1" applyProtection="1">
      <alignment horizontal="right" vertical="center" wrapText="1"/>
    </xf>
    <xf numFmtId="174" fontId="25" fillId="0" borderId="1" xfId="0" applyNumberFormat="1" applyFont="1" applyFill="1" applyBorder="1" applyAlignment="1" applyProtection="1">
      <alignment vertical="center" wrapText="1"/>
    </xf>
    <xf numFmtId="174" fontId="25" fillId="0" borderId="29" xfId="0" applyNumberFormat="1" applyFont="1" applyFill="1" applyBorder="1" applyAlignment="1" applyProtection="1">
      <alignment vertical="center" wrapText="1"/>
    </xf>
    <xf numFmtId="174" fontId="25" fillId="0" borderId="34" xfId="0" applyNumberFormat="1" applyFont="1" applyFill="1" applyBorder="1" applyAlignment="1" applyProtection="1">
      <alignment vertical="center" wrapText="1"/>
    </xf>
    <xf numFmtId="174" fontId="0" fillId="0" borderId="0" xfId="0" applyNumberFormat="1" applyFont="1" applyFill="1" applyAlignment="1">
      <alignment vertical="center" wrapText="1"/>
    </xf>
    <xf numFmtId="1" fontId="0" fillId="9" borderId="1" xfId="0" applyNumberFormat="1" applyFill="1" applyBorder="1" applyAlignment="1" applyProtection="1">
      <alignment horizontal="center" vertical="center" wrapText="1"/>
    </xf>
    <xf numFmtId="174" fontId="8" fillId="0" borderId="54" xfId="0" applyNumberFormat="1" applyFont="1" applyFill="1" applyBorder="1" applyAlignment="1" applyProtection="1">
      <alignment horizontal="center" vertical="center" wrapText="1"/>
    </xf>
    <xf numFmtId="174" fontId="8" fillId="0" borderId="55" xfId="0" applyNumberFormat="1" applyFont="1" applyFill="1" applyBorder="1" applyAlignment="1" applyProtection="1">
      <alignment horizontal="center" vertical="center" wrapText="1"/>
    </xf>
    <xf numFmtId="0" fontId="14" fillId="8" borderId="7" xfId="26" applyFont="1" applyFill="1" applyBorder="1" applyProtection="1">
      <protection locked="0"/>
    </xf>
    <xf numFmtId="0" fontId="14" fillId="8" borderId="5" xfId="26" applyFont="1" applyFill="1" applyBorder="1" applyProtection="1">
      <protection locked="0"/>
    </xf>
    <xf numFmtId="174" fontId="25" fillId="0" borderId="2" xfId="26" applyNumberFormat="1" applyFont="1" applyFill="1" applyBorder="1" applyAlignment="1" applyProtection="1">
      <alignment horizontal="right" vertical="center" wrapText="1"/>
      <protection locked="0"/>
    </xf>
    <xf numFmtId="174" fontId="25" fillId="0" borderId="24" xfId="26" applyNumberFormat="1" applyFont="1" applyFill="1" applyBorder="1" applyAlignment="1" applyProtection="1">
      <alignment horizontal="right" vertical="center" wrapText="1"/>
      <protection locked="0"/>
    </xf>
    <xf numFmtId="174" fontId="25" fillId="0" borderId="1" xfId="26" applyNumberFormat="1" applyFont="1" applyFill="1" applyBorder="1" applyAlignment="1" applyProtection="1">
      <alignment horizontal="right" vertical="center" wrapText="1"/>
      <protection locked="0"/>
    </xf>
    <xf numFmtId="174" fontId="25" fillId="0" borderId="18" xfId="26" applyNumberFormat="1" applyFont="1" applyFill="1" applyBorder="1" applyAlignment="1" applyProtection="1">
      <alignment horizontal="right" vertical="center" wrapText="1"/>
      <protection locked="0"/>
    </xf>
    <xf numFmtId="174" fontId="25" fillId="0" borderId="4" xfId="26" applyNumberFormat="1" applyFont="1" applyFill="1" applyBorder="1" applyAlignment="1" applyProtection="1">
      <alignment horizontal="right" vertical="center" wrapText="1"/>
      <protection locked="0"/>
    </xf>
    <xf numFmtId="174" fontId="25" fillId="0" borderId="27" xfId="26" applyNumberFormat="1" applyFont="1" applyFill="1" applyBorder="1" applyAlignment="1" applyProtection="1">
      <alignment horizontal="right" vertical="center" wrapText="1"/>
      <protection locked="0"/>
    </xf>
    <xf numFmtId="174" fontId="25" fillId="0" borderId="26" xfId="26" applyNumberFormat="1" applyFont="1" applyFill="1" applyBorder="1" applyAlignment="1" applyProtection="1">
      <alignment horizontal="right" vertical="center" wrapText="1"/>
      <protection locked="0"/>
    </xf>
    <xf numFmtId="174" fontId="25" fillId="0" borderId="17" xfId="26" applyNumberFormat="1" applyFont="1" applyFill="1" applyBorder="1" applyAlignment="1" applyProtection="1">
      <alignment horizontal="right" vertical="center" wrapText="1"/>
      <protection locked="0"/>
    </xf>
    <xf numFmtId="2" fontId="11" fillId="0" borderId="43" xfId="26" applyNumberFormat="1" applyFont="1" applyFill="1" applyBorder="1"/>
    <xf numFmtId="174" fontId="25" fillId="0" borderId="10" xfId="26" applyNumberFormat="1" applyFont="1" applyFill="1" applyBorder="1" applyAlignment="1" applyProtection="1">
      <alignment horizontal="right" vertical="center" wrapText="1"/>
      <protection locked="0"/>
    </xf>
    <xf numFmtId="174" fontId="25" fillId="0" borderId="12" xfId="26" applyNumberFormat="1" applyFont="1" applyFill="1" applyBorder="1" applyAlignment="1" applyProtection="1">
      <alignment horizontal="right" vertical="center" wrapText="1"/>
      <protection locked="0"/>
    </xf>
    <xf numFmtId="174" fontId="25" fillId="0" borderId="29" xfId="26" applyNumberFormat="1" applyFont="1" applyFill="1" applyBorder="1" applyAlignment="1" applyProtection="1">
      <alignment horizontal="right" vertical="center" wrapText="1"/>
      <protection locked="0"/>
    </xf>
    <xf numFmtId="2" fontId="14" fillId="0" borderId="12" xfId="26" applyNumberFormat="1" applyFont="1" applyFill="1" applyBorder="1"/>
    <xf numFmtId="174" fontId="29" fillId="0" borderId="96" xfId="26" applyNumberFormat="1" applyFont="1" applyFill="1" applyBorder="1" applyAlignment="1" applyProtection="1">
      <alignment horizontal="right" vertical="center" wrapText="1"/>
    </xf>
    <xf numFmtId="174" fontId="19" fillId="0" borderId="117" xfId="26" applyNumberFormat="1" applyFont="1" applyFill="1" applyBorder="1" applyAlignment="1" applyProtection="1">
      <alignment horizontal="right" vertical="center" wrapText="1"/>
      <protection locked="0"/>
    </xf>
    <xf numFmtId="174" fontId="19" fillId="0" borderId="106" xfId="26" applyNumberFormat="1" applyFont="1" applyFill="1" applyBorder="1" applyAlignment="1" applyProtection="1">
      <alignment horizontal="right" vertical="center" wrapText="1"/>
      <protection locked="0"/>
    </xf>
    <xf numFmtId="2" fontId="14" fillId="0" borderId="27" xfId="26" applyNumberFormat="1" applyFont="1" applyFill="1" applyBorder="1"/>
    <xf numFmtId="174" fontId="20" fillId="0" borderId="0" xfId="26" applyNumberFormat="1" applyFont="1" applyFill="1" applyBorder="1" applyAlignment="1" applyProtection="1">
      <alignment horizontal="centerContinuous" vertical="center"/>
    </xf>
    <xf numFmtId="2" fontId="11" fillId="0" borderId="0" xfId="26" applyNumberFormat="1" applyFont="1" applyFill="1"/>
    <xf numFmtId="0" fontId="37" fillId="0" borderId="21" xfId="0" applyFont="1" applyFill="1" applyBorder="1" applyAlignment="1" applyProtection="1">
      <alignment horizontal="right" vertical="center"/>
    </xf>
    <xf numFmtId="2" fontId="11" fillId="0" borderId="32" xfId="26" applyNumberFormat="1" applyFont="1" applyFill="1" applyBorder="1"/>
    <xf numFmtId="0" fontId="26" fillId="0" borderId="19" xfId="26" applyFont="1" applyFill="1" applyBorder="1" applyAlignment="1" applyProtection="1">
      <alignment horizontal="center" vertical="center" wrapText="1"/>
    </xf>
    <xf numFmtId="0" fontId="26" fillId="0" borderId="51" xfId="26" applyFont="1" applyFill="1" applyBorder="1" applyAlignment="1" applyProtection="1">
      <alignment horizontal="center" vertical="center" wrapText="1"/>
    </xf>
    <xf numFmtId="2" fontId="26" fillId="0" borderId="12" xfId="26" applyNumberFormat="1" applyFont="1" applyFill="1" applyBorder="1" applyAlignment="1" applyProtection="1">
      <alignment horizontal="center" vertical="center" wrapText="1"/>
    </xf>
    <xf numFmtId="0" fontId="24" fillId="0" borderId="72" xfId="26" applyFont="1" applyFill="1" applyBorder="1" applyAlignment="1" applyProtection="1">
      <alignment horizontal="center" vertical="center" wrapText="1"/>
    </xf>
    <xf numFmtId="0" fontId="24" fillId="0" borderId="73" xfId="26" applyFont="1" applyFill="1" applyBorder="1" applyAlignment="1" applyProtection="1">
      <alignment horizontal="center" vertical="center" wrapText="1"/>
    </xf>
    <xf numFmtId="0" fontId="24" fillId="0" borderId="39" xfId="26" applyFont="1" applyFill="1" applyBorder="1" applyAlignment="1" applyProtection="1">
      <alignment horizontal="center" vertical="center" wrapText="1"/>
    </xf>
    <xf numFmtId="0" fontId="24" fillId="0" borderId="10" xfId="26" applyFont="1" applyFill="1" applyBorder="1" applyAlignment="1" applyProtection="1">
      <alignment horizontal="center" vertical="center" wrapText="1"/>
    </xf>
    <xf numFmtId="0" fontId="24" fillId="0" borderId="28" xfId="26" applyFont="1" applyFill="1" applyBorder="1" applyAlignment="1" applyProtection="1">
      <alignment horizontal="center" vertical="center" wrapText="1"/>
    </xf>
    <xf numFmtId="1" fontId="24" fillId="0" borderId="32" xfId="26" applyNumberFormat="1" applyFont="1" applyFill="1" applyBorder="1" applyAlignment="1">
      <alignment horizontal="center"/>
    </xf>
    <xf numFmtId="0" fontId="24" fillId="0" borderId="73" xfId="26" applyFont="1" applyFill="1" applyBorder="1" applyAlignment="1" applyProtection="1">
      <alignment horizontal="left" vertical="center" wrapText="1"/>
    </xf>
    <xf numFmtId="174" fontId="24" fillId="0" borderId="71" xfId="26" applyNumberFormat="1" applyFont="1" applyFill="1" applyBorder="1" applyAlignment="1" applyProtection="1">
      <alignment vertical="center" wrapText="1"/>
    </xf>
    <xf numFmtId="174" fontId="24" fillId="0" borderId="28" xfId="26" applyNumberFormat="1" applyFont="1" applyFill="1" applyBorder="1" applyAlignment="1" applyProtection="1">
      <alignment vertical="center" wrapText="1"/>
    </xf>
    <xf numFmtId="174" fontId="18" fillId="0" borderId="98" xfId="26" applyNumberFormat="1" applyFont="1" applyFill="1" applyBorder="1" applyAlignment="1" applyProtection="1">
      <alignment horizontal="right" vertical="center" wrapText="1"/>
    </xf>
    <xf numFmtId="174" fontId="24" fillId="0" borderId="100" xfId="26" applyNumberFormat="1" applyFont="1" applyFill="1" applyBorder="1" applyAlignment="1" applyProtection="1">
      <alignment horizontal="right" vertical="center" wrapText="1"/>
    </xf>
    <xf numFmtId="174" fontId="24" fillId="0" borderId="98" xfId="26" applyNumberFormat="1" applyFont="1" applyFill="1" applyBorder="1" applyAlignment="1" applyProtection="1">
      <alignment horizontal="right" vertical="center" wrapText="1"/>
    </xf>
    <xf numFmtId="174" fontId="29" fillId="0" borderId="105" xfId="26" applyNumberFormat="1" applyFont="1" applyFill="1" applyBorder="1" applyAlignment="1" applyProtection="1">
      <alignment horizontal="right" vertical="center" wrapText="1"/>
      <protection locked="0"/>
    </xf>
    <xf numFmtId="174" fontId="25" fillId="0" borderId="96" xfId="26" applyNumberFormat="1" applyFont="1" applyFill="1" applyBorder="1" applyAlignment="1" applyProtection="1">
      <alignment horizontal="right" vertical="center" wrapText="1"/>
    </xf>
    <xf numFmtId="174" fontId="26" fillId="0" borderId="118" xfId="26" applyNumberFormat="1" applyFont="1" applyFill="1" applyBorder="1" applyAlignment="1" applyProtection="1">
      <alignment horizontal="right" vertical="center" wrapText="1"/>
    </xf>
    <xf numFmtId="174" fontId="5" fillId="0" borderId="119" xfId="26" applyNumberFormat="1" applyFont="1" applyFill="1" applyBorder="1" applyAlignment="1" applyProtection="1">
      <alignment horizontal="right" vertical="center" wrapText="1"/>
    </xf>
    <xf numFmtId="2" fontId="28" fillId="0" borderId="12" xfId="26" applyNumberFormat="1" applyFont="1" applyFill="1" applyBorder="1" applyAlignment="1">
      <alignment vertical="center"/>
    </xf>
    <xf numFmtId="2" fontId="11" fillId="0" borderId="0" xfId="26" applyNumberFormat="1" applyFont="1" applyFill="1" applyAlignment="1"/>
    <xf numFmtId="2" fontId="11" fillId="0" borderId="32" xfId="26" applyNumberFormat="1" applyFont="1" applyFill="1" applyBorder="1" applyAlignment="1"/>
    <xf numFmtId="2" fontId="8" fillId="0" borderId="20" xfId="26" applyNumberFormat="1" applyFont="1" applyFill="1" applyBorder="1" applyAlignment="1" applyProtection="1">
      <alignment horizontal="center" vertical="center" wrapText="1"/>
    </xf>
    <xf numFmtId="1" fontId="18" fillId="0" borderId="12" xfId="26" applyNumberFormat="1" applyFont="1" applyFill="1" applyBorder="1" applyAlignment="1" applyProtection="1">
      <alignment horizontal="center" vertical="center" wrapText="1"/>
    </xf>
    <xf numFmtId="2" fontId="2" fillId="0" borderId="32" xfId="26" applyNumberFormat="1" applyFont="1" applyFill="1" applyBorder="1"/>
    <xf numFmtId="2" fontId="50" fillId="0" borderId="120" xfId="26" applyNumberFormat="1" applyFont="1" applyFill="1" applyBorder="1"/>
    <xf numFmtId="2" fontId="11" fillId="0" borderId="107" xfId="26" applyNumberFormat="1" applyFont="1" applyFill="1" applyBorder="1"/>
    <xf numFmtId="2" fontId="11" fillId="0" borderId="38" xfId="26" applyNumberFormat="1" applyFont="1" applyFill="1" applyBorder="1"/>
    <xf numFmtId="2" fontId="28" fillId="0" borderId="38" xfId="26" applyNumberFormat="1" applyFont="1" applyFill="1" applyBorder="1" applyAlignment="1">
      <alignment vertical="center"/>
    </xf>
    <xf numFmtId="0" fontId="8" fillId="10" borderId="45" xfId="0" applyFont="1" applyFill="1" applyBorder="1" applyAlignment="1" applyProtection="1">
      <alignment horizontal="center" vertical="center"/>
      <protection locked="0"/>
    </xf>
    <xf numFmtId="0" fontId="8" fillId="10" borderId="46" xfId="0" applyFont="1" applyFill="1" applyBorder="1" applyAlignment="1" applyProtection="1">
      <alignment horizontal="center" vertical="center"/>
      <protection locked="0"/>
    </xf>
    <xf numFmtId="0" fontId="8" fillId="10" borderId="47" xfId="0" applyFont="1" applyFill="1" applyBorder="1" applyAlignment="1" applyProtection="1">
      <alignment horizontal="center" vertical="center"/>
      <protection locked="0"/>
    </xf>
    <xf numFmtId="0" fontId="2" fillId="0" borderId="0" xfId="25" applyFont="1" applyFill="1" applyProtection="1"/>
    <xf numFmtId="3" fontId="2" fillId="0" borderId="0" xfId="25" applyNumberFormat="1" applyFont="1" applyFill="1" applyAlignment="1" applyProtection="1">
      <alignment horizontal="right"/>
    </xf>
    <xf numFmtId="0" fontId="2" fillId="0" borderId="0" xfId="25" applyFont="1" applyFill="1"/>
    <xf numFmtId="0" fontId="20" fillId="0" borderId="0" xfId="25" applyFont="1" applyFill="1" applyProtection="1"/>
    <xf numFmtId="3" fontId="20" fillId="0" borderId="0" xfId="25" applyNumberFormat="1" applyFont="1" applyFill="1" applyAlignment="1" applyProtection="1">
      <alignment horizontal="right"/>
    </xf>
    <xf numFmtId="0" fontId="26" fillId="0" borderId="7" xfId="25" applyFont="1" applyFill="1" applyBorder="1" applyAlignment="1" applyProtection="1">
      <alignment vertical="center"/>
    </xf>
    <xf numFmtId="3" fontId="26" fillId="0" borderId="2" xfId="25" applyNumberFormat="1" applyFont="1" applyFill="1" applyBorder="1" applyAlignment="1" applyProtection="1">
      <alignment horizontal="right" vertical="center"/>
    </xf>
    <xf numFmtId="0" fontId="26" fillId="0" borderId="2" xfId="25" applyFont="1" applyFill="1" applyBorder="1" applyAlignment="1" applyProtection="1">
      <alignment horizontal="center" vertical="center"/>
    </xf>
    <xf numFmtId="0" fontId="26" fillId="0" borderId="24" xfId="25" applyFont="1" applyFill="1" applyBorder="1" applyAlignment="1" applyProtection="1">
      <alignment horizontal="center" vertical="center" wrapText="1"/>
    </xf>
    <xf numFmtId="49" fontId="25" fillId="0" borderId="5" xfId="25" applyNumberFormat="1" applyFont="1" applyFill="1" applyBorder="1" applyAlignment="1" applyProtection="1">
      <alignment vertical="center"/>
    </xf>
    <xf numFmtId="3" fontId="25" fillId="0" borderId="1" xfId="25" applyNumberFormat="1" applyFont="1" applyFill="1" applyBorder="1" applyAlignment="1" applyProtection="1">
      <alignment horizontal="right" vertical="center"/>
    </xf>
    <xf numFmtId="3" fontId="25" fillId="0" borderId="1" xfId="25" applyNumberFormat="1" applyFont="1" applyFill="1" applyBorder="1" applyAlignment="1" applyProtection="1">
      <alignment vertical="center"/>
      <protection locked="0"/>
    </xf>
    <xf numFmtId="3" fontId="25" fillId="0" borderId="18" xfId="25" applyNumberFormat="1" applyFont="1" applyFill="1" applyBorder="1" applyAlignment="1" applyProtection="1">
      <alignment vertical="center"/>
      <protection locked="0"/>
    </xf>
    <xf numFmtId="49" fontId="29" fillId="0" borderId="5" xfId="25" quotePrefix="1" applyNumberFormat="1" applyFont="1" applyFill="1" applyBorder="1" applyAlignment="1" applyProtection="1">
      <alignment horizontal="left" vertical="center" indent="1"/>
    </xf>
    <xf numFmtId="3" fontId="29" fillId="0" borderId="1" xfId="25" quotePrefix="1" applyNumberFormat="1" applyFont="1" applyFill="1" applyBorder="1" applyAlignment="1" applyProtection="1">
      <alignment horizontal="right" vertical="center" indent="1"/>
    </xf>
    <xf numFmtId="3" fontId="29" fillId="0" borderId="1" xfId="25" applyNumberFormat="1" applyFont="1" applyFill="1" applyBorder="1" applyAlignment="1" applyProtection="1">
      <alignment vertical="center"/>
      <protection locked="0"/>
    </xf>
    <xf numFmtId="3" fontId="29" fillId="0" borderId="18" xfId="25" applyNumberFormat="1" applyFont="1" applyFill="1" applyBorder="1" applyAlignment="1" applyProtection="1">
      <alignment vertical="center"/>
      <protection locked="0"/>
    </xf>
    <xf numFmtId="49" fontId="25" fillId="0" borderId="5" xfId="25" applyNumberFormat="1" applyFont="1" applyFill="1" applyBorder="1" applyAlignment="1" applyProtection="1">
      <alignment vertical="center"/>
      <protection locked="0"/>
    </xf>
    <xf numFmtId="3" fontId="25" fillId="0" borderId="1" xfId="25" applyNumberFormat="1" applyFont="1" applyFill="1" applyBorder="1" applyAlignment="1" applyProtection="1">
      <alignment horizontal="right" vertical="center"/>
      <protection locked="0"/>
    </xf>
    <xf numFmtId="49" fontId="26" fillId="0" borderId="53" xfId="25" applyNumberFormat="1" applyFont="1" applyFill="1" applyBorder="1" applyAlignment="1" applyProtection="1">
      <alignment vertical="center"/>
    </xf>
    <xf numFmtId="3" fontId="26" fillId="0" borderId="19" xfId="25" applyNumberFormat="1" applyFont="1" applyFill="1" applyBorder="1" applyAlignment="1" applyProtection="1">
      <alignment horizontal="right" vertical="center"/>
    </xf>
    <xf numFmtId="3" fontId="25" fillId="0" borderId="19" xfId="25" applyNumberFormat="1" applyFont="1" applyFill="1" applyBorder="1" applyAlignment="1" applyProtection="1">
      <alignment vertical="center"/>
    </xf>
    <xf numFmtId="3" fontId="25" fillId="0" borderId="20" xfId="25" applyNumberFormat="1" applyFont="1" applyFill="1" applyBorder="1" applyAlignment="1" applyProtection="1">
      <alignment vertical="center"/>
    </xf>
    <xf numFmtId="0" fontId="2" fillId="0" borderId="30" xfId="25" applyFont="1" applyFill="1" applyBorder="1" applyAlignment="1" applyProtection="1">
      <alignment vertical="center"/>
    </xf>
    <xf numFmtId="3" fontId="2" fillId="0" borderId="30" xfId="25" applyNumberFormat="1" applyFont="1" applyFill="1" applyBorder="1" applyAlignment="1" applyProtection="1">
      <alignment horizontal="right" vertical="center"/>
    </xf>
    <xf numFmtId="3" fontId="25" fillId="0" borderId="18" xfId="25" applyNumberFormat="1" applyFont="1" applyFill="1" applyBorder="1" applyAlignment="1" applyProtection="1">
      <alignment vertical="center"/>
    </xf>
    <xf numFmtId="49" fontId="25" fillId="0" borderId="5" xfId="25" applyNumberFormat="1" applyFont="1" applyFill="1" applyBorder="1" applyAlignment="1" applyProtection="1">
      <alignment horizontal="left" vertical="center"/>
    </xf>
    <xf numFmtId="0" fontId="61" fillId="0" borderId="0" xfId="25" applyFont="1" applyFill="1"/>
    <xf numFmtId="3" fontId="61" fillId="0" borderId="0" xfId="25" applyNumberFormat="1" applyFont="1" applyFill="1" applyAlignment="1">
      <alignment horizontal="right"/>
    </xf>
    <xf numFmtId="0" fontId="2" fillId="0" borderId="0" xfId="25" applyFill="1"/>
    <xf numFmtId="0" fontId="51" fillId="0" borderId="0" xfId="22" applyFont="1"/>
    <xf numFmtId="0" fontId="28" fillId="0" borderId="0" xfId="22" applyFont="1"/>
    <xf numFmtId="0" fontId="32" fillId="0" borderId="1" xfId="22" applyFont="1" applyBorder="1"/>
    <xf numFmtId="0" fontId="2" fillId="0" borderId="1" xfId="22" applyFont="1" applyBorder="1"/>
    <xf numFmtId="0" fontId="32" fillId="0" borderId="1" xfId="22" applyFont="1" applyBorder="1" applyAlignment="1">
      <alignment horizontal="center"/>
    </xf>
    <xf numFmtId="0" fontId="26" fillId="0" borderId="1" xfId="22" applyFont="1" applyBorder="1" applyAlignment="1">
      <alignment horizontal="center" wrapText="1"/>
    </xf>
    <xf numFmtId="0" fontId="32" fillId="0" borderId="0" xfId="22" applyFont="1"/>
    <xf numFmtId="0" fontId="32" fillId="0" borderId="1" xfId="22" applyFont="1" applyBorder="1" applyAlignment="1">
      <alignment horizontal="center" vertical="center"/>
    </xf>
    <xf numFmtId="3" fontId="51" fillId="0" borderId="1" xfId="22" applyNumberFormat="1" applyFont="1" applyBorder="1"/>
    <xf numFmtId="3" fontId="30" fillId="0" borderId="1" xfId="22" applyNumberFormat="1" applyFont="1" applyBorder="1"/>
    <xf numFmtId="0" fontId="26" fillId="0" borderId="1" xfId="22" applyFont="1" applyBorder="1" applyAlignment="1">
      <alignment horizontal="center" vertical="center"/>
    </xf>
    <xf numFmtId="0" fontId="28" fillId="0" borderId="1" xfId="22" applyFont="1" applyBorder="1"/>
    <xf numFmtId="0" fontId="30" fillId="0" borderId="0" xfId="22" applyFont="1"/>
    <xf numFmtId="0" fontId="37" fillId="0" borderId="1" xfId="22" applyFont="1" applyBorder="1"/>
    <xf numFmtId="0" fontId="2" fillId="0" borderId="1" xfId="22" applyFont="1" applyBorder="1" applyAlignment="1">
      <alignment wrapText="1"/>
    </xf>
    <xf numFmtId="0" fontId="2" fillId="0" borderId="0" xfId="22" applyFont="1"/>
    <xf numFmtId="3" fontId="51" fillId="0" borderId="0" xfId="22" applyNumberFormat="1" applyFont="1"/>
    <xf numFmtId="0" fontId="2" fillId="0" borderId="0" xfId="22" applyFill="1" applyAlignment="1" applyProtection="1">
      <alignment horizontal="center" vertical="center" wrapText="1"/>
    </xf>
    <xf numFmtId="0" fontId="28" fillId="0" borderId="0" xfId="22" applyFont="1" applyFill="1" applyAlignment="1" applyProtection="1">
      <alignment horizontal="center" vertical="center" wrapText="1"/>
    </xf>
    <xf numFmtId="0" fontId="2" fillId="0" borderId="0" xfId="22" applyFill="1" applyAlignment="1" applyProtection="1">
      <alignment vertical="center" wrapText="1"/>
    </xf>
    <xf numFmtId="174" fontId="6" fillId="0" borderId="0" xfId="22" applyNumberFormat="1" applyFont="1" applyFill="1" applyAlignment="1" applyProtection="1">
      <alignment horizontal="right" vertical="center"/>
    </xf>
    <xf numFmtId="0" fontId="8" fillId="0" borderId="9" xfId="22" applyFont="1" applyFill="1" applyBorder="1" applyAlignment="1" applyProtection="1">
      <alignment horizontal="centerContinuous" vertical="center" wrapText="1"/>
    </xf>
    <xf numFmtId="0" fontId="8" fillId="0" borderId="11" xfId="22" applyFont="1" applyFill="1" applyBorder="1" applyAlignment="1" applyProtection="1">
      <alignment horizontal="centerContinuous" vertical="center" wrapText="1"/>
    </xf>
    <xf numFmtId="0" fontId="26" fillId="0" borderId="10" xfId="22" applyFont="1" applyFill="1" applyBorder="1" applyAlignment="1" applyProtection="1">
      <alignment horizontal="centerContinuous" vertical="center" wrapText="1"/>
    </xf>
    <xf numFmtId="0" fontId="26" fillId="0" borderId="12" xfId="22" applyFont="1" applyFill="1" applyBorder="1" applyAlignment="1" applyProtection="1">
      <alignment horizontal="centerContinuous" vertical="center" wrapText="1"/>
    </xf>
    <xf numFmtId="0" fontId="8" fillId="0" borderId="13" xfId="22" applyFont="1" applyFill="1" applyBorder="1" applyAlignment="1" applyProtection="1">
      <alignment horizontal="centerContinuous" vertical="center" wrapText="1"/>
    </xf>
    <xf numFmtId="0" fontId="8" fillId="0" borderId="14" xfId="22" applyFont="1" applyFill="1" applyBorder="1" applyAlignment="1" applyProtection="1">
      <alignment horizontal="centerContinuous" vertical="center" wrapText="1"/>
    </xf>
    <xf numFmtId="0" fontId="8" fillId="0" borderId="10" xfId="22" applyFont="1" applyFill="1" applyBorder="1" applyAlignment="1" applyProtection="1">
      <alignment horizontal="center" vertical="center" wrapText="1"/>
    </xf>
    <xf numFmtId="0" fontId="8" fillId="0" borderId="12" xfId="22" applyFont="1" applyFill="1" applyBorder="1" applyAlignment="1" applyProtection="1">
      <alignment horizontal="center" vertical="center" wrapText="1"/>
    </xf>
    <xf numFmtId="0" fontId="5" fillId="0" borderId="0" xfId="22" applyFont="1" applyFill="1" applyAlignment="1" applyProtection="1">
      <alignment horizontal="center" vertical="center" wrapText="1"/>
    </xf>
    <xf numFmtId="0" fontId="18" fillId="0" borderId="8" xfId="22" applyFont="1" applyFill="1" applyBorder="1" applyAlignment="1" applyProtection="1">
      <alignment horizontal="center" vertical="center" wrapText="1"/>
    </xf>
    <xf numFmtId="0" fontId="18" fillId="0" borderId="10" xfId="22" applyFont="1" applyFill="1" applyBorder="1" applyAlignment="1" applyProtection="1">
      <alignment horizontal="center" vertical="center" wrapText="1"/>
    </xf>
    <xf numFmtId="0" fontId="18" fillId="0" borderId="12" xfId="22" applyFont="1" applyFill="1" applyBorder="1" applyAlignment="1" applyProtection="1">
      <alignment horizontal="center" vertical="center" wrapText="1"/>
    </xf>
    <xf numFmtId="0" fontId="9" fillId="0" borderId="0" xfId="22" applyFont="1" applyFill="1" applyAlignment="1" applyProtection="1">
      <alignment vertical="center" wrapText="1"/>
    </xf>
    <xf numFmtId="0" fontId="19" fillId="0" borderId="6" xfId="22" applyFont="1" applyFill="1" applyBorder="1" applyAlignment="1" applyProtection="1">
      <alignment horizontal="right" vertical="center" wrapText="1"/>
    </xf>
    <xf numFmtId="0" fontId="19" fillId="0" borderId="26" xfId="22" applyFont="1" applyFill="1" applyBorder="1" applyAlignment="1" applyProtection="1">
      <alignment horizontal="left" vertical="center" wrapText="1"/>
      <protection locked="0"/>
    </xf>
    <xf numFmtId="174" fontId="19" fillId="0" borderId="26" xfId="22" applyNumberFormat="1" applyFont="1" applyFill="1" applyBorder="1" applyAlignment="1" applyProtection="1">
      <alignment vertical="center" wrapText="1"/>
      <protection locked="0"/>
    </xf>
    <xf numFmtId="174" fontId="19" fillId="0" borderId="26" xfId="22" applyNumberFormat="1" applyFont="1" applyFill="1" applyBorder="1" applyAlignment="1" applyProtection="1">
      <alignment vertical="center" wrapText="1"/>
    </xf>
    <xf numFmtId="174" fontId="19" fillId="0" borderId="17" xfId="22" applyNumberFormat="1" applyFont="1" applyFill="1" applyBorder="1" applyAlignment="1" applyProtection="1">
      <alignment vertical="center" wrapText="1"/>
      <protection locked="0"/>
    </xf>
    <xf numFmtId="3" fontId="2" fillId="0" borderId="0" xfId="22" applyNumberFormat="1" applyFill="1" applyAlignment="1" applyProtection="1">
      <alignment vertical="center" wrapText="1"/>
    </xf>
    <xf numFmtId="0" fontId="19" fillId="0" borderId="5" xfId="22" applyFont="1" applyFill="1" applyBorder="1" applyAlignment="1" applyProtection="1">
      <alignment horizontal="right" vertical="center" wrapText="1"/>
    </xf>
    <xf numFmtId="0" fontId="19" fillId="0" borderId="1" xfId="22" applyFont="1" applyFill="1" applyBorder="1" applyAlignment="1" applyProtection="1">
      <alignment horizontal="left" vertical="center" wrapText="1"/>
      <protection locked="0"/>
    </xf>
    <xf numFmtId="174" fontId="19" fillId="0" borderId="1" xfId="22" applyNumberFormat="1" applyFont="1" applyFill="1" applyBorder="1" applyAlignment="1" applyProtection="1">
      <alignment vertical="center" wrapText="1"/>
      <protection locked="0"/>
    </xf>
    <xf numFmtId="174" fontId="19" fillId="0" borderId="18" xfId="22" applyNumberFormat="1" applyFont="1" applyFill="1" applyBorder="1" applyAlignment="1" applyProtection="1">
      <alignment vertical="center" wrapText="1"/>
      <protection locked="0"/>
    </xf>
    <xf numFmtId="174" fontId="18" fillId="0" borderId="10" xfId="22" applyNumberFormat="1" applyFont="1" applyFill="1" applyBorder="1" applyAlignment="1" applyProtection="1">
      <alignment vertical="center" wrapText="1"/>
    </xf>
    <xf numFmtId="174" fontId="24" fillId="0" borderId="10" xfId="22" applyNumberFormat="1" applyFont="1" applyFill="1" applyBorder="1" applyAlignment="1" applyProtection="1">
      <alignment vertical="center" wrapText="1"/>
    </xf>
    <xf numFmtId="174" fontId="18" fillId="0" borderId="12" xfId="22" applyNumberFormat="1" applyFont="1" applyFill="1" applyBorder="1" applyAlignment="1" applyProtection="1">
      <alignment vertical="center" wrapText="1"/>
    </xf>
    <xf numFmtId="0" fontId="2" fillId="0" borderId="0" xfId="22" applyFont="1" applyFill="1" applyAlignment="1" applyProtection="1">
      <alignment vertical="center" wrapText="1"/>
    </xf>
    <xf numFmtId="0" fontId="20" fillId="0" borderId="0" xfId="33" applyFont="1"/>
    <xf numFmtId="0" fontId="11" fillId="0" borderId="0" xfId="33" applyFont="1"/>
    <xf numFmtId="0" fontId="50" fillId="0" borderId="0" xfId="33" applyFont="1" applyAlignment="1">
      <alignment horizontal="center"/>
    </xf>
    <xf numFmtId="0" fontId="11" fillId="0" borderId="1" xfId="33" applyFont="1" applyBorder="1" applyAlignment="1">
      <alignment vertical="center" wrapText="1"/>
    </xf>
    <xf numFmtId="3" fontId="11" fillId="0" borderId="1" xfId="33" applyNumberFormat="1" applyFont="1" applyBorder="1"/>
    <xf numFmtId="3" fontId="11" fillId="0" borderId="0" xfId="33" applyNumberFormat="1" applyFont="1"/>
    <xf numFmtId="0" fontId="2" fillId="0" borderId="0" xfId="33" applyFont="1"/>
    <xf numFmtId="0" fontId="51" fillId="0" borderId="1" xfId="22" applyFont="1" applyBorder="1" applyAlignment="1">
      <alignment horizontal="center"/>
    </xf>
    <xf numFmtId="0" fontId="26" fillId="0" borderId="1" xfId="22" applyFont="1" applyBorder="1"/>
    <xf numFmtId="0" fontId="30" fillId="0" borderId="1" xfId="22" applyFont="1" applyBorder="1" applyAlignment="1">
      <alignment horizontal="center"/>
    </xf>
    <xf numFmtId="3" fontId="30" fillId="0" borderId="0" xfId="22" applyNumberFormat="1" applyFont="1"/>
    <xf numFmtId="0" fontId="30" fillId="0" borderId="1" xfId="22" applyFont="1" applyFill="1" applyBorder="1" applyAlignment="1">
      <alignment horizontal="center"/>
    </xf>
    <xf numFmtId="0" fontId="26" fillId="0" borderId="1" xfId="22" applyFont="1" applyFill="1" applyBorder="1"/>
    <xf numFmtId="3" fontId="30" fillId="0" borderId="1" xfId="22" applyNumberFormat="1" applyFont="1" applyFill="1" applyBorder="1"/>
    <xf numFmtId="0" fontId="51" fillId="0" borderId="1" xfId="22" applyFont="1" applyFill="1" applyBorder="1" applyAlignment="1">
      <alignment horizontal="center"/>
    </xf>
    <xf numFmtId="0" fontId="32" fillId="0" borderId="1" xfId="22" applyFont="1" applyFill="1" applyBorder="1"/>
    <xf numFmtId="3" fontId="51" fillId="0" borderId="1" xfId="22" applyNumberFormat="1" applyFont="1" applyFill="1" applyBorder="1"/>
    <xf numFmtId="0" fontId="25" fillId="0" borderId="1" xfId="22" applyFont="1" applyFill="1" applyBorder="1" applyAlignment="1">
      <alignment vertical="center" wrapText="1"/>
    </xf>
    <xf numFmtId="0" fontId="32" fillId="0" borderId="0" xfId="22" applyFont="1" applyAlignment="1">
      <alignment wrapText="1"/>
    </xf>
    <xf numFmtId="0" fontId="32" fillId="0" borderId="1" xfId="22" applyFont="1" applyBorder="1" applyAlignment="1">
      <alignment wrapText="1"/>
    </xf>
    <xf numFmtId="0" fontId="2" fillId="0" borderId="0" xfId="22"/>
    <xf numFmtId="174" fontId="7" fillId="0" borderId="0" xfId="27" applyNumberFormat="1" applyFont="1" applyFill="1" applyBorder="1" applyAlignment="1" applyProtection="1">
      <alignment horizontal="centerContinuous" vertical="center"/>
    </xf>
    <xf numFmtId="0" fontId="11" fillId="0" borderId="0" xfId="27" applyFill="1"/>
    <xf numFmtId="0" fontId="32" fillId="0" borderId="0" xfId="27" applyFont="1" applyFill="1"/>
    <xf numFmtId="174" fontId="31" fillId="0" borderId="21" xfId="27" applyNumberFormat="1" applyFont="1" applyFill="1" applyBorder="1" applyAlignment="1" applyProtection="1">
      <alignment vertical="center"/>
    </xf>
    <xf numFmtId="174" fontId="31" fillId="0" borderId="0" xfId="27" applyNumberFormat="1" applyFont="1" applyFill="1" applyBorder="1" applyAlignment="1" applyProtection="1">
      <alignment vertical="center"/>
    </xf>
    <xf numFmtId="0" fontId="6" fillId="0" borderId="21" xfId="22" applyFont="1" applyFill="1" applyBorder="1" applyAlignment="1" applyProtection="1">
      <alignment horizontal="right" vertical="center"/>
    </xf>
    <xf numFmtId="0" fontId="6" fillId="0" borderId="121" xfId="29" applyFont="1" applyFill="1" applyBorder="1" applyAlignment="1" applyProtection="1">
      <alignment horizontal="right" vertical="center"/>
    </xf>
    <xf numFmtId="0" fontId="8" fillId="0" borderId="2" xfId="27" applyFont="1" applyFill="1" applyBorder="1" applyAlignment="1" applyProtection="1">
      <alignment horizontal="center" vertical="center" wrapText="1"/>
    </xf>
    <xf numFmtId="0" fontId="8" fillId="0" borderId="122" xfId="27" applyFont="1" applyFill="1" applyBorder="1" applyAlignment="1" applyProtection="1">
      <alignment horizontal="center" vertical="center" wrapText="1"/>
    </xf>
    <xf numFmtId="0" fontId="8" fillId="0" borderId="19" xfId="27" applyFont="1" applyFill="1" applyBorder="1" applyAlignment="1" applyProtection="1">
      <alignment horizontal="center" vertical="center" wrapText="1"/>
    </xf>
    <xf numFmtId="0" fontId="8" fillId="0" borderId="20" xfId="27" applyFont="1" applyFill="1" applyBorder="1" applyAlignment="1" applyProtection="1">
      <alignment horizontal="center" vertical="center" wrapText="1"/>
    </xf>
    <xf numFmtId="0" fontId="18" fillId="0" borderId="72" xfId="27" applyFont="1" applyFill="1" applyBorder="1" applyAlignment="1" applyProtection="1">
      <alignment horizontal="center" vertical="center" wrapText="1"/>
    </xf>
    <xf numFmtId="0" fontId="18" fillId="0" borderId="123" xfId="27" applyFont="1" applyFill="1" applyBorder="1" applyAlignment="1" applyProtection="1">
      <alignment horizontal="center" vertical="center" wrapText="1"/>
    </xf>
    <xf numFmtId="0" fontId="18" fillId="0" borderId="39" xfId="27" applyFont="1" applyFill="1" applyBorder="1" applyAlignment="1" applyProtection="1">
      <alignment horizontal="center" vertical="center" wrapText="1"/>
    </xf>
    <xf numFmtId="0" fontId="18" fillId="0" borderId="10" xfId="27" applyFont="1" applyFill="1" applyBorder="1" applyAlignment="1" applyProtection="1">
      <alignment horizontal="center" vertical="center" wrapText="1"/>
    </xf>
    <xf numFmtId="0" fontId="18" fillId="0" borderId="12" xfId="27" applyFont="1" applyFill="1" applyBorder="1" applyAlignment="1" applyProtection="1">
      <alignment horizontal="center" vertical="center" wrapText="1"/>
    </xf>
    <xf numFmtId="0" fontId="19" fillId="0" borderId="0" xfId="27" applyFont="1" applyFill="1"/>
    <xf numFmtId="3" fontId="18" fillId="0" borderId="123" xfId="27" applyNumberFormat="1" applyFont="1" applyFill="1" applyBorder="1" applyAlignment="1" applyProtection="1">
      <alignment horizontal="right" vertical="center" wrapText="1"/>
    </xf>
    <xf numFmtId="3" fontId="18" fillId="0" borderId="71" xfId="27" applyNumberFormat="1" applyFont="1" applyFill="1" applyBorder="1" applyAlignment="1" applyProtection="1">
      <alignment horizontal="right" vertical="center" wrapText="1"/>
    </xf>
    <xf numFmtId="49" fontId="18" fillId="0" borderId="72" xfId="27" applyNumberFormat="1" applyFont="1" applyFill="1" applyBorder="1" applyAlignment="1" applyProtection="1">
      <alignment horizontal="left" vertical="center" wrapText="1" indent="1"/>
    </xf>
    <xf numFmtId="3" fontId="18" fillId="0" borderId="124" xfId="27" applyNumberFormat="1" applyFont="1" applyFill="1" applyBorder="1" applyAlignment="1" applyProtection="1">
      <alignment vertical="center" wrapText="1"/>
    </xf>
    <xf numFmtId="0" fontId="14" fillId="0" borderId="0" xfId="27" applyFont="1" applyFill="1"/>
    <xf numFmtId="174" fontId="22" fillId="0" borderId="125" xfId="28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1" xfId="22" applyNumberFormat="1" applyFont="1" applyBorder="1" applyAlignment="1" applyProtection="1">
      <alignment wrapText="1"/>
    </xf>
    <xf numFmtId="3" fontId="23" fillId="0" borderId="76" xfId="22" applyNumberFormat="1" applyFont="1" applyBorder="1" applyAlignment="1" applyProtection="1">
      <alignment vertical="center" wrapText="1"/>
    </xf>
    <xf numFmtId="3" fontId="19" fillId="0" borderId="70" xfId="27" applyNumberFormat="1" applyFont="1" applyFill="1" applyBorder="1" applyAlignment="1" applyProtection="1">
      <alignment horizontal="right" vertical="center" wrapText="1"/>
      <protection locked="0"/>
    </xf>
    <xf numFmtId="3" fontId="19" fillId="0" borderId="81" xfId="27" applyNumberFormat="1" applyFont="1" applyFill="1" applyBorder="1" applyAlignment="1" applyProtection="1">
      <alignment horizontal="right" vertical="center" wrapText="1"/>
      <protection locked="0"/>
    </xf>
    <xf numFmtId="3" fontId="22" fillId="0" borderId="68" xfId="22" applyNumberFormat="1" applyFont="1" applyBorder="1" applyAlignment="1" applyProtection="1">
      <alignment horizontal="right" wrapText="1" indent="1"/>
    </xf>
    <xf numFmtId="3" fontId="19" fillId="0" borderId="68" xfId="27" applyNumberFormat="1" applyFont="1" applyFill="1" applyBorder="1" applyAlignment="1" applyProtection="1">
      <alignment horizontal="right" vertical="center" wrapText="1"/>
      <protection locked="0"/>
    </xf>
    <xf numFmtId="3" fontId="19" fillId="0" borderId="82" xfId="27" applyNumberFormat="1" applyFont="1" applyFill="1" applyBorder="1" applyAlignment="1" applyProtection="1">
      <alignment horizontal="right" vertical="center" wrapText="1"/>
      <protection locked="0"/>
    </xf>
    <xf numFmtId="3" fontId="22" fillId="0" borderId="64" xfId="22" applyNumberFormat="1" applyFont="1" applyBorder="1" applyAlignment="1" applyProtection="1">
      <alignment horizontal="right" wrapText="1" indent="1"/>
    </xf>
    <xf numFmtId="3" fontId="19" fillId="0" borderId="64" xfId="27" applyNumberFormat="1" applyFont="1" applyFill="1" applyBorder="1" applyAlignment="1" applyProtection="1">
      <alignment horizontal="right" vertical="center" wrapText="1"/>
      <protection locked="0"/>
    </xf>
    <xf numFmtId="3" fontId="19" fillId="0" borderId="79" xfId="27" applyNumberFormat="1" applyFont="1" applyFill="1" applyBorder="1" applyAlignment="1" applyProtection="1">
      <alignment horizontal="right" vertical="center" wrapText="1"/>
      <protection locked="0"/>
    </xf>
    <xf numFmtId="3" fontId="22" fillId="0" borderId="64" xfId="22" applyNumberFormat="1" applyFont="1" applyBorder="1" applyAlignment="1" applyProtection="1">
      <alignment wrapText="1"/>
    </xf>
    <xf numFmtId="3" fontId="34" fillId="0" borderId="75" xfId="22" applyNumberFormat="1" applyFont="1" applyFill="1" applyBorder="1" applyAlignment="1" applyProtection="1">
      <alignment wrapText="1"/>
    </xf>
    <xf numFmtId="3" fontId="41" fillId="0" borderId="75" xfId="27" applyNumberFormat="1" applyFont="1" applyFill="1" applyBorder="1" applyAlignment="1" applyProtection="1">
      <alignment horizontal="right" vertical="center" wrapText="1"/>
      <protection locked="0"/>
    </xf>
    <xf numFmtId="3" fontId="41" fillId="0" borderId="83" xfId="27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27" applyFont="1" applyFill="1"/>
    <xf numFmtId="0" fontId="53" fillId="0" borderId="0" xfId="27" applyFont="1" applyFill="1"/>
    <xf numFmtId="3" fontId="18" fillId="0" borderId="70" xfId="27" applyNumberFormat="1" applyFont="1" applyFill="1" applyBorder="1" applyAlignment="1" applyProtection="1">
      <alignment vertical="center" wrapText="1"/>
    </xf>
    <xf numFmtId="3" fontId="18" fillId="0" borderId="68" xfId="27" applyNumberFormat="1" applyFont="1" applyFill="1" applyBorder="1" applyAlignment="1" applyProtection="1">
      <alignment horizontal="right" vertical="center" wrapText="1"/>
      <protection locked="0"/>
    </xf>
    <xf numFmtId="3" fontId="18" fillId="0" borderId="64" xfId="27" applyNumberFormat="1" applyFont="1" applyFill="1" applyBorder="1" applyAlignment="1" applyProtection="1">
      <alignment horizontal="right" vertical="center" wrapText="1"/>
    </xf>
    <xf numFmtId="3" fontId="18" fillId="0" borderId="79" xfId="27" applyNumberFormat="1" applyFont="1" applyFill="1" applyBorder="1" applyAlignment="1" applyProtection="1">
      <alignment horizontal="right" vertical="center" wrapText="1"/>
    </xf>
    <xf numFmtId="3" fontId="22" fillId="0" borderId="66" xfId="22" applyNumberFormat="1" applyFont="1" applyBorder="1" applyAlignment="1" applyProtection="1">
      <alignment horizontal="right" wrapText="1" indent="1"/>
    </xf>
    <xf numFmtId="3" fontId="19" fillId="0" borderId="66" xfId="27" applyNumberFormat="1" applyFont="1" applyFill="1" applyBorder="1" applyAlignment="1" applyProtection="1">
      <alignment horizontal="right" vertical="center" wrapText="1"/>
      <protection locked="0"/>
    </xf>
    <xf numFmtId="3" fontId="19" fillId="0" borderId="80" xfId="27" applyNumberFormat="1" applyFont="1" applyFill="1" applyBorder="1" applyAlignment="1" applyProtection="1">
      <alignment horizontal="right" vertical="center" wrapText="1"/>
      <protection locked="0"/>
    </xf>
    <xf numFmtId="3" fontId="19" fillId="0" borderId="1" xfId="27" applyNumberFormat="1" applyFont="1" applyFill="1" applyBorder="1" applyAlignment="1" applyProtection="1">
      <alignment horizontal="right" vertical="center" wrapText="1"/>
      <protection locked="0"/>
    </xf>
    <xf numFmtId="3" fontId="34" fillId="0" borderId="75" xfId="22" applyNumberFormat="1" applyFont="1" applyBorder="1" applyAlignment="1" applyProtection="1">
      <alignment wrapText="1"/>
    </xf>
    <xf numFmtId="3" fontId="22" fillId="0" borderId="68" xfId="22" applyNumberFormat="1" applyFont="1" applyBorder="1" applyAlignment="1" applyProtection="1">
      <alignment wrapText="1"/>
    </xf>
    <xf numFmtId="3" fontId="25" fillId="0" borderId="81" xfId="27" applyNumberFormat="1" applyFont="1" applyFill="1" applyBorder="1" applyAlignment="1" applyProtection="1">
      <alignment horizontal="right" vertical="center" wrapText="1"/>
      <protection locked="0"/>
    </xf>
    <xf numFmtId="3" fontId="25" fillId="0" borderId="70" xfId="27" applyNumberFormat="1" applyFont="1" applyFill="1" applyBorder="1" applyAlignment="1" applyProtection="1">
      <alignment horizontal="right" vertical="center" wrapText="1"/>
      <protection locked="0"/>
    </xf>
    <xf numFmtId="3" fontId="25" fillId="0" borderId="68" xfId="27" applyNumberFormat="1" applyFont="1" applyFill="1" applyBorder="1" applyAlignment="1" applyProtection="1">
      <alignment horizontal="right" vertical="center" wrapText="1"/>
      <protection locked="0"/>
    </xf>
    <xf numFmtId="3" fontId="25" fillId="0" borderId="82" xfId="27" applyNumberFormat="1" applyFont="1" applyFill="1" applyBorder="1" applyAlignment="1" applyProtection="1">
      <alignment horizontal="right" vertical="center" wrapText="1"/>
      <protection locked="0"/>
    </xf>
    <xf numFmtId="3" fontId="25" fillId="0" borderId="64" xfId="27" applyNumberFormat="1" applyFont="1" applyFill="1" applyBorder="1" applyAlignment="1" applyProtection="1">
      <alignment horizontal="right" vertical="center" wrapText="1"/>
      <protection locked="0"/>
    </xf>
    <xf numFmtId="3" fontId="25" fillId="0" borderId="79" xfId="27" applyNumberFormat="1" applyFont="1" applyFill="1" applyBorder="1" applyAlignment="1" applyProtection="1">
      <alignment horizontal="right" vertical="center" wrapText="1"/>
      <protection locked="0"/>
    </xf>
    <xf numFmtId="3" fontId="29" fillId="0" borderId="64" xfId="27" applyNumberFormat="1" applyFont="1" applyFill="1" applyBorder="1" applyAlignment="1" applyProtection="1">
      <alignment horizontal="right" vertical="center" wrapText="1"/>
    </xf>
    <xf numFmtId="3" fontId="29" fillId="0" borderId="79" xfId="27" applyNumberFormat="1" applyFont="1" applyFill="1" applyBorder="1" applyAlignment="1" applyProtection="1">
      <alignment horizontal="right" vertical="center" wrapText="1"/>
    </xf>
    <xf numFmtId="3" fontId="25" fillId="0" borderId="80" xfId="27" applyNumberFormat="1" applyFont="1" applyFill="1" applyBorder="1" applyAlignment="1" applyProtection="1">
      <alignment horizontal="right" vertical="center" wrapText="1"/>
      <protection locked="0"/>
    </xf>
    <xf numFmtId="3" fontId="18" fillId="0" borderId="70" xfId="27" applyNumberFormat="1" applyFont="1" applyFill="1" applyBorder="1" applyAlignment="1" applyProtection="1">
      <alignment horizontal="right" vertical="center" wrapText="1" indent="1"/>
    </xf>
    <xf numFmtId="3" fontId="64" fillId="0" borderId="68" xfId="27" applyNumberFormat="1" applyFont="1" applyFill="1" applyBorder="1" applyAlignment="1" applyProtection="1">
      <alignment horizontal="right" vertical="center" wrapText="1"/>
    </xf>
    <xf numFmtId="3" fontId="64" fillId="0" borderId="82" xfId="27" applyNumberFormat="1" applyFont="1" applyFill="1" applyBorder="1" applyAlignment="1" applyProtection="1">
      <alignment horizontal="right" vertical="center" wrapText="1"/>
    </xf>
    <xf numFmtId="3" fontId="65" fillId="0" borderId="64" xfId="27" applyNumberFormat="1" applyFont="1" applyFill="1" applyBorder="1" applyAlignment="1" applyProtection="1">
      <alignment horizontal="right" vertical="center" wrapText="1"/>
      <protection locked="0"/>
    </xf>
    <xf numFmtId="3" fontId="65" fillId="0" borderId="79" xfId="27" applyNumberFormat="1" applyFont="1" applyFill="1" applyBorder="1" applyAlignment="1" applyProtection="1">
      <alignment horizontal="right" vertical="center" wrapText="1"/>
      <protection locked="0"/>
    </xf>
    <xf numFmtId="3" fontId="58" fillId="0" borderId="66" xfId="27" applyNumberFormat="1" applyFont="1" applyFill="1" applyBorder="1" applyAlignment="1" applyProtection="1">
      <alignment horizontal="right" vertical="center" wrapText="1"/>
      <protection locked="0"/>
    </xf>
    <xf numFmtId="3" fontId="58" fillId="0" borderId="80" xfId="27" applyNumberFormat="1" applyFont="1" applyFill="1" applyBorder="1" applyAlignment="1" applyProtection="1">
      <alignment horizontal="right" vertical="center" wrapText="1"/>
      <protection locked="0"/>
    </xf>
    <xf numFmtId="3" fontId="27" fillId="0" borderId="70" xfId="27" applyNumberFormat="1" applyFont="1" applyFill="1" applyBorder="1" applyAlignment="1" applyProtection="1">
      <alignment horizontal="right" vertical="center" wrapText="1"/>
    </xf>
    <xf numFmtId="3" fontId="27" fillId="0" borderId="81" xfId="27" applyNumberFormat="1" applyFont="1" applyFill="1" applyBorder="1" applyAlignment="1" applyProtection="1">
      <alignment horizontal="right" vertical="center" wrapText="1"/>
    </xf>
    <xf numFmtId="3" fontId="24" fillId="0" borderId="68" xfId="27" applyNumberFormat="1" applyFont="1" applyFill="1" applyBorder="1" applyAlignment="1" applyProtection="1">
      <alignment horizontal="right" vertical="center" wrapText="1"/>
    </xf>
    <xf numFmtId="3" fontId="24" fillId="0" borderId="82" xfId="27" applyNumberFormat="1" applyFont="1" applyFill="1" applyBorder="1" applyAlignment="1" applyProtection="1">
      <alignment horizontal="right" vertical="center" wrapText="1"/>
    </xf>
    <xf numFmtId="3" fontId="34" fillId="0" borderId="66" xfId="22" applyNumberFormat="1" applyFont="1" applyBorder="1" applyAlignment="1" applyProtection="1">
      <alignment horizontal="right" wrapText="1" indent="1"/>
    </xf>
    <xf numFmtId="3" fontId="29" fillId="0" borderId="66" xfId="27" applyNumberFormat="1" applyFont="1" applyFill="1" applyBorder="1" applyAlignment="1" applyProtection="1">
      <alignment horizontal="right" vertical="center" wrapText="1"/>
      <protection locked="0"/>
    </xf>
    <xf numFmtId="3" fontId="29" fillId="0" borderId="80" xfId="27" applyNumberFormat="1" applyFont="1" applyFill="1" applyBorder="1" applyAlignment="1" applyProtection="1">
      <alignment horizontal="right" vertical="center" wrapText="1"/>
      <protection locked="0"/>
    </xf>
    <xf numFmtId="3" fontId="23" fillId="0" borderId="70" xfId="22" applyNumberFormat="1" applyFont="1" applyBorder="1" applyAlignment="1" applyProtection="1">
      <alignment vertical="center" wrapText="1"/>
    </xf>
    <xf numFmtId="3" fontId="66" fillId="0" borderId="64" xfId="27" applyNumberFormat="1" applyFont="1" applyFill="1" applyBorder="1" applyAlignment="1" applyProtection="1">
      <alignment horizontal="right" vertical="center" wrapText="1"/>
    </xf>
    <xf numFmtId="3" fontId="66" fillId="0" borderId="79" xfId="27" applyNumberFormat="1" applyFont="1" applyFill="1" applyBorder="1" applyAlignment="1" applyProtection="1">
      <alignment horizontal="right" vertical="center" wrapText="1"/>
    </xf>
    <xf numFmtId="3" fontId="34" fillId="0" borderId="66" xfId="22" applyNumberFormat="1" applyFont="1" applyBorder="1" applyAlignment="1" applyProtection="1">
      <alignment wrapText="1"/>
    </xf>
    <xf numFmtId="3" fontId="66" fillId="0" borderId="66" xfId="27" applyNumberFormat="1" applyFont="1" applyFill="1" applyBorder="1" applyAlignment="1" applyProtection="1">
      <alignment horizontal="right" vertical="center" wrapText="1"/>
      <protection locked="0"/>
    </xf>
    <xf numFmtId="3" fontId="66" fillId="0" borderId="80" xfId="27" applyNumberFormat="1" applyFont="1" applyFill="1" applyBorder="1" applyAlignment="1" applyProtection="1">
      <alignment horizontal="right" vertical="center" wrapText="1"/>
      <protection locked="0"/>
    </xf>
    <xf numFmtId="3" fontId="24" fillId="0" borderId="64" xfId="27" applyNumberFormat="1" applyFont="1" applyFill="1" applyBorder="1" applyAlignment="1" applyProtection="1">
      <alignment horizontal="right" vertical="center" wrapText="1"/>
    </xf>
    <xf numFmtId="3" fontId="24" fillId="0" borderId="79" xfId="27" applyNumberFormat="1" applyFont="1" applyFill="1" applyBorder="1" applyAlignment="1" applyProtection="1">
      <alignment horizontal="right" vertical="center" wrapText="1"/>
    </xf>
    <xf numFmtId="3" fontId="67" fillId="0" borderId="64" xfId="27" applyNumberFormat="1" applyFont="1" applyFill="1" applyBorder="1" applyAlignment="1" applyProtection="1">
      <alignment horizontal="right" vertical="center" wrapText="1"/>
    </xf>
    <xf numFmtId="3" fontId="67" fillId="0" borderId="79" xfId="27" applyNumberFormat="1" applyFont="1" applyFill="1" applyBorder="1" applyAlignment="1" applyProtection="1">
      <alignment horizontal="right" vertical="center" wrapText="1"/>
    </xf>
    <xf numFmtId="3" fontId="26" fillId="0" borderId="64" xfId="27" applyNumberFormat="1" applyFont="1" applyFill="1" applyBorder="1" applyAlignment="1" applyProtection="1">
      <alignment horizontal="right" vertical="center" wrapText="1"/>
    </xf>
    <xf numFmtId="3" fontId="32" fillId="0" borderId="79" xfId="27" applyNumberFormat="1" applyFont="1" applyFill="1" applyBorder="1" applyAlignment="1" applyProtection="1">
      <alignment horizontal="right" vertical="center" wrapText="1"/>
    </xf>
    <xf numFmtId="3" fontId="26" fillId="0" borderId="89" xfId="27" applyNumberFormat="1" applyFont="1" applyFill="1" applyBorder="1" applyAlignment="1" applyProtection="1">
      <alignment horizontal="right" vertical="center" wrapText="1"/>
    </xf>
    <xf numFmtId="0" fontId="23" fillId="0" borderId="32" xfId="22" applyFont="1" applyBorder="1" applyAlignment="1" applyProtection="1">
      <alignment horizontal="left" vertical="center" wrapText="1" indent="1"/>
    </xf>
    <xf numFmtId="3" fontId="23" fillId="0" borderId="48" xfId="22" applyNumberFormat="1" applyFont="1" applyBorder="1" applyAlignment="1" applyProtection="1">
      <alignment vertical="center" wrapText="1"/>
    </xf>
    <xf numFmtId="3" fontId="26" fillId="0" borderId="8" xfId="27" applyNumberFormat="1" applyFont="1" applyFill="1" applyBorder="1" applyAlignment="1" applyProtection="1">
      <alignment horizontal="right" vertical="center" wrapText="1"/>
    </xf>
    <xf numFmtId="3" fontId="26" fillId="0" borderId="10" xfId="27" applyNumberFormat="1" applyFont="1" applyFill="1" applyBorder="1" applyAlignment="1" applyProtection="1">
      <alignment horizontal="right" vertical="center" wrapText="1"/>
    </xf>
    <xf numFmtId="3" fontId="26" fillId="0" borderId="12" xfId="27" applyNumberFormat="1" applyFont="1" applyFill="1" applyBorder="1" applyAlignment="1" applyProtection="1">
      <alignment horizontal="right" vertical="center" wrapText="1"/>
    </xf>
    <xf numFmtId="0" fontId="23" fillId="0" borderId="32" xfId="22" applyFont="1" applyBorder="1" applyAlignment="1" applyProtection="1">
      <alignment vertical="center" wrapText="1"/>
    </xf>
    <xf numFmtId="3" fontId="26" fillId="0" borderId="32" xfId="27" applyNumberFormat="1" applyFont="1" applyFill="1" applyBorder="1" applyAlignment="1" applyProtection="1">
      <alignment horizontal="right" vertical="center" wrapText="1"/>
    </xf>
    <xf numFmtId="174" fontId="68" fillId="0" borderId="0" xfId="27" applyNumberFormat="1" applyFont="1" applyFill="1" applyBorder="1" applyAlignment="1" applyProtection="1">
      <alignment horizontal="centerContinuous" vertical="center"/>
    </xf>
    <xf numFmtId="174" fontId="31" fillId="0" borderId="21" xfId="27" applyNumberFormat="1" applyFont="1" applyFill="1" applyBorder="1" applyAlignment="1" applyProtection="1"/>
    <xf numFmtId="0" fontId="6" fillId="0" borderId="21" xfId="22" applyFont="1" applyFill="1" applyBorder="1" applyAlignment="1" applyProtection="1">
      <alignment horizontal="right"/>
    </xf>
    <xf numFmtId="0" fontId="11" fillId="0" borderId="0" xfId="27" applyFill="1" applyAlignment="1"/>
    <xf numFmtId="0" fontId="32" fillId="0" borderId="0" xfId="27" applyFont="1" applyFill="1" applyAlignment="1"/>
    <xf numFmtId="0" fontId="8" fillId="0" borderId="7" xfId="27" applyFont="1" applyFill="1" applyBorder="1" applyAlignment="1" applyProtection="1">
      <alignment horizontal="centerContinuous" vertical="center" wrapText="1"/>
    </xf>
    <xf numFmtId="0" fontId="8" fillId="0" borderId="2" xfId="27" applyFont="1" applyFill="1" applyBorder="1" applyAlignment="1" applyProtection="1">
      <alignment horizontal="centerContinuous" vertical="center" wrapText="1"/>
    </xf>
    <xf numFmtId="0" fontId="8" fillId="0" borderId="53" xfId="27" applyFont="1" applyFill="1" applyBorder="1" applyAlignment="1" applyProtection="1">
      <alignment horizontal="centerContinuous" vertical="center" wrapText="1"/>
    </xf>
    <xf numFmtId="0" fontId="8" fillId="0" borderId="19" xfId="27" applyFont="1" applyFill="1" applyBorder="1" applyAlignment="1" applyProtection="1">
      <alignment horizontal="centerContinuous" vertical="center" wrapText="1"/>
    </xf>
    <xf numFmtId="0" fontId="8" fillId="0" borderId="19" xfId="27" applyFont="1" applyFill="1" applyBorder="1" applyAlignment="1" applyProtection="1">
      <alignment horizontal="right" vertical="center" wrapText="1"/>
    </xf>
    <xf numFmtId="0" fontId="18" fillId="0" borderId="8" xfId="27" applyFont="1" applyFill="1" applyBorder="1" applyAlignment="1" applyProtection="1">
      <alignment horizontal="center" vertical="center" wrapText="1"/>
    </xf>
    <xf numFmtId="3" fontId="18" fillId="0" borderId="10" xfId="27" applyNumberFormat="1" applyFont="1" applyFill="1" applyBorder="1" applyAlignment="1" applyProtection="1">
      <alignment horizontal="right" vertical="center" wrapText="1"/>
    </xf>
    <xf numFmtId="0" fontId="18" fillId="0" borderId="9" xfId="27" applyFont="1" applyFill="1" applyBorder="1" applyAlignment="1" applyProtection="1">
      <alignment horizontal="left" vertical="center" wrapText="1"/>
    </xf>
    <xf numFmtId="0" fontId="18" fillId="0" borderId="11" xfId="27" applyFont="1" applyFill="1" applyBorder="1" applyAlignment="1" applyProtection="1">
      <alignment vertical="center" wrapText="1"/>
    </xf>
    <xf numFmtId="3" fontId="18" fillId="0" borderId="11" xfId="27" applyNumberFormat="1" applyFont="1" applyFill="1" applyBorder="1" applyAlignment="1" applyProtection="1">
      <alignment horizontal="right" vertical="center" wrapText="1"/>
    </xf>
    <xf numFmtId="174" fontId="18" fillId="0" borderId="11" xfId="27" applyNumberFormat="1" applyFont="1" applyFill="1" applyBorder="1" applyAlignment="1" applyProtection="1">
      <alignment horizontal="right" vertical="center" wrapText="1"/>
    </xf>
    <xf numFmtId="174" fontId="18" fillId="0" borderId="23" xfId="27" applyNumberFormat="1" applyFont="1" applyFill="1" applyBorder="1" applyAlignment="1" applyProtection="1">
      <alignment horizontal="right" vertical="center" wrapText="1"/>
    </xf>
    <xf numFmtId="49" fontId="19" fillId="0" borderId="7" xfId="27" applyNumberFormat="1" applyFont="1" applyFill="1" applyBorder="1" applyAlignment="1" applyProtection="1">
      <alignment horizontal="left" vertical="center" wrapText="1"/>
    </xf>
    <xf numFmtId="0" fontId="19" fillId="0" borderId="2" xfId="27" applyFont="1" applyFill="1" applyBorder="1" applyAlignment="1" applyProtection="1">
      <alignment horizontal="left" vertical="center" wrapText="1"/>
    </xf>
    <xf numFmtId="49" fontId="19" fillId="0" borderId="5" xfId="27" applyNumberFormat="1" applyFont="1" applyFill="1" applyBorder="1" applyAlignment="1" applyProtection="1">
      <alignment horizontal="left" vertical="center" wrapText="1"/>
    </xf>
    <xf numFmtId="0" fontId="19" fillId="0" borderId="1" xfId="27" applyFont="1" applyFill="1" applyBorder="1" applyAlignment="1" applyProtection="1">
      <alignment horizontal="left" vertical="center" wrapText="1"/>
    </xf>
    <xf numFmtId="174" fontId="19" fillId="0" borderId="1" xfId="27" applyNumberFormat="1" applyFont="1" applyFill="1" applyBorder="1" applyAlignment="1" applyProtection="1">
      <alignment horizontal="right" vertical="center" wrapText="1"/>
      <protection locked="0"/>
    </xf>
    <xf numFmtId="174" fontId="19" fillId="0" borderId="18" xfId="27" applyNumberFormat="1" applyFont="1" applyFill="1" applyBorder="1" applyAlignment="1" applyProtection="1">
      <alignment horizontal="right" vertical="center" wrapText="1"/>
      <protection locked="0"/>
    </xf>
    <xf numFmtId="3" fontId="19" fillId="0" borderId="4" xfId="27" applyNumberFormat="1" applyFont="1" applyFill="1" applyBorder="1" applyAlignment="1" applyProtection="1">
      <alignment horizontal="right" vertical="center" wrapText="1"/>
    </xf>
    <xf numFmtId="174" fontId="19" fillId="0" borderId="4" xfId="27" applyNumberFormat="1" applyFont="1" applyFill="1" applyBorder="1" applyAlignment="1" applyProtection="1">
      <alignment horizontal="right" vertical="center" wrapText="1"/>
      <protection locked="0"/>
    </xf>
    <xf numFmtId="174" fontId="19" fillId="0" borderId="27" xfId="27" applyNumberFormat="1" applyFont="1" applyFill="1" applyBorder="1" applyAlignment="1" applyProtection="1">
      <alignment horizontal="right" vertical="center" wrapText="1"/>
      <protection locked="0"/>
    </xf>
    <xf numFmtId="0" fontId="19" fillId="0" borderId="126" xfId="27" applyFont="1" applyFill="1" applyBorder="1" applyAlignment="1" applyProtection="1">
      <alignment horizontal="left" vertical="center" wrapText="1"/>
    </xf>
    <xf numFmtId="0" fontId="19" fillId="0" borderId="0" xfId="27" applyFont="1" applyFill="1" applyBorder="1" applyAlignment="1" applyProtection="1">
      <alignment horizontal="left" vertical="center" wrapText="1"/>
    </xf>
    <xf numFmtId="49" fontId="29" fillId="0" borderId="5" xfId="27" applyNumberFormat="1" applyFont="1" applyFill="1" applyBorder="1" applyAlignment="1" applyProtection="1">
      <alignment horizontal="left" vertical="center" wrapText="1"/>
    </xf>
    <xf numFmtId="0" fontId="29" fillId="0" borderId="1" xfId="27" applyFont="1" applyFill="1" applyBorder="1" applyAlignment="1" applyProtection="1">
      <alignment horizontal="left" vertical="center" wrapText="1"/>
    </xf>
    <xf numFmtId="174" fontId="41" fillId="0" borderId="4" xfId="27" applyNumberFormat="1" applyFont="1" applyFill="1" applyBorder="1" applyAlignment="1" applyProtection="1">
      <alignment horizontal="right" vertical="center" wrapText="1"/>
      <protection locked="0"/>
    </xf>
    <xf numFmtId="174" fontId="41" fillId="0" borderId="27" xfId="27" applyNumberFormat="1" applyFont="1" applyFill="1" applyBorder="1" applyAlignment="1" applyProtection="1">
      <alignment horizontal="right" vertical="center" wrapText="1"/>
      <protection locked="0"/>
    </xf>
    <xf numFmtId="0" fontId="50" fillId="0" borderId="0" xfId="27" applyFont="1" applyFill="1"/>
    <xf numFmtId="0" fontId="29" fillId="0" borderId="1" xfId="27" applyFont="1" applyFill="1" applyBorder="1" applyAlignment="1" applyProtection="1">
      <alignment horizontal="left"/>
    </xf>
    <xf numFmtId="49" fontId="29" fillId="0" borderId="37" xfId="27" applyNumberFormat="1" applyFont="1" applyFill="1" applyBorder="1" applyAlignment="1" applyProtection="1">
      <alignment horizontal="left" vertical="center" wrapText="1"/>
    </xf>
    <xf numFmtId="0" fontId="29" fillId="0" borderId="4" xfId="27" applyFont="1" applyFill="1" applyBorder="1" applyAlignment="1" applyProtection="1">
      <alignment horizontal="left" vertical="center" wrapText="1"/>
    </xf>
    <xf numFmtId="49" fontId="29" fillId="0" borderId="16" xfId="27" applyNumberFormat="1" applyFont="1" applyFill="1" applyBorder="1" applyAlignment="1" applyProtection="1">
      <alignment horizontal="left" vertical="center" wrapText="1"/>
    </xf>
    <xf numFmtId="49" fontId="29" fillId="0" borderId="53" xfId="27" applyNumberFormat="1" applyFont="1" applyFill="1" applyBorder="1" applyAlignment="1" applyProtection="1">
      <alignment horizontal="left" vertical="center" wrapText="1"/>
    </xf>
    <xf numFmtId="0" fontId="29" fillId="0" borderId="19" xfId="27" applyFont="1" applyFill="1" applyBorder="1" applyAlignment="1" applyProtection="1">
      <alignment horizontal="left" vertical="center" wrapText="1"/>
    </xf>
    <xf numFmtId="174" fontId="41" fillId="0" borderId="20" xfId="27" applyNumberFormat="1" applyFont="1" applyFill="1" applyBorder="1" applyAlignment="1" applyProtection="1">
      <alignment horizontal="right" vertical="center" wrapText="1"/>
      <protection locked="0"/>
    </xf>
    <xf numFmtId="0" fontId="18" fillId="0" borderId="8" xfId="27" applyFont="1" applyFill="1" applyBorder="1" applyAlignment="1" applyProtection="1">
      <alignment horizontal="left" vertical="center" wrapText="1"/>
    </xf>
    <xf numFmtId="0" fontId="18" fillId="0" borderId="10" xfId="27" applyFont="1" applyFill="1" applyBorder="1" applyAlignment="1" applyProtection="1">
      <alignment vertical="center" wrapText="1"/>
    </xf>
    <xf numFmtId="174" fontId="18" fillId="0" borderId="10" xfId="27" applyNumberFormat="1" applyFont="1" applyFill="1" applyBorder="1" applyAlignment="1" applyProtection="1">
      <alignment horizontal="right" vertical="center" wrapText="1"/>
    </xf>
    <xf numFmtId="174" fontId="18" fillId="0" borderId="12" xfId="27" applyNumberFormat="1" applyFont="1" applyFill="1" applyBorder="1" applyAlignment="1" applyProtection="1">
      <alignment horizontal="right" vertical="center" wrapText="1"/>
    </xf>
    <xf numFmtId="49" fontId="19" fillId="0" borderId="6" xfId="27" applyNumberFormat="1" applyFont="1" applyFill="1" applyBorder="1" applyAlignment="1" applyProtection="1">
      <alignment horizontal="left" vertical="center" wrapText="1"/>
    </xf>
    <xf numFmtId="174" fontId="19" fillId="0" borderId="26" xfId="27" applyNumberFormat="1" applyFont="1" applyFill="1" applyBorder="1" applyAlignment="1" applyProtection="1">
      <alignment horizontal="right" vertical="center" wrapText="1"/>
      <protection locked="0"/>
    </xf>
    <xf numFmtId="0" fontId="19" fillId="0" borderId="4" xfId="27" applyFont="1" applyFill="1" applyBorder="1" applyAlignment="1" applyProtection="1">
      <alignment horizontal="left" vertical="center" wrapText="1"/>
    </xf>
    <xf numFmtId="0" fontId="22" fillId="0" borderId="1" xfId="22" applyFont="1" applyFill="1" applyBorder="1" applyAlignment="1" applyProtection="1">
      <alignment horizontal="left" vertical="center" wrapText="1"/>
    </xf>
    <xf numFmtId="3" fontId="22" fillId="0" borderId="1" xfId="22" applyNumberFormat="1" applyFont="1" applyFill="1" applyBorder="1" applyAlignment="1" applyProtection="1">
      <alignment horizontal="right" vertical="center" wrapText="1"/>
    </xf>
    <xf numFmtId="49" fontId="41" fillId="0" borderId="6" xfId="27" applyNumberFormat="1" applyFont="1" applyFill="1" applyBorder="1" applyAlignment="1" applyProtection="1">
      <alignment horizontal="left" vertical="center" wrapText="1"/>
    </xf>
    <xf numFmtId="0" fontId="34" fillId="0" borderId="1" xfId="22" applyFont="1" applyBorder="1" applyAlignment="1" applyProtection="1">
      <alignment horizontal="left" vertical="center" wrapText="1"/>
    </xf>
    <xf numFmtId="3" fontId="34" fillId="0" borderId="1" xfId="22" applyNumberFormat="1" applyFont="1" applyBorder="1" applyAlignment="1" applyProtection="1">
      <alignment horizontal="right" vertical="center" wrapText="1"/>
    </xf>
    <xf numFmtId="174" fontId="41" fillId="0" borderId="1" xfId="27" applyNumberFormat="1" applyFont="1" applyFill="1" applyBorder="1" applyAlignment="1" applyProtection="1">
      <alignment horizontal="right" vertical="center" wrapText="1"/>
      <protection locked="0"/>
    </xf>
    <xf numFmtId="174" fontId="41" fillId="0" borderId="18" xfId="27" applyNumberFormat="1" applyFont="1" applyFill="1" applyBorder="1" applyAlignment="1" applyProtection="1">
      <alignment horizontal="right" vertical="center" wrapText="1"/>
      <protection locked="0"/>
    </xf>
    <xf numFmtId="0" fontId="34" fillId="0" borderId="1" xfId="22" applyFont="1" applyBorder="1" applyAlignment="1" applyProtection="1">
      <alignment horizontal="left" vertical="center" wrapText="1" indent="2"/>
    </xf>
    <xf numFmtId="3" fontId="34" fillId="0" borderId="1" xfId="22" applyNumberFormat="1" applyFont="1" applyBorder="1" applyAlignment="1" applyProtection="1">
      <alignment vertical="center" wrapText="1"/>
    </xf>
    <xf numFmtId="49" fontId="34" fillId="0" borderId="1" xfId="22" applyNumberFormat="1" applyFont="1" applyBorder="1" applyAlignment="1" applyProtection="1">
      <alignment horizontal="left" vertical="center" wrapText="1" indent="2"/>
    </xf>
    <xf numFmtId="3" fontId="34" fillId="0" borderId="1" xfId="22" applyNumberFormat="1" applyFont="1" applyBorder="1" applyAlignment="1" applyProtection="1">
      <alignment horizontal="right" vertical="center" wrapText="1" indent="2"/>
    </xf>
    <xf numFmtId="49" fontId="41" fillId="0" borderId="1" xfId="27" applyNumberFormat="1" applyFont="1" applyFill="1" applyBorder="1" applyAlignment="1" applyProtection="1">
      <alignment horizontal="left" vertical="center" wrapText="1"/>
    </xf>
    <xf numFmtId="3" fontId="34" fillId="0" borderId="4" xfId="22" applyNumberFormat="1" applyFont="1" applyBorder="1" applyAlignment="1" applyProtection="1">
      <alignment horizontal="right" vertical="center" wrapText="1" indent="2"/>
    </xf>
    <xf numFmtId="49" fontId="41" fillId="0" borderId="4" xfId="27" applyNumberFormat="1" applyFont="1" applyFill="1" applyBorder="1" applyAlignment="1" applyProtection="1">
      <alignment horizontal="left" vertical="center" wrapText="1"/>
    </xf>
    <xf numFmtId="49" fontId="34" fillId="0" borderId="4" xfId="22" applyNumberFormat="1" applyFont="1" applyBorder="1" applyAlignment="1" applyProtection="1">
      <alignment horizontal="left" vertical="center" wrapText="1" indent="2"/>
    </xf>
    <xf numFmtId="0" fontId="27" fillId="0" borderId="10" xfId="27" applyFont="1" applyFill="1" applyBorder="1" applyAlignment="1" applyProtection="1">
      <alignment horizontal="left" vertical="center" wrapText="1"/>
    </xf>
    <xf numFmtId="3" fontId="27" fillId="0" borderId="11" xfId="27" applyNumberFormat="1" applyFont="1" applyFill="1" applyBorder="1" applyAlignment="1" applyProtection="1">
      <alignment horizontal="right" vertical="center" wrapText="1"/>
    </xf>
    <xf numFmtId="49" fontId="23" fillId="0" borderId="8" xfId="22" applyNumberFormat="1" applyFont="1" applyBorder="1" applyAlignment="1" applyProtection="1">
      <alignment horizontal="left" vertical="center" wrapText="1"/>
    </xf>
    <xf numFmtId="0" fontId="22" fillId="0" borderId="10" xfId="22" applyFont="1" applyBorder="1" applyAlignment="1" applyProtection="1">
      <alignment horizontal="left" vertical="center" wrapText="1"/>
    </xf>
    <xf numFmtId="3" fontId="22" fillId="0" borderId="10" xfId="22" applyNumberFormat="1" applyFont="1" applyBorder="1" applyAlignment="1" applyProtection="1">
      <alignment horizontal="right" vertical="center" wrapText="1"/>
    </xf>
    <xf numFmtId="174" fontId="64" fillId="0" borderId="12" xfId="27" applyNumberFormat="1" applyFont="1" applyFill="1" applyBorder="1" applyAlignment="1" applyProtection="1">
      <alignment horizontal="right" vertical="center" wrapText="1"/>
    </xf>
    <xf numFmtId="49" fontId="22" fillId="0" borderId="6" xfId="22" applyNumberFormat="1" applyFont="1" applyBorder="1" applyAlignment="1" applyProtection="1">
      <alignment horizontal="left" vertical="center" wrapText="1"/>
    </xf>
    <xf numFmtId="0" fontId="22" fillId="0" borderId="26" xfId="22" applyFont="1" applyBorder="1" applyAlignment="1" applyProtection="1">
      <alignment horizontal="left" vertical="center" wrapText="1"/>
    </xf>
    <xf numFmtId="3" fontId="22" fillId="0" borderId="26" xfId="22" applyNumberFormat="1" applyFont="1" applyBorder="1" applyAlignment="1" applyProtection="1">
      <alignment horizontal="right" vertical="center" wrapText="1"/>
    </xf>
    <xf numFmtId="174" fontId="57" fillId="0" borderId="1" xfId="27" applyNumberFormat="1" applyFont="1" applyFill="1" applyBorder="1" applyAlignment="1" applyProtection="1">
      <alignment horizontal="right" vertical="center" wrapText="1"/>
      <protection locked="0"/>
    </xf>
    <xf numFmtId="174" fontId="57" fillId="0" borderId="18" xfId="27" applyNumberFormat="1" applyFont="1" applyFill="1" applyBorder="1" applyAlignment="1" applyProtection="1">
      <alignment horizontal="right" vertical="center" wrapText="1"/>
      <protection locked="0"/>
    </xf>
    <xf numFmtId="49" fontId="22" fillId="0" borderId="5" xfId="22" applyNumberFormat="1" applyFont="1" applyBorder="1" applyAlignment="1" applyProtection="1">
      <alignment horizontal="left" vertical="center" wrapText="1"/>
    </xf>
    <xf numFmtId="0" fontId="22" fillId="0" borderId="1" xfId="22" applyFont="1" applyBorder="1" applyAlignment="1" applyProtection="1">
      <alignment horizontal="left" vertical="center" wrapText="1"/>
    </xf>
    <xf numFmtId="3" fontId="22" fillId="0" borderId="1" xfId="22" applyNumberFormat="1" applyFont="1" applyBorder="1" applyAlignment="1" applyProtection="1">
      <alignment horizontal="right" vertical="center" wrapText="1"/>
    </xf>
    <xf numFmtId="49" fontId="22" fillId="0" borderId="16" xfId="22" applyNumberFormat="1" applyFont="1" applyBorder="1" applyAlignment="1" applyProtection="1">
      <alignment horizontal="left" vertical="center" wrapText="1"/>
    </xf>
    <xf numFmtId="0" fontId="22" fillId="0" borderId="4" xfId="22" applyFont="1" applyBorder="1" applyAlignment="1" applyProtection="1">
      <alignment horizontal="left" vertical="center" wrapText="1"/>
    </xf>
    <xf numFmtId="3" fontId="22" fillId="0" borderId="4" xfId="22" applyNumberFormat="1" applyFont="1" applyBorder="1" applyAlignment="1" applyProtection="1">
      <alignment horizontal="right" vertical="center" wrapText="1"/>
    </xf>
    <xf numFmtId="0" fontId="19" fillId="0" borderId="26" xfId="27" applyFont="1" applyFill="1" applyBorder="1" applyAlignment="1" applyProtection="1">
      <alignment horizontal="left" vertical="center" wrapText="1"/>
    </xf>
    <xf numFmtId="174" fontId="19" fillId="0" borderId="10" xfId="27" applyNumberFormat="1" applyFont="1" applyFill="1" applyBorder="1" applyAlignment="1" applyProtection="1">
      <alignment horizontal="right" vertical="center" wrapText="1"/>
      <protection locked="0"/>
    </xf>
    <xf numFmtId="174" fontId="19" fillId="0" borderId="12" xfId="27" applyNumberFormat="1" applyFont="1" applyFill="1" applyBorder="1" applyAlignment="1" applyProtection="1">
      <alignment horizontal="right" vertical="center" wrapText="1"/>
      <protection locked="0"/>
    </xf>
    <xf numFmtId="49" fontId="22" fillId="0" borderId="8" xfId="22" applyNumberFormat="1" applyFont="1" applyBorder="1" applyAlignment="1" applyProtection="1">
      <alignment horizontal="left" vertical="center" wrapText="1"/>
    </xf>
    <xf numFmtId="0" fontId="23" fillId="0" borderId="8" xfId="22" applyFont="1" applyBorder="1" applyAlignment="1" applyProtection="1">
      <alignment horizontal="left" vertical="center" wrapText="1"/>
    </xf>
    <xf numFmtId="0" fontId="21" fillId="0" borderId="10" xfId="22" applyFont="1" applyBorder="1" applyAlignment="1" applyProtection="1">
      <alignment horizontal="left" vertical="center" wrapText="1"/>
    </xf>
    <xf numFmtId="3" fontId="21" fillId="0" borderId="10" xfId="22" applyNumberFormat="1" applyFont="1" applyBorder="1" applyAlignment="1" applyProtection="1">
      <alignment horizontal="right" vertical="center" wrapText="1"/>
    </xf>
    <xf numFmtId="174" fontId="23" fillId="0" borderId="10" xfId="22" applyNumberFormat="1" applyFont="1" applyBorder="1" applyAlignment="1" applyProtection="1">
      <alignment horizontal="right" vertical="center" wrapText="1"/>
    </xf>
    <xf numFmtId="0" fontId="23" fillId="0" borderId="13" xfId="22" applyFont="1" applyBorder="1" applyAlignment="1" applyProtection="1">
      <alignment horizontal="left" vertical="center" wrapText="1"/>
    </xf>
    <xf numFmtId="0" fontId="21" fillId="0" borderId="14" xfId="22" applyFont="1" applyBorder="1" applyAlignment="1" applyProtection="1">
      <alignment horizontal="left" vertical="center" wrapText="1"/>
    </xf>
    <xf numFmtId="3" fontId="21" fillId="0" borderId="14" xfId="22" applyNumberFormat="1" applyFont="1" applyBorder="1" applyAlignment="1" applyProtection="1">
      <alignment horizontal="right" vertical="center" wrapText="1"/>
    </xf>
    <xf numFmtId="174" fontId="24" fillId="0" borderId="10" xfId="27" applyNumberFormat="1" applyFont="1" applyFill="1" applyBorder="1" applyAlignment="1" applyProtection="1">
      <alignment horizontal="right" vertical="center" wrapText="1"/>
    </xf>
    <xf numFmtId="174" fontId="24" fillId="0" borderId="12" xfId="27" applyNumberFormat="1" applyFont="1" applyFill="1" applyBorder="1" applyAlignment="1" applyProtection="1">
      <alignment horizontal="right" vertical="center" wrapText="1"/>
    </xf>
    <xf numFmtId="0" fontId="11" fillId="0" borderId="0" xfId="27" applyFont="1" applyFill="1" applyProtection="1"/>
    <xf numFmtId="3" fontId="11" fillId="0" borderId="0" xfId="27" applyNumberFormat="1" applyFont="1" applyFill="1" applyAlignment="1" applyProtection="1">
      <alignment horizontal="right"/>
    </xf>
    <xf numFmtId="0" fontId="69" fillId="0" borderId="0" xfId="27" applyFont="1" applyFill="1" applyAlignment="1" applyProtection="1">
      <alignment horizontal="right" vertical="center"/>
    </xf>
    <xf numFmtId="0" fontId="20" fillId="0" borderId="0" xfId="27" applyFont="1" applyFill="1" applyAlignment="1" applyProtection="1"/>
    <xf numFmtId="3" fontId="20" fillId="0" borderId="0" xfId="27" applyNumberFormat="1" applyFont="1" applyFill="1" applyAlignment="1" applyProtection="1">
      <alignment horizontal="right"/>
    </xf>
    <xf numFmtId="0" fontId="70" fillId="0" borderId="0" xfId="27" applyFont="1" applyFill="1" applyAlignment="1" applyProtection="1"/>
    <xf numFmtId="3" fontId="31" fillId="0" borderId="21" xfId="27" applyNumberFormat="1" applyFont="1" applyFill="1" applyBorder="1" applyAlignment="1" applyProtection="1">
      <alignment horizontal="right" vertical="center"/>
    </xf>
    <xf numFmtId="0" fontId="71" fillId="0" borderId="21" xfId="22" applyFont="1" applyFill="1" applyBorder="1" applyAlignment="1" applyProtection="1">
      <alignment horizontal="right" vertical="center"/>
    </xf>
    <xf numFmtId="3" fontId="18" fillId="0" borderId="28" xfId="27" applyNumberFormat="1" applyFont="1" applyFill="1" applyBorder="1" applyAlignment="1" applyProtection="1">
      <alignment horizontal="right" vertical="center" wrapText="1"/>
    </xf>
    <xf numFmtId="3" fontId="11" fillId="0" borderId="0" xfId="27" applyNumberFormat="1" applyFont="1" applyFill="1" applyProtection="1"/>
    <xf numFmtId="0" fontId="11" fillId="0" borderId="0" xfId="27" applyFont="1" applyFill="1"/>
    <xf numFmtId="3" fontId="11" fillId="0" borderId="0" xfId="27" applyNumberFormat="1" applyFont="1" applyFill="1"/>
    <xf numFmtId="0" fontId="69" fillId="0" borderId="0" xfId="27" applyFont="1" applyFill="1" applyAlignment="1">
      <alignment horizontal="right" vertical="center"/>
    </xf>
    <xf numFmtId="0" fontId="47" fillId="0" borderId="0" xfId="32" applyFont="1" applyAlignment="1" applyProtection="1">
      <alignment horizontal="left"/>
      <protection locked="0"/>
    </xf>
    <xf numFmtId="0" fontId="47" fillId="0" borderId="0" xfId="32" applyFont="1" applyAlignment="1" applyProtection="1">
      <alignment horizontal="right"/>
      <protection locked="0"/>
    </xf>
    <xf numFmtId="0" fontId="33" fillId="0" borderId="0" xfId="29" applyFont="1" applyAlignment="1" applyProtection="1">
      <alignment horizontal="right" vertical="top"/>
      <protection locked="0"/>
    </xf>
    <xf numFmtId="0" fontId="2" fillId="0" borderId="0" xfId="32" applyProtection="1"/>
    <xf numFmtId="0" fontId="43" fillId="0" borderId="0" xfId="32" applyFont="1" applyAlignment="1" applyProtection="1">
      <alignment horizontal="right"/>
    </xf>
    <xf numFmtId="0" fontId="48" fillId="0" borderId="0" xfId="32" applyFont="1" applyAlignment="1" applyProtection="1">
      <alignment horizontal="centerContinuous" vertical="center" wrapText="1"/>
      <protection locked="0"/>
    </xf>
    <xf numFmtId="0" fontId="44" fillId="0" borderId="0" xfId="32" applyFont="1" applyAlignment="1" applyProtection="1">
      <alignment horizontal="center"/>
    </xf>
    <xf numFmtId="0" fontId="45" fillId="0" borderId="8" xfId="32" applyFont="1" applyBorder="1" applyAlignment="1" applyProtection="1">
      <alignment horizontal="center" vertical="center" wrapText="1"/>
    </xf>
    <xf numFmtId="0" fontId="44" fillId="0" borderId="10" xfId="32" applyFont="1" applyBorder="1" applyAlignment="1" applyProtection="1">
      <alignment horizontal="center" vertical="center" wrapText="1"/>
    </xf>
    <xf numFmtId="0" fontId="44" fillId="0" borderId="12" xfId="32" applyFont="1" applyBorder="1" applyAlignment="1" applyProtection="1">
      <alignment horizontal="center" vertical="center" wrapText="1"/>
    </xf>
    <xf numFmtId="0" fontId="44" fillId="0" borderId="6" xfId="32" applyFont="1" applyBorder="1" applyAlignment="1" applyProtection="1">
      <alignment horizontal="center" vertical="top" wrapText="1"/>
    </xf>
    <xf numFmtId="0" fontId="35" fillId="0" borderId="26" xfId="32" applyFont="1" applyBorder="1" applyAlignment="1" applyProtection="1">
      <alignment horizontal="left" vertical="top" wrapText="1"/>
      <protection locked="0"/>
    </xf>
    <xf numFmtId="10" fontId="46" fillId="0" borderId="26" xfId="34" applyNumberFormat="1" applyFont="1" applyBorder="1" applyAlignment="1" applyProtection="1">
      <alignment horizontal="center" vertical="center" wrapText="1"/>
      <protection locked="0"/>
    </xf>
    <xf numFmtId="176" fontId="46" fillId="0" borderId="26" xfId="5" applyNumberFormat="1" applyFont="1" applyBorder="1" applyAlignment="1" applyProtection="1">
      <alignment horizontal="center" vertical="center" wrapText="1"/>
      <protection locked="0"/>
    </xf>
    <xf numFmtId="176" fontId="46" fillId="0" borderId="17" xfId="5" applyNumberFormat="1" applyFont="1" applyBorder="1" applyAlignment="1" applyProtection="1">
      <alignment horizontal="center" vertical="top" wrapText="1"/>
      <protection locked="0"/>
    </xf>
    <xf numFmtId="0" fontId="44" fillId="0" borderId="5" xfId="32" applyFont="1" applyBorder="1" applyAlignment="1" applyProtection="1">
      <alignment horizontal="center" vertical="top" wrapText="1"/>
    </xf>
    <xf numFmtId="0" fontId="35" fillId="0" borderId="1" xfId="32" applyFont="1" applyBorder="1" applyAlignment="1" applyProtection="1">
      <alignment horizontal="left" vertical="top" wrapText="1"/>
      <protection locked="0"/>
    </xf>
    <xf numFmtId="10" fontId="46" fillId="0" borderId="1" xfId="34" applyNumberFormat="1" applyFont="1" applyBorder="1" applyAlignment="1" applyProtection="1">
      <alignment horizontal="center" vertical="center" wrapText="1"/>
      <protection locked="0"/>
    </xf>
    <xf numFmtId="176" fontId="46" fillId="0" borderId="1" xfId="5" applyNumberFormat="1" applyFont="1" applyBorder="1" applyAlignment="1" applyProtection="1">
      <alignment horizontal="center" vertical="center" wrapText="1"/>
      <protection locked="0"/>
    </xf>
    <xf numFmtId="176" fontId="46" fillId="0" borderId="18" xfId="5" applyNumberFormat="1" applyFont="1" applyBorder="1" applyAlignment="1" applyProtection="1">
      <alignment horizontal="center" vertical="top" wrapText="1"/>
      <protection locked="0"/>
    </xf>
    <xf numFmtId="0" fontId="35" fillId="0" borderId="0" xfId="29" applyFont="1"/>
    <xf numFmtId="10" fontId="46" fillId="0" borderId="1" xfId="34" applyNumberFormat="1" applyFont="1" applyFill="1" applyBorder="1" applyAlignment="1" applyProtection="1">
      <alignment horizontal="center" vertical="center" wrapText="1"/>
      <protection locked="0"/>
    </xf>
    <xf numFmtId="176" fontId="46" fillId="0" borderId="1" xfId="5" applyNumberFormat="1" applyFont="1" applyFill="1" applyBorder="1" applyAlignment="1" applyProtection="1">
      <alignment horizontal="center" vertical="center" wrapText="1"/>
      <protection locked="0"/>
    </xf>
    <xf numFmtId="176" fontId="46" fillId="0" borderId="18" xfId="5" applyNumberFormat="1" applyFont="1" applyFill="1" applyBorder="1" applyAlignment="1" applyProtection="1">
      <alignment horizontal="center" vertical="top" wrapText="1"/>
      <protection locked="0"/>
    </xf>
    <xf numFmtId="0" fontId="2" fillId="0" borderId="0" xfId="32" applyFill="1" applyProtection="1"/>
    <xf numFmtId="0" fontId="46" fillId="0" borderId="1" xfId="32" applyFont="1" applyBorder="1" applyAlignment="1" applyProtection="1">
      <alignment horizontal="left" vertical="top" wrapText="1"/>
      <protection locked="0"/>
    </xf>
    <xf numFmtId="9" fontId="46" fillId="0" borderId="1" xfId="34" applyFont="1" applyBorder="1" applyAlignment="1" applyProtection="1">
      <alignment horizontal="center" vertical="center" wrapText="1"/>
      <protection locked="0"/>
    </xf>
    <xf numFmtId="0" fontId="72" fillId="0" borderId="1" xfId="32" applyFont="1" applyFill="1" applyBorder="1" applyAlignment="1" applyProtection="1">
      <alignment horizontal="left" vertical="top" wrapText="1"/>
      <protection locked="0"/>
    </xf>
    <xf numFmtId="0" fontId="44" fillId="0" borderId="16" xfId="32" applyFont="1" applyBorder="1" applyAlignment="1" applyProtection="1">
      <alignment horizontal="center" vertical="top" wrapText="1"/>
    </xf>
    <xf numFmtId="0" fontId="46" fillId="0" borderId="4" xfId="32" applyFont="1" applyBorder="1" applyAlignment="1" applyProtection="1">
      <alignment horizontal="left" vertical="top" wrapText="1"/>
      <protection locked="0"/>
    </xf>
    <xf numFmtId="9" fontId="46" fillId="0" borderId="4" xfId="34" applyFont="1" applyBorder="1" applyAlignment="1" applyProtection="1">
      <alignment horizontal="center" vertical="center" wrapText="1"/>
      <protection locked="0"/>
    </xf>
    <xf numFmtId="176" fontId="46" fillId="0" borderId="4" xfId="5" applyNumberFormat="1" applyFont="1" applyBorder="1" applyAlignment="1" applyProtection="1">
      <alignment horizontal="center" vertical="center" wrapText="1"/>
      <protection locked="0"/>
    </xf>
    <xf numFmtId="176" fontId="46" fillId="0" borderId="27" xfId="5" applyNumberFormat="1" applyFont="1" applyBorder="1" applyAlignment="1" applyProtection="1">
      <alignment horizontal="center" vertical="top" wrapText="1"/>
      <protection locked="0"/>
    </xf>
    <xf numFmtId="0" fontId="44" fillId="0" borderId="8" xfId="32" applyFont="1" applyBorder="1" applyAlignment="1" applyProtection="1">
      <alignment wrapText="1"/>
    </xf>
    <xf numFmtId="0" fontId="44" fillId="0" borderId="10" xfId="32" applyFont="1" applyBorder="1" applyAlignment="1" applyProtection="1">
      <alignment wrapText="1"/>
    </xf>
    <xf numFmtId="0" fontId="44" fillId="11" borderId="10" xfId="32" applyFont="1" applyFill="1" applyBorder="1" applyAlignment="1" applyProtection="1">
      <alignment horizontal="center" vertical="top" wrapText="1"/>
    </xf>
    <xf numFmtId="176" fontId="46" fillId="0" borderId="10" xfId="5" applyNumberFormat="1" applyFont="1" applyBorder="1" applyAlignment="1" applyProtection="1">
      <alignment horizontal="center" vertical="center" wrapText="1"/>
    </xf>
    <xf numFmtId="176" fontId="46" fillId="0" borderId="12" xfId="5" applyNumberFormat="1" applyFont="1" applyBorder="1" applyAlignment="1" applyProtection="1">
      <alignment horizontal="center" vertical="top" wrapText="1"/>
    </xf>
    <xf numFmtId="176" fontId="2" fillId="0" borderId="0" xfId="32" applyNumberFormat="1" applyProtection="1"/>
    <xf numFmtId="0" fontId="2" fillId="0" borderId="0" xfId="32" applyFill="1"/>
    <xf numFmtId="0" fontId="37" fillId="0" borderId="0" xfId="32" applyFont="1" applyFill="1" applyAlignment="1">
      <alignment horizontal="right"/>
    </xf>
    <xf numFmtId="0" fontId="26" fillId="0" borderId="7" xfId="32" applyFont="1" applyFill="1" applyBorder="1" applyAlignment="1">
      <alignment horizontal="center" vertical="center" wrapText="1"/>
    </xf>
    <xf numFmtId="0" fontId="26" fillId="0" borderId="2" xfId="32" applyFont="1" applyFill="1" applyBorder="1" applyAlignment="1">
      <alignment horizontal="center" vertical="center"/>
    </xf>
    <xf numFmtId="0" fontId="26" fillId="0" borderId="2" xfId="32" applyFont="1" applyFill="1" applyBorder="1" applyAlignment="1">
      <alignment horizontal="center" vertical="center" wrapText="1"/>
    </xf>
    <xf numFmtId="0" fontId="32" fillId="0" borderId="5" xfId="32" applyFont="1" applyFill="1" applyBorder="1" applyAlignment="1">
      <alignment horizontal="center" vertical="center" wrapText="1"/>
    </xf>
    <xf numFmtId="0" fontId="22" fillId="0" borderId="1" xfId="25" applyFont="1" applyFill="1" applyBorder="1" applyAlignment="1" applyProtection="1">
      <alignment horizontal="left" vertical="center" wrapText="1"/>
      <protection locked="0"/>
    </xf>
    <xf numFmtId="0" fontId="2" fillId="0" borderId="1" xfId="32" applyFont="1" applyBorder="1" applyAlignment="1" applyProtection="1">
      <alignment horizontal="center" vertical="center"/>
      <protection locked="0"/>
    </xf>
    <xf numFmtId="0" fontId="28" fillId="0" borderId="0" xfId="32" applyFont="1" applyFill="1"/>
    <xf numFmtId="0" fontId="32" fillId="0" borderId="53" xfId="32" applyFont="1" applyFill="1" applyBorder="1" applyAlignment="1">
      <alignment horizontal="center" vertical="center" wrapText="1"/>
    </xf>
    <xf numFmtId="0" fontId="42" fillId="0" borderId="19" xfId="32" applyFont="1" applyFill="1" applyBorder="1" applyAlignment="1" applyProtection="1">
      <alignment horizontal="left" vertical="center" wrapText="1"/>
      <protection locked="0"/>
    </xf>
    <xf numFmtId="0" fontId="2" fillId="0" borderId="19" xfId="32" applyFill="1" applyBorder="1" applyAlignment="1">
      <alignment horizontal="center"/>
    </xf>
    <xf numFmtId="3" fontId="28" fillId="0" borderId="0" xfId="32" applyNumberFormat="1" applyFont="1" applyFill="1"/>
    <xf numFmtId="0" fontId="26" fillId="0" borderId="8" xfId="32" applyFont="1" applyFill="1" applyBorder="1" applyAlignment="1">
      <alignment horizontal="center" vertical="center" wrapText="1"/>
    </xf>
    <xf numFmtId="0" fontId="42" fillId="0" borderId="30" xfId="32" applyFont="1" applyFill="1" applyBorder="1" applyAlignment="1" applyProtection="1">
      <alignment horizontal="left" vertical="center" wrapText="1"/>
      <protection locked="0"/>
    </xf>
    <xf numFmtId="0" fontId="2" fillId="0" borderId="30" xfId="32" applyFill="1" applyBorder="1" applyAlignment="1">
      <alignment horizontal="center"/>
    </xf>
    <xf numFmtId="174" fontId="73" fillId="0" borderId="30" xfId="32" applyNumberFormat="1" applyFont="1" applyFill="1" applyBorder="1"/>
    <xf numFmtId="0" fontId="25" fillId="0" borderId="26" xfId="32" applyFont="1" applyFill="1" applyBorder="1" applyAlignment="1">
      <alignment horizontal="center" vertical="center"/>
    </xf>
    <xf numFmtId="0" fontId="2" fillId="0" borderId="2" xfId="32" applyFont="1" applyBorder="1" applyAlignment="1" applyProtection="1">
      <alignment horizontal="center" vertical="center"/>
      <protection locked="0"/>
    </xf>
    <xf numFmtId="0" fontId="25" fillId="0" borderId="1" xfId="32" applyFont="1" applyFill="1" applyBorder="1" applyAlignment="1">
      <alignment horizontal="center" vertical="center"/>
    </xf>
    <xf numFmtId="0" fontId="25" fillId="0" borderId="44" xfId="32" applyFont="1" applyFill="1" applyBorder="1" applyAlignment="1">
      <alignment horizontal="center" vertical="center"/>
    </xf>
    <xf numFmtId="0" fontId="26" fillId="0" borderId="53" xfId="32" applyFont="1" applyFill="1" applyBorder="1" applyAlignment="1">
      <alignment horizontal="left" vertical="center"/>
    </xf>
    <xf numFmtId="0" fontId="2" fillId="0" borderId="19" xfId="32" applyFill="1" applyBorder="1" applyAlignment="1">
      <alignment vertical="center"/>
    </xf>
    <xf numFmtId="174" fontId="24" fillId="0" borderId="19" xfId="32" applyNumberFormat="1" applyFont="1" applyFill="1" applyBorder="1" applyAlignment="1">
      <alignment vertical="center" wrapText="1"/>
    </xf>
    <xf numFmtId="0" fontId="2" fillId="0" borderId="0" xfId="32" applyFont="1" applyFill="1"/>
    <xf numFmtId="0" fontId="2" fillId="0" borderId="0" xfId="32"/>
    <xf numFmtId="3" fontId="2" fillId="0" borderId="0" xfId="32" applyNumberFormat="1"/>
    <xf numFmtId="0" fontId="2" fillId="0" borderId="1" xfId="32" applyBorder="1" applyAlignment="1">
      <alignment horizontal="center"/>
    </xf>
    <xf numFmtId="3" fontId="2" fillId="0" borderId="1" xfId="32" applyNumberFormat="1" applyBorder="1" applyAlignment="1">
      <alignment horizontal="center"/>
    </xf>
    <xf numFmtId="0" fontId="2" fillId="0" borderId="1" xfId="32" applyBorder="1"/>
    <xf numFmtId="0" fontId="28" fillId="0" borderId="1" xfId="32" applyFont="1" applyBorder="1"/>
    <xf numFmtId="0" fontId="28" fillId="0" borderId="0" xfId="32" applyFont="1"/>
    <xf numFmtId="0" fontId="5" fillId="12" borderId="16" xfId="22" applyFont="1" applyFill="1" applyBorder="1" applyAlignment="1" applyProtection="1">
      <alignment horizontal="center" vertical="center" wrapText="1"/>
    </xf>
    <xf numFmtId="0" fontId="5" fillId="12" borderId="27" xfId="22" applyFont="1" applyFill="1" applyBorder="1" applyAlignment="1" applyProtection="1">
      <alignment horizontal="center" vertical="center" wrapText="1"/>
    </xf>
    <xf numFmtId="0" fontId="9" fillId="12" borderId="8" xfId="22" applyFont="1" applyFill="1" applyBorder="1" applyAlignment="1" applyProtection="1">
      <alignment vertical="center" wrapText="1"/>
    </xf>
    <xf numFmtId="0" fontId="9" fillId="12" borderId="12" xfId="22" applyFont="1" applyFill="1" applyBorder="1" applyAlignment="1" applyProtection="1">
      <alignment vertical="center" wrapText="1"/>
    </xf>
    <xf numFmtId="3" fontId="2" fillId="12" borderId="6" xfId="22" applyNumberFormat="1" applyFill="1" applyBorder="1" applyAlignment="1" applyProtection="1">
      <alignment vertical="center" wrapText="1"/>
    </xf>
    <xf numFmtId="3" fontId="2" fillId="12" borderId="17" xfId="22" applyNumberFormat="1" applyFill="1" applyBorder="1" applyAlignment="1" applyProtection="1">
      <alignment vertical="center" wrapText="1"/>
    </xf>
    <xf numFmtId="3" fontId="2" fillId="12" borderId="5" xfId="22" applyNumberFormat="1" applyFill="1" applyBorder="1" applyAlignment="1" applyProtection="1">
      <alignment vertical="center" wrapText="1"/>
    </xf>
    <xf numFmtId="3" fontId="2" fillId="12" borderId="53" xfId="22" applyNumberFormat="1" applyFill="1" applyBorder="1" applyAlignment="1" applyProtection="1">
      <alignment vertical="center" wrapText="1"/>
    </xf>
    <xf numFmtId="3" fontId="2" fillId="12" borderId="20" xfId="22" applyNumberFormat="1" applyFill="1" applyBorder="1" applyAlignment="1" applyProtection="1">
      <alignment vertical="center" wrapText="1"/>
    </xf>
    <xf numFmtId="3" fontId="18" fillId="0" borderId="127" xfId="27" applyNumberFormat="1" applyFont="1" applyFill="1" applyBorder="1" applyAlignment="1" applyProtection="1">
      <alignment horizontal="right" vertical="center" wrapText="1"/>
    </xf>
    <xf numFmtId="3" fontId="18" fillId="0" borderId="39" xfId="27" applyNumberFormat="1" applyFont="1" applyFill="1" applyBorder="1" applyAlignment="1" applyProtection="1">
      <alignment horizontal="right" vertical="center" wrapText="1"/>
    </xf>
    <xf numFmtId="3" fontId="18" fillId="0" borderId="38" xfId="27" applyNumberFormat="1" applyFont="1" applyFill="1" applyBorder="1" applyAlignment="1" applyProtection="1">
      <alignment horizontal="right" vertical="center" wrapText="1"/>
    </xf>
    <xf numFmtId="0" fontId="25" fillId="0" borderId="2" xfId="25" applyFont="1" applyBorder="1" applyAlignment="1" applyProtection="1">
      <alignment horizontal="left" vertical="center" indent="1"/>
      <protection locked="0"/>
    </xf>
    <xf numFmtId="3" fontId="25" fillId="0" borderId="24" xfId="25" applyNumberFormat="1" applyFont="1" applyBorder="1" applyAlignment="1" applyProtection="1">
      <alignment vertical="center"/>
      <protection locked="0"/>
    </xf>
    <xf numFmtId="0" fontId="25" fillId="0" borderId="1" xfId="25" applyFont="1" applyBorder="1" applyAlignment="1" applyProtection="1">
      <alignment horizontal="left" vertical="center" indent="1"/>
      <protection locked="0"/>
    </xf>
    <xf numFmtId="3" fontId="25" fillId="0" borderId="18" xfId="25" applyNumberFormat="1" applyFont="1" applyBorder="1" applyAlignment="1" applyProtection="1">
      <alignment vertical="center"/>
      <protection locked="0"/>
    </xf>
    <xf numFmtId="0" fontId="2" fillId="0" borderId="1" xfId="25" applyFont="1" applyBorder="1"/>
    <xf numFmtId="3" fontId="2" fillId="0" borderId="18" xfId="25" applyNumberFormat="1" applyBorder="1" applyAlignment="1"/>
    <xf numFmtId="3" fontId="25" fillId="0" borderId="18" xfId="25" applyNumberFormat="1" applyFont="1" applyBorder="1" applyAlignment="1" applyProtection="1">
      <alignment horizontal="right" vertical="center" indent="1"/>
      <protection locked="0"/>
    </xf>
    <xf numFmtId="174" fontId="22" fillId="0" borderId="128" xfId="25" applyNumberFormat="1" applyFont="1" applyFill="1" applyBorder="1" applyAlignment="1" applyProtection="1">
      <alignment horizontal="right" vertical="center" wrapText="1"/>
      <protection locked="0"/>
    </xf>
    <xf numFmtId="0" fontId="26" fillId="12" borderId="24" xfId="32" applyFont="1" applyFill="1" applyBorder="1" applyAlignment="1">
      <alignment horizontal="center" vertical="center" wrapText="1"/>
    </xf>
    <xf numFmtId="3" fontId="25" fillId="12" borderId="18" xfId="32" applyNumberFormat="1" applyFont="1" applyFill="1" applyBorder="1" applyAlignment="1" applyProtection="1">
      <alignment horizontal="right" vertical="center"/>
      <protection locked="0"/>
    </xf>
    <xf numFmtId="3" fontId="28" fillId="12" borderId="20" xfId="32" applyNumberFormat="1" applyFont="1" applyFill="1" applyBorder="1"/>
    <xf numFmtId="3" fontId="73" fillId="12" borderId="31" xfId="32" applyNumberFormat="1" applyFont="1" applyFill="1" applyBorder="1"/>
    <xf numFmtId="3" fontId="25" fillId="12" borderId="24" xfId="32" applyNumberFormat="1" applyFont="1" applyFill="1" applyBorder="1" applyAlignment="1" applyProtection="1">
      <alignment horizontal="right" vertical="center"/>
      <protection locked="0"/>
    </xf>
    <xf numFmtId="3" fontId="25" fillId="12" borderId="27" xfId="32" applyNumberFormat="1" applyFont="1" applyFill="1" applyBorder="1" applyAlignment="1" applyProtection="1">
      <alignment horizontal="right" vertical="center"/>
      <protection locked="0"/>
    </xf>
    <xf numFmtId="174" fontId="24" fillId="12" borderId="20" xfId="32" applyNumberFormat="1" applyFont="1" applyFill="1" applyBorder="1" applyAlignment="1">
      <alignment vertical="center" wrapText="1"/>
    </xf>
    <xf numFmtId="0" fontId="14" fillId="0" borderId="0" xfId="29" applyFill="1"/>
    <xf numFmtId="0" fontId="52" fillId="0" borderId="0" xfId="29" applyFont="1" applyFill="1" applyProtection="1"/>
    <xf numFmtId="0" fontId="4" fillId="0" borderId="0" xfId="29" applyFont="1" applyFill="1" applyProtection="1"/>
    <xf numFmtId="0" fontId="4" fillId="0" borderId="0" xfId="29" applyFont="1" applyFill="1" applyProtection="1">
      <protection locked="0"/>
    </xf>
    <xf numFmtId="0" fontId="14" fillId="0" borderId="0" xfId="29" applyFill="1" applyProtection="1"/>
    <xf numFmtId="0" fontId="14" fillId="0" borderId="0" xfId="29" applyFill="1" applyProtection="1">
      <protection locked="0"/>
    </xf>
    <xf numFmtId="0" fontId="36" fillId="0" borderId="0" xfId="29" applyFont="1" applyFill="1" applyProtection="1">
      <protection locked="0"/>
    </xf>
    <xf numFmtId="0" fontId="3" fillId="0" borderId="0" xfId="29" applyFont="1" applyFill="1" applyProtection="1">
      <protection locked="0"/>
    </xf>
    <xf numFmtId="0" fontId="3" fillId="0" borderId="0" xfId="29" applyFont="1" applyFill="1" applyProtection="1"/>
    <xf numFmtId="0" fontId="3" fillId="0" borderId="0" xfId="29" applyFont="1" applyFill="1"/>
    <xf numFmtId="0" fontId="14" fillId="0" borderId="0" xfId="29" applyFont="1"/>
    <xf numFmtId="0" fontId="74" fillId="0" borderId="0" xfId="29" applyFont="1" applyFill="1" applyProtection="1"/>
    <xf numFmtId="0" fontId="8" fillId="0" borderId="129" xfId="29" applyFont="1" applyFill="1" applyBorder="1" applyAlignment="1" applyProtection="1">
      <alignment horizontal="center" vertical="center" wrapText="1"/>
    </xf>
    <xf numFmtId="0" fontId="8" fillId="0" borderId="130" xfId="29" applyFont="1" applyFill="1" applyBorder="1" applyAlignment="1" applyProtection="1">
      <alignment horizontal="center" vertical="center" wrapText="1"/>
    </xf>
    <xf numFmtId="0" fontId="8" fillId="0" borderId="131" xfId="29" applyFont="1" applyFill="1" applyBorder="1" applyAlignment="1" applyProtection="1">
      <alignment horizontal="center" vertical="center" wrapText="1"/>
    </xf>
    <xf numFmtId="0" fontId="5" fillId="0" borderId="0" xfId="29" applyFont="1" applyFill="1" applyAlignment="1">
      <alignment horizontal="center" vertical="center" wrapText="1"/>
    </xf>
    <xf numFmtId="0" fontId="19" fillId="0" borderId="132" xfId="29" applyFont="1" applyFill="1" applyBorder="1" applyAlignment="1" applyProtection="1">
      <alignment horizontal="center" vertical="center"/>
    </xf>
    <xf numFmtId="0" fontId="19" fillId="0" borderId="133" xfId="29" applyFont="1" applyFill="1" applyBorder="1" applyAlignment="1" applyProtection="1">
      <alignment vertical="center" wrapText="1"/>
    </xf>
    <xf numFmtId="174" fontId="19" fillId="0" borderId="133" xfId="29" applyNumberFormat="1" applyFont="1" applyFill="1" applyBorder="1" applyAlignment="1" applyProtection="1">
      <alignment vertical="center"/>
      <protection locked="0"/>
    </xf>
    <xf numFmtId="174" fontId="18" fillId="0" borderId="134" xfId="29" applyNumberFormat="1" applyFont="1" applyFill="1" applyBorder="1" applyAlignment="1" applyProtection="1">
      <alignment vertical="center"/>
    </xf>
    <xf numFmtId="0" fontId="19" fillId="0" borderId="135" xfId="29" applyFont="1" applyFill="1" applyBorder="1" applyAlignment="1" applyProtection="1">
      <alignment horizontal="center" vertical="center"/>
    </xf>
    <xf numFmtId="0" fontId="19" fillId="0" borderId="136" xfId="29" applyFont="1" applyFill="1" applyBorder="1" applyAlignment="1" applyProtection="1">
      <alignment vertical="center" wrapText="1"/>
    </xf>
    <xf numFmtId="174" fontId="19" fillId="0" borderId="136" xfId="29" applyNumberFormat="1" applyFont="1" applyFill="1" applyBorder="1" applyAlignment="1" applyProtection="1">
      <alignment vertical="center"/>
      <protection locked="0"/>
    </xf>
    <xf numFmtId="174" fontId="18" fillId="0" borderId="125" xfId="29" applyNumberFormat="1" applyFont="1" applyFill="1" applyBorder="1" applyAlignment="1" applyProtection="1">
      <alignment vertical="center"/>
    </xf>
    <xf numFmtId="3" fontId="19" fillId="0" borderId="136" xfId="29" applyNumberFormat="1" applyFont="1" applyFill="1" applyBorder="1" applyAlignment="1" applyProtection="1">
      <alignment horizontal="right" vertical="center"/>
      <protection locked="0"/>
    </xf>
    <xf numFmtId="3" fontId="18" fillId="0" borderId="125" xfId="29" applyNumberFormat="1" applyFont="1" applyFill="1" applyBorder="1" applyAlignment="1" applyProtection="1">
      <alignment horizontal="right" vertical="center"/>
    </xf>
    <xf numFmtId="0" fontId="19" fillId="0" borderId="137" xfId="29" applyFont="1" applyFill="1" applyBorder="1" applyAlignment="1" applyProtection="1">
      <alignment horizontal="center" vertical="center"/>
    </xf>
    <xf numFmtId="0" fontId="19" fillId="0" borderId="138" xfId="29" applyFont="1" applyFill="1" applyBorder="1" applyAlignment="1" applyProtection="1">
      <alignment vertical="center" wrapText="1"/>
    </xf>
    <xf numFmtId="3" fontId="19" fillId="0" borderId="138" xfId="29" applyNumberFormat="1" applyFont="1" applyFill="1" applyBorder="1" applyAlignment="1" applyProtection="1">
      <alignment horizontal="right" vertical="center"/>
      <protection locked="0"/>
    </xf>
    <xf numFmtId="3" fontId="18" fillId="0" borderId="139" xfId="29" applyNumberFormat="1" applyFont="1" applyFill="1" applyBorder="1" applyAlignment="1" applyProtection="1">
      <alignment horizontal="right" vertical="center"/>
    </xf>
    <xf numFmtId="0" fontId="18" fillId="0" borderId="129" xfId="29" applyFont="1" applyFill="1" applyBorder="1" applyAlignment="1" applyProtection="1">
      <alignment horizontal="center" vertical="center"/>
    </xf>
    <xf numFmtId="0" fontId="8" fillId="0" borderId="130" xfId="29" applyFont="1" applyFill="1" applyBorder="1" applyAlignment="1" applyProtection="1">
      <alignment vertical="center" wrapText="1"/>
    </xf>
    <xf numFmtId="3" fontId="18" fillId="0" borderId="130" xfId="29" applyNumberFormat="1" applyFont="1" applyFill="1" applyBorder="1" applyAlignment="1" applyProtection="1">
      <alignment horizontal="right" vertical="center"/>
    </xf>
    <xf numFmtId="3" fontId="18" fillId="0" borderId="131" xfId="29" applyNumberFormat="1" applyFont="1" applyFill="1" applyBorder="1" applyAlignment="1" applyProtection="1">
      <alignment horizontal="right" vertical="center"/>
    </xf>
    <xf numFmtId="0" fontId="5" fillId="0" borderId="0" xfId="29" applyFont="1" applyFill="1"/>
    <xf numFmtId="3" fontId="14" fillId="0" borderId="0" xfId="29" applyNumberFormat="1" applyFill="1" applyProtection="1"/>
    <xf numFmtId="0" fontId="14" fillId="0" borderId="0" xfId="29" applyFill="1" applyBorder="1" applyProtection="1"/>
    <xf numFmtId="0" fontId="6" fillId="0" borderId="0" xfId="29" applyFont="1" applyFill="1" applyBorder="1" applyAlignment="1" applyProtection="1">
      <alignment horizontal="center"/>
    </xf>
    <xf numFmtId="0" fontId="14" fillId="0" borderId="0" xfId="29" applyFill="1" applyBorder="1"/>
    <xf numFmtId="0" fontId="6" fillId="0" borderId="0" xfId="29" applyFont="1" applyFill="1" applyBorder="1" applyAlignment="1">
      <alignment horizontal="center"/>
    </xf>
    <xf numFmtId="0" fontId="3" fillId="0" borderId="0" xfId="28" applyFont="1" applyFill="1"/>
    <xf numFmtId="174" fontId="36" fillId="0" borderId="0" xfId="28" applyNumberFormat="1" applyFont="1" applyFill="1" applyBorder="1" applyAlignment="1" applyProtection="1">
      <alignment horizontal="center" vertical="center"/>
    </xf>
    <xf numFmtId="0" fontId="75" fillId="0" borderId="0" xfId="29" applyFont="1" applyFill="1" applyBorder="1" applyAlignment="1" applyProtection="1"/>
    <xf numFmtId="0" fontId="5" fillId="0" borderId="138" xfId="28" applyFont="1" applyFill="1" applyBorder="1" applyAlignment="1">
      <alignment horizontal="center" vertical="center" wrapText="1"/>
    </xf>
    <xf numFmtId="0" fontId="14" fillId="0" borderId="129" xfId="28" applyFont="1" applyFill="1" applyBorder="1" applyAlignment="1">
      <alignment horizontal="center" vertical="center"/>
    </xf>
    <xf numFmtId="0" fontId="14" fillId="0" borderId="130" xfId="28" applyFont="1" applyFill="1" applyBorder="1" applyAlignment="1">
      <alignment horizontal="center" vertical="center"/>
    </xf>
    <xf numFmtId="0" fontId="14" fillId="0" borderId="131" xfId="28" applyFont="1" applyFill="1" applyBorder="1" applyAlignment="1">
      <alignment horizontal="center" vertical="center"/>
    </xf>
    <xf numFmtId="0" fontId="14" fillId="0" borderId="132" xfId="28" applyFont="1" applyFill="1" applyBorder="1" applyAlignment="1">
      <alignment horizontal="center" vertical="center"/>
    </xf>
    <xf numFmtId="0" fontId="14" fillId="0" borderId="136" xfId="29" applyBorder="1"/>
    <xf numFmtId="3" fontId="14" fillId="0" borderId="136" xfId="29" applyNumberFormat="1" applyBorder="1"/>
    <xf numFmtId="0" fontId="14" fillId="0" borderId="135" xfId="28" applyFont="1" applyFill="1" applyBorder="1" applyAlignment="1">
      <alignment horizontal="center" vertical="center"/>
    </xf>
    <xf numFmtId="0" fontId="14" fillId="0" borderId="136" xfId="28" applyFont="1" applyFill="1" applyBorder="1" applyProtection="1">
      <protection locked="0"/>
    </xf>
    <xf numFmtId="184" fontId="14" fillId="0" borderId="136" xfId="4" applyNumberFormat="1" applyFont="1" applyFill="1" applyBorder="1" applyAlignment="1" applyProtection="1">
      <protection locked="0"/>
    </xf>
    <xf numFmtId="184" fontId="14" fillId="0" borderId="125" xfId="4" applyNumberFormat="1" applyFont="1" applyFill="1" applyBorder="1" applyAlignment="1" applyProtection="1"/>
    <xf numFmtId="0" fontId="14" fillId="0" borderId="137" xfId="28" applyFont="1" applyFill="1" applyBorder="1" applyAlignment="1">
      <alignment horizontal="center" vertical="center"/>
    </xf>
    <xf numFmtId="0" fontId="14" fillId="0" borderId="138" xfId="28" applyFont="1" applyFill="1" applyBorder="1" applyProtection="1">
      <protection locked="0"/>
    </xf>
    <xf numFmtId="184" fontId="14" fillId="0" borderId="138" xfId="4" applyNumberFormat="1" applyFont="1" applyFill="1" applyBorder="1" applyAlignment="1" applyProtection="1">
      <protection locked="0"/>
    </xf>
    <xf numFmtId="0" fontId="5" fillId="0" borderId="129" xfId="28" applyFont="1" applyFill="1" applyBorder="1" applyAlignment="1">
      <alignment horizontal="center" vertical="center"/>
    </xf>
    <xf numFmtId="0" fontId="5" fillId="0" borderId="130" xfId="28" applyFont="1" applyFill="1" applyBorder="1"/>
    <xf numFmtId="184" fontId="5" fillId="0" borderId="130" xfId="28" applyNumberFormat="1" applyFont="1" applyFill="1" applyBorder="1"/>
    <xf numFmtId="184" fontId="5" fillId="0" borderId="131" xfId="28" applyNumberFormat="1" applyFont="1" applyFill="1" applyBorder="1"/>
    <xf numFmtId="0" fontId="36" fillId="0" borderId="0" xfId="28" applyFont="1" applyFill="1"/>
    <xf numFmtId="0" fontId="76" fillId="0" borderId="0" xfId="29" applyFont="1" applyFill="1" applyBorder="1" applyAlignment="1" applyProtection="1">
      <alignment horizontal="right"/>
    </xf>
    <xf numFmtId="0" fontId="14" fillId="0" borderId="0" xfId="29"/>
    <xf numFmtId="0" fontId="18" fillId="0" borderId="140" xfId="28" applyFont="1" applyFill="1" applyBorder="1" applyAlignment="1" applyProtection="1">
      <alignment horizontal="center" vertical="center" wrapText="1"/>
    </xf>
    <xf numFmtId="0" fontId="18" fillId="0" borderId="141" xfId="28" applyFont="1" applyFill="1" applyBorder="1" applyAlignment="1" applyProtection="1">
      <alignment horizontal="center" vertical="center" wrapText="1"/>
    </xf>
    <xf numFmtId="0" fontId="18" fillId="0" borderId="142" xfId="28" applyFont="1" applyFill="1" applyBorder="1" applyAlignment="1" applyProtection="1">
      <alignment horizontal="center" vertical="center" wrapText="1"/>
    </xf>
    <xf numFmtId="0" fontId="19" fillId="0" borderId="64" xfId="28" applyFont="1" applyFill="1" applyBorder="1" applyAlignment="1">
      <alignment wrapText="1"/>
    </xf>
    <xf numFmtId="0" fontId="19" fillId="0" borderId="64" xfId="28" applyFont="1" applyFill="1" applyBorder="1" applyAlignment="1">
      <alignment vertical="top" wrapText="1"/>
    </xf>
    <xf numFmtId="0" fontId="18" fillId="0" borderId="64" xfId="28" applyFont="1" applyFill="1" applyBorder="1" applyAlignment="1">
      <alignment vertical="top" wrapText="1"/>
    </xf>
    <xf numFmtId="0" fontId="3" fillId="0" borderId="0" xfId="28" applyFont="1" applyFill="1" applyAlignment="1">
      <alignment wrapText="1"/>
    </xf>
    <xf numFmtId="0" fontId="19" fillId="0" borderId="129" xfId="28" applyFont="1" applyFill="1" applyBorder="1" applyAlignment="1" applyProtection="1">
      <alignment horizontal="center" vertical="center"/>
    </xf>
    <xf numFmtId="0" fontId="19" fillId="0" borderId="130" xfId="28" applyFont="1" applyFill="1" applyBorder="1" applyAlignment="1" applyProtection="1">
      <alignment horizontal="center" vertical="center"/>
    </xf>
    <xf numFmtId="0" fontId="19" fillId="0" borderId="131" xfId="28" applyFont="1" applyFill="1" applyBorder="1" applyAlignment="1" applyProtection="1">
      <alignment horizontal="center" vertical="center"/>
    </xf>
    <xf numFmtId="0" fontId="3" fillId="0" borderId="64" xfId="28" applyFont="1" applyFill="1" applyBorder="1" applyAlignment="1">
      <alignment horizontal="center"/>
    </xf>
    <xf numFmtId="0" fontId="19" fillId="0" borderId="140" xfId="28" applyFont="1" applyFill="1" applyBorder="1" applyAlignment="1" applyProtection="1">
      <alignment horizontal="center" vertical="center"/>
    </xf>
    <xf numFmtId="0" fontId="19" fillId="0" borderId="131" xfId="28" applyFont="1" applyFill="1" applyBorder="1" applyProtection="1">
      <protection locked="0"/>
    </xf>
    <xf numFmtId="184" fontId="14" fillId="0" borderId="64" xfId="4" applyNumberFormat="1" applyFont="1" applyFill="1" applyBorder="1" applyAlignment="1" applyProtection="1">
      <protection locked="0"/>
    </xf>
    <xf numFmtId="3" fontId="14" fillId="0" borderId="64" xfId="28" applyNumberFormat="1" applyFont="1" applyFill="1" applyBorder="1"/>
    <xf numFmtId="0" fontId="19" fillId="0" borderId="135" xfId="28" applyFont="1" applyFill="1" applyBorder="1" applyAlignment="1" applyProtection="1">
      <alignment horizontal="center" vertical="center"/>
    </xf>
    <xf numFmtId="0" fontId="19" fillId="0" borderId="137" xfId="28" applyFont="1" applyFill="1" applyBorder="1" applyAlignment="1" applyProtection="1">
      <alignment horizontal="center" vertical="center"/>
    </xf>
    <xf numFmtId="0" fontId="19" fillId="0" borderId="143" xfId="28" applyFont="1" applyFill="1" applyBorder="1" applyProtection="1">
      <protection locked="0"/>
    </xf>
    <xf numFmtId="184" fontId="14" fillId="0" borderId="66" xfId="4" applyNumberFormat="1" applyFont="1" applyFill="1" applyBorder="1" applyAlignment="1" applyProtection="1">
      <protection locked="0"/>
    </xf>
    <xf numFmtId="0" fontId="19" fillId="0" borderId="144" xfId="28" applyFont="1" applyFill="1" applyBorder="1" applyAlignment="1" applyProtection="1">
      <alignment horizontal="center" vertical="center"/>
    </xf>
    <xf numFmtId="0" fontId="18" fillId="0" borderId="130" xfId="28" applyFont="1" applyFill="1" applyBorder="1" applyAlignment="1" applyProtection="1">
      <alignment horizontal="left" vertical="center" wrapText="1"/>
    </xf>
    <xf numFmtId="184" fontId="18" fillId="0" borderId="131" xfId="4" applyNumberFormat="1" applyFont="1" applyFill="1" applyBorder="1" applyAlignment="1" applyProtection="1"/>
    <xf numFmtId="3" fontId="36" fillId="0" borderId="64" xfId="28" applyNumberFormat="1" applyFont="1" applyFill="1" applyBorder="1"/>
    <xf numFmtId="0" fontId="4" fillId="0" borderId="0" xfId="28"/>
    <xf numFmtId="174" fontId="14" fillId="0" borderId="0" xfId="29" applyNumberFormat="1" applyFill="1" applyAlignment="1" applyProtection="1">
      <alignment vertical="center" wrapText="1"/>
    </xf>
    <xf numFmtId="174" fontId="14" fillId="0" borderId="0" xfId="29" applyNumberFormat="1" applyFill="1" applyAlignment="1" applyProtection="1">
      <alignment horizontal="center" vertical="center" wrapText="1"/>
    </xf>
    <xf numFmtId="174" fontId="36" fillId="0" borderId="0" xfId="29" applyNumberFormat="1" applyFont="1" applyFill="1" applyAlignment="1" applyProtection="1">
      <alignment vertical="center"/>
    </xf>
    <xf numFmtId="174" fontId="8" fillId="0" borderId="145" xfId="29" applyNumberFormat="1" applyFont="1" applyFill="1" applyBorder="1" applyAlignment="1" applyProtection="1">
      <alignment horizontal="center" vertical="center"/>
    </xf>
    <xf numFmtId="174" fontId="8" fillId="0" borderId="146" xfId="29" applyNumberFormat="1" applyFont="1" applyFill="1" applyBorder="1" applyAlignment="1" applyProtection="1">
      <alignment horizontal="center" vertical="center" wrapText="1"/>
    </xf>
    <xf numFmtId="174" fontId="36" fillId="0" borderId="0" xfId="29" applyNumberFormat="1" applyFont="1" applyFill="1" applyAlignment="1" applyProtection="1">
      <alignment horizontal="center" vertical="center"/>
    </xf>
    <xf numFmtId="174" fontId="18" fillId="0" borderId="96" xfId="29" applyNumberFormat="1" applyFont="1" applyFill="1" applyBorder="1" applyAlignment="1" applyProtection="1">
      <alignment horizontal="center" vertical="center" wrapText="1"/>
    </xf>
    <xf numFmtId="174" fontId="18" fillId="0" borderId="64" xfId="29" applyNumberFormat="1" applyFont="1" applyFill="1" applyBorder="1" applyAlignment="1" applyProtection="1">
      <alignment horizontal="center" vertical="center" wrapText="1"/>
    </xf>
    <xf numFmtId="174" fontId="18" fillId="0" borderId="147" xfId="29" applyNumberFormat="1" applyFont="1" applyFill="1" applyBorder="1" applyAlignment="1" applyProtection="1">
      <alignment horizontal="center" vertical="center" wrapText="1"/>
    </xf>
    <xf numFmtId="174" fontId="18" fillId="0" borderId="131" xfId="29" applyNumberFormat="1" applyFont="1" applyFill="1" applyBorder="1" applyAlignment="1" applyProtection="1">
      <alignment horizontal="center" vertical="center" wrapText="1"/>
    </xf>
    <xf numFmtId="174" fontId="18" fillId="0" borderId="75" xfId="29" applyNumberFormat="1" applyFont="1" applyFill="1" applyBorder="1" applyAlignment="1" applyProtection="1">
      <alignment horizontal="center" vertical="center" wrapText="1"/>
    </xf>
    <xf numFmtId="174" fontId="36" fillId="0" borderId="0" xfId="29" applyNumberFormat="1" applyFont="1" applyFill="1" applyAlignment="1" applyProtection="1">
      <alignment horizontal="center" vertical="center" wrapText="1"/>
    </xf>
    <xf numFmtId="174" fontId="18" fillId="0" borderId="129" xfId="29" applyNumberFormat="1" applyFont="1" applyFill="1" applyBorder="1" applyAlignment="1" applyProtection="1">
      <alignment horizontal="center" vertical="center" wrapText="1"/>
    </xf>
    <xf numFmtId="174" fontId="18" fillId="0" borderId="64" xfId="29" applyNumberFormat="1" applyFont="1" applyFill="1" applyBorder="1" applyAlignment="1" applyProtection="1">
      <alignment horizontal="left" vertical="center" wrapText="1" indent="1"/>
    </xf>
    <xf numFmtId="49" fontId="18" fillId="0" borderId="130" xfId="29" applyNumberFormat="1" applyFont="1" applyFill="1" applyBorder="1" applyAlignment="1" applyProtection="1">
      <alignment horizontal="center" vertical="center" wrapText="1"/>
      <protection locked="0"/>
    </xf>
    <xf numFmtId="174" fontId="18" fillId="0" borderId="64" xfId="29" applyNumberFormat="1" applyFont="1" applyFill="1" applyBorder="1" applyAlignment="1" applyProtection="1">
      <alignment vertical="center" wrapText="1"/>
    </xf>
    <xf numFmtId="174" fontId="18" fillId="0" borderId="129" xfId="29" applyNumberFormat="1" applyFont="1" applyFill="1" applyBorder="1" applyAlignment="1" applyProtection="1">
      <alignment vertical="center" wrapText="1"/>
    </xf>
    <xf numFmtId="174" fontId="18" fillId="0" borderId="130" xfId="29" applyNumberFormat="1" applyFont="1" applyFill="1" applyBorder="1" applyAlignment="1" applyProtection="1">
      <alignment vertical="center" wrapText="1"/>
    </xf>
    <xf numFmtId="174" fontId="18" fillId="0" borderId="131" xfId="29" applyNumberFormat="1" applyFont="1" applyFill="1" applyBorder="1" applyAlignment="1" applyProtection="1">
      <alignment vertical="center" wrapText="1"/>
    </xf>
    <xf numFmtId="174" fontId="18" fillId="0" borderId="135" xfId="29" applyNumberFormat="1" applyFont="1" applyFill="1" applyBorder="1" applyAlignment="1" applyProtection="1">
      <alignment horizontal="center" vertical="center" wrapText="1"/>
    </xf>
    <xf numFmtId="174" fontId="19" fillId="0" borderId="148" xfId="29" applyNumberFormat="1" applyFont="1" applyFill="1" applyBorder="1" applyAlignment="1" applyProtection="1">
      <alignment horizontal="left" vertical="center" wrapText="1" indent="1"/>
      <protection locked="0"/>
    </xf>
    <xf numFmtId="49" fontId="14" fillId="0" borderId="136" xfId="29" applyNumberFormat="1" applyFont="1" applyFill="1" applyBorder="1" applyAlignment="1" applyProtection="1">
      <alignment horizontal="center" vertical="center" wrapText="1"/>
      <protection locked="0"/>
    </xf>
    <xf numFmtId="174" fontId="19" fillId="0" borderId="148" xfId="29" applyNumberFormat="1" applyFont="1" applyFill="1" applyBorder="1" applyAlignment="1" applyProtection="1">
      <alignment vertical="center" wrapText="1"/>
      <protection locked="0"/>
    </xf>
    <xf numFmtId="174" fontId="19" fillId="0" borderId="135" xfId="29" applyNumberFormat="1" applyFont="1" applyFill="1" applyBorder="1" applyAlignment="1" applyProtection="1">
      <alignment vertical="center" wrapText="1"/>
      <protection locked="0"/>
    </xf>
    <xf numFmtId="174" fontId="19" fillId="0" borderId="136" xfId="29" applyNumberFormat="1" applyFont="1" applyFill="1" applyBorder="1" applyAlignment="1" applyProtection="1">
      <alignment vertical="center" wrapText="1"/>
      <protection locked="0"/>
    </xf>
    <xf numFmtId="174" fontId="19" fillId="0" borderId="125" xfId="29" applyNumberFormat="1" applyFont="1" applyFill="1" applyBorder="1" applyAlignment="1" applyProtection="1">
      <alignment vertical="center" wrapText="1"/>
      <protection locked="0"/>
    </xf>
    <xf numFmtId="174" fontId="19" fillId="0" borderId="148" xfId="29" applyNumberFormat="1" applyFont="1" applyFill="1" applyBorder="1" applyAlignment="1" applyProtection="1">
      <alignment vertical="center" wrapText="1"/>
    </xf>
    <xf numFmtId="49" fontId="14" fillId="0" borderId="130" xfId="29" applyNumberFormat="1" applyFont="1" applyFill="1" applyBorder="1" applyAlignment="1" applyProtection="1">
      <alignment horizontal="center" vertical="center" wrapText="1"/>
      <protection locked="0"/>
    </xf>
    <xf numFmtId="49" fontId="14" fillId="0" borderId="136" xfId="29" applyNumberFormat="1" applyFill="1" applyBorder="1" applyAlignment="1" applyProtection="1">
      <alignment horizontal="center" vertical="center" wrapText="1"/>
      <protection locked="0"/>
    </xf>
    <xf numFmtId="49" fontId="5" fillId="0" borderId="130" xfId="29" applyNumberFormat="1" applyFont="1" applyFill="1" applyBorder="1" applyAlignment="1" applyProtection="1">
      <alignment horizontal="center" vertical="center" wrapText="1"/>
      <protection locked="0"/>
    </xf>
    <xf numFmtId="174" fontId="19" fillId="0" borderId="64" xfId="29" applyNumberFormat="1" applyFont="1" applyFill="1" applyBorder="1" applyAlignment="1" applyProtection="1">
      <alignment vertical="center" wrapText="1"/>
    </xf>
    <xf numFmtId="174" fontId="19" fillId="0" borderId="129" xfId="29" applyNumberFormat="1" applyFont="1" applyFill="1" applyBorder="1" applyAlignment="1" applyProtection="1">
      <alignment vertical="center" wrapText="1"/>
    </xf>
    <xf numFmtId="174" fontId="19" fillId="0" borderId="130" xfId="29" applyNumberFormat="1" applyFont="1" applyFill="1" applyBorder="1" applyAlignment="1" applyProtection="1">
      <alignment vertical="center" wrapText="1"/>
    </xf>
    <xf numFmtId="174" fontId="19" fillId="0" borderId="131" xfId="29" applyNumberFormat="1" applyFont="1" applyFill="1" applyBorder="1" applyAlignment="1" applyProtection="1">
      <alignment vertical="center" wrapText="1"/>
    </xf>
    <xf numFmtId="174" fontId="19" fillId="0" borderId="149" xfId="29" applyNumberFormat="1" applyFont="1" applyFill="1" applyBorder="1" applyAlignment="1" applyProtection="1">
      <alignment horizontal="left" vertical="center" wrapText="1" indent="1"/>
      <protection locked="0"/>
    </xf>
    <xf numFmtId="49" fontId="14" fillId="0" borderId="138" xfId="29" applyNumberFormat="1" applyFont="1" applyFill="1" applyBorder="1" applyAlignment="1" applyProtection="1">
      <alignment horizontal="center" vertical="center" wrapText="1"/>
      <protection locked="0"/>
    </xf>
    <xf numFmtId="174" fontId="19" fillId="0" borderId="149" xfId="29" applyNumberFormat="1" applyFont="1" applyFill="1" applyBorder="1" applyAlignment="1" applyProtection="1">
      <alignment vertical="center" wrapText="1"/>
      <protection locked="0"/>
    </xf>
    <xf numFmtId="174" fontId="19" fillId="0" borderId="137" xfId="29" applyNumberFormat="1" applyFont="1" applyFill="1" applyBorder="1" applyAlignment="1" applyProtection="1">
      <alignment vertical="center" wrapText="1"/>
      <protection locked="0"/>
    </xf>
    <xf numFmtId="174" fontId="19" fillId="0" borderId="138" xfId="29" applyNumberFormat="1" applyFont="1" applyFill="1" applyBorder="1" applyAlignment="1" applyProtection="1">
      <alignment vertical="center" wrapText="1"/>
      <protection locked="0"/>
    </xf>
    <xf numFmtId="174" fontId="19" fillId="0" borderId="139" xfId="29" applyNumberFormat="1" applyFont="1" applyFill="1" applyBorder="1" applyAlignment="1" applyProtection="1">
      <alignment vertical="center" wrapText="1"/>
      <protection locked="0"/>
    </xf>
    <xf numFmtId="174" fontId="19" fillId="0" borderId="149" xfId="29" applyNumberFormat="1" applyFont="1" applyFill="1" applyBorder="1" applyAlignment="1" applyProtection="1">
      <alignment vertical="center" wrapText="1"/>
    </xf>
    <xf numFmtId="174" fontId="19" fillId="0" borderId="150" xfId="29" applyNumberFormat="1" applyFont="1" applyFill="1" applyBorder="1" applyAlignment="1" applyProtection="1">
      <alignment horizontal="left" vertical="center" wrapText="1" indent="1"/>
      <protection locked="0"/>
    </xf>
    <xf numFmtId="49" fontId="14" fillId="0" borderId="151" xfId="29" applyNumberFormat="1" applyFont="1" applyFill="1" applyBorder="1" applyAlignment="1" applyProtection="1">
      <alignment horizontal="center" vertical="center" wrapText="1"/>
      <protection locked="0"/>
    </xf>
    <xf numFmtId="174" fontId="19" fillId="0" borderId="75" xfId="29" applyNumberFormat="1" applyFont="1" applyFill="1" applyBorder="1" applyAlignment="1" applyProtection="1">
      <alignment vertical="center" wrapText="1"/>
      <protection locked="0"/>
    </xf>
    <xf numFmtId="174" fontId="14" fillId="13" borderId="147" xfId="29" applyNumberFormat="1" applyFont="1" applyFill="1" applyBorder="1" applyAlignment="1" applyProtection="1">
      <alignment horizontal="left" vertical="center" wrapText="1" indent="2"/>
    </xf>
    <xf numFmtId="0" fontId="8" fillId="0" borderId="64" xfId="28" applyFont="1" applyBorder="1" applyAlignment="1">
      <alignment horizontal="center" wrapText="1"/>
    </xf>
    <xf numFmtId="0" fontId="7" fillId="0" borderId="64" xfId="28" applyFont="1" applyBorder="1"/>
    <xf numFmtId="0" fontId="5" fillId="0" borderId="64" xfId="28" applyFont="1" applyBorder="1" applyAlignment="1">
      <alignment horizontal="center" wrapText="1"/>
    </xf>
    <xf numFmtId="0" fontId="36" fillId="0" borderId="64" xfId="28" applyFont="1" applyFill="1" applyBorder="1" applyAlignment="1">
      <alignment horizontal="center"/>
    </xf>
    <xf numFmtId="0" fontId="5" fillId="0" borderId="64" xfId="28" applyFont="1" applyBorder="1" applyAlignment="1">
      <alignment horizontal="center"/>
    </xf>
    <xf numFmtId="0" fontId="5" fillId="0" borderId="64" xfId="28" applyFont="1" applyFill="1" applyBorder="1" applyAlignment="1">
      <alignment horizontal="center"/>
    </xf>
    <xf numFmtId="0" fontId="4" fillId="0" borderId="64" xfId="28" applyFont="1" applyBorder="1"/>
    <xf numFmtId="0" fontId="14" fillId="0" borderId="64" xfId="28" applyFont="1" applyBorder="1" applyAlignment="1">
      <alignment wrapText="1"/>
    </xf>
    <xf numFmtId="3" fontId="14" fillId="0" borderId="64" xfId="4" applyNumberFormat="1" applyFill="1" applyBorder="1" applyAlignment="1" applyProtection="1"/>
    <xf numFmtId="0" fontId="14" fillId="0" borderId="64" xfId="29" applyFont="1" applyBorder="1" applyAlignment="1">
      <alignment wrapText="1"/>
    </xf>
    <xf numFmtId="0" fontId="14" fillId="0" borderId="64" xfId="29" applyBorder="1" applyAlignment="1">
      <alignment wrapText="1"/>
    </xf>
    <xf numFmtId="0" fontId="4" fillId="0" borderId="0" xfId="28" applyFont="1" applyBorder="1"/>
    <xf numFmtId="3" fontId="14" fillId="0" borderId="0" xfId="4" applyNumberFormat="1" applyFill="1" applyBorder="1" applyAlignment="1" applyProtection="1"/>
    <xf numFmtId="3" fontId="14" fillId="0" borderId="0" xfId="29" applyNumberFormat="1" applyFill="1"/>
    <xf numFmtId="3" fontId="4" fillId="0" borderId="0" xfId="0" applyNumberFormat="1" applyFont="1" applyFill="1" applyAlignment="1">
      <alignment vertical="center" wrapText="1"/>
    </xf>
    <xf numFmtId="3" fontId="7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3" fontId="0" fillId="0" borderId="0" xfId="0" applyNumberFormat="1" applyFill="1" applyAlignment="1">
      <alignment vertical="center" wrapText="1"/>
    </xf>
    <xf numFmtId="3" fontId="7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vertical="center" wrapText="1"/>
    </xf>
    <xf numFmtId="3" fontId="3" fillId="0" borderId="0" xfId="0" applyNumberFormat="1" applyFont="1" applyFill="1" applyAlignment="1">
      <alignment vertical="center" wrapText="1"/>
    </xf>
    <xf numFmtId="3" fontId="9" fillId="0" borderId="0" xfId="0" applyNumberFormat="1" applyFont="1" applyFill="1" applyAlignment="1">
      <alignment vertical="center" wrapText="1"/>
    </xf>
    <xf numFmtId="3" fontId="11" fillId="0" borderId="0" xfId="26" applyNumberFormat="1" applyFill="1"/>
    <xf numFmtId="3" fontId="19" fillId="0" borderId="0" xfId="26" applyNumberFormat="1" applyFont="1" applyFill="1"/>
    <xf numFmtId="3" fontId="50" fillId="0" borderId="0" xfId="26" applyNumberFormat="1" applyFont="1" applyFill="1"/>
    <xf numFmtId="3" fontId="14" fillId="0" borderId="0" xfId="26" applyNumberFormat="1" applyFont="1" applyFill="1"/>
    <xf numFmtId="49" fontId="19" fillId="0" borderId="152" xfId="27" applyNumberFormat="1" applyFont="1" applyFill="1" applyBorder="1" applyAlignment="1" applyProtection="1">
      <alignment horizontal="left" vertical="center" wrapText="1" indent="1"/>
    </xf>
    <xf numFmtId="49" fontId="19" fillId="0" borderId="153" xfId="27" applyNumberFormat="1" applyFont="1" applyFill="1" applyBorder="1" applyAlignment="1" applyProtection="1">
      <alignment horizontal="left" vertical="center" wrapText="1" indent="1"/>
    </xf>
    <xf numFmtId="49" fontId="19" fillId="0" borderId="154" xfId="27" applyNumberFormat="1" applyFont="1" applyFill="1" applyBorder="1" applyAlignment="1" applyProtection="1">
      <alignment horizontal="left" vertical="center" wrapText="1" indent="1"/>
    </xf>
    <xf numFmtId="49" fontId="19" fillId="0" borderId="155" xfId="27" applyNumberFormat="1" applyFont="1" applyFill="1" applyBorder="1" applyAlignment="1" applyProtection="1">
      <alignment horizontal="left" vertical="center" wrapText="1" indent="1"/>
    </xf>
    <xf numFmtId="49" fontId="41" fillId="0" borderId="156" xfId="27" applyNumberFormat="1" applyFont="1" applyFill="1" applyBorder="1" applyAlignment="1" applyProtection="1">
      <alignment horizontal="left" vertical="center" wrapText="1" indent="1"/>
    </xf>
    <xf numFmtId="0" fontId="18" fillId="0" borderId="72" xfId="27" applyFont="1" applyFill="1" applyBorder="1" applyAlignment="1" applyProtection="1">
      <alignment horizontal="left" vertical="center" wrapText="1" indent="1"/>
    </xf>
    <xf numFmtId="49" fontId="19" fillId="0" borderId="85" xfId="27" applyNumberFormat="1" applyFont="1" applyFill="1" applyBorder="1" applyAlignment="1" applyProtection="1">
      <alignment horizontal="left" vertical="center" wrapText="1" indent="1"/>
    </xf>
    <xf numFmtId="49" fontId="41" fillId="0" borderId="153" xfId="27" applyNumberFormat="1" applyFont="1" applyFill="1" applyBorder="1" applyAlignment="1" applyProtection="1">
      <alignment horizontal="left" vertical="center" wrapText="1" indent="1"/>
    </xf>
    <xf numFmtId="49" fontId="41" fillId="0" borderId="154" xfId="27" applyNumberFormat="1" applyFont="1" applyFill="1" applyBorder="1" applyAlignment="1" applyProtection="1">
      <alignment horizontal="left" vertical="center" wrapText="1" indent="1"/>
    </xf>
    <xf numFmtId="49" fontId="24" fillId="0" borderId="153" xfId="27" applyNumberFormat="1" applyFont="1" applyFill="1" applyBorder="1" applyAlignment="1" applyProtection="1">
      <alignment horizontal="left" vertical="center" wrapText="1" indent="1"/>
    </xf>
    <xf numFmtId="49" fontId="18" fillId="0" borderId="157" xfId="27" applyNumberFormat="1" applyFont="1" applyFill="1" applyBorder="1" applyAlignment="1" applyProtection="1">
      <alignment horizontal="left" vertical="center" wrapText="1" indent="1"/>
    </xf>
    <xf numFmtId="49" fontId="24" fillId="0" borderId="48" xfId="27" applyNumberFormat="1" applyFont="1" applyFill="1" applyBorder="1" applyAlignment="1" applyProtection="1">
      <alignment horizontal="left" vertical="center" wrapText="1" indent="1"/>
    </xf>
    <xf numFmtId="0" fontId="18" fillId="0" borderId="158" xfId="27" applyFont="1" applyFill="1" applyBorder="1" applyAlignment="1" applyProtection="1">
      <alignment horizontal="center" vertical="center" wrapText="1"/>
    </xf>
    <xf numFmtId="0" fontId="18" fillId="0" borderId="158" xfId="27" applyFont="1" applyFill="1" applyBorder="1" applyAlignment="1" applyProtection="1">
      <alignment horizontal="left" vertical="center" wrapText="1"/>
    </xf>
    <xf numFmtId="3" fontId="18" fillId="0" borderId="77" xfId="27" applyNumberFormat="1" applyFont="1" applyFill="1" applyBorder="1" applyAlignment="1" applyProtection="1">
      <alignment horizontal="right" vertical="center" wrapText="1"/>
    </xf>
    <xf numFmtId="0" fontId="18" fillId="0" borderId="158" xfId="27" applyFont="1" applyFill="1" applyBorder="1" applyAlignment="1" applyProtection="1">
      <alignment horizontal="left" vertical="center" wrapText="1" indent="1"/>
    </xf>
    <xf numFmtId="0" fontId="22" fillId="0" borderId="159" xfId="22" applyFont="1" applyBorder="1" applyAlignment="1" applyProtection="1">
      <alignment horizontal="left" wrapText="1" indent="1"/>
    </xf>
    <xf numFmtId="0" fontId="22" fillId="0" borderId="160" xfId="22" applyFont="1" applyBorder="1" applyAlignment="1" applyProtection="1">
      <alignment horizontal="left" wrapText="1" indent="1"/>
    </xf>
    <xf numFmtId="0" fontId="22" fillId="0" borderId="161" xfId="0" applyFont="1" applyBorder="1" applyAlignment="1" applyProtection="1">
      <alignment horizontal="left" wrapText="1" indent="1"/>
    </xf>
    <xf numFmtId="0" fontId="22" fillId="0" borderId="162" xfId="22" applyFont="1" applyBorder="1" applyAlignment="1" applyProtection="1">
      <alignment horizontal="left" wrapText="1" indent="1"/>
    </xf>
    <xf numFmtId="0" fontId="23" fillId="0" borderId="163" xfId="22" applyFont="1" applyBorder="1" applyAlignment="1" applyProtection="1">
      <alignment horizontal="left" vertical="center" wrapText="1" indent="1"/>
    </xf>
    <xf numFmtId="0" fontId="22" fillId="0" borderId="164" xfId="22" applyFont="1" applyBorder="1" applyAlignment="1" applyProtection="1">
      <alignment horizontal="left" wrapText="1" indent="1"/>
    </xf>
    <xf numFmtId="0" fontId="22" fillId="0" borderId="161" xfId="22" applyFont="1" applyBorder="1" applyAlignment="1" applyProtection="1">
      <alignment horizontal="left" wrapText="1" indent="1"/>
    </xf>
    <xf numFmtId="0" fontId="34" fillId="0" borderId="165" xfId="22" applyFont="1" applyBorder="1" applyAlignment="1" applyProtection="1">
      <alignment horizontal="left" wrapText="1" indent="1"/>
    </xf>
    <xf numFmtId="0" fontId="18" fillId="0" borderId="163" xfId="27" applyFont="1" applyFill="1" applyBorder="1" applyAlignment="1" applyProtection="1">
      <alignment horizontal="left" vertical="center" wrapText="1" indent="1"/>
    </xf>
    <xf numFmtId="0" fontId="22" fillId="0" borderId="166" xfId="22" applyFont="1" applyBorder="1" applyAlignment="1" applyProtection="1">
      <alignment horizontal="left" wrapText="1" indent="1"/>
    </xf>
    <xf numFmtId="0" fontId="22" fillId="0" borderId="5" xfId="22" applyFont="1" applyBorder="1" applyAlignment="1" applyProtection="1">
      <alignment horizontal="left" wrapText="1" indent="1"/>
    </xf>
    <xf numFmtId="174" fontId="19" fillId="0" borderId="78" xfId="26" applyNumberFormat="1" applyFont="1" applyFill="1" applyBorder="1" applyAlignment="1" applyProtection="1">
      <alignment horizontal="right" vertical="center" wrapText="1"/>
      <protection locked="0"/>
    </xf>
    <xf numFmtId="0" fontId="34" fillId="0" borderId="161" xfId="22" applyFont="1" applyBorder="1" applyAlignment="1" applyProtection="1">
      <alignment horizontal="left" wrapText="1" indent="1"/>
    </xf>
    <xf numFmtId="49" fontId="22" fillId="0" borderId="161" xfId="22" quotePrefix="1" applyNumberFormat="1" applyFont="1" applyBorder="1" applyAlignment="1" applyProtection="1">
      <alignment horizontal="left" wrapText="1" indent="1"/>
    </xf>
    <xf numFmtId="49" fontId="22" fillId="0" borderId="161" xfId="22" applyNumberFormat="1" applyFont="1" applyBorder="1" applyAlignment="1" applyProtection="1">
      <alignment horizontal="left" wrapText="1" indent="3"/>
    </xf>
    <xf numFmtId="49" fontId="34" fillId="0" borderId="161" xfId="22" applyNumberFormat="1" applyFont="1" applyBorder="1" applyAlignment="1" applyProtection="1">
      <alignment horizontal="left" wrapText="1" indent="3"/>
    </xf>
    <xf numFmtId="0" fontId="22" fillId="0" borderId="161" xfId="22" applyFont="1" applyBorder="1" applyAlignment="1" applyProtection="1">
      <alignment horizontal="left" wrapText="1" indent="3"/>
    </xf>
    <xf numFmtId="0" fontId="34" fillId="0" borderId="161" xfId="22" applyFont="1" applyBorder="1" applyAlignment="1" applyProtection="1">
      <alignment horizontal="left" wrapText="1" indent="3"/>
    </xf>
    <xf numFmtId="174" fontId="24" fillId="0" borderId="167" xfId="26" applyNumberFormat="1" applyFont="1" applyFill="1" applyBorder="1" applyAlignment="1" applyProtection="1">
      <alignment horizontal="right" vertical="center" wrapText="1"/>
      <protection locked="0"/>
    </xf>
    <xf numFmtId="0" fontId="34" fillId="0" borderId="166" xfId="22" applyFont="1" applyBorder="1" applyAlignment="1" applyProtection="1">
      <alignment horizontal="left" wrapText="1" indent="1"/>
    </xf>
    <xf numFmtId="0" fontId="23" fillId="0" borderId="164" xfId="22" applyFont="1" applyFill="1" applyBorder="1" applyAlignment="1" applyProtection="1">
      <alignment horizontal="left" vertical="center" wrapText="1" indent="1"/>
    </xf>
    <xf numFmtId="0" fontId="22" fillId="0" borderId="161" xfId="22" applyFont="1" applyBorder="1" applyAlignment="1" applyProtection="1">
      <alignment wrapText="1"/>
    </xf>
    <xf numFmtId="0" fontId="23" fillId="0" borderId="161" xfId="22" applyFont="1" applyBorder="1" applyAlignment="1" applyProtection="1">
      <alignment horizontal="left" vertical="center" wrapText="1" indent="1"/>
    </xf>
    <xf numFmtId="0" fontId="23" fillId="0" borderId="168" xfId="22" applyFont="1" applyBorder="1" applyAlignment="1" applyProtection="1">
      <alignment horizontal="left" wrapText="1" indent="1"/>
    </xf>
    <xf numFmtId="0" fontId="23" fillId="0" borderId="169" xfId="22" applyFont="1" applyBorder="1" applyAlignment="1" applyProtection="1">
      <alignment vertical="center" wrapText="1"/>
    </xf>
    <xf numFmtId="3" fontId="23" fillId="0" borderId="170" xfId="22" applyNumberFormat="1" applyFont="1" applyBorder="1" applyAlignment="1" applyProtection="1">
      <alignment vertical="center" wrapText="1"/>
    </xf>
    <xf numFmtId="3" fontId="42" fillId="0" borderId="170" xfId="27" applyNumberFormat="1" applyFont="1" applyFill="1" applyBorder="1" applyAlignment="1" applyProtection="1">
      <alignment horizontal="right" vertical="center" wrapText="1"/>
    </xf>
    <xf numFmtId="3" fontId="42" fillId="0" borderId="171" xfId="27" applyNumberFormat="1" applyFont="1" applyFill="1" applyBorder="1" applyAlignment="1" applyProtection="1">
      <alignment horizontal="right" vertical="center" wrapText="1"/>
    </xf>
    <xf numFmtId="174" fontId="18" fillId="0" borderId="28" xfId="27" applyNumberFormat="1" applyFont="1" applyFill="1" applyBorder="1" applyAlignment="1" applyProtection="1">
      <alignment horizontal="right" vertical="center" wrapText="1"/>
    </xf>
    <xf numFmtId="0" fontId="63" fillId="0" borderId="0" xfId="0" applyFont="1" applyBorder="1" applyAlignment="1">
      <alignment horizontal="left" vertical="top" wrapText="1"/>
    </xf>
    <xf numFmtId="3" fontId="63" fillId="0" borderId="0" xfId="0" applyNumberFormat="1" applyFont="1" applyBorder="1" applyAlignment="1">
      <alignment horizontal="right" vertical="top" wrapText="1"/>
    </xf>
    <xf numFmtId="0" fontId="77" fillId="0" borderId="1" xfId="0" applyFont="1" applyFill="1" applyBorder="1" applyAlignment="1">
      <alignment horizontal="center" vertical="top" wrapText="1"/>
    </xf>
    <xf numFmtId="0" fontId="11" fillId="0" borderId="1" xfId="33" applyFont="1" applyBorder="1"/>
    <xf numFmtId="0" fontId="11" fillId="0" borderId="0" xfId="33" applyFont="1" applyFill="1"/>
    <xf numFmtId="0" fontId="11" fillId="0" borderId="1" xfId="33" applyFont="1" applyFill="1" applyBorder="1"/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/>
    </xf>
    <xf numFmtId="174" fontId="2" fillId="0" borderId="0" xfId="0" applyNumberFormat="1" applyFont="1" applyFill="1" applyAlignment="1" applyProtection="1">
      <alignment horizontal="right" vertical="center" wrapText="1"/>
    </xf>
    <xf numFmtId="174" fontId="15" fillId="0" borderId="0" xfId="0" applyNumberFormat="1" applyFont="1" applyFill="1" applyAlignment="1" applyProtection="1">
      <alignment horizontal="right" vertical="center" wrapText="1"/>
    </xf>
    <xf numFmtId="174" fontId="11" fillId="0" borderId="0" xfId="26" applyNumberFormat="1" applyFont="1" applyFill="1" applyAlignment="1">
      <alignment horizontal="right" vertical="center"/>
    </xf>
    <xf numFmtId="0" fontId="60" fillId="0" borderId="0" xfId="21"/>
    <xf numFmtId="3" fontId="79" fillId="0" borderId="0" xfId="21" applyNumberFormat="1" applyFont="1" applyFill="1"/>
    <xf numFmtId="0" fontId="54" fillId="0" borderId="0" xfId="21" applyFont="1" applyFill="1"/>
    <xf numFmtId="3" fontId="60" fillId="0" borderId="0" xfId="21" applyNumberFormat="1" applyFill="1"/>
    <xf numFmtId="0" fontId="59" fillId="0" borderId="0" xfId="30"/>
    <xf numFmtId="174" fontId="88" fillId="0" borderId="68" xfId="26" applyNumberFormat="1" applyFont="1" applyFill="1" applyBorder="1" applyAlignment="1" applyProtection="1">
      <alignment horizontal="right" vertical="center" wrapText="1"/>
      <protection locked="0"/>
    </xf>
    <xf numFmtId="174" fontId="88" fillId="0" borderId="98" xfId="26" applyNumberFormat="1" applyFont="1" applyFill="1" applyBorder="1" applyAlignment="1" applyProtection="1">
      <alignment horizontal="right" vertical="center" wrapText="1"/>
      <protection locked="0"/>
    </xf>
    <xf numFmtId="3" fontId="49" fillId="0" borderId="0" xfId="20" applyNumberFormat="1" applyFont="1" applyAlignment="1">
      <alignment horizontal="right" vertical="top" wrapText="1"/>
    </xf>
    <xf numFmtId="0" fontId="63" fillId="0" borderId="0" xfId="20" applyFont="1" applyAlignment="1">
      <alignment horizontal="left" vertical="top" wrapText="1"/>
    </xf>
    <xf numFmtId="3" fontId="63" fillId="0" borderId="0" xfId="20" applyNumberFormat="1" applyFont="1" applyAlignment="1">
      <alignment horizontal="right" vertical="top" wrapText="1"/>
    </xf>
    <xf numFmtId="0" fontId="77" fillId="14" borderId="0" xfId="20" applyFont="1" applyFill="1" applyAlignment="1">
      <alignment horizontal="center" vertical="top" wrapText="1"/>
    </xf>
    <xf numFmtId="0" fontId="32" fillId="0" borderId="16" xfId="32" applyFont="1" applyFill="1" applyBorder="1" applyAlignment="1">
      <alignment horizontal="center" vertical="center" wrapText="1"/>
    </xf>
    <xf numFmtId="0" fontId="22" fillId="0" borderId="4" xfId="25" applyFont="1" applyFill="1" applyBorder="1" applyAlignment="1" applyProtection="1">
      <alignment horizontal="left" vertical="center" wrapText="1"/>
      <protection locked="0"/>
    </xf>
    <xf numFmtId="0" fontId="0" fillId="0" borderId="0" xfId="32" applyFont="1" applyProtection="1"/>
    <xf numFmtId="174" fontId="8" fillId="0" borderId="66" xfId="29" applyNumberFormat="1" applyFont="1" applyFill="1" applyBorder="1" applyAlignment="1" applyProtection="1">
      <alignment horizontal="center" vertical="center"/>
    </xf>
    <xf numFmtId="174" fontId="8" fillId="0" borderId="172" xfId="29" applyNumberFormat="1" applyFont="1" applyFill="1" applyBorder="1" applyAlignment="1" applyProtection="1">
      <alignment horizontal="center" vertical="center" wrapText="1"/>
    </xf>
    <xf numFmtId="174" fontId="18" fillId="0" borderId="173" xfId="29" applyNumberFormat="1" applyFont="1" applyFill="1" applyBorder="1" applyAlignment="1" applyProtection="1">
      <alignment horizontal="center" vertical="center" wrapText="1"/>
    </xf>
    <xf numFmtId="174" fontId="18" fillId="0" borderId="115" xfId="29" applyNumberFormat="1" applyFont="1" applyFill="1" applyBorder="1" applyAlignment="1" applyProtection="1">
      <alignment vertical="center" wrapText="1"/>
    </xf>
    <xf numFmtId="174" fontId="19" fillId="0" borderId="174" xfId="29" applyNumberFormat="1" applyFont="1" applyFill="1" applyBorder="1" applyAlignment="1" applyProtection="1">
      <alignment vertical="center" wrapText="1"/>
      <protection locked="0"/>
    </xf>
    <xf numFmtId="174" fontId="19" fillId="0" borderId="115" xfId="29" applyNumberFormat="1" applyFont="1" applyFill="1" applyBorder="1" applyAlignment="1" applyProtection="1">
      <alignment vertical="center" wrapText="1"/>
    </xf>
    <xf numFmtId="174" fontId="19" fillId="0" borderId="175" xfId="29" applyNumberFormat="1" applyFont="1" applyFill="1" applyBorder="1" applyAlignment="1" applyProtection="1">
      <alignment vertical="center" wrapText="1"/>
      <protection locked="0"/>
    </xf>
    <xf numFmtId="3" fontId="49" fillId="0" borderId="0" xfId="0" applyNumberFormat="1" applyFont="1"/>
    <xf numFmtId="0" fontId="82" fillId="14" borderId="0" xfId="0" applyFont="1" applyFill="1" applyAlignment="1">
      <alignment horizontal="center" vertical="top" wrapText="1"/>
    </xf>
    <xf numFmtId="0" fontId="83" fillId="0" borderId="0" xfId="0" applyFont="1" applyAlignment="1">
      <alignment horizontal="center" vertical="top" wrapText="1"/>
    </xf>
    <xf numFmtId="0" fontId="83" fillId="0" borderId="0" xfId="0" applyFont="1" applyAlignment="1">
      <alignment horizontal="left" vertical="top" wrapText="1"/>
    </xf>
    <xf numFmtId="3" fontId="83" fillId="0" borderId="0" xfId="0" applyNumberFormat="1" applyFont="1" applyAlignment="1">
      <alignment horizontal="right" vertical="top" wrapText="1"/>
    </xf>
    <xf numFmtId="3" fontId="37" fillId="0" borderId="0" xfId="32" applyNumberFormat="1" applyFont="1" applyAlignment="1">
      <alignment horizontal="right"/>
    </xf>
    <xf numFmtId="0" fontId="0" fillId="0" borderId="1" xfId="32" applyFont="1" applyBorder="1"/>
    <xf numFmtId="174" fontId="19" fillId="0" borderId="136" xfId="0" applyNumberFormat="1" applyFont="1" applyBorder="1" applyAlignment="1" applyProtection="1">
      <alignment horizontal="right" vertical="center" wrapText="1" indent="1"/>
      <protection locked="0"/>
    </xf>
    <xf numFmtId="0" fontId="49" fillId="0" borderId="0" xfId="0" applyFont="1" applyAlignment="1">
      <alignment horizontal="left" vertical="top" wrapText="1"/>
    </xf>
    <xf numFmtId="3" fontId="49" fillId="0" borderId="0" xfId="0" applyNumberFormat="1" applyFont="1" applyAlignment="1">
      <alignment horizontal="right" vertical="top" wrapText="1"/>
    </xf>
    <xf numFmtId="0" fontId="49" fillId="0" borderId="0" xfId="20" applyFont="1" applyAlignment="1">
      <alignment horizontal="left" vertical="top" wrapText="1"/>
    </xf>
    <xf numFmtId="0" fontId="63" fillId="0" borderId="0" xfId="0" applyFont="1" applyAlignment="1">
      <alignment horizontal="center" vertical="top" wrapText="1"/>
    </xf>
    <xf numFmtId="0" fontId="63" fillId="0" borderId="0" xfId="0" applyFont="1" applyAlignment="1">
      <alignment horizontal="left" vertical="top" wrapText="1"/>
    </xf>
    <xf numFmtId="3" fontId="63" fillId="0" borderId="0" xfId="0" applyNumberFormat="1" applyFont="1" applyAlignment="1">
      <alignment horizontal="right" vertical="top" wrapText="1"/>
    </xf>
    <xf numFmtId="0" fontId="49" fillId="0" borderId="0" xfId="0" applyFont="1" applyAlignment="1">
      <alignment horizontal="center" vertical="top" wrapText="1"/>
    </xf>
    <xf numFmtId="0" fontId="49" fillId="0" borderId="0" xfId="20" applyFont="1" applyAlignment="1">
      <alignment horizontal="center" vertical="top" wrapText="1"/>
    </xf>
    <xf numFmtId="0" fontId="63" fillId="0" borderId="0" xfId="20" applyFont="1" applyAlignment="1">
      <alignment horizontal="center" vertical="top" wrapText="1"/>
    </xf>
    <xf numFmtId="174" fontId="22" fillId="0" borderId="31" xfId="25" applyNumberFormat="1" applyFont="1" applyBorder="1" applyAlignment="1" applyProtection="1">
      <alignment horizontal="right" vertical="center" wrapText="1"/>
      <protection locked="0"/>
    </xf>
    <xf numFmtId="174" fontId="22" fillId="0" borderId="1" xfId="25" applyNumberFormat="1" applyFont="1" applyBorder="1" applyAlignment="1" applyProtection="1">
      <alignment horizontal="right" vertical="center" wrapText="1"/>
      <protection locked="0"/>
    </xf>
    <xf numFmtId="174" fontId="22" fillId="0" borderId="128" xfId="25" applyNumberFormat="1" applyFont="1" applyBorder="1" applyAlignment="1" applyProtection="1">
      <alignment horizontal="right" vertical="center" wrapText="1"/>
      <protection locked="0"/>
    </xf>
    <xf numFmtId="0" fontId="35" fillId="0" borderId="0" xfId="31"/>
    <xf numFmtId="0" fontId="84" fillId="0" borderId="0" xfId="31" applyFont="1" applyAlignment="1">
      <alignment horizontal="right"/>
    </xf>
    <xf numFmtId="3" fontId="85" fillId="0" borderId="1" xfId="0" applyNumberFormat="1" applyFont="1" applyBorder="1" applyAlignment="1">
      <alignment horizontal="center"/>
    </xf>
    <xf numFmtId="174" fontId="1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31" xfId="0" applyNumberFormat="1" applyFont="1" applyFill="1" applyBorder="1" applyAlignment="1" applyProtection="1">
      <alignment vertical="center" wrapText="1"/>
    </xf>
    <xf numFmtId="0" fontId="26" fillId="0" borderId="176" xfId="26" applyFont="1" applyFill="1" applyBorder="1" applyAlignment="1" applyProtection="1">
      <alignment horizontal="center" vertical="center" wrapText="1"/>
    </xf>
    <xf numFmtId="0" fontId="26" fillId="0" borderId="177" xfId="26" applyFont="1" applyFill="1" applyBorder="1" applyAlignment="1" applyProtection="1">
      <alignment horizontal="center" vertical="center" wrapText="1"/>
    </xf>
    <xf numFmtId="0" fontId="26" fillId="0" borderId="178" xfId="26" applyFont="1" applyFill="1" applyBorder="1" applyAlignment="1" applyProtection="1">
      <alignment horizontal="center" vertical="center" wrapText="1"/>
    </xf>
    <xf numFmtId="0" fontId="26" fillId="0" borderId="106" xfId="26" applyFont="1" applyFill="1" applyBorder="1" applyAlignment="1" applyProtection="1">
      <alignment horizontal="center" vertical="center" wrapText="1"/>
    </xf>
    <xf numFmtId="174" fontId="26" fillId="0" borderId="45" xfId="26" applyNumberFormat="1" applyFont="1" applyFill="1" applyBorder="1" applyAlignment="1" applyProtection="1">
      <alignment horizontal="center" vertical="center"/>
    </xf>
    <xf numFmtId="174" fontId="26" fillId="0" borderId="46" xfId="26" applyNumberFormat="1" applyFont="1" applyFill="1" applyBorder="1" applyAlignment="1" applyProtection="1">
      <alignment horizontal="center" vertical="center"/>
    </xf>
    <xf numFmtId="174" fontId="26" fillId="0" borderId="47" xfId="26" applyNumberFormat="1" applyFont="1" applyFill="1" applyBorder="1" applyAlignment="1" applyProtection="1">
      <alignment horizontal="center" vertical="center"/>
    </xf>
    <xf numFmtId="0" fontId="8" fillId="0" borderId="178" xfId="26" applyFont="1" applyFill="1" applyBorder="1" applyAlignment="1" applyProtection="1">
      <alignment horizontal="center" vertical="center" wrapText="1"/>
    </xf>
    <xf numFmtId="0" fontId="8" fillId="0" borderId="106" xfId="26" applyFont="1" applyFill="1" applyBorder="1" applyAlignment="1" applyProtection="1">
      <alignment horizontal="center" vertical="center" wrapText="1"/>
    </xf>
    <xf numFmtId="0" fontId="8" fillId="0" borderId="176" xfId="26" applyFont="1" applyFill="1" applyBorder="1" applyAlignment="1" applyProtection="1">
      <alignment horizontal="center" vertical="center" wrapText="1"/>
    </xf>
    <xf numFmtId="0" fontId="8" fillId="0" borderId="177" xfId="26" applyFont="1" applyFill="1" applyBorder="1" applyAlignment="1" applyProtection="1">
      <alignment horizontal="center" vertical="center" wrapText="1"/>
    </xf>
    <xf numFmtId="174" fontId="16" fillId="0" borderId="0" xfId="0" applyNumberFormat="1" applyFont="1" applyFill="1" applyAlignment="1" applyProtection="1">
      <alignment horizontal="center" textRotation="180" wrapText="1"/>
    </xf>
    <xf numFmtId="174" fontId="16" fillId="0" borderId="0" xfId="0" applyNumberFormat="1" applyFont="1" applyFill="1" applyAlignment="1" applyProtection="1">
      <alignment horizontal="center" textRotation="180" wrapText="1"/>
      <protection locked="0"/>
    </xf>
    <xf numFmtId="0" fontId="28" fillId="0" borderId="0" xfId="25" applyFont="1" applyFill="1" applyAlignment="1" applyProtection="1">
      <alignment horizontal="left"/>
    </xf>
    <xf numFmtId="0" fontId="37" fillId="0" borderId="0" xfId="25" applyFont="1" applyFill="1" applyBorder="1" applyAlignment="1" applyProtection="1">
      <alignment horizontal="right"/>
    </xf>
    <xf numFmtId="0" fontId="8" fillId="10" borderId="45" xfId="0" applyFont="1" applyFill="1" applyBorder="1" applyAlignment="1" applyProtection="1">
      <alignment horizontal="center" vertical="center"/>
    </xf>
    <xf numFmtId="0" fontId="8" fillId="10" borderId="46" xfId="0" applyFont="1" applyFill="1" applyBorder="1" applyAlignment="1" applyProtection="1">
      <alignment horizontal="center" vertical="center"/>
    </xf>
    <xf numFmtId="0" fontId="8" fillId="10" borderId="47" xfId="0" applyFont="1" applyFill="1" applyBorder="1" applyAlignment="1" applyProtection="1">
      <alignment horizontal="center" vertical="center"/>
    </xf>
    <xf numFmtId="0" fontId="8" fillId="0" borderId="51" xfId="0" applyFont="1" applyFill="1" applyBorder="1" applyAlignment="1" applyProtection="1">
      <alignment horizontal="center" vertical="center"/>
    </xf>
    <xf numFmtId="0" fontId="8" fillId="0" borderId="179" xfId="0" applyFont="1" applyFill="1" applyBorder="1" applyAlignment="1" applyProtection="1">
      <alignment horizontal="center" vertical="center"/>
    </xf>
    <xf numFmtId="0" fontId="8" fillId="0" borderId="112" xfId="0" applyFont="1" applyFill="1" applyBorder="1" applyAlignment="1" applyProtection="1">
      <alignment horizontal="center" vertical="center"/>
    </xf>
    <xf numFmtId="0" fontId="8" fillId="0" borderId="51" xfId="0" applyFont="1" applyFill="1" applyBorder="1" applyAlignment="1" applyProtection="1">
      <alignment horizontal="center" vertical="center"/>
      <protection locked="0"/>
    </xf>
    <xf numFmtId="0" fontId="8" fillId="0" borderId="179" xfId="0" quotePrefix="1" applyFont="1" applyFill="1" applyBorder="1" applyAlignment="1" applyProtection="1">
      <alignment horizontal="center" vertical="center"/>
      <protection locked="0"/>
    </xf>
    <xf numFmtId="0" fontId="8" fillId="0" borderId="112" xfId="0" quotePrefix="1" applyFont="1" applyFill="1" applyBorder="1" applyAlignment="1" applyProtection="1">
      <alignment horizontal="center" vertical="center"/>
      <protection locked="0"/>
    </xf>
    <xf numFmtId="0" fontId="8" fillId="10" borderId="45" xfId="0" applyFont="1" applyFill="1" applyBorder="1" applyAlignment="1" applyProtection="1">
      <alignment horizontal="center" vertical="center"/>
      <protection locked="0"/>
    </xf>
    <xf numFmtId="0" fontId="8" fillId="10" borderId="46" xfId="0" applyFont="1" applyFill="1" applyBorder="1" applyAlignment="1" applyProtection="1">
      <alignment horizontal="center" vertical="center"/>
      <protection locked="0"/>
    </xf>
    <xf numFmtId="0" fontId="8" fillId="10" borderId="47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</xf>
    <xf numFmtId="0" fontId="8" fillId="10" borderId="57" xfId="0" applyFont="1" applyFill="1" applyBorder="1" applyAlignment="1" applyProtection="1">
      <alignment horizontal="center" vertical="center"/>
      <protection locked="0"/>
    </xf>
    <xf numFmtId="0" fontId="30" fillId="0" borderId="0" xfId="22" applyFont="1" applyAlignment="1">
      <alignment horizontal="center"/>
    </xf>
    <xf numFmtId="0" fontId="8" fillId="0" borderId="48" xfId="22" applyFont="1" applyFill="1" applyBorder="1" applyAlignment="1" applyProtection="1">
      <alignment horizontal="center" vertical="center" wrapText="1"/>
    </xf>
    <xf numFmtId="0" fontId="8" fillId="0" borderId="39" xfId="22" applyFont="1" applyFill="1" applyBorder="1" applyAlignment="1" applyProtection="1">
      <alignment horizontal="center" vertical="center" wrapText="1"/>
    </xf>
    <xf numFmtId="0" fontId="8" fillId="0" borderId="11" xfId="22" applyFont="1" applyFill="1" applyBorder="1" applyAlignment="1" applyProtection="1">
      <alignment horizontal="center" vertical="center" wrapText="1"/>
    </xf>
    <xf numFmtId="0" fontId="8" fillId="0" borderId="14" xfId="22" applyFont="1" applyFill="1" applyBorder="1" applyAlignment="1" applyProtection="1">
      <alignment horizontal="center" vertical="center" wrapText="1"/>
    </xf>
    <xf numFmtId="0" fontId="28" fillId="12" borderId="7" xfId="22" applyFont="1" applyFill="1" applyBorder="1" applyAlignment="1" applyProtection="1">
      <alignment horizontal="center" vertical="center" wrapText="1"/>
    </xf>
    <xf numFmtId="0" fontId="28" fillId="12" borderId="24" xfId="22" applyFont="1" applyFill="1" applyBorder="1" applyAlignment="1" applyProtection="1">
      <alignment horizontal="center" vertical="center" wrapText="1"/>
    </xf>
    <xf numFmtId="0" fontId="78" fillId="0" borderId="1" xfId="0" applyFont="1" applyFill="1" applyBorder="1" applyAlignment="1">
      <alignment horizontal="center" vertical="top" wrapText="1"/>
    </xf>
    <xf numFmtId="0" fontId="28" fillId="0" borderId="1" xfId="0" applyFont="1" applyFill="1" applyBorder="1"/>
    <xf numFmtId="0" fontId="77" fillId="14" borderId="0" xfId="20" applyFont="1" applyFill="1" applyAlignment="1">
      <alignment horizontal="center" vertical="top" wrapText="1"/>
    </xf>
    <xf numFmtId="0" fontId="60" fillId="0" borderId="0" xfId="20"/>
    <xf numFmtId="0" fontId="82" fillId="14" borderId="0" xfId="0" applyFont="1" applyFill="1" applyAlignment="1">
      <alignment horizontal="center" vertical="top" wrapText="1"/>
    </xf>
    <xf numFmtId="0" fontId="0" fillId="0" borderId="0" xfId="0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178" xfId="27" applyFont="1" applyFill="1" applyBorder="1" applyAlignment="1" applyProtection="1">
      <alignment horizontal="center" vertical="center" wrapText="1"/>
    </xf>
    <xf numFmtId="0" fontId="8" fillId="0" borderId="106" xfId="27" applyFont="1" applyFill="1" applyBorder="1" applyAlignment="1" applyProtection="1">
      <alignment horizontal="center" vertical="center" wrapText="1"/>
    </xf>
    <xf numFmtId="0" fontId="8" fillId="0" borderId="9" xfId="27" applyFont="1" applyFill="1" applyBorder="1" applyAlignment="1" applyProtection="1">
      <alignment horizontal="center" vertical="center" wrapText="1"/>
    </xf>
    <xf numFmtId="0" fontId="8" fillId="0" borderId="37" xfId="27" applyFont="1" applyFill="1" applyBorder="1" applyAlignment="1" applyProtection="1">
      <alignment horizontal="center" vertical="center" wrapText="1"/>
    </xf>
    <xf numFmtId="174" fontId="26" fillId="0" borderId="45" xfId="27" applyNumberFormat="1" applyFont="1" applyFill="1" applyBorder="1" applyAlignment="1" applyProtection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174" fontId="8" fillId="0" borderId="45" xfId="27" applyNumberFormat="1" applyFont="1" applyFill="1" applyBorder="1" applyAlignment="1" applyProtection="1">
      <alignment horizontal="center" vertical="center"/>
    </xf>
    <xf numFmtId="174" fontId="8" fillId="0" borderId="46" xfId="27" applyNumberFormat="1" applyFont="1" applyFill="1" applyBorder="1" applyAlignment="1" applyProtection="1">
      <alignment horizontal="center" vertical="center"/>
    </xf>
    <xf numFmtId="174" fontId="8" fillId="0" borderId="47" xfId="27" applyNumberFormat="1" applyFont="1" applyFill="1" applyBorder="1" applyAlignment="1" applyProtection="1">
      <alignment horizontal="center" vertical="center"/>
    </xf>
    <xf numFmtId="174" fontId="8" fillId="0" borderId="11" xfId="0" applyNumberFormat="1" applyFont="1" applyFill="1" applyBorder="1" applyAlignment="1" applyProtection="1">
      <alignment horizontal="center" vertical="center" wrapText="1"/>
    </xf>
    <xf numFmtId="174" fontId="8" fillId="0" borderId="14" xfId="0" applyNumberFormat="1" applyFont="1" applyFill="1" applyBorder="1" applyAlignment="1" applyProtection="1">
      <alignment horizontal="center" vertical="center" wrapText="1"/>
    </xf>
    <xf numFmtId="174" fontId="8" fillId="0" borderId="23" xfId="0" applyNumberFormat="1" applyFont="1" applyFill="1" applyBorder="1" applyAlignment="1">
      <alignment horizontal="center" vertical="center" wrapText="1"/>
    </xf>
    <xf numFmtId="174" fontId="8" fillId="0" borderId="15" xfId="0" applyNumberFormat="1" applyFont="1" applyFill="1" applyBorder="1" applyAlignment="1">
      <alignment horizontal="center" vertical="center" wrapText="1"/>
    </xf>
    <xf numFmtId="0" fontId="20" fillId="0" borderId="0" xfId="32" applyFont="1" applyAlignment="1">
      <alignment horizontal="center"/>
    </xf>
    <xf numFmtId="0" fontId="39" fillId="0" borderId="0" xfId="31" applyFont="1" applyAlignment="1">
      <alignment horizontal="center" vertical="center" wrapText="1"/>
    </xf>
    <xf numFmtId="3" fontId="49" fillId="0" borderId="0" xfId="0" applyNumberFormat="1" applyFont="1" applyAlignment="1">
      <alignment horizontal="center" vertical="top" wrapText="1"/>
    </xf>
    <xf numFmtId="0" fontId="87" fillId="0" borderId="180" xfId="24" applyFont="1" applyBorder="1" applyAlignment="1">
      <alignment horizontal="left" vertical="center" wrapText="1"/>
    </xf>
    <xf numFmtId="49" fontId="87" fillId="0" borderId="181" xfId="0" applyNumberFormat="1" applyFont="1" applyBorder="1" applyAlignment="1">
      <alignment horizontal="right" vertical="center"/>
    </xf>
    <xf numFmtId="49" fontId="87" fillId="0" borderId="182" xfId="0" applyNumberFormat="1" applyFont="1" applyBorder="1" applyAlignment="1">
      <alignment horizontal="right" vertical="center"/>
    </xf>
    <xf numFmtId="3" fontId="49" fillId="0" borderId="183" xfId="0" applyNumberFormat="1" applyFont="1" applyBorder="1" applyAlignment="1">
      <alignment horizontal="center"/>
    </xf>
    <xf numFmtId="3" fontId="49" fillId="0" borderId="184" xfId="0" applyNumberFormat="1" applyFont="1" applyBorder="1" applyAlignment="1">
      <alignment horizontal="center"/>
    </xf>
    <xf numFmtId="3" fontId="49" fillId="0" borderId="185" xfId="0" applyNumberFormat="1" applyFont="1" applyBorder="1" applyAlignment="1">
      <alignment horizontal="center"/>
    </xf>
    <xf numFmtId="0" fontId="60" fillId="0" borderId="121" xfId="21" applyBorder="1" applyAlignment="1">
      <alignment horizontal="center"/>
    </xf>
    <xf numFmtId="0" fontId="7" fillId="0" borderId="0" xfId="29" applyFont="1" applyFill="1" applyBorder="1" applyAlignment="1">
      <alignment horizontal="center" wrapText="1"/>
    </xf>
    <xf numFmtId="0" fontId="7" fillId="0" borderId="0" xfId="29" applyFont="1" applyFill="1" applyBorder="1" applyAlignment="1" applyProtection="1">
      <alignment horizontal="left"/>
      <protection locked="0"/>
    </xf>
    <xf numFmtId="0" fontId="4" fillId="0" borderId="0" xfId="29" applyFont="1" applyFill="1" applyBorder="1" applyAlignment="1" applyProtection="1">
      <alignment horizontal="left"/>
      <protection locked="0"/>
    </xf>
    <xf numFmtId="174" fontId="36" fillId="0" borderId="0" xfId="28" applyNumberFormat="1" applyFont="1" applyFill="1" applyBorder="1" applyAlignment="1" applyProtection="1">
      <alignment horizontal="center" vertical="center" wrapText="1"/>
    </xf>
    <xf numFmtId="0" fontId="75" fillId="0" borderId="0" xfId="29" applyFont="1" applyFill="1" applyBorder="1" applyAlignment="1" applyProtection="1">
      <alignment horizontal="right"/>
    </xf>
    <xf numFmtId="0" fontId="40" fillId="0" borderId="0" xfId="29" applyFont="1" applyFill="1" applyBorder="1" applyAlignment="1" applyProtection="1">
      <alignment horizontal="right"/>
    </xf>
    <xf numFmtId="0" fontId="5" fillId="0" borderId="186" xfId="28" applyFont="1" applyFill="1" applyBorder="1" applyAlignment="1">
      <alignment horizontal="center" vertical="center" wrapText="1"/>
    </xf>
    <xf numFmtId="0" fontId="5" fillId="0" borderId="187" xfId="28" applyFont="1" applyFill="1" applyBorder="1" applyAlignment="1">
      <alignment horizontal="center" vertical="center" wrapText="1"/>
    </xf>
    <xf numFmtId="0" fontId="5" fillId="0" borderId="141" xfId="28" applyFont="1" applyFill="1" applyBorder="1" applyAlignment="1">
      <alignment horizontal="center" vertical="center" wrapText="1"/>
    </xf>
    <xf numFmtId="0" fontId="5" fillId="0" borderId="143" xfId="28" applyFont="1" applyFill="1" applyBorder="1" applyAlignment="1">
      <alignment horizontal="center" vertical="center" wrapText="1"/>
    </xf>
    <xf numFmtId="174" fontId="8" fillId="0" borderId="64" xfId="29" applyNumberFormat="1" applyFont="1" applyFill="1" applyBorder="1" applyAlignment="1" applyProtection="1">
      <alignment horizontal="left" vertical="center" wrapText="1" indent="2"/>
    </xf>
    <xf numFmtId="174" fontId="7" fillId="0" borderId="0" xfId="29" applyNumberFormat="1" applyFont="1" applyFill="1" applyBorder="1" applyAlignment="1" applyProtection="1">
      <alignment horizontal="center" vertical="center" wrapText="1"/>
    </xf>
    <xf numFmtId="174" fontId="8" fillId="0" borderId="64" xfId="29" applyNumberFormat="1" applyFont="1" applyFill="1" applyBorder="1" applyAlignment="1" applyProtection="1">
      <alignment horizontal="center" vertical="center" wrapText="1"/>
    </xf>
    <xf numFmtId="174" fontId="8" fillId="0" borderId="64" xfId="29" applyNumberFormat="1" applyFont="1" applyFill="1" applyBorder="1" applyAlignment="1" applyProtection="1">
      <alignment horizontal="center" vertical="center"/>
    </xf>
    <xf numFmtId="174" fontId="8" fillId="0" borderId="188" xfId="29" applyNumberFormat="1" applyFont="1" applyFill="1" applyBorder="1" applyAlignment="1" applyProtection="1">
      <alignment horizontal="center" vertical="center"/>
    </xf>
    <xf numFmtId="0" fontId="7" fillId="0" borderId="0" xfId="28" applyFont="1" applyBorder="1" applyAlignment="1">
      <alignment wrapText="1"/>
    </xf>
    <xf numFmtId="0" fontId="4" fillId="0" borderId="64" xfId="28" applyFont="1" applyBorder="1"/>
    <xf numFmtId="0" fontId="16" fillId="0" borderId="0" xfId="28" applyFont="1" applyBorder="1" applyAlignment="1">
      <alignment wrapText="1"/>
    </xf>
  </cellXfs>
  <cellStyles count="35">
    <cellStyle name="Ezres" xfId="1" builtinId="3"/>
    <cellStyle name="Ezres 2" xfId="2"/>
    <cellStyle name="Ezres 3" xfId="3"/>
    <cellStyle name="Ezres_Másolat eredetije2017. évi ktgv.telj." xfId="4"/>
    <cellStyle name="Ezres_zárszám.tábla 2014. (1)" xfId="5"/>
    <cellStyle name="Hiperhivatkozás" xfId="6"/>
    <cellStyle name="Jelölőszín (1)" xfId="7"/>
    <cellStyle name="Jelölőszín (2)" xfId="8"/>
    <cellStyle name="Jelölőszín (3)" xfId="9"/>
    <cellStyle name="Jelölőszín (4)" xfId="10"/>
    <cellStyle name="Jelölőszín (5)" xfId="11"/>
    <cellStyle name="Jelölőszín (6)" xfId="12"/>
    <cellStyle name="Már látott hiperhivatkozás" xfId="13"/>
    <cellStyle name="Normál" xfId="0" builtinId="0"/>
    <cellStyle name="Normál 2" xfId="14"/>
    <cellStyle name="Normál 2 2" xfId="15"/>
    <cellStyle name="Normál 2 2 2" xfId="16"/>
    <cellStyle name="Normál 2 3" xfId="17"/>
    <cellStyle name="Normál 3" xfId="18"/>
    <cellStyle name="Normál 4" xfId="19"/>
    <cellStyle name="Normál 5" xfId="20"/>
    <cellStyle name="Normál_BEFESZK 2013.12.31" xfId="21"/>
    <cellStyle name="Normál_hiányzó z..tábla 2014. (1)" xfId="22"/>
    <cellStyle name="Normal_KARSZJ3" xfId="23"/>
    <cellStyle name="Normal_KTRSZJ" xfId="24"/>
    <cellStyle name="Normál_KVIREND" xfId="25"/>
    <cellStyle name="Normál_KVRENMUNKA" xfId="26"/>
    <cellStyle name="Normál_KVRENMUNKA_hiányzó z..tábla 2014. (1)" xfId="27"/>
    <cellStyle name="Normál_KVRENMUNKA_Másolat eredetije2017. évi ktgv.telj." xfId="28"/>
    <cellStyle name="Normál_Másolat eredetije2017. évi ktgv.telj." xfId="29"/>
    <cellStyle name="Normál_Tárgyi eszköz 2018" xfId="30"/>
    <cellStyle name="Normál_VAGYONKIM" xfId="31"/>
    <cellStyle name="Normál_zárszám.tábla 2014. (1)" xfId="32"/>
    <cellStyle name="Normál_zárszám.tábla 2015." xfId="33"/>
    <cellStyle name="Százalék_zárszám.tábla 2014. (1)" xfId="34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ISTRS~1/LOCALS~1/Temp/normat&#237;va/2009.%20j&#250;lius.p&#243;t/Derecske-L&#233;tav&#233;rtesi,900064,tkt,2009.08.12%20jav&#237;t&#225;s%20szakszolg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00B050"/>
  </sheetPr>
  <dimension ref="A1:L145"/>
  <sheetViews>
    <sheetView view="pageLayout" workbookViewId="0">
      <selection activeCell="B3" sqref="B3:B4"/>
    </sheetView>
  </sheetViews>
  <sheetFormatPr defaultRowHeight="15.75"/>
  <cols>
    <col min="1" max="1" width="9.5" style="148" customWidth="1"/>
    <col min="2" max="2" width="62.83203125" style="148" customWidth="1"/>
    <col min="3" max="3" width="15.1640625" style="149" customWidth="1"/>
    <col min="4" max="4" width="15.83203125" style="149" customWidth="1"/>
    <col min="5" max="5" width="14.6640625" style="149" customWidth="1"/>
    <col min="6" max="6" width="10.83203125" style="546" customWidth="1"/>
    <col min="7" max="16384" width="9.33203125" style="22"/>
  </cols>
  <sheetData>
    <row r="1" spans="1:6" ht="15.95" customHeight="1">
      <c r="A1" s="625" t="s">
        <v>550</v>
      </c>
      <c r="B1" s="625"/>
      <c r="C1" s="625"/>
      <c r="D1" s="625"/>
      <c r="E1" s="625"/>
      <c r="F1" s="626"/>
    </row>
    <row r="2" spans="1:6" ht="15.95" customHeight="1" thickBot="1">
      <c r="A2" s="152" t="s">
        <v>69</v>
      </c>
      <c r="B2" s="152"/>
      <c r="C2" s="627"/>
      <c r="D2" s="627"/>
      <c r="E2" s="627" t="s">
        <v>572</v>
      </c>
      <c r="F2" s="626"/>
    </row>
    <row r="3" spans="1:6" ht="15.95" customHeight="1" thickBot="1">
      <c r="A3" s="1318" t="s">
        <v>293</v>
      </c>
      <c r="B3" s="1316" t="s">
        <v>72</v>
      </c>
      <c r="C3" s="1320" t="s">
        <v>659</v>
      </c>
      <c r="D3" s="1321"/>
      <c r="E3" s="1322"/>
      <c r="F3" s="628"/>
    </row>
    <row r="4" spans="1:6" ht="38.1" customHeight="1" thickBot="1">
      <c r="A4" s="1319"/>
      <c r="B4" s="1317"/>
      <c r="C4" s="629" t="s">
        <v>73</v>
      </c>
      <c r="D4" s="629" t="s">
        <v>74</v>
      </c>
      <c r="E4" s="630" t="s">
        <v>75</v>
      </c>
      <c r="F4" s="631" t="s">
        <v>587</v>
      </c>
    </row>
    <row r="5" spans="1:6" s="23" customFormat="1" ht="12" customHeight="1" thickBot="1">
      <c r="A5" s="632">
        <v>1</v>
      </c>
      <c r="B5" s="633">
        <v>2</v>
      </c>
      <c r="C5" s="634">
        <v>3</v>
      </c>
      <c r="D5" s="635">
        <v>4</v>
      </c>
      <c r="E5" s="636">
        <v>5</v>
      </c>
      <c r="F5" s="637">
        <v>6</v>
      </c>
    </row>
    <row r="6" spans="1:6" s="23" customFormat="1" ht="12" customHeight="1" thickBot="1">
      <c r="A6" s="632" t="s">
        <v>76</v>
      </c>
      <c r="B6" s="638" t="s">
        <v>467</v>
      </c>
      <c r="C6" s="639">
        <f>SUM(C14+C7)</f>
        <v>39862643</v>
      </c>
      <c r="D6" s="639">
        <f>SUM(D14+D7)</f>
        <v>52459157</v>
      </c>
      <c r="E6" s="640">
        <f>SUM(E14+E7)</f>
        <v>49431262</v>
      </c>
      <c r="F6" s="549">
        <f t="shared" ref="F6:F14" si="0">E6/D6*100</f>
        <v>94.22809062677085</v>
      </c>
    </row>
    <row r="7" spans="1:6" s="1" customFormat="1" ht="12" customHeight="1" thickBot="1">
      <c r="A7" s="451" t="s">
        <v>468</v>
      </c>
      <c r="B7" s="372" t="s">
        <v>375</v>
      </c>
      <c r="C7" s="368">
        <f>SUM(C8:C13)</f>
        <v>16646991</v>
      </c>
      <c r="D7" s="368">
        <f>SUM(D8:D13)</f>
        <v>27389047</v>
      </c>
      <c r="E7" s="535">
        <f>SUM(E8:E13)</f>
        <v>27380980</v>
      </c>
      <c r="F7" s="549">
        <f t="shared" si="0"/>
        <v>99.970546620333295</v>
      </c>
    </row>
    <row r="8" spans="1:6" s="1" customFormat="1" ht="12" customHeight="1">
      <c r="A8" s="345" t="s">
        <v>294</v>
      </c>
      <c r="B8" s="346" t="s">
        <v>295</v>
      </c>
      <c r="C8" s="447" t="s">
        <v>592</v>
      </c>
      <c r="D8" s="447">
        <v>79665</v>
      </c>
      <c r="E8" s="447">
        <v>71598</v>
      </c>
      <c r="F8" s="547">
        <f t="shared" si="0"/>
        <v>89.873846733195251</v>
      </c>
    </row>
    <row r="9" spans="1:6" s="1" customFormat="1" ht="12" customHeight="1">
      <c r="A9" s="348" t="s">
        <v>296</v>
      </c>
      <c r="B9" s="349" t="s">
        <v>376</v>
      </c>
      <c r="C9" s="350">
        <v>12166850</v>
      </c>
      <c r="D9" s="350">
        <v>13029980</v>
      </c>
      <c r="E9" s="350">
        <v>13029980</v>
      </c>
      <c r="F9" s="547">
        <f t="shared" si="0"/>
        <v>100</v>
      </c>
    </row>
    <row r="10" spans="1:6" s="1" customFormat="1" ht="21.75" customHeight="1">
      <c r="A10" s="348" t="s">
        <v>297</v>
      </c>
      <c r="B10" s="349" t="s">
        <v>298</v>
      </c>
      <c r="C10" s="350">
        <v>2680141</v>
      </c>
      <c r="D10" s="350">
        <v>2013068</v>
      </c>
      <c r="E10" s="350">
        <v>2013068</v>
      </c>
      <c r="F10" s="547">
        <f t="shared" si="0"/>
        <v>100</v>
      </c>
    </row>
    <row r="11" spans="1:6" s="1" customFormat="1" ht="12" customHeight="1">
      <c r="A11" s="348" t="s">
        <v>299</v>
      </c>
      <c r="B11" s="349" t="s">
        <v>300</v>
      </c>
      <c r="C11" s="350">
        <v>1800000</v>
      </c>
      <c r="D11" s="350">
        <v>2093690</v>
      </c>
      <c r="E11" s="350">
        <v>2093690</v>
      </c>
      <c r="F11" s="547">
        <f t="shared" si="0"/>
        <v>100</v>
      </c>
    </row>
    <row r="12" spans="1:6" s="1" customFormat="1" ht="12" customHeight="1">
      <c r="A12" s="348" t="s">
        <v>301</v>
      </c>
      <c r="B12" s="349" t="s">
        <v>569</v>
      </c>
      <c r="C12" s="350"/>
      <c r="D12" s="350">
        <v>10172644</v>
      </c>
      <c r="E12" s="350">
        <v>10172644</v>
      </c>
      <c r="F12" s="547">
        <f t="shared" si="0"/>
        <v>100</v>
      </c>
    </row>
    <row r="13" spans="1:6" s="1" customFormat="1" ht="12" customHeight="1" thickBot="1">
      <c r="A13" s="358" t="s">
        <v>302</v>
      </c>
      <c r="B13" s="359" t="s">
        <v>570</v>
      </c>
      <c r="C13" s="360"/>
      <c r="D13" s="449"/>
      <c r="E13" s="537"/>
      <c r="F13" s="547"/>
    </row>
    <row r="14" spans="1:6" s="1" customFormat="1" ht="12" customHeight="1" thickBot="1">
      <c r="A14" s="452" t="s">
        <v>591</v>
      </c>
      <c r="B14" s="365" t="s">
        <v>383</v>
      </c>
      <c r="C14" s="472">
        <f>SUM(C15:C19)</f>
        <v>23215652</v>
      </c>
      <c r="D14" s="472">
        <f>SUM(D15:D19)</f>
        <v>25070110</v>
      </c>
      <c r="E14" s="517">
        <f>SUM(E15:E19)</f>
        <v>22050282</v>
      </c>
      <c r="F14" s="550">
        <f t="shared" si="0"/>
        <v>87.954468488570654</v>
      </c>
    </row>
    <row r="15" spans="1:6" s="1" customFormat="1" ht="12" customHeight="1">
      <c r="A15" s="361" t="s">
        <v>303</v>
      </c>
      <c r="B15" s="362" t="s">
        <v>304</v>
      </c>
      <c r="C15" s="363"/>
      <c r="D15" s="363"/>
      <c r="E15" s="538"/>
      <c r="F15" s="547"/>
    </row>
    <row r="16" spans="1:6" s="1" customFormat="1" ht="12" customHeight="1">
      <c r="A16" s="348" t="s">
        <v>305</v>
      </c>
      <c r="B16" s="349" t="s">
        <v>379</v>
      </c>
      <c r="C16" s="350"/>
      <c r="D16" s="350"/>
      <c r="E16" s="536"/>
      <c r="F16" s="545"/>
    </row>
    <row r="17" spans="1:6" s="1" customFormat="1" ht="12" customHeight="1">
      <c r="A17" s="348" t="s">
        <v>306</v>
      </c>
      <c r="B17" s="349" t="s">
        <v>380</v>
      </c>
      <c r="C17" s="350"/>
      <c r="D17" s="350"/>
      <c r="E17" s="536"/>
      <c r="F17" s="545"/>
    </row>
    <row r="18" spans="1:6" s="1" customFormat="1" ht="12" customHeight="1">
      <c r="A18" s="348" t="s">
        <v>307</v>
      </c>
      <c r="B18" s="349" t="s">
        <v>381</v>
      </c>
      <c r="C18" s="350"/>
      <c r="D18" s="350"/>
      <c r="E18" s="536"/>
      <c r="F18" s="545"/>
    </row>
    <row r="19" spans="1:6" s="1" customFormat="1" ht="12" customHeight="1">
      <c r="A19" s="348" t="s">
        <v>308</v>
      </c>
      <c r="B19" s="349" t="s">
        <v>382</v>
      </c>
      <c r="C19" s="350">
        <v>23215652</v>
      </c>
      <c r="D19" s="350">
        <v>25070110</v>
      </c>
      <c r="E19" s="536">
        <v>22050282</v>
      </c>
      <c r="F19" s="545">
        <f>E19/D19*100</f>
        <v>87.954468488570654</v>
      </c>
    </row>
    <row r="20" spans="1:6" s="379" customFormat="1" ht="12" customHeight="1" thickBot="1">
      <c r="A20" s="397" t="s">
        <v>308</v>
      </c>
      <c r="B20" s="398" t="s">
        <v>440</v>
      </c>
      <c r="C20" s="399"/>
      <c r="D20" s="399"/>
      <c r="E20" s="539"/>
      <c r="F20" s="548"/>
    </row>
    <row r="21" spans="1:6" s="1" customFormat="1" ht="12" customHeight="1" thickBot="1">
      <c r="A21" s="364" t="s">
        <v>78</v>
      </c>
      <c r="B21" s="375" t="s">
        <v>384</v>
      </c>
      <c r="C21" s="472">
        <f>SUM(C22:C26)</f>
        <v>0</v>
      </c>
      <c r="D21" s="472">
        <f>SUM(D22:D26)</f>
        <v>0</v>
      </c>
      <c r="E21" s="517">
        <f>SUM(E22:E26)</f>
        <v>0</v>
      </c>
      <c r="F21" s="550"/>
    </row>
    <row r="22" spans="1:6" s="1" customFormat="1" ht="12" customHeight="1">
      <c r="A22" s="361" t="s">
        <v>309</v>
      </c>
      <c r="B22" s="362" t="s">
        <v>310</v>
      </c>
      <c r="C22" s="374"/>
      <c r="D22" s="386">
        <v>0</v>
      </c>
      <c r="E22" s="540">
        <v>0</v>
      </c>
      <c r="F22" s="547"/>
    </row>
    <row r="23" spans="1:6" s="1" customFormat="1" ht="12" customHeight="1">
      <c r="A23" s="348" t="s">
        <v>311</v>
      </c>
      <c r="B23" s="349" t="s">
        <v>385</v>
      </c>
      <c r="C23" s="351"/>
      <c r="D23" s="351"/>
      <c r="E23" s="503"/>
      <c r="F23" s="545"/>
    </row>
    <row r="24" spans="1:6" s="1" customFormat="1" ht="12" customHeight="1">
      <c r="A24" s="348" t="s">
        <v>312</v>
      </c>
      <c r="B24" s="463" t="s">
        <v>386</v>
      </c>
      <c r="C24" s="350"/>
      <c r="D24" s="350"/>
      <c r="E24" s="502"/>
      <c r="F24" s="545"/>
    </row>
    <row r="25" spans="1:6" s="1" customFormat="1" ht="12" customHeight="1">
      <c r="A25" s="358" t="s">
        <v>313</v>
      </c>
      <c r="B25" s="464" t="s">
        <v>387</v>
      </c>
      <c r="C25" s="373"/>
      <c r="D25" s="373"/>
      <c r="E25" s="570"/>
      <c r="F25" s="545"/>
    </row>
    <row r="26" spans="1:6" s="1" customFormat="1" ht="12" customHeight="1">
      <c r="A26" s="396" t="s">
        <v>314</v>
      </c>
      <c r="B26" s="395" t="s">
        <v>388</v>
      </c>
      <c r="C26" s="166">
        <v>0</v>
      </c>
      <c r="D26" s="166"/>
      <c r="E26" s="619"/>
      <c r="F26" s="545"/>
    </row>
    <row r="27" spans="1:6" s="379" customFormat="1" ht="12.75" customHeight="1" thickBot="1">
      <c r="A27" s="397" t="s">
        <v>314</v>
      </c>
      <c r="B27" s="398" t="s">
        <v>440</v>
      </c>
      <c r="C27" s="399"/>
      <c r="D27" s="399"/>
      <c r="E27" s="539">
        <v>0</v>
      </c>
      <c r="F27" s="548"/>
    </row>
    <row r="28" spans="1:6" s="1" customFormat="1" ht="12" customHeight="1" thickBot="1">
      <c r="A28" s="364" t="s">
        <v>79</v>
      </c>
      <c r="B28" s="375" t="s">
        <v>395</v>
      </c>
      <c r="C28" s="472">
        <f>SUM(C30+C32+C37+C35)</f>
        <v>27900000</v>
      </c>
      <c r="D28" s="472">
        <f>SUM(D30+D32+D37+D35)</f>
        <v>18309140</v>
      </c>
      <c r="E28" s="517">
        <f>SUM(E30+E32+E37+E35)</f>
        <v>10226251</v>
      </c>
      <c r="F28" s="550">
        <f>E28/D28*100</f>
        <v>55.853256897920936</v>
      </c>
    </row>
    <row r="29" spans="1:6" s="1" customFormat="1" ht="12" customHeight="1">
      <c r="A29" s="361" t="s">
        <v>315</v>
      </c>
      <c r="B29" s="362" t="s">
        <v>316</v>
      </c>
      <c r="C29" s="1275">
        <v>26500000</v>
      </c>
      <c r="D29" s="1275">
        <v>18309140</v>
      </c>
      <c r="E29" s="1276">
        <v>10226251</v>
      </c>
      <c r="F29" s="547">
        <f>E29/D29*100</f>
        <v>55.853256897920936</v>
      </c>
    </row>
    <row r="30" spans="1:6" s="1" customFormat="1" ht="12" customHeight="1">
      <c r="A30" s="348" t="s">
        <v>317</v>
      </c>
      <c r="B30" s="349" t="s">
        <v>318</v>
      </c>
      <c r="C30" s="454">
        <v>500000</v>
      </c>
      <c r="D30" s="454">
        <v>500000</v>
      </c>
      <c r="E30" s="542">
        <v>573315</v>
      </c>
      <c r="F30" s="547">
        <f t="shared" ref="F30:F37" si="1">E30/D30*100</f>
        <v>114.66300000000001</v>
      </c>
    </row>
    <row r="31" spans="1:6" s="379" customFormat="1" ht="12" customHeight="1">
      <c r="A31" s="376" t="s">
        <v>317</v>
      </c>
      <c r="B31" s="377" t="s">
        <v>389</v>
      </c>
      <c r="C31" s="378">
        <v>500000</v>
      </c>
      <c r="D31" s="378">
        <v>500000</v>
      </c>
      <c r="E31" s="543">
        <v>573315</v>
      </c>
      <c r="F31" s="547">
        <f t="shared" si="1"/>
        <v>114.66300000000001</v>
      </c>
    </row>
    <row r="32" spans="1:6" s="1" customFormat="1" ht="12" customHeight="1">
      <c r="A32" s="348" t="s">
        <v>392</v>
      </c>
      <c r="B32" s="380" t="s">
        <v>393</v>
      </c>
      <c r="C32" s="454">
        <v>26000000</v>
      </c>
      <c r="D32" s="454">
        <v>17709140</v>
      </c>
      <c r="E32" s="542">
        <v>9567417</v>
      </c>
      <c r="F32" s="547">
        <f t="shared" si="1"/>
        <v>54.025305576668316</v>
      </c>
    </row>
    <row r="33" spans="1:12" s="1" customFormat="1" ht="12" customHeight="1">
      <c r="A33" s="348" t="s">
        <v>319</v>
      </c>
      <c r="B33" s="381" t="s">
        <v>394</v>
      </c>
      <c r="C33" s="353">
        <v>26000000</v>
      </c>
      <c r="D33" s="353">
        <v>17709140</v>
      </c>
      <c r="E33" s="502">
        <v>9567417</v>
      </c>
      <c r="F33" s="547">
        <f t="shared" si="1"/>
        <v>54.025305576668316</v>
      </c>
    </row>
    <row r="34" spans="1:12" s="379" customFormat="1" ht="12" customHeight="1">
      <c r="A34" s="376" t="s">
        <v>319</v>
      </c>
      <c r="B34" s="382" t="s">
        <v>390</v>
      </c>
      <c r="C34" s="378">
        <v>26000000</v>
      </c>
      <c r="D34" s="378">
        <v>17709140</v>
      </c>
      <c r="E34" s="543">
        <v>9567417</v>
      </c>
      <c r="F34" s="547">
        <f t="shared" si="1"/>
        <v>54.025305576668316</v>
      </c>
    </row>
    <row r="35" spans="1:12" s="1" customFormat="1" ht="12" customHeight="1">
      <c r="A35" s="348" t="s">
        <v>320</v>
      </c>
      <c r="B35" s="383" t="s">
        <v>321</v>
      </c>
      <c r="C35" s="351">
        <v>1300000</v>
      </c>
      <c r="D35" s="351">
        <v>0</v>
      </c>
      <c r="E35" s="541">
        <v>0</v>
      </c>
      <c r="F35" s="547"/>
    </row>
    <row r="36" spans="1:12" s="1" customFormat="1" ht="12" customHeight="1">
      <c r="A36" s="348" t="s">
        <v>322</v>
      </c>
      <c r="B36" s="383" t="s">
        <v>323</v>
      </c>
      <c r="C36" s="355"/>
      <c r="D36" s="355"/>
      <c r="E36" s="503"/>
      <c r="F36" s="547"/>
    </row>
    <row r="37" spans="1:12" s="1" customFormat="1" ht="12" customHeight="1" thickBot="1">
      <c r="A37" s="358" t="s">
        <v>324</v>
      </c>
      <c r="B37" s="359" t="s">
        <v>325</v>
      </c>
      <c r="C37" s="389">
        <v>100000</v>
      </c>
      <c r="D37" s="389">
        <v>100000</v>
      </c>
      <c r="E37" s="544">
        <v>85519</v>
      </c>
      <c r="F37" s="547">
        <f t="shared" si="1"/>
        <v>85.519000000000005</v>
      </c>
    </row>
    <row r="38" spans="1:12" s="1" customFormat="1" ht="12" customHeight="1" thickBot="1">
      <c r="A38" s="364" t="s">
        <v>80</v>
      </c>
      <c r="B38" s="375" t="s">
        <v>396</v>
      </c>
      <c r="C38" s="472">
        <f>SUM(C39:C48)</f>
        <v>1331870</v>
      </c>
      <c r="D38" s="472">
        <f>SUM(D39:D49)</f>
        <v>1420946</v>
      </c>
      <c r="E38" s="517">
        <f>SUM(E39:E49)</f>
        <v>1289918</v>
      </c>
      <c r="F38" s="620">
        <f>E38/D38*100</f>
        <v>90.778819181024474</v>
      </c>
    </row>
    <row r="39" spans="1:12" s="1" customFormat="1" ht="12" customHeight="1">
      <c r="A39" s="361" t="s">
        <v>326</v>
      </c>
      <c r="B39" s="362" t="s">
        <v>327</v>
      </c>
      <c r="C39" s="386" t="s">
        <v>592</v>
      </c>
      <c r="D39" s="386"/>
      <c r="E39" s="540"/>
      <c r="F39" s="547"/>
    </row>
    <row r="40" spans="1:12" s="1" customFormat="1" ht="12" customHeight="1">
      <c r="A40" s="348" t="s">
        <v>328</v>
      </c>
      <c r="B40" s="349" t="s">
        <v>329</v>
      </c>
      <c r="C40" s="353">
        <v>961573</v>
      </c>
      <c r="D40" s="353">
        <v>961573</v>
      </c>
      <c r="E40" s="502">
        <v>949943</v>
      </c>
      <c r="F40" s="547">
        <f>E40/D40*100</f>
        <v>98.790523444397877</v>
      </c>
    </row>
    <row r="41" spans="1:12" s="1" customFormat="1" ht="12" customHeight="1">
      <c r="A41" s="348" t="s">
        <v>330</v>
      </c>
      <c r="B41" s="349" t="s">
        <v>331</v>
      </c>
      <c r="C41" s="353"/>
      <c r="D41" s="353"/>
      <c r="E41" s="502">
        <v>74105</v>
      </c>
      <c r="F41" s="547"/>
      <c r="L41" s="1" t="s">
        <v>658</v>
      </c>
    </row>
    <row r="42" spans="1:12" s="1" customFormat="1" ht="12" customHeight="1">
      <c r="A42" s="348" t="s">
        <v>332</v>
      </c>
      <c r="B42" s="349" t="s">
        <v>333</v>
      </c>
      <c r="C42" s="354"/>
      <c r="D42" s="354"/>
      <c r="E42" s="621"/>
      <c r="F42" s="547"/>
    </row>
    <row r="43" spans="1:12" s="1" customFormat="1" ht="12" customHeight="1">
      <c r="A43" s="348" t="s">
        <v>334</v>
      </c>
      <c r="B43" s="349" t="s">
        <v>335</v>
      </c>
      <c r="C43" s="353">
        <v>258795</v>
      </c>
      <c r="D43" s="353">
        <v>258795</v>
      </c>
      <c r="E43" s="502">
        <v>120975</v>
      </c>
      <c r="F43" s="547">
        <f>E43/D43*100</f>
        <v>46.74549353735582</v>
      </c>
    </row>
    <row r="44" spans="1:12" s="1" customFormat="1" ht="12" customHeight="1">
      <c r="A44" s="348" t="s">
        <v>336</v>
      </c>
      <c r="B44" s="349" t="s">
        <v>337</v>
      </c>
      <c r="C44" s="353">
        <v>111502</v>
      </c>
      <c r="D44" s="353">
        <v>111502</v>
      </c>
      <c r="E44" s="502">
        <v>79040</v>
      </c>
      <c r="F44" s="547">
        <f>E44/D44*100</f>
        <v>70.886620867787116</v>
      </c>
    </row>
    <row r="45" spans="1:12" s="1" customFormat="1" ht="12" customHeight="1">
      <c r="A45" s="348" t="s">
        <v>338</v>
      </c>
      <c r="B45" s="349" t="s">
        <v>339</v>
      </c>
      <c r="C45" s="353"/>
      <c r="D45" s="353">
        <v>7000</v>
      </c>
      <c r="E45" s="502"/>
      <c r="F45" s="547">
        <f>E45/D45*100</f>
        <v>0</v>
      </c>
    </row>
    <row r="46" spans="1:12" s="1" customFormat="1" ht="12" customHeight="1">
      <c r="A46" s="348" t="s">
        <v>340</v>
      </c>
      <c r="B46" s="349" t="s">
        <v>341</v>
      </c>
      <c r="C46" s="353"/>
      <c r="D46" s="353">
        <v>0</v>
      </c>
      <c r="E46" s="502">
        <v>10</v>
      </c>
      <c r="F46" s="547"/>
    </row>
    <row r="47" spans="1:12" s="1" customFormat="1" ht="12" customHeight="1">
      <c r="A47" s="348" t="s">
        <v>342</v>
      </c>
      <c r="B47" s="349" t="s">
        <v>343</v>
      </c>
      <c r="C47" s="353"/>
      <c r="D47" s="353"/>
      <c r="E47" s="502"/>
      <c r="F47" s="547"/>
    </row>
    <row r="48" spans="1:12" s="1" customFormat="1" ht="12" customHeight="1">
      <c r="A48" s="531" t="s">
        <v>344</v>
      </c>
      <c r="B48" s="532" t="s">
        <v>571</v>
      </c>
      <c r="C48" s="533"/>
      <c r="D48" s="533"/>
      <c r="E48" s="622"/>
      <c r="F48" s="547"/>
    </row>
    <row r="49" spans="1:6" s="1" customFormat="1" ht="12" customHeight="1" thickBot="1">
      <c r="A49" s="527" t="s">
        <v>575</v>
      </c>
      <c r="B49" s="528" t="s">
        <v>576</v>
      </c>
      <c r="C49" s="529"/>
      <c r="D49" s="529">
        <v>82076</v>
      </c>
      <c r="E49" s="623">
        <v>65845</v>
      </c>
      <c r="F49" s="547">
        <f>E49/D49*100</f>
        <v>80.224426141624832</v>
      </c>
    </row>
    <row r="50" spans="1:6" s="1" customFormat="1" ht="12" customHeight="1" thickBot="1">
      <c r="A50" s="364" t="s">
        <v>81</v>
      </c>
      <c r="B50" s="375" t="s">
        <v>397</v>
      </c>
      <c r="C50" s="366">
        <f>SUM(C51:C55)</f>
        <v>0</v>
      </c>
      <c r="D50" s="366">
        <f>SUM(D51:D55)</f>
        <v>0</v>
      </c>
      <c r="E50" s="517">
        <f>SUM(E51:E55)</f>
        <v>0</v>
      </c>
      <c r="F50" s="620"/>
    </row>
    <row r="51" spans="1:6" s="1" customFormat="1" ht="12" customHeight="1">
      <c r="A51" s="361" t="s">
        <v>347</v>
      </c>
      <c r="B51" s="362" t="s">
        <v>348</v>
      </c>
      <c r="C51" s="388"/>
      <c r="D51" s="388"/>
      <c r="E51" s="641"/>
      <c r="F51" s="547"/>
    </row>
    <row r="52" spans="1:6" s="1" customFormat="1" ht="12" customHeight="1">
      <c r="A52" s="348" t="s">
        <v>349</v>
      </c>
      <c r="B52" s="349" t="s">
        <v>350</v>
      </c>
      <c r="C52" s="353"/>
      <c r="D52" s="353"/>
      <c r="E52" s="502"/>
      <c r="F52" s="545"/>
    </row>
    <row r="53" spans="1:6" s="1" customFormat="1" ht="12" customHeight="1">
      <c r="A53" s="348" t="s">
        <v>351</v>
      </c>
      <c r="B53" s="349" t="s">
        <v>352</v>
      </c>
      <c r="C53" s="353"/>
      <c r="D53" s="353"/>
      <c r="E53" s="502"/>
      <c r="F53" s="545"/>
    </row>
    <row r="54" spans="1:6" s="1" customFormat="1" ht="12" customHeight="1">
      <c r="A54" s="348" t="s">
        <v>353</v>
      </c>
      <c r="B54" s="349" t="s">
        <v>354</v>
      </c>
      <c r="C54" s="353"/>
      <c r="D54" s="353"/>
      <c r="E54" s="502"/>
      <c r="F54" s="545"/>
    </row>
    <row r="55" spans="1:6" s="1" customFormat="1" ht="13.5" thickBot="1">
      <c r="A55" s="358" t="s">
        <v>355</v>
      </c>
      <c r="B55" s="359" t="s">
        <v>356</v>
      </c>
      <c r="C55" s="389"/>
      <c r="D55" s="389"/>
      <c r="E55" s="570"/>
      <c r="F55" s="624"/>
    </row>
    <row r="56" spans="1:6" s="1" customFormat="1" ht="12" customHeight="1" thickBot="1">
      <c r="A56" s="364" t="s">
        <v>82</v>
      </c>
      <c r="B56" s="375" t="s">
        <v>403</v>
      </c>
      <c r="C56" s="391">
        <f>SUM(C57:C59)</f>
        <v>0</v>
      </c>
      <c r="D56" s="479">
        <f>SUM(D57:D59)</f>
        <v>0</v>
      </c>
      <c r="E56" s="642">
        <f>SUM(E57:E59)</f>
        <v>0</v>
      </c>
      <c r="F56" s="550"/>
    </row>
    <row r="57" spans="1:6" s="1" customFormat="1" ht="12" customHeight="1">
      <c r="A57" s="361" t="s">
        <v>357</v>
      </c>
      <c r="B57" s="362" t="s">
        <v>398</v>
      </c>
      <c r="C57" s="390"/>
      <c r="D57" s="390"/>
      <c r="E57" s="643"/>
      <c r="F57" s="547"/>
    </row>
    <row r="58" spans="1:6" s="1" customFormat="1" ht="12" customHeight="1">
      <c r="A58" s="348" t="s">
        <v>400</v>
      </c>
      <c r="B58" s="349" t="s">
        <v>399</v>
      </c>
      <c r="C58" s="354"/>
      <c r="D58" s="354"/>
      <c r="E58" s="621"/>
      <c r="F58" s="545"/>
    </row>
    <row r="59" spans="1:6" s="1" customFormat="1" ht="12" customHeight="1">
      <c r="A59" s="348" t="s">
        <v>589</v>
      </c>
      <c r="B59" s="349" t="s">
        <v>358</v>
      </c>
      <c r="C59" s="353"/>
      <c r="D59" s="353"/>
      <c r="E59" s="502"/>
      <c r="F59" s="545"/>
    </row>
    <row r="60" spans="1:6" s="379" customFormat="1" ht="12" customHeight="1" thickBot="1">
      <c r="A60" s="392" t="s">
        <v>589</v>
      </c>
      <c r="B60" s="393" t="s">
        <v>402</v>
      </c>
      <c r="C60" s="394"/>
      <c r="D60" s="394"/>
      <c r="E60" s="644"/>
      <c r="F60" s="548"/>
    </row>
    <row r="61" spans="1:6" s="1" customFormat="1" ht="12" customHeight="1" thickBot="1">
      <c r="A61" s="364" t="s">
        <v>83</v>
      </c>
      <c r="B61" s="365" t="s">
        <v>409</v>
      </c>
      <c r="C61" s="387">
        <f>SUM(C62:C64)</f>
        <v>0</v>
      </c>
      <c r="D61" s="472">
        <f>SUM(D62:D64)</f>
        <v>0</v>
      </c>
      <c r="E61" s="517">
        <f>SUM(E62:E64)</f>
        <v>0</v>
      </c>
      <c r="F61" s="550"/>
    </row>
    <row r="62" spans="1:6" s="1" customFormat="1" ht="12" customHeight="1">
      <c r="A62" s="361" t="s">
        <v>359</v>
      </c>
      <c r="B62" s="362" t="s">
        <v>404</v>
      </c>
      <c r="C62" s="386"/>
      <c r="D62" s="386"/>
      <c r="E62" s="540"/>
      <c r="F62" s="547"/>
    </row>
    <row r="63" spans="1:6" s="1" customFormat="1" ht="12" customHeight="1">
      <c r="A63" s="348" t="s">
        <v>406</v>
      </c>
      <c r="B63" s="349" t="s">
        <v>405</v>
      </c>
      <c r="C63" s="353"/>
      <c r="D63" s="353"/>
      <c r="E63" s="502"/>
      <c r="F63" s="545"/>
    </row>
    <row r="64" spans="1:6" s="1" customFormat="1" ht="12" customHeight="1">
      <c r="A64" s="348" t="s">
        <v>555</v>
      </c>
      <c r="B64" s="349" t="s">
        <v>360</v>
      </c>
      <c r="C64" s="354"/>
      <c r="D64" s="515"/>
      <c r="E64" s="645"/>
      <c r="F64" s="545"/>
    </row>
    <row r="65" spans="1:6" s="379" customFormat="1" ht="12" customHeight="1" thickBot="1">
      <c r="A65" s="392" t="s">
        <v>555</v>
      </c>
      <c r="B65" s="393" t="s">
        <v>565</v>
      </c>
      <c r="C65" s="394"/>
      <c r="D65" s="394"/>
      <c r="E65" s="644"/>
      <c r="F65" s="548"/>
    </row>
    <row r="66" spans="1:6" s="1" customFormat="1" ht="12" customHeight="1" thickBot="1">
      <c r="A66" s="364" t="s">
        <v>103</v>
      </c>
      <c r="B66" s="375" t="s">
        <v>410</v>
      </c>
      <c r="C66" s="472">
        <f>SUM(C7+C14+C21+C28+C38+C50+C56+C61)</f>
        <v>69094513</v>
      </c>
      <c r="D66" s="472">
        <f>SUM(D7+D14+D21+D28+D38+D50+D56+D61)</f>
        <v>72189243</v>
      </c>
      <c r="E66" s="517">
        <f>SUM(E7+E14+E21+E28+E38+E50+E56+E61)</f>
        <v>60947431</v>
      </c>
      <c r="F66" s="550">
        <f>E66/D66*100</f>
        <v>84.427303109412023</v>
      </c>
    </row>
    <row r="67" spans="1:6" s="1" customFormat="1" ht="12" customHeight="1">
      <c r="A67" s="401" t="s">
        <v>412</v>
      </c>
      <c r="B67" s="400" t="s">
        <v>361</v>
      </c>
      <c r="C67" s="374"/>
      <c r="D67" s="386"/>
      <c r="E67" s="540"/>
      <c r="F67" s="547"/>
    </row>
    <row r="68" spans="1:6" s="1" customFormat="1" ht="12" customHeight="1">
      <c r="A68" s="348" t="s">
        <v>362</v>
      </c>
      <c r="B68" s="349" t="s">
        <v>363</v>
      </c>
      <c r="C68" s="353"/>
      <c r="D68" s="353"/>
      <c r="E68" s="502"/>
      <c r="F68" s="545"/>
    </row>
    <row r="69" spans="1:6" s="1" customFormat="1" ht="12" customHeight="1">
      <c r="A69" s="348" t="s">
        <v>364</v>
      </c>
      <c r="B69" s="349" t="s">
        <v>365</v>
      </c>
      <c r="C69" s="353"/>
      <c r="D69" s="353"/>
      <c r="E69" s="502"/>
      <c r="F69" s="545"/>
    </row>
    <row r="70" spans="1:6" s="1" customFormat="1" ht="12" customHeight="1">
      <c r="A70" s="348" t="s">
        <v>366</v>
      </c>
      <c r="B70" s="356" t="s">
        <v>367</v>
      </c>
      <c r="C70" s="355"/>
      <c r="D70" s="355"/>
      <c r="E70" s="503"/>
      <c r="F70" s="545"/>
    </row>
    <row r="71" spans="1:6" s="1" customFormat="1" ht="12" customHeight="1">
      <c r="A71" s="401" t="s">
        <v>413</v>
      </c>
      <c r="B71" s="352" t="s">
        <v>368</v>
      </c>
      <c r="C71" s="357"/>
      <c r="D71" s="357"/>
      <c r="E71" s="504"/>
      <c r="F71" s="545"/>
    </row>
    <row r="72" spans="1:6" s="1" customFormat="1" ht="12" customHeight="1">
      <c r="A72" s="401" t="s">
        <v>414</v>
      </c>
      <c r="B72" s="352" t="s">
        <v>369</v>
      </c>
      <c r="C72" s="456">
        <v>49875000</v>
      </c>
      <c r="D72" s="456">
        <v>49918030</v>
      </c>
      <c r="E72" s="456">
        <v>48043403</v>
      </c>
      <c r="F72" s="545">
        <f>E72/D72*100</f>
        <v>96.244589379829293</v>
      </c>
    </row>
    <row r="73" spans="1:6" s="1" customFormat="1" ht="12" customHeight="1">
      <c r="A73" s="348" t="s">
        <v>370</v>
      </c>
      <c r="B73" s="349" t="s">
        <v>371</v>
      </c>
      <c r="C73" s="456">
        <v>49875000</v>
      </c>
      <c r="D73" s="456">
        <v>49918030</v>
      </c>
      <c r="E73" s="456">
        <v>48043403</v>
      </c>
      <c r="F73" s="545">
        <f>E73/D73*100</f>
        <v>96.244589379829293</v>
      </c>
    </row>
    <row r="74" spans="1:6" s="1" customFormat="1" ht="12" customHeight="1">
      <c r="A74" s="348" t="s">
        <v>372</v>
      </c>
      <c r="B74" s="349" t="s">
        <v>373</v>
      </c>
      <c r="C74" s="357"/>
      <c r="D74" s="456"/>
      <c r="E74" s="505"/>
      <c r="F74" s="545"/>
    </row>
    <row r="75" spans="1:6" s="1" customFormat="1" ht="12" customHeight="1" thickBot="1">
      <c r="A75" s="459" t="s">
        <v>472</v>
      </c>
      <c r="B75" s="460" t="s">
        <v>473</v>
      </c>
      <c r="C75" s="458">
        <v>800000</v>
      </c>
      <c r="D75" s="458">
        <v>2667600</v>
      </c>
      <c r="E75" s="488">
        <v>3029754</v>
      </c>
      <c r="F75" s="545">
        <f>E75/D75*100</f>
        <v>113.57602339181287</v>
      </c>
    </row>
    <row r="76" spans="1:6" s="1" customFormat="1" ht="12" customHeight="1" thickBot="1">
      <c r="A76" s="404" t="s">
        <v>415</v>
      </c>
      <c r="B76" s="492" t="s">
        <v>416</v>
      </c>
      <c r="C76" s="171">
        <f>SUM(C67+C71+C72+C75)</f>
        <v>50675000</v>
      </c>
      <c r="D76" s="171">
        <f>SUM(D67+D71+D72+D75)</f>
        <v>52585630</v>
      </c>
      <c r="E76" s="646">
        <f>SUM(E67+E71+E72+E75)</f>
        <v>51073157</v>
      </c>
      <c r="F76" s="550">
        <f>E76/D76*100</f>
        <v>97.123790282630438</v>
      </c>
    </row>
    <row r="77" spans="1:6" s="1" customFormat="1" ht="12" customHeight="1" thickBot="1">
      <c r="A77" s="404" t="s">
        <v>432</v>
      </c>
      <c r="B77" s="492" t="s">
        <v>417</v>
      </c>
      <c r="C77" s="171"/>
      <c r="D77" s="171"/>
      <c r="E77" s="646"/>
      <c r="F77" s="620"/>
    </row>
    <row r="78" spans="1:6" s="1" customFormat="1" ht="12" customHeight="1" thickBot="1">
      <c r="A78" s="404" t="s">
        <v>433</v>
      </c>
      <c r="B78" s="492" t="s">
        <v>418</v>
      </c>
      <c r="C78" s="171"/>
      <c r="D78" s="171"/>
      <c r="E78" s="646"/>
      <c r="F78" s="620"/>
    </row>
    <row r="79" spans="1:6" s="1" customFormat="1" ht="12" customHeight="1" thickBot="1">
      <c r="A79" s="404" t="s">
        <v>84</v>
      </c>
      <c r="B79" s="493" t="s">
        <v>411</v>
      </c>
      <c r="C79" s="171">
        <f>SUM(C76:C78)</f>
        <v>50675000</v>
      </c>
      <c r="D79" s="171">
        <f>SUM(D76:D78)</f>
        <v>52585630</v>
      </c>
      <c r="E79" s="646">
        <f>SUM(E76:E78)</f>
        <v>51073157</v>
      </c>
      <c r="F79" s="550">
        <f>E79/D79*100</f>
        <v>97.123790282630438</v>
      </c>
    </row>
    <row r="80" spans="1:6" s="1" customFormat="1" ht="26.25" customHeight="1" thickBot="1">
      <c r="A80" s="404" t="s">
        <v>85</v>
      </c>
      <c r="B80" s="409" t="s">
        <v>434</v>
      </c>
      <c r="C80" s="569">
        <f>SUM(C66+C79)</f>
        <v>119769513</v>
      </c>
      <c r="D80" s="569">
        <f>SUM(D66+D79)</f>
        <v>124774873</v>
      </c>
      <c r="E80" s="647">
        <f>SUM(E66+E79)</f>
        <v>112020588</v>
      </c>
      <c r="F80" s="648">
        <f>E80/D80*100</f>
        <v>89.778162306765083</v>
      </c>
    </row>
    <row r="81" spans="1:6" ht="16.5" customHeight="1">
      <c r="A81" s="284" t="s">
        <v>551</v>
      </c>
      <c r="B81" s="284"/>
      <c r="C81" s="284"/>
      <c r="D81" s="284"/>
      <c r="E81" s="284"/>
      <c r="F81" s="626"/>
    </row>
    <row r="82" spans="1:6" s="93" customFormat="1" ht="16.5" customHeight="1" thickBot="1">
      <c r="A82" s="153" t="s">
        <v>90</v>
      </c>
      <c r="B82" s="284"/>
      <c r="C82" s="54"/>
      <c r="D82" s="54"/>
      <c r="E82" s="54" t="s">
        <v>582</v>
      </c>
      <c r="F82" s="649"/>
    </row>
    <row r="83" spans="1:6" s="93" customFormat="1" ht="16.5" customHeight="1" thickBot="1">
      <c r="A83" s="285" t="s">
        <v>71</v>
      </c>
      <c r="B83" s="287" t="s">
        <v>91</v>
      </c>
      <c r="C83" s="289" t="s">
        <v>657</v>
      </c>
      <c r="D83" s="289"/>
      <c r="E83" s="290"/>
      <c r="F83" s="650"/>
    </row>
    <row r="84" spans="1:6" ht="38.1" customHeight="1" thickBot="1">
      <c r="A84" s="286"/>
      <c r="B84" s="288"/>
      <c r="C84" s="155" t="s">
        <v>73</v>
      </c>
      <c r="D84" s="155" t="s">
        <v>74</v>
      </c>
      <c r="E84" s="156" t="s">
        <v>75</v>
      </c>
      <c r="F84" s="651" t="s">
        <v>587</v>
      </c>
    </row>
    <row r="85" spans="1:6" s="23" customFormat="1" ht="12" customHeight="1" thickBot="1">
      <c r="A85" s="19">
        <v>1</v>
      </c>
      <c r="B85" s="20">
        <v>2</v>
      </c>
      <c r="C85" s="20">
        <v>3</v>
      </c>
      <c r="D85" s="20">
        <v>4</v>
      </c>
      <c r="E85" s="21">
        <v>5</v>
      </c>
      <c r="F85" s="652">
        <v>6</v>
      </c>
    </row>
    <row r="86" spans="1:6" ht="17.25" customHeight="1" thickBot="1">
      <c r="A86" s="14" t="s">
        <v>76</v>
      </c>
      <c r="B86" s="18" t="s">
        <v>290</v>
      </c>
      <c r="C86" s="164">
        <f>C87+C88+C89+C90+C91</f>
        <v>96753286</v>
      </c>
      <c r="D86" s="164">
        <f>D87+D88+D89+D90+D91</f>
        <v>99391046</v>
      </c>
      <c r="E86" s="82">
        <f>E87+E88+E89+E90+E91</f>
        <v>72472952</v>
      </c>
      <c r="F86" s="653">
        <f>E86/D86*100</f>
        <v>72.916982883951135</v>
      </c>
    </row>
    <row r="87" spans="1:6" ht="12" customHeight="1">
      <c r="A87" s="11" t="s">
        <v>242</v>
      </c>
      <c r="B87" s="6" t="s">
        <v>92</v>
      </c>
      <c r="C87" s="608">
        <v>36962701</v>
      </c>
      <c r="D87" s="608">
        <v>38475779</v>
      </c>
      <c r="E87" s="609">
        <v>34537268</v>
      </c>
      <c r="F87" s="551">
        <f>E87/D87*100</f>
        <v>89.763661445295227</v>
      </c>
    </row>
    <row r="88" spans="1:6" ht="12" customHeight="1">
      <c r="A88" s="9" t="s">
        <v>243</v>
      </c>
      <c r="B88" s="5" t="s">
        <v>93</v>
      </c>
      <c r="C88" s="610">
        <v>5969577</v>
      </c>
      <c r="D88" s="610">
        <v>6192140</v>
      </c>
      <c r="E88" s="611">
        <v>5321498</v>
      </c>
      <c r="F88" s="551">
        <f t="shared" ref="F88:F101" si="2">E88/D88*100</f>
        <v>85.939562090004429</v>
      </c>
    </row>
    <row r="89" spans="1:6" ht="12" customHeight="1">
      <c r="A89" s="9" t="s">
        <v>244</v>
      </c>
      <c r="B89" s="5" t="s">
        <v>94</v>
      </c>
      <c r="C89" s="612">
        <v>32785136</v>
      </c>
      <c r="D89" s="612">
        <v>35574165</v>
      </c>
      <c r="E89" s="613">
        <v>23874666</v>
      </c>
      <c r="F89" s="551">
        <f t="shared" si="2"/>
        <v>67.112372138601145</v>
      </c>
    </row>
    <row r="90" spans="1:6" ht="12" customHeight="1">
      <c r="A90" s="9" t="s">
        <v>245</v>
      </c>
      <c r="B90" s="7" t="s">
        <v>95</v>
      </c>
      <c r="C90" s="612">
        <v>807000</v>
      </c>
      <c r="D90" s="612">
        <v>1907000</v>
      </c>
      <c r="E90" s="613">
        <v>1681387</v>
      </c>
      <c r="F90" s="551">
        <f t="shared" si="2"/>
        <v>88.169218668065014</v>
      </c>
    </row>
    <row r="91" spans="1:6" ht="12" customHeight="1">
      <c r="A91" s="9" t="s">
        <v>246</v>
      </c>
      <c r="B91" s="12" t="s">
        <v>96</v>
      </c>
      <c r="C91" s="612">
        <v>20228872</v>
      </c>
      <c r="D91" s="612">
        <v>17241962</v>
      </c>
      <c r="E91" s="613">
        <v>7058133</v>
      </c>
      <c r="F91" s="551">
        <f t="shared" si="2"/>
        <v>40.935787934110976</v>
      </c>
    </row>
    <row r="92" spans="1:6" s="327" customFormat="1" ht="12" customHeight="1">
      <c r="A92" s="325" t="s">
        <v>254</v>
      </c>
      <c r="B92" s="328" t="s">
        <v>248</v>
      </c>
      <c r="C92" s="317">
        <v>5638168</v>
      </c>
      <c r="D92" s="317">
        <v>739581</v>
      </c>
      <c r="E92" s="318">
        <v>651896</v>
      </c>
      <c r="F92" s="551">
        <f t="shared" si="2"/>
        <v>88.143962595036925</v>
      </c>
    </row>
    <row r="93" spans="1:6" s="327" customFormat="1" ht="12" customHeight="1">
      <c r="A93" s="325" t="s">
        <v>255</v>
      </c>
      <c r="B93" s="328" t="s">
        <v>249</v>
      </c>
      <c r="C93" s="317"/>
      <c r="D93" s="317"/>
      <c r="E93" s="318"/>
      <c r="F93" s="551"/>
    </row>
    <row r="94" spans="1:6" s="327" customFormat="1" ht="12" customHeight="1">
      <c r="A94" s="325" t="s">
        <v>256</v>
      </c>
      <c r="B94" s="326" t="s">
        <v>250</v>
      </c>
      <c r="C94" s="317"/>
      <c r="D94" s="317"/>
      <c r="E94" s="318"/>
      <c r="F94" s="551"/>
    </row>
    <row r="95" spans="1:6" s="327" customFormat="1" ht="12" customHeight="1">
      <c r="A95" s="329" t="s">
        <v>257</v>
      </c>
      <c r="B95" s="330" t="s">
        <v>251</v>
      </c>
      <c r="C95" s="317"/>
      <c r="D95" s="317"/>
      <c r="E95" s="318"/>
      <c r="F95" s="551"/>
    </row>
    <row r="96" spans="1:6" s="327" customFormat="1" ht="12" customHeight="1">
      <c r="A96" s="325" t="s">
        <v>258</v>
      </c>
      <c r="B96" s="330" t="s">
        <v>252</v>
      </c>
      <c r="C96" s="317">
        <v>11274000</v>
      </c>
      <c r="D96" s="317">
        <v>11274000</v>
      </c>
      <c r="E96" s="318">
        <v>6183722</v>
      </c>
      <c r="F96" s="551">
        <f t="shared" si="2"/>
        <v>54.849405712258289</v>
      </c>
    </row>
    <row r="97" spans="1:6" s="327" customFormat="1" ht="12" customHeight="1">
      <c r="A97" s="331" t="s">
        <v>259</v>
      </c>
      <c r="B97" s="328" t="s">
        <v>265</v>
      </c>
      <c r="C97" s="317"/>
      <c r="D97" s="317"/>
      <c r="E97" s="318"/>
      <c r="F97" s="551"/>
    </row>
    <row r="98" spans="1:6" s="327" customFormat="1" ht="12" customHeight="1">
      <c r="A98" s="331" t="s">
        <v>260</v>
      </c>
      <c r="B98" s="326" t="s">
        <v>266</v>
      </c>
      <c r="C98" s="317"/>
      <c r="D98" s="317"/>
      <c r="E98" s="318"/>
      <c r="F98" s="551"/>
    </row>
    <row r="99" spans="1:6" s="327" customFormat="1" ht="12" customHeight="1">
      <c r="A99" s="331" t="s">
        <v>261</v>
      </c>
      <c r="B99" s="330" t="s">
        <v>267</v>
      </c>
      <c r="C99" s="317"/>
      <c r="D99" s="317"/>
      <c r="E99" s="318"/>
      <c r="F99" s="551"/>
    </row>
    <row r="100" spans="1:6" s="327" customFormat="1" ht="12" customHeight="1">
      <c r="A100" s="331" t="s">
        <v>262</v>
      </c>
      <c r="B100" s="330" t="s">
        <v>268</v>
      </c>
      <c r="C100" s="317"/>
      <c r="D100" s="317"/>
      <c r="E100" s="318"/>
      <c r="F100" s="551"/>
    </row>
    <row r="101" spans="1:6" s="327" customFormat="1" ht="12" customHeight="1">
      <c r="A101" s="331" t="s">
        <v>264</v>
      </c>
      <c r="B101" s="330" t="s">
        <v>269</v>
      </c>
      <c r="C101" s="317">
        <v>377560</v>
      </c>
      <c r="D101" s="317">
        <v>377560</v>
      </c>
      <c r="E101" s="318">
        <v>222515</v>
      </c>
      <c r="F101" s="551">
        <f t="shared" si="2"/>
        <v>58.93500370801992</v>
      </c>
    </row>
    <row r="102" spans="1:6" s="327" customFormat="1" ht="12" customHeight="1" thickBot="1">
      <c r="A102" s="332" t="s">
        <v>557</v>
      </c>
      <c r="B102" s="333" t="s">
        <v>270</v>
      </c>
      <c r="C102" s="319">
        <v>2939144</v>
      </c>
      <c r="D102" s="319">
        <v>4850821</v>
      </c>
      <c r="E102" s="320"/>
      <c r="F102" s="654"/>
    </row>
    <row r="103" spans="1:6" ht="12" customHeight="1" thickBot="1">
      <c r="A103" s="13" t="s">
        <v>77</v>
      </c>
      <c r="B103" s="17" t="s">
        <v>291</v>
      </c>
      <c r="C103" s="165">
        <f>+C104+C105+C106</f>
        <v>17983690</v>
      </c>
      <c r="D103" s="165">
        <f>+D104+D105+D106</f>
        <v>18483690</v>
      </c>
      <c r="E103" s="83">
        <f>+E104+E105+E106</f>
        <v>17903152</v>
      </c>
      <c r="F103" s="653">
        <f>E103/D103*100</f>
        <v>96.859187748766615</v>
      </c>
    </row>
    <row r="104" spans="1:6" ht="12" customHeight="1">
      <c r="A104" s="10" t="s">
        <v>271</v>
      </c>
      <c r="B104" s="5" t="s">
        <v>97</v>
      </c>
      <c r="C104" s="614">
        <v>17983690</v>
      </c>
      <c r="D104" s="614">
        <v>18483690</v>
      </c>
      <c r="E104" s="615">
        <v>17903152</v>
      </c>
      <c r="F104" s="551">
        <f>E104/D104*100</f>
        <v>96.859187748766615</v>
      </c>
    </row>
    <row r="105" spans="1:6" ht="12" customHeight="1">
      <c r="A105" s="10" t="s">
        <v>272</v>
      </c>
      <c r="B105" s="8" t="s">
        <v>98</v>
      </c>
      <c r="C105" s="166"/>
      <c r="D105" s="166"/>
      <c r="E105" s="85"/>
      <c r="F105" s="551"/>
    </row>
    <row r="106" spans="1:6" ht="12" customHeight="1">
      <c r="A106" s="10" t="s">
        <v>273</v>
      </c>
      <c r="B106" s="324" t="s">
        <v>274</v>
      </c>
      <c r="C106" s="166"/>
      <c r="D106" s="166"/>
      <c r="E106" s="85"/>
      <c r="F106" s="551"/>
    </row>
    <row r="107" spans="1:6" s="327" customFormat="1" ht="12" customHeight="1">
      <c r="A107" s="334" t="s">
        <v>275</v>
      </c>
      <c r="B107" s="73" t="s">
        <v>289</v>
      </c>
      <c r="C107" s="315"/>
      <c r="D107" s="315"/>
      <c r="E107" s="316"/>
      <c r="F107" s="551"/>
    </row>
    <row r="108" spans="1:6" s="327" customFormat="1" ht="12" customHeight="1">
      <c r="A108" s="334" t="s">
        <v>276</v>
      </c>
      <c r="B108" s="335" t="s">
        <v>283</v>
      </c>
      <c r="C108" s="315"/>
      <c r="D108" s="315"/>
      <c r="E108" s="316"/>
      <c r="F108" s="551"/>
    </row>
    <row r="109" spans="1:6" s="327" customFormat="1">
      <c r="A109" s="334" t="s">
        <v>277</v>
      </c>
      <c r="B109" s="336" t="s">
        <v>284</v>
      </c>
      <c r="C109" s="315"/>
      <c r="D109" s="315"/>
      <c r="E109" s="316"/>
      <c r="F109" s="551"/>
    </row>
    <row r="110" spans="1:6" s="327" customFormat="1" ht="12" customHeight="1">
      <c r="A110" s="334" t="s">
        <v>278</v>
      </c>
      <c r="B110" s="336" t="s">
        <v>285</v>
      </c>
      <c r="C110" s="337"/>
      <c r="D110" s="337"/>
      <c r="E110" s="338"/>
      <c r="F110" s="551"/>
    </row>
    <row r="111" spans="1:6" s="327" customFormat="1" ht="12" customHeight="1">
      <c r="A111" s="334" t="s">
        <v>279</v>
      </c>
      <c r="B111" s="336" t="s">
        <v>286</v>
      </c>
      <c r="C111" s="337"/>
      <c r="D111" s="337"/>
      <c r="E111" s="338"/>
      <c r="F111" s="551"/>
    </row>
    <row r="112" spans="1:6" s="327" customFormat="1" ht="15" customHeight="1">
      <c r="A112" s="334" t="s">
        <v>280</v>
      </c>
      <c r="B112" s="336" t="s">
        <v>287</v>
      </c>
      <c r="C112" s="337"/>
      <c r="D112" s="337"/>
      <c r="E112" s="338"/>
      <c r="F112" s="551"/>
    </row>
    <row r="113" spans="1:6" s="327" customFormat="1" ht="12.75" customHeight="1">
      <c r="A113" s="339" t="s">
        <v>281</v>
      </c>
      <c r="B113" s="336" t="s">
        <v>100</v>
      </c>
      <c r="C113" s="340"/>
      <c r="D113" s="340"/>
      <c r="E113" s="341"/>
      <c r="F113" s="551"/>
    </row>
    <row r="114" spans="1:6" s="327" customFormat="1" ht="14.25" customHeight="1" thickBot="1">
      <c r="A114" s="342" t="s">
        <v>574</v>
      </c>
      <c r="B114" s="343" t="s">
        <v>288</v>
      </c>
      <c r="C114" s="340"/>
      <c r="D114" s="340"/>
      <c r="E114" s="341"/>
      <c r="F114" s="551"/>
    </row>
    <row r="115" spans="1:6" ht="12" customHeight="1" thickBot="1">
      <c r="A115" s="13" t="s">
        <v>78</v>
      </c>
      <c r="B115" s="344" t="s">
        <v>292</v>
      </c>
      <c r="C115" s="164">
        <f>+C86+C103</f>
        <v>114736976</v>
      </c>
      <c r="D115" s="164">
        <f>+D86+D103</f>
        <v>117874736</v>
      </c>
      <c r="E115" s="82">
        <f>+E86+E103</f>
        <v>90376104</v>
      </c>
      <c r="F115" s="653">
        <f>E115/D115*100</f>
        <v>76.671309787705482</v>
      </c>
    </row>
    <row r="116" spans="1:6" ht="12" customHeight="1" thickBot="1">
      <c r="A116" s="76" t="s">
        <v>419</v>
      </c>
      <c r="B116" s="410" t="s">
        <v>420</v>
      </c>
      <c r="C116" s="165">
        <f>SUM(C117:C119)</f>
        <v>4232537</v>
      </c>
      <c r="D116" s="165">
        <f>SUM(D117:D119)</f>
        <v>4232537</v>
      </c>
      <c r="E116" s="83">
        <f>SUM(E117:E119)</f>
        <v>0</v>
      </c>
      <c r="F116" s="655"/>
    </row>
    <row r="117" spans="1:6" ht="12" customHeight="1">
      <c r="A117" s="77" t="s">
        <v>421</v>
      </c>
      <c r="B117" s="78" t="s">
        <v>424</v>
      </c>
      <c r="C117" s="166"/>
      <c r="D117" s="166"/>
      <c r="E117" s="85"/>
      <c r="F117" s="616"/>
    </row>
    <row r="118" spans="1:6" ht="12" customHeight="1">
      <c r="A118" s="75" t="s">
        <v>422</v>
      </c>
      <c r="B118" s="72" t="s">
        <v>470</v>
      </c>
      <c r="C118" s="610"/>
      <c r="D118" s="610"/>
      <c r="E118" s="611"/>
      <c r="F118" s="616"/>
    </row>
    <row r="119" spans="1:6" ht="12" customHeight="1" thickBot="1">
      <c r="A119" s="79" t="s">
        <v>423</v>
      </c>
      <c r="B119" s="80" t="s">
        <v>471</v>
      </c>
      <c r="C119" s="612">
        <v>4232537</v>
      </c>
      <c r="D119" s="612">
        <v>4232537</v>
      </c>
      <c r="E119" s="613">
        <v>0</v>
      </c>
      <c r="F119" s="616"/>
    </row>
    <row r="120" spans="1:6" ht="12" customHeight="1" thickBot="1">
      <c r="A120" s="76" t="s">
        <v>427</v>
      </c>
      <c r="B120" s="410" t="s">
        <v>428</v>
      </c>
      <c r="C120" s="617"/>
      <c r="D120" s="617"/>
      <c r="E120" s="618"/>
      <c r="F120" s="571"/>
    </row>
    <row r="121" spans="1:6" ht="12" customHeight="1" thickBot="1">
      <c r="A121" s="76" t="s">
        <v>556</v>
      </c>
      <c r="B121" s="410" t="s">
        <v>558</v>
      </c>
      <c r="C121" s="617">
        <v>800000</v>
      </c>
      <c r="D121" s="617">
        <v>2667600</v>
      </c>
      <c r="E121" s="618">
        <v>2639905</v>
      </c>
      <c r="F121" s="552">
        <f>E121/D121*100</f>
        <v>98.961800869695608</v>
      </c>
    </row>
    <row r="122" spans="1:6" ht="12" customHeight="1" thickBot="1">
      <c r="A122" s="411" t="s">
        <v>437</v>
      </c>
      <c r="B122" s="410" t="s">
        <v>429</v>
      </c>
      <c r="C122" s="172"/>
      <c r="D122" s="172"/>
      <c r="E122" s="173"/>
      <c r="F122" s="656"/>
    </row>
    <row r="123" spans="1:6" ht="12" customHeight="1" thickBot="1">
      <c r="A123" s="411" t="s">
        <v>438</v>
      </c>
      <c r="B123" s="410" t="s">
        <v>430</v>
      </c>
      <c r="C123" s="172"/>
      <c r="D123" s="172"/>
      <c r="E123" s="173"/>
      <c r="F123" s="656"/>
    </row>
    <row r="124" spans="1:6" ht="12" customHeight="1" thickBot="1">
      <c r="A124" s="74" t="s">
        <v>101</v>
      </c>
      <c r="B124" s="144" t="s">
        <v>431</v>
      </c>
      <c r="C124" s="174">
        <f>C116+C121</f>
        <v>5032537</v>
      </c>
      <c r="D124" s="174">
        <f>D116+D121</f>
        <v>6900137</v>
      </c>
      <c r="E124" s="174">
        <f>SUM(E120:E123)</f>
        <v>2639905</v>
      </c>
      <c r="F124" s="552">
        <f>E124/D124*100</f>
        <v>38.258733123704644</v>
      </c>
    </row>
    <row r="125" spans="1:6" s="1" customFormat="1" ht="28.5" customHeight="1" thickBot="1">
      <c r="A125" s="81" t="s">
        <v>80</v>
      </c>
      <c r="B125" s="145" t="s">
        <v>439</v>
      </c>
      <c r="C125" s="568">
        <f>SUM(C115+C124)</f>
        <v>119769513</v>
      </c>
      <c r="D125" s="568">
        <f>SUM(D115+D124)</f>
        <v>124774873</v>
      </c>
      <c r="E125" s="568">
        <f>SUM(E115+E124)</f>
        <v>93016009</v>
      </c>
      <c r="F125" s="657">
        <f>E125/D125*100</f>
        <v>74.547067661611649</v>
      </c>
    </row>
    <row r="126" spans="1:6" ht="17.25" customHeight="1">
      <c r="A126" s="146"/>
      <c r="B126" s="146"/>
      <c r="C126" s="147"/>
      <c r="D126" s="147"/>
      <c r="E126" s="147"/>
      <c r="F126" s="626"/>
    </row>
    <row r="127" spans="1:6">
      <c r="A127" s="154" t="s">
        <v>104</v>
      </c>
      <c r="B127" s="154"/>
      <c r="C127" s="154"/>
      <c r="D127" s="154"/>
      <c r="E127" s="154"/>
      <c r="F127" s="626"/>
    </row>
    <row r="128" spans="1:6" ht="15" customHeight="1" thickBot="1">
      <c r="A128" s="152" t="s">
        <v>105</v>
      </c>
      <c r="B128" s="152"/>
      <c r="C128" s="91"/>
      <c r="D128" s="91"/>
      <c r="E128" s="91" t="s">
        <v>70</v>
      </c>
      <c r="F128" s="626"/>
    </row>
    <row r="129" spans="1:6" ht="24.75" customHeight="1" thickBot="1">
      <c r="A129" s="13">
        <v>1</v>
      </c>
      <c r="B129" s="17" t="s">
        <v>441</v>
      </c>
      <c r="C129" s="90">
        <f>SUM(C66-C115)</f>
        <v>-45642463</v>
      </c>
      <c r="D129" s="90">
        <f>SUM(D66-D115)</f>
        <v>-45685493</v>
      </c>
      <c r="E129" s="83">
        <f>SUM(E66-E115)</f>
        <v>-29428673</v>
      </c>
      <c r="F129" s="626"/>
    </row>
    <row r="130" spans="1:6" ht="7.5" customHeight="1">
      <c r="A130" s="146"/>
      <c r="B130" s="146"/>
      <c r="C130" s="147"/>
      <c r="D130" s="147"/>
      <c r="E130" s="147"/>
    </row>
    <row r="132" spans="1:6" ht="12.75" customHeight="1"/>
    <row r="133" spans="1:6" ht="13.5" customHeight="1"/>
    <row r="134" spans="1:6" ht="13.5" customHeight="1"/>
    <row r="135" spans="1:6" ht="13.5" customHeight="1"/>
    <row r="136" spans="1:6" ht="7.5" customHeight="1"/>
    <row r="138" spans="1:6" ht="12.75" customHeight="1"/>
    <row r="139" spans="1:6" ht="12.75" customHeight="1"/>
    <row r="140" spans="1:6" ht="12.75" customHeight="1"/>
    <row r="141" spans="1:6" ht="12.75" customHeight="1"/>
    <row r="142" spans="1:6" ht="12.75" customHeight="1"/>
    <row r="143" spans="1:6" ht="12.75" customHeight="1"/>
    <row r="144" spans="1:6" ht="12.75" customHeight="1"/>
    <row r="145" ht="12.75" customHeight="1"/>
  </sheetData>
  <mergeCells count="3">
    <mergeCell ref="B3:B4"/>
    <mergeCell ref="A3:A4"/>
    <mergeCell ref="C3:E3"/>
  </mergeCells>
  <phoneticPr fontId="25" type="noConversion"/>
  <printOptions horizontalCentered="1"/>
  <pageMargins left="0.78740157480314965" right="0.78740157480314965" top="1.2598425196850394" bottom="0.6692913385826772" header="0.78740157480314965" footer="0.59055118110236227"/>
  <pageSetup paperSize="9" scale="68" fitToHeight="2" orientation="portrait" r:id="rId1"/>
  <headerFooter alignWithMargins="0">
    <oddHeader>&amp;C&amp;"Times New Roman CE,Félkövér"&amp;12
Kokad Községi Önkormányzat
2020. ÉVI ZÁRSZÁMADÁSÁNAK PÉNZÜGYI MÉRLEGE&amp;R&amp;"Times New Roman CE,Félkövér dőlt"&amp;11 1.1. melléklet a 3/2021. (IV.30. ) önkormányzati rendelethez</oddHeader>
  </headerFooter>
  <rowBreaks count="1" manualBreakCount="1">
    <brk id="80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0">
    <tabColor rgb="FF00B050"/>
  </sheetPr>
  <dimension ref="A1:E130"/>
  <sheetViews>
    <sheetView workbookViewId="0">
      <selection activeCell="D27" sqref="D27"/>
    </sheetView>
  </sheetViews>
  <sheetFormatPr defaultRowHeight="12.75"/>
  <cols>
    <col min="1" max="1" width="9.6640625" style="150" customWidth="1"/>
    <col min="2" max="2" width="60.83203125" style="150" customWidth="1"/>
    <col min="3" max="5" width="15.83203125" style="151" customWidth="1"/>
    <col min="6" max="16384" width="9.33203125" style="4"/>
  </cols>
  <sheetData>
    <row r="1" spans="1:5" s="2" customFormat="1" ht="16.5" customHeight="1" thickBot="1">
      <c r="A1" s="61"/>
      <c r="B1" s="62"/>
      <c r="C1" s="68"/>
      <c r="D1" s="68"/>
      <c r="E1" s="68" t="s">
        <v>1092</v>
      </c>
    </row>
    <row r="2" spans="1:5" s="46" customFormat="1" ht="22.5" customHeight="1">
      <c r="A2" s="300"/>
      <c r="B2" s="1331" t="s">
        <v>176</v>
      </c>
      <c r="C2" s="1332"/>
      <c r="D2" s="1333"/>
      <c r="E2" s="140" t="s">
        <v>177</v>
      </c>
    </row>
    <row r="3" spans="1:5" s="46" customFormat="1" ht="16.5" thickBot="1">
      <c r="A3" s="63"/>
      <c r="B3" s="1334"/>
      <c r="C3" s="1335"/>
      <c r="D3" s="1336"/>
      <c r="E3" s="141" t="s">
        <v>179</v>
      </c>
    </row>
    <row r="4" spans="1:5" s="47" customFormat="1" ht="15.95" customHeight="1" thickBot="1">
      <c r="A4" s="64"/>
      <c r="B4" s="64"/>
      <c r="C4" s="65"/>
      <c r="D4" s="65"/>
      <c r="E4" s="65" t="s">
        <v>583</v>
      </c>
    </row>
    <row r="5" spans="1:5" ht="24.75" thickBot="1">
      <c r="A5" s="301"/>
      <c r="B5" s="66" t="s">
        <v>180</v>
      </c>
      <c r="C5" s="163" t="s">
        <v>73</v>
      </c>
      <c r="D5" s="163" t="s">
        <v>74</v>
      </c>
      <c r="E5" s="67" t="s">
        <v>75</v>
      </c>
    </row>
    <row r="6" spans="1:5" s="38" customFormat="1" ht="12.95" customHeight="1" thickBot="1">
      <c r="A6" s="59">
        <v>2</v>
      </c>
      <c r="B6" s="59">
        <v>3</v>
      </c>
      <c r="C6" s="59">
        <v>4</v>
      </c>
      <c r="D6" s="183">
        <v>5</v>
      </c>
      <c r="E6" s="182">
        <v>6</v>
      </c>
    </row>
    <row r="7" spans="1:5" s="38" customFormat="1" ht="12" customHeight="1" thickBot="1">
      <c r="A7" s="369" t="s">
        <v>76</v>
      </c>
      <c r="B7" s="462" t="s">
        <v>467</v>
      </c>
      <c r="C7" s="453">
        <f>SUM(C15+C8)</f>
        <v>39862643</v>
      </c>
      <c r="D7" s="453">
        <f>SUM(D15+D8)</f>
        <v>52459157</v>
      </c>
      <c r="E7" s="487">
        <f>SUM(E15+E8)</f>
        <v>49431262</v>
      </c>
    </row>
    <row r="8" spans="1:5" s="48" customFormat="1" ht="12" customHeight="1" thickBot="1">
      <c r="A8" s="451" t="s">
        <v>468</v>
      </c>
      <c r="B8" s="372" t="s">
        <v>375</v>
      </c>
      <c r="C8" s="368">
        <f>SUM(C9:C14)</f>
        <v>16646991</v>
      </c>
      <c r="D8" s="368">
        <f>SUM(D9:D14)</f>
        <v>27389047</v>
      </c>
      <c r="E8" s="413">
        <f>SUM(E9:E14)</f>
        <v>27380980</v>
      </c>
    </row>
    <row r="9" spans="1:5" s="49" customFormat="1" ht="12" customHeight="1">
      <c r="A9" s="345" t="s">
        <v>294</v>
      </c>
      <c r="B9" s="346" t="s">
        <v>295</v>
      </c>
      <c r="C9" s="447" t="s">
        <v>592</v>
      </c>
      <c r="D9" s="447">
        <v>79665</v>
      </c>
      <c r="E9" s="447">
        <v>71598</v>
      </c>
    </row>
    <row r="10" spans="1:5" s="49" customFormat="1" ht="12" customHeight="1">
      <c r="A10" s="348" t="s">
        <v>296</v>
      </c>
      <c r="B10" s="349" t="s">
        <v>376</v>
      </c>
      <c r="C10" s="350">
        <v>12166850</v>
      </c>
      <c r="D10" s="350">
        <v>13029980</v>
      </c>
      <c r="E10" s="350">
        <v>13029980</v>
      </c>
    </row>
    <row r="11" spans="1:5" s="49" customFormat="1" ht="12" customHeight="1">
      <c r="A11" s="348" t="s">
        <v>297</v>
      </c>
      <c r="B11" s="349" t="s">
        <v>298</v>
      </c>
      <c r="C11" s="350">
        <v>2680141</v>
      </c>
      <c r="D11" s="350">
        <v>2013068</v>
      </c>
      <c r="E11" s="350">
        <v>2013068</v>
      </c>
    </row>
    <row r="12" spans="1:5" s="49" customFormat="1" ht="12" customHeight="1">
      <c r="A12" s="348" t="s">
        <v>299</v>
      </c>
      <c r="B12" s="349" t="s">
        <v>300</v>
      </c>
      <c r="C12" s="350">
        <v>1800000</v>
      </c>
      <c r="D12" s="350">
        <v>2093690</v>
      </c>
      <c r="E12" s="350">
        <v>2093690</v>
      </c>
    </row>
    <row r="13" spans="1:5" s="48" customFormat="1" ht="12" customHeight="1">
      <c r="A13" s="348" t="s">
        <v>301</v>
      </c>
      <c r="B13" s="349" t="s">
        <v>569</v>
      </c>
      <c r="C13" s="350"/>
      <c r="D13" s="350">
        <v>10172644</v>
      </c>
      <c r="E13" s="350">
        <v>10172644</v>
      </c>
    </row>
    <row r="14" spans="1:5" s="48" customFormat="1" ht="12" customHeight="1" thickBot="1">
      <c r="A14" s="358" t="s">
        <v>302</v>
      </c>
      <c r="B14" s="359" t="s">
        <v>570</v>
      </c>
      <c r="C14" s="360"/>
      <c r="D14" s="449"/>
      <c r="E14" s="537"/>
    </row>
    <row r="15" spans="1:5" s="48" customFormat="1" ht="12" customHeight="1" thickBot="1">
      <c r="A15" s="452" t="s">
        <v>469</v>
      </c>
      <c r="B15" s="365" t="s">
        <v>383</v>
      </c>
      <c r="C15" s="366">
        <f>SUM(C16:C20)</f>
        <v>23215652</v>
      </c>
      <c r="D15" s="366">
        <f>SUM(D16:D20)</f>
        <v>25070110</v>
      </c>
      <c r="E15" s="417">
        <f>SUM(E16:E20)</f>
        <v>22050282</v>
      </c>
    </row>
    <row r="16" spans="1:5" s="48" customFormat="1" ht="12" customHeight="1">
      <c r="A16" s="361" t="s">
        <v>303</v>
      </c>
      <c r="B16" s="362" t="s">
        <v>304</v>
      </c>
      <c r="C16" s="363"/>
      <c r="D16" s="363"/>
      <c r="E16" s="418"/>
    </row>
    <row r="17" spans="1:5" s="48" customFormat="1" ht="12" customHeight="1">
      <c r="A17" s="348" t="s">
        <v>305</v>
      </c>
      <c r="B17" s="349" t="s">
        <v>379</v>
      </c>
      <c r="C17" s="350"/>
      <c r="D17" s="350"/>
      <c r="E17" s="415"/>
    </row>
    <row r="18" spans="1:5" s="48" customFormat="1" ht="12" customHeight="1">
      <c r="A18" s="348" t="s">
        <v>306</v>
      </c>
      <c r="B18" s="463" t="s">
        <v>380</v>
      </c>
      <c r="C18" s="350"/>
      <c r="D18" s="350"/>
      <c r="E18" s="415"/>
    </row>
    <row r="19" spans="1:5" s="48" customFormat="1" ht="12" customHeight="1">
      <c r="A19" s="348" t="s">
        <v>307</v>
      </c>
      <c r="B19" s="463" t="s">
        <v>381</v>
      </c>
      <c r="C19" s="350"/>
      <c r="D19" s="350"/>
      <c r="E19" s="415"/>
    </row>
    <row r="20" spans="1:5" s="49" customFormat="1" ht="12" customHeight="1" thickBot="1">
      <c r="A20" s="348" t="s">
        <v>308</v>
      </c>
      <c r="B20" s="349" t="s">
        <v>382</v>
      </c>
      <c r="C20" s="350">
        <v>23215652</v>
      </c>
      <c r="D20" s="350">
        <v>25070110</v>
      </c>
      <c r="E20" s="536">
        <v>22050282</v>
      </c>
    </row>
    <row r="21" spans="1:5" s="49" customFormat="1" ht="12" hidden="1" customHeight="1">
      <c r="A21" s="397" t="s">
        <v>308</v>
      </c>
      <c r="B21" s="398" t="s">
        <v>440</v>
      </c>
      <c r="C21" s="399"/>
      <c r="D21" s="399"/>
      <c r="E21" s="419">
        <v>19249</v>
      </c>
    </row>
    <row r="22" spans="1:5" s="49" customFormat="1" ht="12" customHeight="1" thickBot="1">
      <c r="A22" s="364" t="s">
        <v>78</v>
      </c>
      <c r="B22" s="375" t="s">
        <v>384</v>
      </c>
      <c r="C22" s="366">
        <f>SUM(C23:C27)</f>
        <v>0</v>
      </c>
      <c r="D22" s="366">
        <f>SUM(D23:D27)</f>
        <v>0</v>
      </c>
      <c r="E22" s="417">
        <f>SUM(E23:E27)</f>
        <v>0</v>
      </c>
    </row>
    <row r="23" spans="1:5" s="48" customFormat="1" ht="12" customHeight="1">
      <c r="A23" s="361" t="s">
        <v>309</v>
      </c>
      <c r="B23" s="362" t="s">
        <v>310</v>
      </c>
      <c r="C23" s="374"/>
      <c r="D23" s="386"/>
      <c r="E23" s="428"/>
    </row>
    <row r="24" spans="1:5" s="49" customFormat="1" ht="12" customHeight="1">
      <c r="A24" s="348" t="s">
        <v>311</v>
      </c>
      <c r="B24" s="349" t="s">
        <v>385</v>
      </c>
      <c r="C24" s="351"/>
      <c r="D24" s="351"/>
      <c r="E24" s="421"/>
    </row>
    <row r="25" spans="1:5" s="49" customFormat="1" ht="12" customHeight="1">
      <c r="A25" s="348" t="s">
        <v>312</v>
      </c>
      <c r="B25" s="463" t="s">
        <v>386</v>
      </c>
      <c r="C25" s="350"/>
      <c r="D25" s="350"/>
      <c r="E25" s="415"/>
    </row>
    <row r="26" spans="1:5" s="49" customFormat="1" ht="12" customHeight="1">
      <c r="A26" s="358" t="s">
        <v>313</v>
      </c>
      <c r="B26" s="464" t="s">
        <v>387</v>
      </c>
      <c r="C26" s="373"/>
      <c r="D26" s="373"/>
      <c r="E26" s="422"/>
    </row>
    <row r="27" spans="1:5" s="49" customFormat="1" ht="12" customHeight="1" thickBot="1">
      <c r="A27" s="396" t="s">
        <v>314</v>
      </c>
      <c r="B27" s="395" t="s">
        <v>388</v>
      </c>
      <c r="C27" s="166"/>
      <c r="D27" s="166"/>
      <c r="E27" s="619"/>
    </row>
    <row r="28" spans="1:5" s="49" customFormat="1" ht="12" hidden="1" customHeight="1">
      <c r="A28" s="397" t="s">
        <v>314</v>
      </c>
      <c r="B28" s="398" t="s">
        <v>440</v>
      </c>
      <c r="C28" s="399"/>
      <c r="D28" s="399"/>
      <c r="E28" s="419">
        <v>128054</v>
      </c>
    </row>
    <row r="29" spans="1:5" s="49" customFormat="1" ht="12" customHeight="1" thickBot="1">
      <c r="A29" s="364" t="s">
        <v>79</v>
      </c>
      <c r="B29" s="375" t="s">
        <v>395</v>
      </c>
      <c r="C29" s="366">
        <v>27900000</v>
      </c>
      <c r="D29" s="366">
        <f>SUM(D31+D33+D38+D36)</f>
        <v>18309140</v>
      </c>
      <c r="E29" s="417">
        <f>SUM(E31+E33+E38+E36)</f>
        <v>10226251</v>
      </c>
    </row>
    <row r="30" spans="1:5" s="49" customFormat="1" ht="12" customHeight="1">
      <c r="A30" s="361" t="s">
        <v>315</v>
      </c>
      <c r="B30" s="362" t="s">
        <v>316</v>
      </c>
      <c r="C30" s="1275">
        <v>26500000</v>
      </c>
      <c r="D30" s="1275">
        <v>18309140</v>
      </c>
      <c r="E30" s="1276">
        <v>10226251</v>
      </c>
    </row>
    <row r="31" spans="1:5" s="49" customFormat="1" ht="12" customHeight="1">
      <c r="A31" s="348" t="s">
        <v>317</v>
      </c>
      <c r="B31" s="349" t="s">
        <v>318</v>
      </c>
      <c r="C31" s="454">
        <v>500000</v>
      </c>
      <c r="D31" s="454">
        <v>500000</v>
      </c>
      <c r="E31" s="542">
        <v>573315</v>
      </c>
    </row>
    <row r="32" spans="1:5" s="49" customFormat="1" ht="12" customHeight="1">
      <c r="A32" s="376" t="s">
        <v>317</v>
      </c>
      <c r="B32" s="377" t="s">
        <v>389</v>
      </c>
      <c r="C32" s="378">
        <v>500000</v>
      </c>
      <c r="D32" s="378">
        <v>500000</v>
      </c>
      <c r="E32" s="543">
        <v>573315</v>
      </c>
    </row>
    <row r="33" spans="1:5" s="49" customFormat="1" ht="12" customHeight="1">
      <c r="A33" s="348" t="s">
        <v>392</v>
      </c>
      <c r="B33" s="380" t="s">
        <v>393</v>
      </c>
      <c r="C33" s="454">
        <v>26000000</v>
      </c>
      <c r="D33" s="454">
        <v>17709140</v>
      </c>
      <c r="E33" s="542">
        <v>9567417</v>
      </c>
    </row>
    <row r="34" spans="1:5" s="49" customFormat="1" ht="12" customHeight="1">
      <c r="A34" s="348" t="s">
        <v>319</v>
      </c>
      <c r="B34" s="381" t="s">
        <v>394</v>
      </c>
      <c r="C34" s="353">
        <v>26000000</v>
      </c>
      <c r="D34" s="353">
        <v>17709140</v>
      </c>
      <c r="E34" s="502">
        <v>9567417</v>
      </c>
    </row>
    <row r="35" spans="1:5" s="49" customFormat="1" ht="12" customHeight="1">
      <c r="A35" s="376" t="s">
        <v>319</v>
      </c>
      <c r="B35" s="382" t="s">
        <v>390</v>
      </c>
      <c r="C35" s="378">
        <v>26000000</v>
      </c>
      <c r="D35" s="378">
        <v>17709140</v>
      </c>
      <c r="E35" s="543">
        <v>9567417</v>
      </c>
    </row>
    <row r="36" spans="1:5" s="49" customFormat="1" ht="12" customHeight="1">
      <c r="A36" s="348" t="s">
        <v>320</v>
      </c>
      <c r="B36" s="383" t="s">
        <v>321</v>
      </c>
      <c r="C36" s="351">
        <v>1300000</v>
      </c>
      <c r="D36" s="351">
        <v>0</v>
      </c>
      <c r="E36" s="541">
        <v>0</v>
      </c>
    </row>
    <row r="37" spans="1:5" s="49" customFormat="1" ht="12" customHeight="1">
      <c r="A37" s="348" t="s">
        <v>322</v>
      </c>
      <c r="B37" s="383" t="s">
        <v>323</v>
      </c>
      <c r="C37" s="355"/>
      <c r="D37" s="355"/>
      <c r="E37" s="503"/>
    </row>
    <row r="38" spans="1:5" s="49" customFormat="1" ht="12" customHeight="1" thickBot="1">
      <c r="A38" s="358" t="s">
        <v>324</v>
      </c>
      <c r="B38" s="359" t="s">
        <v>325</v>
      </c>
      <c r="C38" s="389">
        <v>100000</v>
      </c>
      <c r="D38" s="389">
        <v>100000</v>
      </c>
      <c r="E38" s="544">
        <v>85519</v>
      </c>
    </row>
    <row r="39" spans="1:5" s="49" customFormat="1" ht="12" customHeight="1" thickBot="1">
      <c r="A39" s="364" t="s">
        <v>80</v>
      </c>
      <c r="B39" s="375" t="s">
        <v>396</v>
      </c>
      <c r="C39" s="387">
        <f>SUM(C40:C50)</f>
        <v>1024470</v>
      </c>
      <c r="D39" s="387">
        <f>SUM(D40:D50)</f>
        <v>1110982</v>
      </c>
      <c r="E39" s="387">
        <f>SUM(E40:E50)</f>
        <v>1192193</v>
      </c>
    </row>
    <row r="40" spans="1:5" s="49" customFormat="1" ht="12" customHeight="1">
      <c r="A40" s="361" t="s">
        <v>326</v>
      </c>
      <c r="B40" s="362" t="s">
        <v>327</v>
      </c>
      <c r="C40" s="386"/>
      <c r="D40" s="386"/>
      <c r="E40" s="428"/>
    </row>
    <row r="41" spans="1:5" s="49" customFormat="1" ht="12" customHeight="1">
      <c r="A41" s="348" t="s">
        <v>328</v>
      </c>
      <c r="B41" s="349" t="s">
        <v>329</v>
      </c>
      <c r="C41" s="353">
        <v>654173</v>
      </c>
      <c r="D41" s="353">
        <v>654173</v>
      </c>
      <c r="E41" s="423">
        <v>854783</v>
      </c>
    </row>
    <row r="42" spans="1:5" s="49" customFormat="1" ht="12" customHeight="1">
      <c r="A42" s="348" t="s">
        <v>330</v>
      </c>
      <c r="B42" s="349" t="s">
        <v>331</v>
      </c>
      <c r="C42" s="353"/>
      <c r="D42" s="353"/>
      <c r="E42" s="423">
        <v>74105</v>
      </c>
    </row>
    <row r="43" spans="1:5" s="49" customFormat="1" ht="12" customHeight="1">
      <c r="A43" s="348" t="s">
        <v>332</v>
      </c>
      <c r="B43" s="349" t="s">
        <v>333</v>
      </c>
      <c r="C43" s="354"/>
      <c r="D43" s="354"/>
      <c r="E43" s="425"/>
    </row>
    <row r="44" spans="1:5" s="48" customFormat="1" ht="12" customHeight="1">
      <c r="A44" s="348" t="s">
        <v>334</v>
      </c>
      <c r="B44" s="349" t="s">
        <v>335</v>
      </c>
      <c r="C44" s="353">
        <v>258795</v>
      </c>
      <c r="D44" s="353">
        <v>258795</v>
      </c>
      <c r="E44" s="423">
        <v>120975</v>
      </c>
    </row>
    <row r="45" spans="1:5" s="49" customFormat="1" ht="12" customHeight="1">
      <c r="A45" s="348" t="s">
        <v>336</v>
      </c>
      <c r="B45" s="349" t="s">
        <v>337</v>
      </c>
      <c r="C45" s="353">
        <v>111502</v>
      </c>
      <c r="D45" s="353">
        <v>111502</v>
      </c>
      <c r="E45" s="423">
        <v>79040</v>
      </c>
    </row>
    <row r="46" spans="1:5" s="49" customFormat="1" ht="12" customHeight="1">
      <c r="A46" s="348" t="s">
        <v>338</v>
      </c>
      <c r="B46" s="349" t="s">
        <v>339</v>
      </c>
      <c r="C46" s="353"/>
      <c r="D46" s="353">
        <v>7000</v>
      </c>
      <c r="E46" s="423"/>
    </row>
    <row r="47" spans="1:5" s="49" customFormat="1" ht="12" customHeight="1">
      <c r="A47" s="348" t="s">
        <v>340</v>
      </c>
      <c r="B47" s="349" t="s">
        <v>341</v>
      </c>
      <c r="C47" s="353"/>
      <c r="D47" s="353"/>
      <c r="E47" s="423">
        <v>10</v>
      </c>
    </row>
    <row r="48" spans="1:5" s="49" customFormat="1" ht="12" customHeight="1">
      <c r="A48" s="348" t="s">
        <v>342</v>
      </c>
      <c r="B48" s="349" t="s">
        <v>343</v>
      </c>
      <c r="C48" s="353"/>
      <c r="D48" s="353"/>
      <c r="E48" s="423"/>
    </row>
    <row r="49" spans="1:5" s="49" customFormat="1" ht="12" customHeight="1">
      <c r="A49" s="531" t="s">
        <v>344</v>
      </c>
      <c r="B49" s="532" t="s">
        <v>571</v>
      </c>
      <c r="C49" s="533"/>
      <c r="D49" s="533"/>
      <c r="E49" s="534"/>
    </row>
    <row r="50" spans="1:5" s="49" customFormat="1" ht="12" customHeight="1" thickBot="1">
      <c r="A50" s="527" t="s">
        <v>575</v>
      </c>
      <c r="B50" s="528" t="s">
        <v>577</v>
      </c>
      <c r="C50" s="529"/>
      <c r="D50" s="529">
        <v>79512</v>
      </c>
      <c r="E50" s="530">
        <v>63280</v>
      </c>
    </row>
    <row r="51" spans="1:5" s="49" customFormat="1" ht="12" customHeight="1" thickBot="1">
      <c r="A51" s="364" t="s">
        <v>81</v>
      </c>
      <c r="B51" s="375" t="s">
        <v>397</v>
      </c>
      <c r="C51" s="366">
        <f>SUM(C52:C56)</f>
        <v>0</v>
      </c>
      <c r="D51" s="366">
        <f>SUM(D52:D56)</f>
        <v>0</v>
      </c>
      <c r="E51" s="417">
        <f>SUM(E52:E56)</f>
        <v>0</v>
      </c>
    </row>
    <row r="52" spans="1:5" s="49" customFormat="1" ht="12" customHeight="1">
      <c r="A52" s="361" t="s">
        <v>347</v>
      </c>
      <c r="B52" s="362" t="s">
        <v>348</v>
      </c>
      <c r="C52" s="388"/>
      <c r="D52" s="388"/>
      <c r="E52" s="429"/>
    </row>
    <row r="53" spans="1:5" s="48" customFormat="1" ht="12" customHeight="1">
      <c r="A53" s="348" t="s">
        <v>349</v>
      </c>
      <c r="B53" s="349" t="s">
        <v>350</v>
      </c>
      <c r="C53" s="353"/>
      <c r="D53" s="353"/>
      <c r="E53" s="423"/>
    </row>
    <row r="54" spans="1:5" s="48" customFormat="1" ht="12" customHeight="1">
      <c r="A54" s="348" t="s">
        <v>351</v>
      </c>
      <c r="B54" s="349" t="s">
        <v>352</v>
      </c>
      <c r="C54" s="353"/>
      <c r="D54" s="353"/>
      <c r="E54" s="423"/>
    </row>
    <row r="55" spans="1:5" s="48" customFormat="1" ht="12" customHeight="1">
      <c r="A55" s="348" t="s">
        <v>353</v>
      </c>
      <c r="B55" s="349" t="s">
        <v>354</v>
      </c>
      <c r="C55" s="353"/>
      <c r="D55" s="353"/>
      <c r="E55" s="423"/>
    </row>
    <row r="56" spans="1:5" s="48" customFormat="1" ht="12" customHeight="1" thickBot="1">
      <c r="A56" s="358" t="s">
        <v>355</v>
      </c>
      <c r="B56" s="359" t="s">
        <v>356</v>
      </c>
      <c r="C56" s="389"/>
      <c r="D56" s="389"/>
      <c r="E56" s="430"/>
    </row>
    <row r="57" spans="1:5" s="49" customFormat="1" ht="12" customHeight="1" thickBot="1">
      <c r="A57" s="364" t="s">
        <v>82</v>
      </c>
      <c r="B57" s="375" t="s">
        <v>403</v>
      </c>
      <c r="C57" s="391">
        <f>SUM(C58:C60)</f>
        <v>0</v>
      </c>
      <c r="D57" s="391">
        <f>SUM(D58:D60)</f>
        <v>0</v>
      </c>
      <c r="E57" s="431">
        <f>SUM(E58:E60)</f>
        <v>0</v>
      </c>
    </row>
    <row r="58" spans="1:5" s="49" customFormat="1" ht="11.25" customHeight="1">
      <c r="A58" s="361" t="s">
        <v>357</v>
      </c>
      <c r="B58" s="362" t="s">
        <v>398</v>
      </c>
      <c r="C58" s="390"/>
      <c r="D58" s="390"/>
      <c r="E58" s="432"/>
    </row>
    <row r="59" spans="1:5">
      <c r="A59" s="348" t="s">
        <v>400</v>
      </c>
      <c r="B59" s="349" t="s">
        <v>399</v>
      </c>
      <c r="C59" s="354"/>
      <c r="D59" s="354"/>
      <c r="E59" s="425"/>
    </row>
    <row r="60" spans="1:5" s="38" customFormat="1" ht="13.5" customHeight="1" thickBot="1">
      <c r="A60" s="348" t="s">
        <v>401</v>
      </c>
      <c r="B60" s="349" t="s">
        <v>358</v>
      </c>
      <c r="C60" s="353"/>
      <c r="D60" s="353"/>
      <c r="E60" s="423"/>
    </row>
    <row r="61" spans="1:5" s="50" customFormat="1" ht="12" hidden="1" customHeight="1">
      <c r="A61" s="392" t="s">
        <v>401</v>
      </c>
      <c r="B61" s="393" t="s">
        <v>402</v>
      </c>
      <c r="C61" s="394"/>
      <c r="D61" s="394"/>
      <c r="E61" s="433"/>
    </row>
    <row r="62" spans="1:5" ht="12" customHeight="1" thickBot="1">
      <c r="A62" s="364" t="s">
        <v>83</v>
      </c>
      <c r="B62" s="365" t="s">
        <v>409</v>
      </c>
      <c r="C62" s="387">
        <f>SUM(C63:C65)</f>
        <v>0</v>
      </c>
      <c r="D62" s="387">
        <f>SUM(D63:D65)</f>
        <v>0</v>
      </c>
      <c r="E62" s="427">
        <f>SUM(E63:E65)</f>
        <v>0</v>
      </c>
    </row>
    <row r="63" spans="1:5" ht="12" customHeight="1">
      <c r="A63" s="361" t="s">
        <v>359</v>
      </c>
      <c r="B63" s="362" t="s">
        <v>404</v>
      </c>
      <c r="C63" s="386"/>
      <c r="D63" s="386"/>
      <c r="E63" s="428"/>
    </row>
    <row r="64" spans="1:5" ht="12" customHeight="1">
      <c r="A64" s="348" t="s">
        <v>406</v>
      </c>
      <c r="B64" s="349" t="s">
        <v>405</v>
      </c>
      <c r="C64" s="353"/>
      <c r="D64" s="353"/>
      <c r="E64" s="423"/>
    </row>
    <row r="65" spans="1:5" ht="12" customHeight="1" thickBot="1">
      <c r="A65" s="348" t="s">
        <v>555</v>
      </c>
      <c r="B65" s="349" t="s">
        <v>360</v>
      </c>
      <c r="C65" s="515"/>
      <c r="D65" s="515"/>
      <c r="E65" s="516"/>
    </row>
    <row r="66" spans="1:5" ht="12" customHeight="1" thickBot="1">
      <c r="A66" s="364" t="s">
        <v>103</v>
      </c>
      <c r="B66" s="375" t="s">
        <v>410</v>
      </c>
      <c r="C66" s="472">
        <f>SUM(C8+C15+C22+C29+C39+C51+C57+C62)</f>
        <v>68787113</v>
      </c>
      <c r="D66" s="517">
        <f>SUM(D8+D15+D22+D29+D39+D51+D57+D62)</f>
        <v>71879279</v>
      </c>
      <c r="E66" s="486">
        <f>SUM(E8+E15+E22+E29+E39+E51+E57+E62)</f>
        <v>60849706</v>
      </c>
    </row>
    <row r="67" spans="1:5" ht="12" customHeight="1">
      <c r="A67" s="401" t="s">
        <v>412</v>
      </c>
      <c r="B67" s="400" t="s">
        <v>361</v>
      </c>
      <c r="C67" s="374">
        <f>SUM(C68:C70)</f>
        <v>0</v>
      </c>
      <c r="D67" s="507">
        <f>SUM(D68:D70)</f>
        <v>0</v>
      </c>
      <c r="E67" s="494">
        <f>SUM(E68:E70)</f>
        <v>0</v>
      </c>
    </row>
    <row r="68" spans="1:5" ht="12" customHeight="1">
      <c r="A68" s="348" t="s">
        <v>362</v>
      </c>
      <c r="B68" s="349" t="s">
        <v>363</v>
      </c>
      <c r="C68" s="353"/>
      <c r="D68" s="502"/>
      <c r="E68" s="495"/>
    </row>
    <row r="69" spans="1:5" ht="12" customHeight="1">
      <c r="A69" s="348" t="s">
        <v>364</v>
      </c>
      <c r="B69" s="349" t="s">
        <v>365</v>
      </c>
      <c r="C69" s="353"/>
      <c r="D69" s="502"/>
      <c r="E69" s="495"/>
    </row>
    <row r="70" spans="1:5" ht="12" customHeight="1">
      <c r="A70" s="348" t="s">
        <v>366</v>
      </c>
      <c r="B70" s="356" t="s">
        <v>367</v>
      </c>
      <c r="C70" s="355"/>
      <c r="D70" s="503"/>
      <c r="E70" s="496"/>
    </row>
    <row r="71" spans="1:5" ht="12" customHeight="1">
      <c r="A71" s="401" t="s">
        <v>413</v>
      </c>
      <c r="B71" s="352" t="s">
        <v>368</v>
      </c>
      <c r="C71" s="357"/>
      <c r="D71" s="504"/>
      <c r="E71" s="497"/>
    </row>
    <row r="72" spans="1:5" ht="12" customHeight="1">
      <c r="A72" s="401" t="s">
        <v>414</v>
      </c>
      <c r="B72" s="352" t="s">
        <v>369</v>
      </c>
      <c r="C72" s="357">
        <f>SUM(C73:C74)</f>
        <v>49800000</v>
      </c>
      <c r="D72" s="504">
        <f>SUM(D73:D74)</f>
        <v>49841994</v>
      </c>
      <c r="E72" s="497">
        <f>SUM(E73:E74)</f>
        <v>47967367</v>
      </c>
    </row>
    <row r="73" spans="1:5" ht="12" customHeight="1">
      <c r="A73" s="348" t="s">
        <v>370</v>
      </c>
      <c r="B73" s="349" t="s">
        <v>371</v>
      </c>
      <c r="C73" s="456">
        <v>49800000</v>
      </c>
      <c r="D73" s="456">
        <v>49841994</v>
      </c>
      <c r="E73" s="456">
        <v>47967367</v>
      </c>
    </row>
    <row r="74" spans="1:5" ht="12" customHeight="1">
      <c r="A74" s="348" t="s">
        <v>372</v>
      </c>
      <c r="B74" s="349" t="s">
        <v>373</v>
      </c>
      <c r="C74" s="357"/>
      <c r="D74" s="456"/>
      <c r="E74" s="505"/>
    </row>
    <row r="75" spans="1:5" s="50" customFormat="1" ht="12" customHeight="1" thickBot="1">
      <c r="A75" s="459" t="s">
        <v>472</v>
      </c>
      <c r="B75" s="460" t="s">
        <v>473</v>
      </c>
      <c r="C75" s="458">
        <v>800000</v>
      </c>
      <c r="D75" s="458">
        <v>2667600</v>
      </c>
      <c r="E75" s="488">
        <v>3029754</v>
      </c>
    </row>
    <row r="76" spans="1:5" ht="12" customHeight="1" thickBot="1">
      <c r="A76" s="404" t="s">
        <v>415</v>
      </c>
      <c r="B76" s="492" t="s">
        <v>416</v>
      </c>
      <c r="C76" s="491">
        <f>SUM(C67+C71+C72+C75)</f>
        <v>50600000</v>
      </c>
      <c r="D76" s="491">
        <f>SUM(D67+D71+D72+D75)</f>
        <v>52509594</v>
      </c>
      <c r="E76" s="506">
        <f>SUM(E67+E71+E72+E75)</f>
        <v>50997121</v>
      </c>
    </row>
    <row r="77" spans="1:5" ht="12" customHeight="1" thickBot="1">
      <c r="A77" s="404" t="s">
        <v>432</v>
      </c>
      <c r="B77" s="492" t="s">
        <v>417</v>
      </c>
      <c r="C77" s="491"/>
      <c r="D77" s="491"/>
      <c r="E77" s="506"/>
    </row>
    <row r="78" spans="1:5" ht="12" customHeight="1" thickBot="1">
      <c r="A78" s="404" t="s">
        <v>433</v>
      </c>
      <c r="B78" s="492" t="s">
        <v>418</v>
      </c>
      <c r="C78" s="491"/>
      <c r="D78" s="491"/>
      <c r="E78" s="506"/>
    </row>
    <row r="79" spans="1:5" ht="12" customHeight="1" thickBot="1">
      <c r="A79" s="404" t="s">
        <v>84</v>
      </c>
      <c r="B79" s="493" t="s">
        <v>411</v>
      </c>
      <c r="C79" s="491">
        <f>SUM(C76:C78)</f>
        <v>50600000</v>
      </c>
      <c r="D79" s="491">
        <f>SUM(D76:D78)</f>
        <v>52509594</v>
      </c>
      <c r="E79" s="506">
        <f>SUM(E76:E78)</f>
        <v>50997121</v>
      </c>
    </row>
    <row r="80" spans="1:5" ht="24.75" customHeight="1" thickBot="1">
      <c r="A80" s="404" t="s">
        <v>85</v>
      </c>
      <c r="B80" s="412" t="s">
        <v>434</v>
      </c>
      <c r="C80" s="569">
        <f>SUM(C66+C79)</f>
        <v>119387113</v>
      </c>
      <c r="D80" s="569">
        <f>SUM(D66+D79)</f>
        <v>124388873</v>
      </c>
      <c r="E80" s="567">
        <f>SUM(E66+E79)</f>
        <v>111846827</v>
      </c>
    </row>
    <row r="82" spans="1:5" ht="13.5" thickBot="1"/>
    <row r="83" spans="1:5" s="22" customFormat="1" ht="38.1" customHeight="1" thickBot="1">
      <c r="A83" s="467"/>
      <c r="B83" s="468" t="s">
        <v>91</v>
      </c>
      <c r="C83" s="469" t="s">
        <v>73</v>
      </c>
      <c r="D83" s="469" t="s">
        <v>74</v>
      </c>
      <c r="E83" s="470" t="s">
        <v>75</v>
      </c>
    </row>
    <row r="84" spans="1:5" s="23" customFormat="1" ht="12" customHeight="1" thickBot="1">
      <c r="A84" s="19">
        <v>1</v>
      </c>
      <c r="B84" s="20">
        <v>2</v>
      </c>
      <c r="C84" s="20">
        <v>3</v>
      </c>
      <c r="D84" s="20">
        <v>4</v>
      </c>
      <c r="E84" s="21">
        <v>5</v>
      </c>
    </row>
    <row r="85" spans="1:5" s="22" customFormat="1" ht="12" customHeight="1" thickBot="1">
      <c r="A85" s="14" t="s">
        <v>76</v>
      </c>
      <c r="B85" s="18" t="s">
        <v>290</v>
      </c>
      <c r="C85" s="164">
        <f>+C86+C87+C88+C89+C90</f>
        <v>76638104</v>
      </c>
      <c r="D85" s="164">
        <f>+D86+D87+D88+D89+D90</f>
        <v>79607546</v>
      </c>
      <c r="E85" s="82">
        <f>+E86+E87+E88+E89+E90</f>
        <v>54444742</v>
      </c>
    </row>
    <row r="86" spans="1:5" s="22" customFormat="1" ht="12" customHeight="1">
      <c r="A86" s="11" t="s">
        <v>242</v>
      </c>
      <c r="B86" s="6" t="s">
        <v>92</v>
      </c>
      <c r="C86" s="167">
        <v>23270206</v>
      </c>
      <c r="D86" s="167">
        <v>25031284</v>
      </c>
      <c r="E86" s="84">
        <v>21796921</v>
      </c>
    </row>
    <row r="87" spans="1:5" s="22" customFormat="1" ht="12" customHeight="1">
      <c r="A87" s="9" t="s">
        <v>243</v>
      </c>
      <c r="B87" s="5" t="s">
        <v>93</v>
      </c>
      <c r="C87" s="166">
        <v>3573390</v>
      </c>
      <c r="D87" s="166">
        <v>3795953</v>
      </c>
      <c r="E87" s="85">
        <v>3211530</v>
      </c>
    </row>
    <row r="88" spans="1:5" s="22" customFormat="1" ht="12" customHeight="1">
      <c r="A88" s="9" t="s">
        <v>244</v>
      </c>
      <c r="B88" s="5" t="s">
        <v>94</v>
      </c>
      <c r="C88" s="169">
        <v>28758636</v>
      </c>
      <c r="D88" s="169">
        <v>31631347</v>
      </c>
      <c r="E88" s="87">
        <v>20696771</v>
      </c>
    </row>
    <row r="89" spans="1:5" s="22" customFormat="1" ht="12" customHeight="1">
      <c r="A89" s="9" t="s">
        <v>245</v>
      </c>
      <c r="B89" s="7" t="s">
        <v>95</v>
      </c>
      <c r="C89" s="169">
        <v>807000</v>
      </c>
      <c r="D89" s="169">
        <v>1907000</v>
      </c>
      <c r="E89" s="87">
        <v>1681387</v>
      </c>
    </row>
    <row r="90" spans="1:5" s="22" customFormat="1" ht="12" customHeight="1">
      <c r="A90" s="9" t="s">
        <v>246</v>
      </c>
      <c r="B90" s="12" t="s">
        <v>96</v>
      </c>
      <c r="C90" s="169">
        <f>SUM(C91:C101)</f>
        <v>20228872</v>
      </c>
      <c r="D90" s="169">
        <f>SUM(D91:D101)</f>
        <v>17241962</v>
      </c>
      <c r="E90" s="87">
        <f>SUM(E91:E101)</f>
        <v>7058133</v>
      </c>
    </row>
    <row r="91" spans="1:5" s="327" customFormat="1" ht="12" customHeight="1">
      <c r="A91" s="325" t="s">
        <v>254</v>
      </c>
      <c r="B91" s="328" t="s">
        <v>248</v>
      </c>
      <c r="C91" s="317">
        <v>5638168</v>
      </c>
      <c r="D91" s="317">
        <v>739581</v>
      </c>
      <c r="E91" s="318">
        <v>651896</v>
      </c>
    </row>
    <row r="92" spans="1:5" s="327" customFormat="1" ht="12" customHeight="1">
      <c r="A92" s="325" t="s">
        <v>255</v>
      </c>
      <c r="B92" s="328" t="s">
        <v>249</v>
      </c>
      <c r="C92" s="317"/>
      <c r="D92" s="317"/>
      <c r="E92" s="318"/>
    </row>
    <row r="93" spans="1:5" s="327" customFormat="1" ht="12" customHeight="1">
      <c r="A93" s="325" t="s">
        <v>256</v>
      </c>
      <c r="B93" s="326" t="s">
        <v>250</v>
      </c>
      <c r="C93" s="317"/>
      <c r="D93" s="317"/>
      <c r="E93" s="318"/>
    </row>
    <row r="94" spans="1:5" s="327" customFormat="1" ht="12" customHeight="1">
      <c r="A94" s="329" t="s">
        <v>257</v>
      </c>
      <c r="B94" s="330" t="s">
        <v>251</v>
      </c>
      <c r="C94" s="317"/>
      <c r="D94" s="317"/>
      <c r="E94" s="318"/>
    </row>
    <row r="95" spans="1:5" s="327" customFormat="1" ht="12" customHeight="1">
      <c r="A95" s="325" t="s">
        <v>258</v>
      </c>
      <c r="B95" s="330" t="s">
        <v>252</v>
      </c>
      <c r="C95" s="317">
        <v>11274000</v>
      </c>
      <c r="D95" s="317">
        <v>11274000</v>
      </c>
      <c r="E95" s="318">
        <v>6183722</v>
      </c>
    </row>
    <row r="96" spans="1:5" s="327" customFormat="1" ht="12" customHeight="1">
      <c r="A96" s="331" t="s">
        <v>259</v>
      </c>
      <c r="B96" s="328" t="s">
        <v>265</v>
      </c>
      <c r="C96" s="317"/>
      <c r="D96" s="317"/>
      <c r="E96" s="318"/>
    </row>
    <row r="97" spans="1:5" s="327" customFormat="1" ht="12" customHeight="1">
      <c r="A97" s="331" t="s">
        <v>260</v>
      </c>
      <c r="B97" s="326" t="s">
        <v>266</v>
      </c>
      <c r="C97" s="317"/>
      <c r="D97" s="317"/>
      <c r="E97" s="318"/>
    </row>
    <row r="98" spans="1:5" s="327" customFormat="1" ht="12" customHeight="1">
      <c r="A98" s="331" t="s">
        <v>261</v>
      </c>
      <c r="B98" s="330" t="s">
        <v>267</v>
      </c>
      <c r="C98" s="317"/>
      <c r="D98" s="317"/>
      <c r="E98" s="318"/>
    </row>
    <row r="99" spans="1:5" s="327" customFormat="1" ht="12" customHeight="1">
      <c r="A99" s="331" t="s">
        <v>262</v>
      </c>
      <c r="B99" s="330" t="s">
        <v>268</v>
      </c>
      <c r="C99" s="317"/>
      <c r="D99" s="317"/>
      <c r="E99" s="318"/>
    </row>
    <row r="100" spans="1:5" s="327" customFormat="1" ht="12" customHeight="1">
      <c r="A100" s="331" t="s">
        <v>264</v>
      </c>
      <c r="B100" s="330" t="s">
        <v>269</v>
      </c>
      <c r="C100" s="317">
        <v>377560</v>
      </c>
      <c r="D100" s="317">
        <v>377560</v>
      </c>
      <c r="E100" s="318">
        <v>222515</v>
      </c>
    </row>
    <row r="101" spans="1:5" s="327" customFormat="1" ht="12" customHeight="1" thickBot="1">
      <c r="A101" s="332" t="s">
        <v>557</v>
      </c>
      <c r="B101" s="333" t="s">
        <v>270</v>
      </c>
      <c r="C101" s="319">
        <v>2939144</v>
      </c>
      <c r="D101" s="319">
        <v>4850821</v>
      </c>
      <c r="E101" s="320"/>
    </row>
    <row r="102" spans="1:5" s="22" customFormat="1" ht="12" customHeight="1" thickBot="1">
      <c r="A102" s="13" t="s">
        <v>77</v>
      </c>
      <c r="B102" s="17" t="s">
        <v>291</v>
      </c>
      <c r="C102" s="165">
        <f>+C103+C104+C105</f>
        <v>17920190</v>
      </c>
      <c r="D102" s="165">
        <f>+D103+D104+D105</f>
        <v>18420190</v>
      </c>
      <c r="E102" s="83">
        <f>+E103+E104+E105</f>
        <v>17880162</v>
      </c>
    </row>
    <row r="103" spans="1:5" s="22" customFormat="1" ht="12" customHeight="1">
      <c r="A103" s="10" t="s">
        <v>271</v>
      </c>
      <c r="B103" s="5" t="s">
        <v>97</v>
      </c>
      <c r="C103" s="168">
        <v>17920190</v>
      </c>
      <c r="D103" s="168">
        <v>18420190</v>
      </c>
      <c r="E103" s="86">
        <v>17880162</v>
      </c>
    </row>
    <row r="104" spans="1:5" s="22" customFormat="1" ht="12" customHeight="1">
      <c r="A104" s="10" t="s">
        <v>272</v>
      </c>
      <c r="B104" s="8" t="s">
        <v>98</v>
      </c>
      <c r="C104" s="166"/>
      <c r="D104" s="166"/>
      <c r="E104" s="85"/>
    </row>
    <row r="105" spans="1:5" s="22" customFormat="1" ht="12" customHeight="1" thickBot="1">
      <c r="A105" s="10" t="s">
        <v>273</v>
      </c>
      <c r="B105" s="324" t="s">
        <v>274</v>
      </c>
      <c r="C105" s="166"/>
      <c r="D105" s="166"/>
      <c r="E105" s="85"/>
    </row>
    <row r="106" spans="1:5" s="327" customFormat="1" ht="12" hidden="1" customHeight="1">
      <c r="A106" s="334" t="s">
        <v>275</v>
      </c>
      <c r="B106" s="73" t="s">
        <v>289</v>
      </c>
      <c r="C106" s="315"/>
      <c r="D106" s="315"/>
      <c r="E106" s="316"/>
    </row>
    <row r="107" spans="1:5" s="327" customFormat="1" ht="12" hidden="1" customHeight="1">
      <c r="A107" s="334" t="s">
        <v>276</v>
      </c>
      <c r="B107" s="335" t="s">
        <v>283</v>
      </c>
      <c r="C107" s="315"/>
      <c r="D107" s="315"/>
      <c r="E107" s="316"/>
    </row>
    <row r="108" spans="1:5" s="327" customFormat="1" ht="16.5" hidden="1" thickBot="1">
      <c r="A108" s="334" t="s">
        <v>277</v>
      </c>
      <c r="B108" s="336" t="s">
        <v>284</v>
      </c>
      <c r="C108" s="315"/>
      <c r="D108" s="315"/>
      <c r="E108" s="316"/>
    </row>
    <row r="109" spans="1:5" s="327" customFormat="1" ht="12" hidden="1" customHeight="1">
      <c r="A109" s="334" t="s">
        <v>278</v>
      </c>
      <c r="B109" s="336" t="s">
        <v>285</v>
      </c>
      <c r="C109" s="337"/>
      <c r="D109" s="337"/>
      <c r="E109" s="338"/>
    </row>
    <row r="110" spans="1:5" s="327" customFormat="1" ht="12" hidden="1" customHeight="1">
      <c r="A110" s="334" t="s">
        <v>279</v>
      </c>
      <c r="B110" s="336" t="s">
        <v>286</v>
      </c>
      <c r="C110" s="337"/>
      <c r="D110" s="337"/>
      <c r="E110" s="338"/>
    </row>
    <row r="111" spans="1:5" s="327" customFormat="1" ht="15" hidden="1" customHeight="1">
      <c r="A111" s="334" t="s">
        <v>280</v>
      </c>
      <c r="B111" s="336" t="s">
        <v>287</v>
      </c>
      <c r="C111" s="337"/>
      <c r="D111" s="337"/>
      <c r="E111" s="338"/>
    </row>
    <row r="112" spans="1:5" s="327" customFormat="1" ht="12.75" hidden="1" customHeight="1">
      <c r="A112" s="339" t="s">
        <v>281</v>
      </c>
      <c r="B112" s="336" t="s">
        <v>100</v>
      </c>
      <c r="C112" s="340"/>
      <c r="D112" s="340"/>
      <c r="E112" s="341"/>
    </row>
    <row r="113" spans="1:5" s="327" customFormat="1" ht="14.25" hidden="1" customHeight="1">
      <c r="A113" s="342" t="s">
        <v>282</v>
      </c>
      <c r="B113" s="343" t="s">
        <v>288</v>
      </c>
      <c r="C113" s="340"/>
      <c r="D113" s="340"/>
      <c r="E113" s="341"/>
    </row>
    <row r="114" spans="1:5" s="22" customFormat="1" ht="12" customHeight="1" thickBot="1">
      <c r="A114" s="13" t="s">
        <v>78</v>
      </c>
      <c r="B114" s="344" t="s">
        <v>292</v>
      </c>
      <c r="C114" s="164">
        <f>+C85+C102</f>
        <v>94558294</v>
      </c>
      <c r="D114" s="164">
        <f>+D85+D102</f>
        <v>98027736</v>
      </c>
      <c r="E114" s="82">
        <f>+E85+E102</f>
        <v>72324904</v>
      </c>
    </row>
    <row r="115" spans="1:5" s="22" customFormat="1" ht="12" customHeight="1" thickBot="1">
      <c r="A115" s="76" t="s">
        <v>419</v>
      </c>
      <c r="B115" s="410" t="s">
        <v>420</v>
      </c>
      <c r="C115" s="165">
        <f>SUM(C116:C118)</f>
        <v>4232537</v>
      </c>
      <c r="D115" s="165">
        <f>SUM(D116:D118)</f>
        <v>4232537</v>
      </c>
      <c r="E115" s="83">
        <f>SUM(E116:E118)</f>
        <v>0</v>
      </c>
    </row>
    <row r="116" spans="1:5" s="22" customFormat="1" ht="12" customHeight="1">
      <c r="A116" s="77" t="s">
        <v>421</v>
      </c>
      <c r="B116" s="78" t="s">
        <v>424</v>
      </c>
      <c r="C116" s="166"/>
      <c r="D116" s="166"/>
      <c r="E116" s="85"/>
    </row>
    <row r="117" spans="1:5" s="22" customFormat="1" ht="12" customHeight="1">
      <c r="A117" s="75" t="s">
        <v>422</v>
      </c>
      <c r="B117" s="72" t="s">
        <v>470</v>
      </c>
      <c r="C117" s="166"/>
      <c r="D117" s="166"/>
      <c r="E117" s="85"/>
    </row>
    <row r="118" spans="1:5" s="22" customFormat="1" ht="12" customHeight="1" thickBot="1">
      <c r="A118" s="79" t="s">
        <v>423</v>
      </c>
      <c r="B118" s="80" t="s">
        <v>471</v>
      </c>
      <c r="C118" s="169">
        <v>4232537</v>
      </c>
      <c r="D118" s="169">
        <v>4232537</v>
      </c>
      <c r="E118" s="87"/>
    </row>
    <row r="119" spans="1:5" s="22" customFormat="1" ht="12" customHeight="1" thickBot="1">
      <c r="A119" s="76" t="s">
        <v>427</v>
      </c>
      <c r="B119" s="410" t="s">
        <v>428</v>
      </c>
      <c r="C119" s="172"/>
      <c r="D119" s="172"/>
      <c r="E119" s="173"/>
    </row>
    <row r="120" spans="1:5" s="22" customFormat="1" ht="12" customHeight="1" thickBot="1">
      <c r="A120" s="76" t="s">
        <v>556</v>
      </c>
      <c r="B120" s="410" t="s">
        <v>558</v>
      </c>
      <c r="C120" s="172">
        <v>800000</v>
      </c>
      <c r="D120" s="172">
        <v>2667600</v>
      </c>
      <c r="E120" s="173">
        <v>2639905</v>
      </c>
    </row>
    <row r="121" spans="1:5" s="22" customFormat="1" ht="12" customHeight="1" thickBot="1">
      <c r="A121" s="76" t="s">
        <v>528</v>
      </c>
      <c r="B121" s="410" t="s">
        <v>529</v>
      </c>
      <c r="C121" s="172">
        <v>19796282</v>
      </c>
      <c r="D121" s="172">
        <v>19461000</v>
      </c>
      <c r="E121" s="173">
        <v>17960941</v>
      </c>
    </row>
    <row r="122" spans="1:5" s="22" customFormat="1" ht="12" customHeight="1" thickBot="1">
      <c r="A122" s="411" t="s">
        <v>436</v>
      </c>
      <c r="B122" s="410" t="s">
        <v>435</v>
      </c>
      <c r="C122" s="172">
        <f>SUM(C115+C119+C120+C121)</f>
        <v>24828819</v>
      </c>
      <c r="D122" s="172">
        <f>SUM(D115+D119+D120+D121)</f>
        <v>26361137</v>
      </c>
      <c r="E122" s="173">
        <f>SUM(E115+E119+E120+E121)</f>
        <v>20600846</v>
      </c>
    </row>
    <row r="123" spans="1:5" s="22" customFormat="1" ht="12" customHeight="1" thickBot="1">
      <c r="A123" s="411" t="s">
        <v>437</v>
      </c>
      <c r="B123" s="410" t="s">
        <v>429</v>
      </c>
      <c r="C123" s="172"/>
      <c r="D123" s="172"/>
      <c r="E123" s="173"/>
    </row>
    <row r="124" spans="1:5" s="22" customFormat="1" ht="12" customHeight="1" thickBot="1">
      <c r="A124" s="411" t="s">
        <v>438</v>
      </c>
      <c r="B124" s="410" t="s">
        <v>430</v>
      </c>
      <c r="C124" s="172"/>
      <c r="D124" s="172"/>
      <c r="E124" s="173"/>
    </row>
    <row r="125" spans="1:5" s="22" customFormat="1" ht="12" customHeight="1" thickBot="1">
      <c r="A125" s="74" t="s">
        <v>101</v>
      </c>
      <c r="B125" s="144" t="s">
        <v>431</v>
      </c>
      <c r="C125" s="174">
        <f>SUM(C122:C124)</f>
        <v>24828819</v>
      </c>
      <c r="D125" s="174">
        <f>SUM(D122:D124)</f>
        <v>26361137</v>
      </c>
      <c r="E125" s="89">
        <f>SUM(E122:E124)</f>
        <v>20600846</v>
      </c>
    </row>
    <row r="126" spans="1:5" s="1" customFormat="1" ht="28.5" customHeight="1" thickBot="1">
      <c r="A126" s="81" t="s">
        <v>80</v>
      </c>
      <c r="B126" s="145" t="s">
        <v>439</v>
      </c>
      <c r="C126" s="568">
        <f>SUM(C114+C125)</f>
        <v>119387113</v>
      </c>
      <c r="D126" s="568">
        <f>SUM(D114+D125)</f>
        <v>124388873</v>
      </c>
      <c r="E126" s="566">
        <f>SUM(E114+E125)</f>
        <v>92925750</v>
      </c>
    </row>
    <row r="130" spans="3:5">
      <c r="C130" s="1268"/>
      <c r="D130" s="1268"/>
      <c r="E130" s="1268"/>
    </row>
  </sheetData>
  <mergeCells count="2">
    <mergeCell ref="B2:D2"/>
    <mergeCell ref="B3:D3"/>
  </mergeCells>
  <phoneticPr fontId="25" type="noConversion"/>
  <pageMargins left="0.7" right="0.7" top="0.75" bottom="0.75" header="0.3" footer="0.3"/>
  <pageSetup paperSize="9" scale="76" orientation="portrait" r:id="rId1"/>
  <rowBreaks count="1" manualBreakCount="1">
    <brk id="8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37">
    <tabColor rgb="FF00B050"/>
  </sheetPr>
  <dimension ref="A1:E130"/>
  <sheetViews>
    <sheetView workbookViewId="0">
      <selection activeCell="H6" sqref="H6"/>
    </sheetView>
  </sheetViews>
  <sheetFormatPr defaultRowHeight="12.75"/>
  <cols>
    <col min="1" max="1" width="9.6640625" style="1265" customWidth="1"/>
    <col min="2" max="2" width="60.83203125" style="1265" customWidth="1"/>
    <col min="3" max="5" width="15.83203125" style="1266" customWidth="1"/>
    <col min="6" max="16384" width="9.33203125" style="4"/>
  </cols>
  <sheetData>
    <row r="1" spans="1:5" s="2" customFormat="1" ht="16.5" customHeight="1" thickBot="1">
      <c r="A1" s="61"/>
      <c r="B1" s="62"/>
      <c r="C1" s="68"/>
      <c r="D1" s="68"/>
      <c r="E1" s="68" t="s">
        <v>1093</v>
      </c>
    </row>
    <row r="2" spans="1:5" s="46" customFormat="1" ht="22.5" customHeight="1">
      <c r="A2" s="300"/>
      <c r="B2" s="1331" t="s">
        <v>176</v>
      </c>
      <c r="C2" s="1332"/>
      <c r="D2" s="1333"/>
      <c r="E2" s="140" t="s">
        <v>177</v>
      </c>
    </row>
    <row r="3" spans="1:5" s="46" customFormat="1" ht="16.5" thickBot="1">
      <c r="A3" s="63"/>
      <c r="B3" s="1334" t="s">
        <v>531</v>
      </c>
      <c r="C3" s="1335"/>
      <c r="D3" s="1336"/>
      <c r="E3" s="141" t="s">
        <v>179</v>
      </c>
    </row>
    <row r="4" spans="1:5" s="47" customFormat="1" ht="15.95" customHeight="1" thickBot="1">
      <c r="A4" s="64"/>
      <c r="B4" s="64"/>
      <c r="C4" s="65"/>
      <c r="D4" s="65"/>
      <c r="E4" s="65" t="s">
        <v>583</v>
      </c>
    </row>
    <row r="5" spans="1:5" ht="24.75" thickBot="1">
      <c r="A5" s="301"/>
      <c r="B5" s="66" t="s">
        <v>180</v>
      </c>
      <c r="C5" s="163" t="s">
        <v>73</v>
      </c>
      <c r="D5" s="163" t="s">
        <v>74</v>
      </c>
      <c r="E5" s="67" t="s">
        <v>75</v>
      </c>
    </row>
    <row r="6" spans="1:5" s="38" customFormat="1" ht="12.95" customHeight="1" thickBot="1">
      <c r="A6" s="59">
        <v>2</v>
      </c>
      <c r="B6" s="59">
        <v>3</v>
      </c>
      <c r="C6" s="59">
        <v>4</v>
      </c>
      <c r="D6" s="183">
        <v>5</v>
      </c>
      <c r="E6" s="182">
        <v>6</v>
      </c>
    </row>
    <row r="7" spans="1:5" s="38" customFormat="1" ht="12" customHeight="1" thickBot="1">
      <c r="A7" s="369" t="s">
        <v>76</v>
      </c>
      <c r="B7" s="462" t="s">
        <v>467</v>
      </c>
      <c r="C7" s="453">
        <f>SUM(C15+C8)</f>
        <v>39862643</v>
      </c>
      <c r="D7" s="453">
        <f>SUM(D15+D8)</f>
        <v>52459157</v>
      </c>
      <c r="E7" s="487">
        <f>SUM(E15+E8)</f>
        <v>49431262</v>
      </c>
    </row>
    <row r="8" spans="1:5" s="48" customFormat="1" ht="12" customHeight="1" thickBot="1">
      <c r="A8" s="451" t="s">
        <v>468</v>
      </c>
      <c r="B8" s="372" t="s">
        <v>375</v>
      </c>
      <c r="C8" s="368">
        <f>SUM(C9:C14)</f>
        <v>16646991</v>
      </c>
      <c r="D8" s="368">
        <f>SUM(D9:D14)</f>
        <v>27389047</v>
      </c>
      <c r="E8" s="413">
        <f>SUM(E9:E14)</f>
        <v>27380980</v>
      </c>
    </row>
    <row r="9" spans="1:5" s="49" customFormat="1" ht="12" customHeight="1">
      <c r="A9" s="345" t="s">
        <v>294</v>
      </c>
      <c r="B9" s="346" t="s">
        <v>295</v>
      </c>
      <c r="C9" s="447" t="s">
        <v>592</v>
      </c>
      <c r="D9" s="447">
        <v>79665</v>
      </c>
      <c r="E9" s="447">
        <v>71598</v>
      </c>
    </row>
    <row r="10" spans="1:5" s="49" customFormat="1" ht="12" customHeight="1">
      <c r="A10" s="348" t="s">
        <v>296</v>
      </c>
      <c r="B10" s="349" t="s">
        <v>376</v>
      </c>
      <c r="C10" s="350">
        <v>12166850</v>
      </c>
      <c r="D10" s="350">
        <v>13029980</v>
      </c>
      <c r="E10" s="350">
        <v>13029980</v>
      </c>
    </row>
    <row r="11" spans="1:5" s="49" customFormat="1" ht="12" customHeight="1">
      <c r="A11" s="348" t="s">
        <v>297</v>
      </c>
      <c r="B11" s="349" t="s">
        <v>298</v>
      </c>
      <c r="C11" s="350">
        <v>2680141</v>
      </c>
      <c r="D11" s="350">
        <v>2013068</v>
      </c>
      <c r="E11" s="350">
        <v>2013068</v>
      </c>
    </row>
    <row r="12" spans="1:5" s="49" customFormat="1" ht="12" customHeight="1">
      <c r="A12" s="348" t="s">
        <v>299</v>
      </c>
      <c r="B12" s="349" t="s">
        <v>300</v>
      </c>
      <c r="C12" s="350">
        <v>1800000</v>
      </c>
      <c r="D12" s="350">
        <v>2093690</v>
      </c>
      <c r="E12" s="350">
        <v>2093690</v>
      </c>
    </row>
    <row r="13" spans="1:5" s="48" customFormat="1" ht="12" customHeight="1">
      <c r="A13" s="348" t="s">
        <v>301</v>
      </c>
      <c r="B13" s="349" t="s">
        <v>569</v>
      </c>
      <c r="C13" s="350"/>
      <c r="D13" s="350">
        <v>10172644</v>
      </c>
      <c r="E13" s="350">
        <v>10172644</v>
      </c>
    </row>
    <row r="14" spans="1:5" s="48" customFormat="1" ht="12" customHeight="1" thickBot="1">
      <c r="A14" s="358" t="s">
        <v>302</v>
      </c>
      <c r="B14" s="359" t="s">
        <v>570</v>
      </c>
      <c r="C14" s="360"/>
      <c r="D14" s="449"/>
      <c r="E14" s="537"/>
    </row>
    <row r="15" spans="1:5" s="48" customFormat="1" ht="12" customHeight="1" thickBot="1">
      <c r="A15" s="452" t="s">
        <v>469</v>
      </c>
      <c r="B15" s="365" t="s">
        <v>383</v>
      </c>
      <c r="C15" s="366">
        <f>SUM(C16:C20)</f>
        <v>23215652</v>
      </c>
      <c r="D15" s="366">
        <f>SUM(D16:D20)</f>
        <v>25070110</v>
      </c>
      <c r="E15" s="417">
        <f>SUM(E16:E20)</f>
        <v>22050282</v>
      </c>
    </row>
    <row r="16" spans="1:5" s="48" customFormat="1" ht="12" customHeight="1">
      <c r="A16" s="361" t="s">
        <v>303</v>
      </c>
      <c r="B16" s="362" t="s">
        <v>304</v>
      </c>
      <c r="C16" s="363"/>
      <c r="D16" s="363"/>
      <c r="E16" s="418"/>
    </row>
    <row r="17" spans="1:5" s="48" customFormat="1" ht="12" customHeight="1">
      <c r="A17" s="348" t="s">
        <v>305</v>
      </c>
      <c r="B17" s="349" t="s">
        <v>379</v>
      </c>
      <c r="C17" s="350"/>
      <c r="D17" s="350"/>
      <c r="E17" s="415"/>
    </row>
    <row r="18" spans="1:5" s="48" customFormat="1" ht="12" customHeight="1">
      <c r="A18" s="348" t="s">
        <v>306</v>
      </c>
      <c r="B18" s="463" t="s">
        <v>380</v>
      </c>
      <c r="C18" s="350"/>
      <c r="D18" s="350"/>
      <c r="E18" s="415"/>
    </row>
    <row r="19" spans="1:5" s="48" customFormat="1" ht="12" customHeight="1">
      <c r="A19" s="348" t="s">
        <v>307</v>
      </c>
      <c r="B19" s="463" t="s">
        <v>381</v>
      </c>
      <c r="C19" s="350"/>
      <c r="D19" s="350"/>
      <c r="E19" s="415"/>
    </row>
    <row r="20" spans="1:5" s="49" customFormat="1" ht="12" customHeight="1" thickBot="1">
      <c r="A20" s="348" t="s">
        <v>308</v>
      </c>
      <c r="B20" s="349" t="s">
        <v>382</v>
      </c>
      <c r="C20" s="350">
        <v>23215652</v>
      </c>
      <c r="D20" s="350">
        <v>25070110</v>
      </c>
      <c r="E20" s="536">
        <v>22050282</v>
      </c>
    </row>
    <row r="21" spans="1:5" s="49" customFormat="1" ht="12" hidden="1" customHeight="1">
      <c r="A21" s="397" t="s">
        <v>308</v>
      </c>
      <c r="B21" s="398" t="s">
        <v>440</v>
      </c>
      <c r="C21" s="399"/>
      <c r="D21" s="399"/>
      <c r="E21" s="419">
        <v>19249</v>
      </c>
    </row>
    <row r="22" spans="1:5" s="49" customFormat="1" ht="12" customHeight="1" thickBot="1">
      <c r="A22" s="364" t="s">
        <v>78</v>
      </c>
      <c r="B22" s="375" t="s">
        <v>384</v>
      </c>
      <c r="C22" s="366">
        <f>SUM(C23:C27)</f>
        <v>0</v>
      </c>
      <c r="D22" s="366">
        <f>SUM(D23:D27)</f>
        <v>0</v>
      </c>
      <c r="E22" s="417">
        <f>SUM(E23:E27)</f>
        <v>0</v>
      </c>
    </row>
    <row r="23" spans="1:5" s="48" customFormat="1" ht="12" customHeight="1">
      <c r="A23" s="361" t="s">
        <v>309</v>
      </c>
      <c r="B23" s="362" t="s">
        <v>310</v>
      </c>
      <c r="C23" s="374"/>
      <c r="D23" s="386"/>
      <c r="E23" s="428"/>
    </row>
    <row r="24" spans="1:5" s="49" customFormat="1" ht="12" customHeight="1">
      <c r="A24" s="348" t="s">
        <v>311</v>
      </c>
      <c r="B24" s="349" t="s">
        <v>385</v>
      </c>
      <c r="C24" s="351"/>
      <c r="D24" s="351"/>
      <c r="E24" s="421"/>
    </row>
    <row r="25" spans="1:5" s="49" customFormat="1" ht="12" customHeight="1">
      <c r="A25" s="348" t="s">
        <v>312</v>
      </c>
      <c r="B25" s="463" t="s">
        <v>386</v>
      </c>
      <c r="C25" s="350"/>
      <c r="D25" s="350"/>
      <c r="E25" s="415"/>
    </row>
    <row r="26" spans="1:5" s="49" customFormat="1" ht="12" customHeight="1">
      <c r="A26" s="358" t="s">
        <v>313</v>
      </c>
      <c r="B26" s="464" t="s">
        <v>387</v>
      </c>
      <c r="C26" s="373"/>
      <c r="D26" s="373"/>
      <c r="E26" s="422"/>
    </row>
    <row r="27" spans="1:5" s="49" customFormat="1" ht="12" customHeight="1" thickBot="1">
      <c r="A27" s="396" t="s">
        <v>314</v>
      </c>
      <c r="B27" s="395" t="s">
        <v>388</v>
      </c>
      <c r="C27" s="166"/>
      <c r="D27" s="166"/>
      <c r="E27" s="85"/>
    </row>
    <row r="28" spans="1:5" s="49" customFormat="1" ht="12" hidden="1" customHeight="1">
      <c r="A28" s="397" t="s">
        <v>314</v>
      </c>
      <c r="B28" s="398" t="s">
        <v>440</v>
      </c>
      <c r="C28" s="399"/>
      <c r="D28" s="399"/>
      <c r="E28" s="419">
        <v>128054</v>
      </c>
    </row>
    <row r="29" spans="1:5" s="49" customFormat="1" ht="12" customHeight="1" thickBot="1">
      <c r="A29" s="364" t="s">
        <v>79</v>
      </c>
      <c r="B29" s="375" t="s">
        <v>395</v>
      </c>
      <c r="C29" s="366">
        <f>C32+C35+C36+C38</f>
        <v>27900000</v>
      </c>
      <c r="D29" s="366">
        <f>D32+D35+D36+D38</f>
        <v>18309140</v>
      </c>
      <c r="E29" s="366">
        <f>E32+E35+E36+E38</f>
        <v>10226251</v>
      </c>
    </row>
    <row r="30" spans="1:5" s="49" customFormat="1" ht="12" customHeight="1">
      <c r="A30" s="361" t="s">
        <v>315</v>
      </c>
      <c r="B30" s="362" t="s">
        <v>316</v>
      </c>
      <c r="C30" s="1275">
        <v>26500000</v>
      </c>
      <c r="D30" s="1275">
        <v>18309140</v>
      </c>
      <c r="E30" s="1276">
        <v>10226251</v>
      </c>
    </row>
    <row r="31" spans="1:5" s="49" customFormat="1" ht="12" customHeight="1">
      <c r="A31" s="348" t="s">
        <v>317</v>
      </c>
      <c r="B31" s="349" t="s">
        <v>318</v>
      </c>
      <c r="C31" s="454">
        <v>500000</v>
      </c>
      <c r="D31" s="454">
        <v>500000</v>
      </c>
      <c r="E31" s="542">
        <v>573315</v>
      </c>
    </row>
    <row r="32" spans="1:5" s="49" customFormat="1" ht="12" customHeight="1">
      <c r="A32" s="376" t="s">
        <v>317</v>
      </c>
      <c r="B32" s="377" t="s">
        <v>389</v>
      </c>
      <c r="C32" s="378">
        <v>500000</v>
      </c>
      <c r="D32" s="378">
        <v>500000</v>
      </c>
      <c r="E32" s="543">
        <v>573315</v>
      </c>
    </row>
    <row r="33" spans="1:5" s="49" customFormat="1" ht="12" customHeight="1">
      <c r="A33" s="348" t="s">
        <v>392</v>
      </c>
      <c r="B33" s="380" t="s">
        <v>393</v>
      </c>
      <c r="C33" s="454">
        <v>26000000</v>
      </c>
      <c r="D33" s="454">
        <v>17709140</v>
      </c>
      <c r="E33" s="542">
        <v>9567417</v>
      </c>
    </row>
    <row r="34" spans="1:5" s="49" customFormat="1" ht="12" customHeight="1">
      <c r="A34" s="348" t="s">
        <v>319</v>
      </c>
      <c r="B34" s="381" t="s">
        <v>394</v>
      </c>
      <c r="C34" s="353">
        <v>26000000</v>
      </c>
      <c r="D34" s="353">
        <v>17709140</v>
      </c>
      <c r="E34" s="502">
        <v>9567417</v>
      </c>
    </row>
    <row r="35" spans="1:5" s="49" customFormat="1" ht="12" customHeight="1">
      <c r="A35" s="376" t="s">
        <v>319</v>
      </c>
      <c r="B35" s="382" t="s">
        <v>390</v>
      </c>
      <c r="C35" s="378">
        <v>26000000</v>
      </c>
      <c r="D35" s="378">
        <v>17709140</v>
      </c>
      <c r="E35" s="543">
        <v>9567417</v>
      </c>
    </row>
    <row r="36" spans="1:5" s="49" customFormat="1" ht="12" customHeight="1">
      <c r="A36" s="348" t="s">
        <v>320</v>
      </c>
      <c r="B36" s="383" t="s">
        <v>321</v>
      </c>
      <c r="C36" s="351">
        <v>1300000</v>
      </c>
      <c r="D36" s="351">
        <v>0</v>
      </c>
      <c r="E36" s="541">
        <v>0</v>
      </c>
    </row>
    <row r="37" spans="1:5" s="49" customFormat="1" ht="12" customHeight="1">
      <c r="A37" s="348" t="s">
        <v>322</v>
      </c>
      <c r="B37" s="383" t="s">
        <v>323</v>
      </c>
      <c r="C37" s="355"/>
      <c r="D37" s="355"/>
      <c r="E37" s="503"/>
    </row>
    <row r="38" spans="1:5" s="49" customFormat="1" ht="12" customHeight="1" thickBot="1">
      <c r="A38" s="358" t="s">
        <v>324</v>
      </c>
      <c r="B38" s="359" t="s">
        <v>325</v>
      </c>
      <c r="C38" s="389">
        <v>100000</v>
      </c>
      <c r="D38" s="389">
        <v>100000</v>
      </c>
      <c r="E38" s="544">
        <v>85519</v>
      </c>
    </row>
    <row r="39" spans="1:5" s="49" customFormat="1" ht="12" customHeight="1" thickBot="1">
      <c r="A39" s="364" t="s">
        <v>80</v>
      </c>
      <c r="B39" s="375" t="s">
        <v>396</v>
      </c>
      <c r="C39" s="387">
        <f>SUM(C40:C49)</f>
        <v>1024470</v>
      </c>
      <c r="D39" s="387">
        <f>SUM(D40:D49)</f>
        <v>1031470</v>
      </c>
      <c r="E39" s="427">
        <f>SUM(E40:E50)</f>
        <v>1192193</v>
      </c>
    </row>
    <row r="40" spans="1:5" s="49" customFormat="1" ht="12" customHeight="1">
      <c r="A40" s="361" t="s">
        <v>326</v>
      </c>
      <c r="B40" s="362" t="s">
        <v>327</v>
      </c>
      <c r="C40" s="386"/>
      <c r="D40" s="386"/>
      <c r="E40" s="428"/>
    </row>
    <row r="41" spans="1:5" s="49" customFormat="1" ht="12" customHeight="1">
      <c r="A41" s="348" t="s">
        <v>328</v>
      </c>
      <c r="B41" s="349" t="s">
        <v>329</v>
      </c>
      <c r="C41" s="353">
        <v>654173</v>
      </c>
      <c r="D41" s="353">
        <v>654173</v>
      </c>
      <c r="E41" s="423">
        <v>854783</v>
      </c>
    </row>
    <row r="42" spans="1:5" s="49" customFormat="1" ht="12" customHeight="1">
      <c r="A42" s="348" t="s">
        <v>330</v>
      </c>
      <c r="B42" s="349" t="s">
        <v>331</v>
      </c>
      <c r="C42" s="353"/>
      <c r="D42" s="353"/>
      <c r="E42" s="423">
        <v>74105</v>
      </c>
    </row>
    <row r="43" spans="1:5" s="49" customFormat="1" ht="12" customHeight="1">
      <c r="A43" s="348" t="s">
        <v>332</v>
      </c>
      <c r="B43" s="349" t="s">
        <v>333</v>
      </c>
      <c r="C43" s="354"/>
      <c r="D43" s="354"/>
      <c r="E43" s="425"/>
    </row>
    <row r="44" spans="1:5" s="48" customFormat="1" ht="12" customHeight="1">
      <c r="A44" s="348" t="s">
        <v>334</v>
      </c>
      <c r="B44" s="349" t="s">
        <v>335</v>
      </c>
      <c r="C44" s="353">
        <v>258795</v>
      </c>
      <c r="D44" s="353">
        <v>258795</v>
      </c>
      <c r="E44" s="423">
        <v>120975</v>
      </c>
    </row>
    <row r="45" spans="1:5" s="49" customFormat="1" ht="12" customHeight="1">
      <c r="A45" s="348" t="s">
        <v>336</v>
      </c>
      <c r="B45" s="349" t="s">
        <v>337</v>
      </c>
      <c r="C45" s="353">
        <v>111502</v>
      </c>
      <c r="D45" s="353">
        <v>111502</v>
      </c>
      <c r="E45" s="423">
        <v>79040</v>
      </c>
    </row>
    <row r="46" spans="1:5" s="49" customFormat="1" ht="12" customHeight="1">
      <c r="A46" s="348" t="s">
        <v>338</v>
      </c>
      <c r="B46" s="349" t="s">
        <v>339</v>
      </c>
      <c r="C46" s="353"/>
      <c r="D46" s="353">
        <v>7000</v>
      </c>
      <c r="E46" s="423"/>
    </row>
    <row r="47" spans="1:5" s="49" customFormat="1" ht="12" customHeight="1">
      <c r="A47" s="348" t="s">
        <v>340</v>
      </c>
      <c r="B47" s="349" t="s">
        <v>341</v>
      </c>
      <c r="C47" s="353"/>
      <c r="D47" s="353"/>
      <c r="E47" s="423">
        <v>10</v>
      </c>
    </row>
    <row r="48" spans="1:5" s="49" customFormat="1" ht="12" customHeight="1">
      <c r="A48" s="348" t="s">
        <v>342</v>
      </c>
      <c r="B48" s="349" t="s">
        <v>343</v>
      </c>
      <c r="C48" s="353"/>
      <c r="D48" s="353"/>
      <c r="E48" s="423"/>
    </row>
    <row r="49" spans="1:5" s="49" customFormat="1" ht="12" customHeight="1">
      <c r="A49" s="531" t="s">
        <v>344</v>
      </c>
      <c r="B49" s="532" t="s">
        <v>571</v>
      </c>
      <c r="C49" s="533"/>
      <c r="D49" s="533"/>
      <c r="E49" s="534"/>
    </row>
    <row r="50" spans="1:5" s="49" customFormat="1" ht="12" customHeight="1" thickBot="1">
      <c r="A50" s="527" t="s">
        <v>575</v>
      </c>
      <c r="B50" s="528" t="s">
        <v>577</v>
      </c>
      <c r="C50" s="529"/>
      <c r="D50" s="529">
        <v>79512</v>
      </c>
      <c r="E50" s="530">
        <v>63280</v>
      </c>
    </row>
    <row r="51" spans="1:5" s="49" customFormat="1" ht="12" customHeight="1" thickBot="1">
      <c r="A51" s="364" t="s">
        <v>81</v>
      </c>
      <c r="B51" s="375" t="s">
        <v>397</v>
      </c>
      <c r="C51" s="366">
        <f>SUM(C52:C56)</f>
        <v>0</v>
      </c>
      <c r="D51" s="366">
        <f>SUM(D52:D56)</f>
        <v>0</v>
      </c>
      <c r="E51" s="417">
        <f>SUM(E52:E56)</f>
        <v>0</v>
      </c>
    </row>
    <row r="52" spans="1:5" s="49" customFormat="1" ht="12" customHeight="1">
      <c r="A52" s="361" t="s">
        <v>347</v>
      </c>
      <c r="B52" s="362" t="s">
        <v>348</v>
      </c>
      <c r="C52" s="388"/>
      <c r="D52" s="388"/>
      <c r="E52" s="429"/>
    </row>
    <row r="53" spans="1:5" s="48" customFormat="1" ht="12" customHeight="1">
      <c r="A53" s="348" t="s">
        <v>349</v>
      </c>
      <c r="B53" s="349" t="s">
        <v>350</v>
      </c>
      <c r="C53" s="353"/>
      <c r="D53" s="353"/>
      <c r="E53" s="423"/>
    </row>
    <row r="54" spans="1:5" s="48" customFormat="1" ht="12" customHeight="1">
      <c r="A54" s="348" t="s">
        <v>351</v>
      </c>
      <c r="B54" s="349" t="s">
        <v>352</v>
      </c>
      <c r="C54" s="353"/>
      <c r="D54" s="353"/>
      <c r="E54" s="423"/>
    </row>
    <row r="55" spans="1:5" s="48" customFormat="1" ht="12" customHeight="1">
      <c r="A55" s="348" t="s">
        <v>353</v>
      </c>
      <c r="B55" s="349" t="s">
        <v>354</v>
      </c>
      <c r="C55" s="353"/>
      <c r="D55" s="353"/>
      <c r="E55" s="423"/>
    </row>
    <row r="56" spans="1:5" s="48" customFormat="1" ht="12" customHeight="1" thickBot="1">
      <c r="A56" s="358" t="s">
        <v>355</v>
      </c>
      <c r="B56" s="359" t="s">
        <v>356</v>
      </c>
      <c r="C56" s="389"/>
      <c r="D56" s="389"/>
      <c r="E56" s="430"/>
    </row>
    <row r="57" spans="1:5" s="49" customFormat="1" ht="12" customHeight="1" thickBot="1">
      <c r="A57" s="364" t="s">
        <v>82</v>
      </c>
      <c r="B57" s="375" t="s">
        <v>403</v>
      </c>
      <c r="C57" s="391">
        <f>SUM(C58:C60)</f>
        <v>0</v>
      </c>
      <c r="D57" s="391">
        <f>SUM(D58:D60)</f>
        <v>0</v>
      </c>
      <c r="E57" s="431">
        <f>SUM(E58:E60)</f>
        <v>0</v>
      </c>
    </row>
    <row r="58" spans="1:5" s="49" customFormat="1" ht="11.25" customHeight="1">
      <c r="A58" s="361" t="s">
        <v>357</v>
      </c>
      <c r="B58" s="362" t="s">
        <v>398</v>
      </c>
      <c r="C58" s="390"/>
      <c r="D58" s="390"/>
      <c r="E58" s="432"/>
    </row>
    <row r="59" spans="1:5">
      <c r="A59" s="348" t="s">
        <v>400</v>
      </c>
      <c r="B59" s="349" t="s">
        <v>399</v>
      </c>
      <c r="C59" s="354"/>
      <c r="D59" s="354"/>
      <c r="E59" s="425"/>
    </row>
    <row r="60" spans="1:5" s="38" customFormat="1" ht="13.5" customHeight="1" thickBot="1">
      <c r="A60" s="348" t="s">
        <v>401</v>
      </c>
      <c r="B60" s="349" t="s">
        <v>358</v>
      </c>
      <c r="C60" s="353"/>
      <c r="D60" s="353"/>
      <c r="E60" s="423"/>
    </row>
    <row r="61" spans="1:5" s="50" customFormat="1" ht="12" hidden="1" customHeight="1">
      <c r="A61" s="392" t="s">
        <v>401</v>
      </c>
      <c r="B61" s="393" t="s">
        <v>402</v>
      </c>
      <c r="C61" s="394"/>
      <c r="D61" s="394"/>
      <c r="E61" s="433"/>
    </row>
    <row r="62" spans="1:5" ht="12" customHeight="1" thickBot="1">
      <c r="A62" s="364" t="s">
        <v>83</v>
      </c>
      <c r="B62" s="365" t="s">
        <v>409</v>
      </c>
      <c r="C62" s="387">
        <f>SUM(C63:C65)</f>
        <v>0</v>
      </c>
      <c r="D62" s="387">
        <f>SUM(D63:D65)</f>
        <v>0</v>
      </c>
      <c r="E62" s="427">
        <f>SUM(E63:E65)</f>
        <v>0</v>
      </c>
    </row>
    <row r="63" spans="1:5" ht="12" customHeight="1">
      <c r="A63" s="361" t="s">
        <v>359</v>
      </c>
      <c r="B63" s="362" t="s">
        <v>404</v>
      </c>
      <c r="C63" s="386"/>
      <c r="D63" s="386"/>
      <c r="E63" s="428"/>
    </row>
    <row r="64" spans="1:5" ht="12" customHeight="1">
      <c r="A64" s="348" t="s">
        <v>406</v>
      </c>
      <c r="B64" s="349" t="s">
        <v>405</v>
      </c>
      <c r="C64" s="353"/>
      <c r="D64" s="353"/>
      <c r="E64" s="423"/>
    </row>
    <row r="65" spans="1:5" ht="12" customHeight="1" thickBot="1">
      <c r="A65" s="348" t="s">
        <v>555</v>
      </c>
      <c r="B65" s="349" t="s">
        <v>360</v>
      </c>
      <c r="C65" s="515"/>
      <c r="D65" s="515"/>
      <c r="E65" s="516"/>
    </row>
    <row r="66" spans="1:5" ht="12" customHeight="1" thickBot="1">
      <c r="A66" s="364" t="s">
        <v>103</v>
      </c>
      <c r="B66" s="375" t="s">
        <v>410</v>
      </c>
      <c r="C66" s="472">
        <f>SUM(C8+C15+C22+C29+C39+C51+C57+C62)</f>
        <v>68787113</v>
      </c>
      <c r="D66" s="517">
        <f>SUM(D8+D15+D22+D29+D39+D51+D57+D62)</f>
        <v>71799767</v>
      </c>
      <c r="E66" s="486">
        <f>SUM(E8+E15+E22+E29+E39+E51+E57+E62)</f>
        <v>60849706</v>
      </c>
    </row>
    <row r="67" spans="1:5" ht="12" customHeight="1">
      <c r="A67" s="401" t="s">
        <v>412</v>
      </c>
      <c r="B67" s="400" t="s">
        <v>361</v>
      </c>
      <c r="C67" s="374">
        <f>SUM(C68:C70)</f>
        <v>0</v>
      </c>
      <c r="D67" s="507">
        <f>SUM(D68:D70)</f>
        <v>0</v>
      </c>
      <c r="E67" s="494">
        <f>SUM(E68:E70)</f>
        <v>0</v>
      </c>
    </row>
    <row r="68" spans="1:5" ht="12" customHeight="1">
      <c r="A68" s="348" t="s">
        <v>362</v>
      </c>
      <c r="B68" s="349" t="s">
        <v>363</v>
      </c>
      <c r="C68" s="353"/>
      <c r="D68" s="502"/>
      <c r="E68" s="495"/>
    </row>
    <row r="69" spans="1:5" ht="12" customHeight="1">
      <c r="A69" s="348" t="s">
        <v>364</v>
      </c>
      <c r="B69" s="349" t="s">
        <v>365</v>
      </c>
      <c r="C69" s="353"/>
      <c r="D69" s="502"/>
      <c r="E69" s="495"/>
    </row>
    <row r="70" spans="1:5" ht="12" customHeight="1">
      <c r="A70" s="348" t="s">
        <v>366</v>
      </c>
      <c r="B70" s="356" t="s">
        <v>367</v>
      </c>
      <c r="C70" s="355"/>
      <c r="D70" s="503"/>
      <c r="E70" s="496"/>
    </row>
    <row r="71" spans="1:5" ht="12" customHeight="1">
      <c r="A71" s="401" t="s">
        <v>413</v>
      </c>
      <c r="B71" s="352" t="s">
        <v>368</v>
      </c>
      <c r="C71" s="357"/>
      <c r="D71" s="504"/>
      <c r="E71" s="497"/>
    </row>
    <row r="72" spans="1:5" ht="12" customHeight="1">
      <c r="A72" s="401" t="s">
        <v>414</v>
      </c>
      <c r="B72" s="352" t="s">
        <v>369</v>
      </c>
      <c r="C72" s="357">
        <f>SUM(C73:C74)</f>
        <v>49800000</v>
      </c>
      <c r="D72" s="504">
        <f>SUM(D73:D74)</f>
        <v>49841994</v>
      </c>
      <c r="E72" s="497">
        <f>SUM(E73:E74)</f>
        <v>47967367</v>
      </c>
    </row>
    <row r="73" spans="1:5" ht="12" customHeight="1">
      <c r="A73" s="348" t="s">
        <v>370</v>
      </c>
      <c r="B73" s="349" t="s">
        <v>371</v>
      </c>
      <c r="C73" s="456">
        <v>49800000</v>
      </c>
      <c r="D73" s="456">
        <v>49841994</v>
      </c>
      <c r="E73" s="456">
        <v>47967367</v>
      </c>
    </row>
    <row r="74" spans="1:5" ht="12" customHeight="1">
      <c r="A74" s="348" t="s">
        <v>372</v>
      </c>
      <c r="B74" s="349" t="s">
        <v>373</v>
      </c>
      <c r="C74" s="357"/>
      <c r="D74" s="456"/>
      <c r="E74" s="505"/>
    </row>
    <row r="75" spans="1:5" s="50" customFormat="1" ht="12" customHeight="1" thickBot="1">
      <c r="A75" s="459" t="s">
        <v>472</v>
      </c>
      <c r="B75" s="460" t="s">
        <v>473</v>
      </c>
      <c r="C75" s="458">
        <v>800000</v>
      </c>
      <c r="D75" s="458">
        <v>2667600</v>
      </c>
      <c r="E75" s="488">
        <v>3029754</v>
      </c>
    </row>
    <row r="76" spans="1:5" ht="12" customHeight="1" thickBot="1">
      <c r="A76" s="404" t="s">
        <v>415</v>
      </c>
      <c r="B76" s="492" t="s">
        <v>416</v>
      </c>
      <c r="C76" s="491">
        <f>SUM(C67+C71+C72+C75)</f>
        <v>50600000</v>
      </c>
      <c r="D76" s="491">
        <f>SUM(D67+D71+D72+D75)</f>
        <v>52509594</v>
      </c>
      <c r="E76" s="506">
        <f>SUM(E67+E71+E72+E75)</f>
        <v>50997121</v>
      </c>
    </row>
    <row r="77" spans="1:5" ht="12" customHeight="1" thickBot="1">
      <c r="A77" s="404" t="s">
        <v>432</v>
      </c>
      <c r="B77" s="492" t="s">
        <v>417</v>
      </c>
      <c r="C77" s="491"/>
      <c r="D77" s="491"/>
      <c r="E77" s="506"/>
    </row>
    <row r="78" spans="1:5" ht="12" customHeight="1" thickBot="1">
      <c r="A78" s="404" t="s">
        <v>433</v>
      </c>
      <c r="B78" s="492" t="s">
        <v>418</v>
      </c>
      <c r="C78" s="491"/>
      <c r="D78" s="491"/>
      <c r="E78" s="506"/>
    </row>
    <row r="79" spans="1:5" ht="12" customHeight="1" thickBot="1">
      <c r="A79" s="404" t="s">
        <v>84</v>
      </c>
      <c r="B79" s="493" t="s">
        <v>411</v>
      </c>
      <c r="C79" s="491">
        <f>SUM(C76:C78)</f>
        <v>50600000</v>
      </c>
      <c r="D79" s="491">
        <f>SUM(D76:D78)</f>
        <v>52509594</v>
      </c>
      <c r="E79" s="506">
        <f>SUM(E76:E78)</f>
        <v>50997121</v>
      </c>
    </row>
    <row r="80" spans="1:5" ht="24.75" customHeight="1" thickBot="1">
      <c r="A80" s="404" t="s">
        <v>85</v>
      </c>
      <c r="B80" s="412" t="s">
        <v>434</v>
      </c>
      <c r="C80" s="569">
        <f>SUM(C66+C79)</f>
        <v>119387113</v>
      </c>
      <c r="D80" s="569">
        <f>SUM(D66+D79)</f>
        <v>124309361</v>
      </c>
      <c r="E80" s="567">
        <f>SUM(E66+E79)</f>
        <v>111846827</v>
      </c>
    </row>
    <row r="82" spans="1:5" ht="13.5" thickBot="1"/>
    <row r="83" spans="1:5" s="22" customFormat="1" ht="38.1" customHeight="1" thickBot="1">
      <c r="A83" s="467"/>
      <c r="B83" s="468" t="s">
        <v>91</v>
      </c>
      <c r="C83" s="469" t="s">
        <v>73</v>
      </c>
      <c r="D83" s="469" t="s">
        <v>74</v>
      </c>
      <c r="E83" s="470" t="s">
        <v>75</v>
      </c>
    </row>
    <row r="84" spans="1:5" s="23" customFormat="1" ht="12" customHeight="1" thickBot="1">
      <c r="A84" s="19">
        <v>1</v>
      </c>
      <c r="B84" s="20">
        <v>2</v>
      </c>
      <c r="C84" s="20">
        <v>3</v>
      </c>
      <c r="D84" s="20">
        <v>4</v>
      </c>
      <c r="E84" s="21">
        <v>5</v>
      </c>
    </row>
    <row r="85" spans="1:5" s="22" customFormat="1" ht="12" customHeight="1" thickBot="1">
      <c r="A85" s="14" t="s">
        <v>76</v>
      </c>
      <c r="B85" s="18" t="s">
        <v>290</v>
      </c>
      <c r="C85" s="164">
        <f>+C86+C87+C88+C89+C90</f>
        <v>76260544</v>
      </c>
      <c r="D85" s="164">
        <f>+D86+D87+D88+D89+D90</f>
        <v>79229986</v>
      </c>
      <c r="E85" s="82">
        <f>+E86+E87+E88+E89+E90</f>
        <v>54222227</v>
      </c>
    </row>
    <row r="86" spans="1:5" s="22" customFormat="1" ht="12" customHeight="1">
      <c r="A86" s="11" t="s">
        <v>242</v>
      </c>
      <c r="B86" s="6" t="s">
        <v>92</v>
      </c>
      <c r="C86" s="167">
        <v>23270206</v>
      </c>
      <c r="D86" s="167">
        <v>25031284</v>
      </c>
      <c r="E86" s="84">
        <v>21796921</v>
      </c>
    </row>
    <row r="87" spans="1:5" s="22" customFormat="1" ht="12" customHeight="1">
      <c r="A87" s="9" t="s">
        <v>243</v>
      </c>
      <c r="B87" s="5" t="s">
        <v>93</v>
      </c>
      <c r="C87" s="166">
        <v>3573390</v>
      </c>
      <c r="D87" s="166">
        <v>3795953</v>
      </c>
      <c r="E87" s="85">
        <v>3211530</v>
      </c>
    </row>
    <row r="88" spans="1:5" s="22" customFormat="1" ht="12" customHeight="1">
      <c r="A88" s="9" t="s">
        <v>244</v>
      </c>
      <c r="B88" s="5" t="s">
        <v>94</v>
      </c>
      <c r="C88" s="169">
        <v>28758636</v>
      </c>
      <c r="D88" s="169">
        <v>31631347</v>
      </c>
      <c r="E88" s="87">
        <v>20696771</v>
      </c>
    </row>
    <row r="89" spans="1:5" s="22" customFormat="1" ht="12" customHeight="1">
      <c r="A89" s="9" t="s">
        <v>245</v>
      </c>
      <c r="B89" s="7" t="s">
        <v>95</v>
      </c>
      <c r="C89" s="169">
        <v>807000</v>
      </c>
      <c r="D89" s="169">
        <v>1907000</v>
      </c>
      <c r="E89" s="87">
        <v>1681387</v>
      </c>
    </row>
    <row r="90" spans="1:5" s="22" customFormat="1" ht="12" customHeight="1">
      <c r="A90" s="9" t="s">
        <v>246</v>
      </c>
      <c r="B90" s="12" t="s">
        <v>96</v>
      </c>
      <c r="C90" s="169">
        <f>SUM(C91:C101)</f>
        <v>19851312</v>
      </c>
      <c r="D90" s="169">
        <f>SUM(D91:D101)</f>
        <v>16864402</v>
      </c>
      <c r="E90" s="87">
        <f>SUM(E91:E101)</f>
        <v>6835618</v>
      </c>
    </row>
    <row r="91" spans="1:5" s="327" customFormat="1" ht="12" customHeight="1">
      <c r="A91" s="325" t="s">
        <v>254</v>
      </c>
      <c r="B91" s="328" t="s">
        <v>248</v>
      </c>
      <c r="C91" s="317">
        <v>5638168</v>
      </c>
      <c r="D91" s="317">
        <v>739581</v>
      </c>
      <c r="E91" s="318">
        <v>651896</v>
      </c>
    </row>
    <row r="92" spans="1:5" s="327" customFormat="1" ht="12" customHeight="1">
      <c r="A92" s="325" t="s">
        <v>255</v>
      </c>
      <c r="B92" s="328" t="s">
        <v>249</v>
      </c>
      <c r="C92" s="317"/>
      <c r="D92" s="317"/>
      <c r="E92" s="318"/>
    </row>
    <row r="93" spans="1:5" s="327" customFormat="1" ht="12" customHeight="1">
      <c r="A93" s="325" t="s">
        <v>256</v>
      </c>
      <c r="B93" s="326" t="s">
        <v>250</v>
      </c>
      <c r="C93" s="317"/>
      <c r="D93" s="317"/>
      <c r="E93" s="318"/>
    </row>
    <row r="94" spans="1:5" s="327" customFormat="1" ht="12" customHeight="1">
      <c r="A94" s="329" t="s">
        <v>257</v>
      </c>
      <c r="B94" s="330" t="s">
        <v>251</v>
      </c>
      <c r="C94" s="317"/>
      <c r="D94" s="317"/>
      <c r="E94" s="318"/>
    </row>
    <row r="95" spans="1:5" s="327" customFormat="1" ht="12" customHeight="1">
      <c r="A95" s="325" t="s">
        <v>258</v>
      </c>
      <c r="B95" s="330" t="s">
        <v>252</v>
      </c>
      <c r="C95" s="317">
        <v>11274000</v>
      </c>
      <c r="D95" s="317">
        <v>11274000</v>
      </c>
      <c r="E95" s="318">
        <v>6183722</v>
      </c>
    </row>
    <row r="96" spans="1:5" s="327" customFormat="1" ht="12" customHeight="1">
      <c r="A96" s="331" t="s">
        <v>259</v>
      </c>
      <c r="B96" s="328" t="s">
        <v>265</v>
      </c>
      <c r="C96" s="317"/>
      <c r="D96" s="317"/>
      <c r="E96" s="318"/>
    </row>
    <row r="97" spans="1:5" s="327" customFormat="1" ht="12" customHeight="1">
      <c r="A97" s="331" t="s">
        <v>260</v>
      </c>
      <c r="B97" s="326" t="s">
        <v>266</v>
      </c>
      <c r="C97" s="317"/>
      <c r="D97" s="317"/>
      <c r="E97" s="318"/>
    </row>
    <row r="98" spans="1:5" s="327" customFormat="1" ht="12" customHeight="1">
      <c r="A98" s="331" t="s">
        <v>261</v>
      </c>
      <c r="B98" s="330" t="s">
        <v>267</v>
      </c>
      <c r="C98" s="317"/>
      <c r="D98" s="317"/>
      <c r="E98" s="318"/>
    </row>
    <row r="99" spans="1:5" s="327" customFormat="1" ht="12" customHeight="1">
      <c r="A99" s="331" t="s">
        <v>262</v>
      </c>
      <c r="B99" s="330" t="s">
        <v>268</v>
      </c>
      <c r="C99" s="317"/>
      <c r="D99" s="317"/>
      <c r="E99" s="318"/>
    </row>
    <row r="100" spans="1:5" s="327" customFormat="1" ht="12" customHeight="1">
      <c r="A100" s="331" t="s">
        <v>264</v>
      </c>
      <c r="B100" s="330" t="s">
        <v>269</v>
      </c>
      <c r="C100" s="317"/>
      <c r="D100" s="317"/>
      <c r="E100" s="318"/>
    </row>
    <row r="101" spans="1:5" s="327" customFormat="1" ht="12" customHeight="1" thickBot="1">
      <c r="A101" s="332" t="s">
        <v>557</v>
      </c>
      <c r="B101" s="333" t="s">
        <v>270</v>
      </c>
      <c r="C101" s="319">
        <v>2939144</v>
      </c>
      <c r="D101" s="319">
        <v>4850821</v>
      </c>
      <c r="E101" s="320"/>
    </row>
    <row r="102" spans="1:5" s="22" customFormat="1" ht="12" customHeight="1" thickBot="1">
      <c r="A102" s="13" t="s">
        <v>77</v>
      </c>
      <c r="B102" s="17" t="s">
        <v>291</v>
      </c>
      <c r="C102" s="165">
        <f>+C103+C104+C105</f>
        <v>17920190</v>
      </c>
      <c r="D102" s="165">
        <f>+D103+D104+D105</f>
        <v>18420190</v>
      </c>
      <c r="E102" s="83">
        <f>+E103+E104+E105</f>
        <v>17880162</v>
      </c>
    </row>
    <row r="103" spans="1:5" s="22" customFormat="1" ht="12" customHeight="1">
      <c r="A103" s="10" t="s">
        <v>271</v>
      </c>
      <c r="B103" s="5" t="s">
        <v>97</v>
      </c>
      <c r="C103" s="168">
        <v>17920190</v>
      </c>
      <c r="D103" s="168">
        <v>18420190</v>
      </c>
      <c r="E103" s="86">
        <v>17880162</v>
      </c>
    </row>
    <row r="104" spans="1:5" s="22" customFormat="1" ht="12" customHeight="1">
      <c r="A104" s="10" t="s">
        <v>272</v>
      </c>
      <c r="B104" s="8" t="s">
        <v>98</v>
      </c>
      <c r="C104" s="166"/>
      <c r="D104" s="166"/>
      <c r="E104" s="85"/>
    </row>
    <row r="105" spans="1:5" s="22" customFormat="1" ht="12" customHeight="1" thickBot="1">
      <c r="A105" s="10" t="s">
        <v>273</v>
      </c>
      <c r="B105" s="324" t="s">
        <v>274</v>
      </c>
      <c r="C105" s="166"/>
      <c r="D105" s="166"/>
      <c r="E105" s="85"/>
    </row>
    <row r="106" spans="1:5" s="327" customFormat="1" ht="12" hidden="1" customHeight="1">
      <c r="A106" s="334" t="s">
        <v>275</v>
      </c>
      <c r="B106" s="73" t="s">
        <v>289</v>
      </c>
      <c r="C106" s="315"/>
      <c r="D106" s="315"/>
      <c r="E106" s="316"/>
    </row>
    <row r="107" spans="1:5" s="327" customFormat="1" ht="12" hidden="1" customHeight="1">
      <c r="A107" s="334" t="s">
        <v>276</v>
      </c>
      <c r="B107" s="335" t="s">
        <v>283</v>
      </c>
      <c r="C107" s="315"/>
      <c r="D107" s="315"/>
      <c r="E107" s="316"/>
    </row>
    <row r="108" spans="1:5" s="327" customFormat="1" ht="16.5" hidden="1" thickBot="1">
      <c r="A108" s="334" t="s">
        <v>277</v>
      </c>
      <c r="B108" s="336" t="s">
        <v>284</v>
      </c>
      <c r="C108" s="315"/>
      <c r="D108" s="315"/>
      <c r="E108" s="316"/>
    </row>
    <row r="109" spans="1:5" s="327" customFormat="1" ht="12" hidden="1" customHeight="1">
      <c r="A109" s="334" t="s">
        <v>278</v>
      </c>
      <c r="B109" s="336" t="s">
        <v>285</v>
      </c>
      <c r="C109" s="337"/>
      <c r="D109" s="337"/>
      <c r="E109" s="338"/>
    </row>
    <row r="110" spans="1:5" s="327" customFormat="1" ht="12" hidden="1" customHeight="1">
      <c r="A110" s="334" t="s">
        <v>279</v>
      </c>
      <c r="B110" s="336" t="s">
        <v>286</v>
      </c>
      <c r="C110" s="337"/>
      <c r="D110" s="337"/>
      <c r="E110" s="338"/>
    </row>
    <row r="111" spans="1:5" s="327" customFormat="1" ht="15" hidden="1" customHeight="1">
      <c r="A111" s="334" t="s">
        <v>280</v>
      </c>
      <c r="B111" s="336" t="s">
        <v>287</v>
      </c>
      <c r="C111" s="337"/>
      <c r="D111" s="337"/>
      <c r="E111" s="338"/>
    </row>
    <row r="112" spans="1:5" s="327" customFormat="1" ht="12.75" hidden="1" customHeight="1">
      <c r="A112" s="339" t="s">
        <v>281</v>
      </c>
      <c r="B112" s="336" t="s">
        <v>100</v>
      </c>
      <c r="C112" s="340"/>
      <c r="D112" s="340"/>
      <c r="E112" s="341"/>
    </row>
    <row r="113" spans="1:5" s="327" customFormat="1" ht="14.25" hidden="1" customHeight="1">
      <c r="A113" s="342" t="s">
        <v>282</v>
      </c>
      <c r="B113" s="343" t="s">
        <v>288</v>
      </c>
      <c r="C113" s="340"/>
      <c r="D113" s="340"/>
      <c r="E113" s="341"/>
    </row>
    <row r="114" spans="1:5" s="22" customFormat="1" ht="12" customHeight="1" thickBot="1">
      <c r="A114" s="13" t="s">
        <v>78</v>
      </c>
      <c r="B114" s="344" t="s">
        <v>292</v>
      </c>
      <c r="C114" s="164">
        <f>+C85+C102</f>
        <v>94180734</v>
      </c>
      <c r="D114" s="164">
        <f>+D85+D102</f>
        <v>97650176</v>
      </c>
      <c r="E114" s="82">
        <f>+E85+E102</f>
        <v>72102389</v>
      </c>
    </row>
    <row r="115" spans="1:5" s="22" customFormat="1" ht="12" customHeight="1" thickBot="1">
      <c r="A115" s="76" t="s">
        <v>419</v>
      </c>
      <c r="B115" s="410" t="s">
        <v>420</v>
      </c>
      <c r="C115" s="165">
        <f>SUM(C116:C118)</f>
        <v>0</v>
      </c>
      <c r="D115" s="165">
        <f>SUM(D116:D118)</f>
        <v>0</v>
      </c>
      <c r="E115" s="83">
        <f>SUM(E116:E118)</f>
        <v>0</v>
      </c>
    </row>
    <row r="116" spans="1:5" s="22" customFormat="1" ht="12" customHeight="1">
      <c r="A116" s="77" t="s">
        <v>421</v>
      </c>
      <c r="B116" s="78" t="s">
        <v>424</v>
      </c>
      <c r="C116" s="166"/>
      <c r="D116" s="166"/>
      <c r="E116" s="85"/>
    </row>
    <row r="117" spans="1:5" s="22" customFormat="1" ht="12" customHeight="1">
      <c r="A117" s="75" t="s">
        <v>422</v>
      </c>
      <c r="B117" s="72" t="s">
        <v>470</v>
      </c>
      <c r="C117" s="166"/>
      <c r="D117" s="166"/>
      <c r="E117" s="85"/>
    </row>
    <row r="118" spans="1:5" s="22" customFormat="1" ht="12" customHeight="1" thickBot="1">
      <c r="A118" s="79" t="s">
        <v>423</v>
      </c>
      <c r="B118" s="80" t="s">
        <v>471</v>
      </c>
      <c r="C118" s="169"/>
      <c r="D118" s="169"/>
      <c r="E118" s="87"/>
    </row>
    <row r="119" spans="1:5" s="22" customFormat="1" ht="12" customHeight="1" thickBot="1">
      <c r="A119" s="76" t="s">
        <v>427</v>
      </c>
      <c r="B119" s="410" t="s">
        <v>428</v>
      </c>
      <c r="C119" s="172"/>
      <c r="D119" s="172"/>
      <c r="E119" s="173"/>
    </row>
    <row r="120" spans="1:5" s="22" customFormat="1" ht="12" customHeight="1" thickBot="1">
      <c r="A120" s="76" t="s">
        <v>556</v>
      </c>
      <c r="B120" s="410" t="s">
        <v>558</v>
      </c>
      <c r="C120" s="172">
        <v>800000</v>
      </c>
      <c r="D120" s="172">
        <v>2667600</v>
      </c>
      <c r="E120" s="173">
        <v>2639905</v>
      </c>
    </row>
    <row r="121" spans="1:5" s="22" customFormat="1" ht="12" customHeight="1" thickBot="1">
      <c r="A121" s="76" t="s">
        <v>528</v>
      </c>
      <c r="B121" s="410" t="s">
        <v>529</v>
      </c>
      <c r="C121" s="172">
        <v>19796282</v>
      </c>
      <c r="D121" s="172">
        <v>19461000</v>
      </c>
      <c r="E121" s="173">
        <v>17960941</v>
      </c>
    </row>
    <row r="122" spans="1:5" s="22" customFormat="1" ht="12" customHeight="1" thickBot="1">
      <c r="A122" s="411" t="s">
        <v>436</v>
      </c>
      <c r="B122" s="410" t="s">
        <v>435</v>
      </c>
      <c r="C122" s="172">
        <f>SUM(C115+C119+C120+C121)</f>
        <v>20596282</v>
      </c>
      <c r="D122" s="172">
        <f>SUM(D115+D119+D120+D121)</f>
        <v>22128600</v>
      </c>
      <c r="E122" s="173">
        <f>SUM(E115+E119+E120+E121)</f>
        <v>20600846</v>
      </c>
    </row>
    <row r="123" spans="1:5" s="22" customFormat="1" ht="12" customHeight="1" thickBot="1">
      <c r="A123" s="411" t="s">
        <v>437</v>
      </c>
      <c r="B123" s="410" t="s">
        <v>429</v>
      </c>
      <c r="C123" s="172"/>
      <c r="D123" s="172"/>
      <c r="E123" s="173"/>
    </row>
    <row r="124" spans="1:5" s="22" customFormat="1" ht="12" customHeight="1" thickBot="1">
      <c r="A124" s="411" t="s">
        <v>438</v>
      </c>
      <c r="B124" s="410" t="s">
        <v>430</v>
      </c>
      <c r="C124" s="172"/>
      <c r="D124" s="172"/>
      <c r="E124" s="173"/>
    </row>
    <row r="125" spans="1:5" s="22" customFormat="1" ht="12" customHeight="1" thickBot="1">
      <c r="A125" s="74" t="s">
        <v>101</v>
      </c>
      <c r="B125" s="144" t="s">
        <v>431</v>
      </c>
      <c r="C125" s="174">
        <f>SUM(C122:C124)</f>
        <v>20596282</v>
      </c>
      <c r="D125" s="174">
        <f>SUM(D122:D124)</f>
        <v>22128600</v>
      </c>
      <c r="E125" s="89">
        <f>SUM(E122:E124)</f>
        <v>20600846</v>
      </c>
    </row>
    <row r="126" spans="1:5" s="1" customFormat="1" ht="28.5" customHeight="1" thickBot="1">
      <c r="A126" s="81" t="s">
        <v>80</v>
      </c>
      <c r="B126" s="145" t="s">
        <v>439</v>
      </c>
      <c r="C126" s="568">
        <f>SUM(C114+C125)</f>
        <v>114777016</v>
      </c>
      <c r="D126" s="568">
        <f>SUM(D114+D125)</f>
        <v>119778776</v>
      </c>
      <c r="E126" s="566">
        <f>SUM(E114+E125)</f>
        <v>92703235</v>
      </c>
    </row>
    <row r="129" spans="3:5">
      <c r="C129" s="1267"/>
    </row>
    <row r="130" spans="3:5">
      <c r="C130" s="1267"/>
      <c r="D130" s="1267"/>
      <c r="E130" s="1267"/>
    </row>
  </sheetData>
  <mergeCells count="2">
    <mergeCell ref="B2:D2"/>
    <mergeCell ref="B3:D3"/>
  </mergeCells>
  <phoneticPr fontId="25" type="noConversion"/>
  <pageMargins left="0.7" right="0.7" top="0.75" bottom="0.75" header="0.3" footer="0.3"/>
  <pageSetup paperSize="9" scale="76" orientation="portrait" r:id="rId1"/>
  <headerFooter alignWithMargins="0"/>
  <rowBreaks count="1" manualBreakCount="1">
    <brk id="8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1">
    <tabColor rgb="FF00B050"/>
  </sheetPr>
  <dimension ref="A1:E124"/>
  <sheetViews>
    <sheetView workbookViewId="0">
      <selection activeCell="C5" sqref="C5"/>
    </sheetView>
  </sheetViews>
  <sheetFormatPr defaultRowHeight="12.75"/>
  <cols>
    <col min="1" max="1" width="9.6640625" style="150" customWidth="1"/>
    <col min="2" max="2" width="59.33203125" style="150" customWidth="1"/>
    <col min="3" max="5" width="15.83203125" style="151" customWidth="1"/>
    <col min="6" max="16384" width="9.33203125" style="4"/>
  </cols>
  <sheetData>
    <row r="1" spans="1:5" s="2" customFormat="1" ht="16.5" customHeight="1" thickBot="1">
      <c r="A1" s="61"/>
      <c r="B1" s="62"/>
      <c r="C1" s="68"/>
      <c r="D1" s="68"/>
      <c r="E1" s="68" t="s">
        <v>1094</v>
      </c>
    </row>
    <row r="2" spans="1:5" s="46" customFormat="1" ht="22.5" customHeight="1">
      <c r="A2" s="300"/>
      <c r="B2" s="1331" t="s">
        <v>176</v>
      </c>
      <c r="C2" s="1332"/>
      <c r="D2" s="1333"/>
      <c r="E2" s="140" t="s">
        <v>177</v>
      </c>
    </row>
    <row r="3" spans="1:5" s="46" customFormat="1" ht="16.5" thickBot="1">
      <c r="A3" s="63"/>
      <c r="B3" s="1334" t="s">
        <v>532</v>
      </c>
      <c r="C3" s="1335"/>
      <c r="D3" s="1336"/>
      <c r="E3" s="141" t="s">
        <v>179</v>
      </c>
    </row>
    <row r="4" spans="1:5" s="47" customFormat="1" ht="15.95" customHeight="1" thickBot="1">
      <c r="A4" s="64"/>
      <c r="B4" s="64"/>
      <c r="C4" s="65"/>
      <c r="D4" s="65"/>
      <c r="E4" s="65" t="s">
        <v>584</v>
      </c>
    </row>
    <row r="5" spans="1:5" ht="24.75" thickBot="1">
      <c r="A5" s="301"/>
      <c r="B5" s="66" t="s">
        <v>180</v>
      </c>
      <c r="C5" s="163" t="s">
        <v>73</v>
      </c>
      <c r="D5" s="163" t="s">
        <v>74</v>
      </c>
      <c r="E5" s="67" t="s">
        <v>75</v>
      </c>
    </row>
    <row r="6" spans="1:5" s="38" customFormat="1" ht="12.95" customHeight="1" thickBot="1">
      <c r="A6" s="59">
        <v>2</v>
      </c>
      <c r="B6" s="59">
        <v>3</v>
      </c>
      <c r="C6" s="59">
        <v>4</v>
      </c>
      <c r="D6" s="183">
        <v>5</v>
      </c>
      <c r="E6" s="182">
        <v>6</v>
      </c>
    </row>
    <row r="7" spans="1:5" s="38" customFormat="1" ht="12" customHeight="1" thickBot="1">
      <c r="A7" s="369" t="s">
        <v>76</v>
      </c>
      <c r="B7" s="462" t="s">
        <v>467</v>
      </c>
      <c r="C7" s="453">
        <f>SUM(C15+C8)</f>
        <v>0</v>
      </c>
      <c r="D7" s="453">
        <f>SUM(D15+D8)</f>
        <v>0</v>
      </c>
      <c r="E7" s="453">
        <f>SUM(E15+E8)</f>
        <v>0</v>
      </c>
    </row>
    <row r="8" spans="1:5" s="48" customFormat="1" ht="12" customHeight="1" thickBot="1">
      <c r="A8" s="451" t="s">
        <v>468</v>
      </c>
      <c r="B8" s="372" t="s">
        <v>375</v>
      </c>
      <c r="C8" s="368">
        <f>SUM(C9:C14)</f>
        <v>0</v>
      </c>
      <c r="D8" s="368">
        <f>SUM(D9:D14)</f>
        <v>0</v>
      </c>
      <c r="E8" s="413">
        <f>SUM(E9:E14)</f>
        <v>0</v>
      </c>
    </row>
    <row r="9" spans="1:5" s="49" customFormat="1" ht="12" customHeight="1">
      <c r="A9" s="345" t="s">
        <v>294</v>
      </c>
      <c r="B9" s="346" t="s">
        <v>295</v>
      </c>
      <c r="C9" s="447"/>
      <c r="D9" s="447"/>
      <c r="E9" s="448"/>
    </row>
    <row r="10" spans="1:5" s="49" customFormat="1" ht="12" customHeight="1">
      <c r="A10" s="348" t="s">
        <v>296</v>
      </c>
      <c r="B10" s="349" t="s">
        <v>376</v>
      </c>
      <c r="C10" s="350"/>
      <c r="D10" s="350"/>
      <c r="E10" s="415"/>
    </row>
    <row r="11" spans="1:5" s="49" customFormat="1" ht="12" customHeight="1">
      <c r="A11" s="348" t="s">
        <v>297</v>
      </c>
      <c r="B11" s="349" t="s">
        <v>298</v>
      </c>
      <c r="C11" s="350"/>
      <c r="D11" s="350"/>
      <c r="E11" s="415"/>
    </row>
    <row r="12" spans="1:5" s="49" customFormat="1" ht="12" customHeight="1">
      <c r="A12" s="348" t="s">
        <v>299</v>
      </c>
      <c r="B12" s="349" t="s">
        <v>300</v>
      </c>
      <c r="C12" s="350"/>
      <c r="D12" s="350"/>
      <c r="E12" s="415"/>
    </row>
    <row r="13" spans="1:5" s="48" customFormat="1" ht="12" customHeight="1">
      <c r="A13" s="348" t="s">
        <v>301</v>
      </c>
      <c r="B13" s="349" t="s">
        <v>569</v>
      </c>
      <c r="C13" s="350"/>
      <c r="D13" s="350"/>
      <c r="E13" s="415"/>
    </row>
    <row r="14" spans="1:5" s="48" customFormat="1" ht="12" customHeight="1" thickBot="1">
      <c r="A14" s="358" t="s">
        <v>302</v>
      </c>
      <c r="B14" s="359" t="s">
        <v>570</v>
      </c>
      <c r="C14" s="360"/>
      <c r="D14" s="449"/>
      <c r="E14" s="450"/>
    </row>
    <row r="15" spans="1:5" s="48" customFormat="1" ht="12" customHeight="1" thickBot="1">
      <c r="A15" s="452" t="s">
        <v>469</v>
      </c>
      <c r="B15" s="365" t="s">
        <v>383</v>
      </c>
      <c r="C15" s="366">
        <f>SUM(C16:C20)</f>
        <v>0</v>
      </c>
      <c r="D15" s="366">
        <f>SUM(D16:D20)</f>
        <v>0</v>
      </c>
      <c r="E15" s="417">
        <f>SUM(E16:E20)</f>
        <v>0</v>
      </c>
    </row>
    <row r="16" spans="1:5" s="48" customFormat="1" ht="12" customHeight="1">
      <c r="A16" s="361" t="s">
        <v>303</v>
      </c>
      <c r="B16" s="362" t="s">
        <v>304</v>
      </c>
      <c r="C16" s="363"/>
      <c r="D16" s="363"/>
      <c r="E16" s="418"/>
    </row>
    <row r="17" spans="1:5" s="48" customFormat="1" ht="12" customHeight="1">
      <c r="A17" s="348" t="s">
        <v>305</v>
      </c>
      <c r="B17" s="349" t="s">
        <v>379</v>
      </c>
      <c r="C17" s="350"/>
      <c r="D17" s="350"/>
      <c r="E17" s="415"/>
    </row>
    <row r="18" spans="1:5" s="48" customFormat="1" ht="12" customHeight="1">
      <c r="A18" s="348" t="s">
        <v>306</v>
      </c>
      <c r="B18" s="463" t="s">
        <v>380</v>
      </c>
      <c r="C18" s="350"/>
      <c r="D18" s="350"/>
      <c r="E18" s="415"/>
    </row>
    <row r="19" spans="1:5" s="48" customFormat="1" ht="12" customHeight="1">
      <c r="A19" s="348" t="s">
        <v>307</v>
      </c>
      <c r="B19" s="463" t="s">
        <v>381</v>
      </c>
      <c r="C19" s="350"/>
      <c r="D19" s="350"/>
      <c r="E19" s="415"/>
    </row>
    <row r="20" spans="1:5" s="49" customFormat="1" ht="12" customHeight="1" thickBot="1">
      <c r="A20" s="348" t="s">
        <v>308</v>
      </c>
      <c r="B20" s="349" t="s">
        <v>382</v>
      </c>
      <c r="C20" s="350"/>
      <c r="D20" s="350"/>
      <c r="E20" s="415"/>
    </row>
    <row r="21" spans="1:5" s="49" customFormat="1" ht="12" hidden="1" customHeight="1">
      <c r="A21" s="397" t="s">
        <v>308</v>
      </c>
      <c r="B21" s="398" t="s">
        <v>440</v>
      </c>
      <c r="C21" s="399"/>
      <c r="D21" s="399"/>
      <c r="E21" s="419">
        <v>19249</v>
      </c>
    </row>
    <row r="22" spans="1:5" s="49" customFormat="1" ht="12" customHeight="1" thickBot="1">
      <c r="A22" s="364" t="s">
        <v>78</v>
      </c>
      <c r="B22" s="375" t="s">
        <v>384</v>
      </c>
      <c r="C22" s="366">
        <f>SUM(C23:C27)</f>
        <v>0</v>
      </c>
      <c r="D22" s="366">
        <f>SUM(D23:D27)</f>
        <v>0</v>
      </c>
      <c r="E22" s="417">
        <f>SUM(E23:E27)</f>
        <v>0</v>
      </c>
    </row>
    <row r="23" spans="1:5" s="48" customFormat="1" ht="12" customHeight="1">
      <c r="A23" s="361" t="s">
        <v>309</v>
      </c>
      <c r="B23" s="362" t="s">
        <v>310</v>
      </c>
      <c r="C23" s="374"/>
      <c r="D23" s="386"/>
      <c r="E23" s="428"/>
    </row>
    <row r="24" spans="1:5" s="49" customFormat="1" ht="12" customHeight="1">
      <c r="A24" s="348" t="s">
        <v>311</v>
      </c>
      <c r="B24" s="349" t="s">
        <v>385</v>
      </c>
      <c r="C24" s="351"/>
      <c r="D24" s="351"/>
      <c r="E24" s="421"/>
    </row>
    <row r="25" spans="1:5" s="49" customFormat="1" ht="12" customHeight="1">
      <c r="A25" s="348" t="s">
        <v>312</v>
      </c>
      <c r="B25" s="463" t="s">
        <v>386</v>
      </c>
      <c r="C25" s="350"/>
      <c r="D25" s="350"/>
      <c r="E25" s="415"/>
    </row>
    <row r="26" spans="1:5" s="49" customFormat="1" ht="12" customHeight="1">
      <c r="A26" s="358" t="s">
        <v>313</v>
      </c>
      <c r="B26" s="464" t="s">
        <v>387</v>
      </c>
      <c r="C26" s="373"/>
      <c r="D26" s="373"/>
      <c r="E26" s="422"/>
    </row>
    <row r="27" spans="1:5" s="49" customFormat="1" ht="12" customHeight="1" thickBot="1">
      <c r="A27" s="396" t="s">
        <v>314</v>
      </c>
      <c r="B27" s="395" t="s">
        <v>388</v>
      </c>
      <c r="C27" s="373"/>
      <c r="D27" s="166"/>
      <c r="E27" s="85"/>
    </row>
    <row r="28" spans="1:5" s="49" customFormat="1" ht="12" hidden="1" customHeight="1">
      <c r="A28" s="397" t="s">
        <v>314</v>
      </c>
      <c r="B28" s="398" t="s">
        <v>440</v>
      </c>
      <c r="C28" s="399"/>
      <c r="D28" s="399"/>
      <c r="E28" s="419">
        <v>128054</v>
      </c>
    </row>
    <row r="29" spans="1:5" s="49" customFormat="1" ht="12" customHeight="1" thickBot="1">
      <c r="A29" s="364" t="s">
        <v>79</v>
      </c>
      <c r="B29" s="375" t="s">
        <v>395</v>
      </c>
      <c r="C29" s="366">
        <f>SUM(C31+C33+C38)</f>
        <v>0</v>
      </c>
      <c r="D29" s="366">
        <f>SUM(D31+D33+D38)</f>
        <v>0</v>
      </c>
      <c r="E29" s="417">
        <f>SUM(E31+E33+E38)</f>
        <v>0</v>
      </c>
    </row>
    <row r="30" spans="1:5" s="49" customFormat="1" ht="12" customHeight="1">
      <c r="A30" s="361" t="s">
        <v>315</v>
      </c>
      <c r="B30" s="362" t="s">
        <v>316</v>
      </c>
      <c r="C30" s="363">
        <f>SUM(C35+C32)</f>
        <v>0</v>
      </c>
      <c r="D30" s="363">
        <f>SUM(D35+D32)</f>
        <v>0</v>
      </c>
      <c r="E30" s="418">
        <f>SUM(E35+E32)</f>
        <v>0</v>
      </c>
    </row>
    <row r="31" spans="1:5" s="49" customFormat="1" ht="12" customHeight="1">
      <c r="A31" s="348" t="s">
        <v>317</v>
      </c>
      <c r="B31" s="349" t="s">
        <v>318</v>
      </c>
      <c r="C31" s="454">
        <f>SUM(C32)</f>
        <v>0</v>
      </c>
      <c r="D31" s="454">
        <f>SUM(D32)</f>
        <v>0</v>
      </c>
      <c r="E31" s="455">
        <f>SUM(E32)</f>
        <v>0</v>
      </c>
    </row>
    <row r="32" spans="1:5" s="49" customFormat="1" ht="12" customHeight="1">
      <c r="A32" s="376" t="s">
        <v>317</v>
      </c>
      <c r="B32" s="377" t="s">
        <v>389</v>
      </c>
      <c r="C32" s="378"/>
      <c r="D32" s="378"/>
      <c r="E32" s="424"/>
    </row>
    <row r="33" spans="1:5" s="49" customFormat="1" ht="12" customHeight="1">
      <c r="A33" s="348" t="s">
        <v>392</v>
      </c>
      <c r="B33" s="380" t="s">
        <v>393</v>
      </c>
      <c r="C33" s="454">
        <f>SUM(C37+C36+C34)</f>
        <v>0</v>
      </c>
      <c r="D33" s="454">
        <f>SUM(D37+D36+D34)</f>
        <v>0</v>
      </c>
      <c r="E33" s="455">
        <f>SUM(E37+E36+E34)</f>
        <v>0</v>
      </c>
    </row>
    <row r="34" spans="1:5" s="49" customFormat="1" ht="12" customHeight="1">
      <c r="A34" s="348" t="s">
        <v>319</v>
      </c>
      <c r="B34" s="381" t="s">
        <v>394</v>
      </c>
      <c r="C34" s="353">
        <f>SUM(C35)</f>
        <v>0</v>
      </c>
      <c r="D34" s="353">
        <f>SUM(D35)</f>
        <v>0</v>
      </c>
      <c r="E34" s="423">
        <f>SUM(E35)</f>
        <v>0</v>
      </c>
    </row>
    <row r="35" spans="1:5" s="49" customFormat="1" ht="12" customHeight="1">
      <c r="A35" s="376" t="s">
        <v>319</v>
      </c>
      <c r="B35" s="382" t="s">
        <v>390</v>
      </c>
      <c r="C35" s="378"/>
      <c r="D35" s="378"/>
      <c r="E35" s="424"/>
    </row>
    <row r="36" spans="1:5" s="49" customFormat="1" ht="12" customHeight="1">
      <c r="A36" s="348" t="s">
        <v>320</v>
      </c>
      <c r="B36" s="383" t="s">
        <v>321</v>
      </c>
      <c r="C36" s="351"/>
      <c r="D36" s="351"/>
      <c r="E36" s="421"/>
    </row>
    <row r="37" spans="1:5" s="49" customFormat="1" ht="12" customHeight="1">
      <c r="A37" s="348" t="s">
        <v>322</v>
      </c>
      <c r="B37" s="383" t="s">
        <v>323</v>
      </c>
      <c r="C37" s="355"/>
      <c r="D37" s="355"/>
      <c r="E37" s="434"/>
    </row>
    <row r="38" spans="1:5" s="49" customFormat="1" ht="12" customHeight="1" thickBot="1">
      <c r="A38" s="358" t="s">
        <v>324</v>
      </c>
      <c r="B38" s="359" t="s">
        <v>325</v>
      </c>
      <c r="C38" s="389"/>
      <c r="D38" s="389"/>
      <c r="E38" s="430"/>
    </row>
    <row r="39" spans="1:5" s="49" customFormat="1" ht="12" customHeight="1" thickBot="1">
      <c r="A39" s="364" t="s">
        <v>80</v>
      </c>
      <c r="B39" s="375" t="s">
        <v>396</v>
      </c>
      <c r="C39" s="387">
        <f>SUM(C40:C49)</f>
        <v>0</v>
      </c>
      <c r="D39" s="387">
        <f>SUM(D40:D49)</f>
        <v>0</v>
      </c>
      <c r="E39" s="427">
        <f>SUM(E40:E49)</f>
        <v>0</v>
      </c>
    </row>
    <row r="40" spans="1:5" s="49" customFormat="1" ht="12" customHeight="1">
      <c r="A40" s="361" t="s">
        <v>326</v>
      </c>
      <c r="B40" s="362" t="s">
        <v>327</v>
      </c>
      <c r="C40" s="386"/>
      <c r="D40" s="386"/>
      <c r="E40" s="428"/>
    </row>
    <row r="41" spans="1:5" s="49" customFormat="1" ht="12" customHeight="1">
      <c r="A41" s="348" t="s">
        <v>328</v>
      </c>
      <c r="B41" s="349" t="s">
        <v>329</v>
      </c>
      <c r="C41" s="353"/>
      <c r="D41" s="353"/>
      <c r="E41" s="423"/>
    </row>
    <row r="42" spans="1:5" s="49" customFormat="1" ht="12" customHeight="1">
      <c r="A42" s="348" t="s">
        <v>330</v>
      </c>
      <c r="B42" s="349" t="s">
        <v>331</v>
      </c>
      <c r="C42" s="353"/>
      <c r="D42" s="353"/>
      <c r="E42" s="423"/>
    </row>
    <row r="43" spans="1:5" s="49" customFormat="1" ht="12" customHeight="1">
      <c r="A43" s="348" t="s">
        <v>332</v>
      </c>
      <c r="B43" s="349" t="s">
        <v>333</v>
      </c>
      <c r="C43" s="354"/>
      <c r="D43" s="354"/>
      <c r="E43" s="425"/>
    </row>
    <row r="44" spans="1:5" s="48" customFormat="1" ht="12" customHeight="1">
      <c r="A44" s="348" t="s">
        <v>334</v>
      </c>
      <c r="B44" s="349" t="s">
        <v>335</v>
      </c>
      <c r="C44" s="353"/>
      <c r="D44" s="353"/>
      <c r="E44" s="423"/>
    </row>
    <row r="45" spans="1:5" s="49" customFormat="1" ht="12" customHeight="1">
      <c r="A45" s="348" t="s">
        <v>336</v>
      </c>
      <c r="B45" s="349" t="s">
        <v>337</v>
      </c>
      <c r="C45" s="353"/>
      <c r="D45" s="353"/>
      <c r="E45" s="423"/>
    </row>
    <row r="46" spans="1:5" s="49" customFormat="1" ht="12" customHeight="1">
      <c r="A46" s="348" t="s">
        <v>338</v>
      </c>
      <c r="B46" s="349" t="s">
        <v>339</v>
      </c>
      <c r="C46" s="353"/>
      <c r="D46" s="353"/>
      <c r="E46" s="423"/>
    </row>
    <row r="47" spans="1:5" s="49" customFormat="1" ht="12" customHeight="1">
      <c r="A47" s="348" t="s">
        <v>340</v>
      </c>
      <c r="B47" s="349" t="s">
        <v>341</v>
      </c>
      <c r="C47" s="353"/>
      <c r="D47" s="353"/>
      <c r="E47" s="423"/>
    </row>
    <row r="48" spans="1:5" s="49" customFormat="1" ht="12" customHeight="1">
      <c r="A48" s="348" t="s">
        <v>342</v>
      </c>
      <c r="B48" s="349" t="s">
        <v>343</v>
      </c>
      <c r="C48" s="353"/>
      <c r="D48" s="353"/>
      <c r="E48" s="423"/>
    </row>
    <row r="49" spans="1:5" s="49" customFormat="1" ht="12" customHeight="1" thickBot="1">
      <c r="A49" s="358" t="s">
        <v>575</v>
      </c>
      <c r="B49" s="359" t="s">
        <v>345</v>
      </c>
      <c r="C49" s="373"/>
      <c r="D49" s="373"/>
      <c r="E49" s="422"/>
    </row>
    <row r="50" spans="1:5" s="49" customFormat="1" ht="12" customHeight="1" thickBot="1">
      <c r="A50" s="364" t="s">
        <v>81</v>
      </c>
      <c r="B50" s="375" t="s">
        <v>397</v>
      </c>
      <c r="C50" s="366">
        <f>SUM(C51:C55)</f>
        <v>0</v>
      </c>
      <c r="D50" s="366">
        <f>SUM(D51:D55)</f>
        <v>0</v>
      </c>
      <c r="E50" s="417">
        <f>SUM(E51:E55)</f>
        <v>0</v>
      </c>
    </row>
    <row r="51" spans="1:5" s="49" customFormat="1" ht="12" customHeight="1">
      <c r="A51" s="361" t="s">
        <v>347</v>
      </c>
      <c r="B51" s="362" t="s">
        <v>348</v>
      </c>
      <c r="C51" s="388"/>
      <c r="D51" s="388"/>
      <c r="E51" s="429"/>
    </row>
    <row r="52" spans="1:5" s="48" customFormat="1" ht="12" customHeight="1">
      <c r="A52" s="348" t="s">
        <v>349</v>
      </c>
      <c r="B52" s="349" t="s">
        <v>350</v>
      </c>
      <c r="C52" s="353"/>
      <c r="D52" s="353"/>
      <c r="E52" s="423"/>
    </row>
    <row r="53" spans="1:5" s="48" customFormat="1" ht="12" customHeight="1">
      <c r="A53" s="348" t="s">
        <v>351</v>
      </c>
      <c r="B53" s="349" t="s">
        <v>352</v>
      </c>
      <c r="C53" s="353"/>
      <c r="D53" s="353"/>
      <c r="E53" s="423"/>
    </row>
    <row r="54" spans="1:5" s="48" customFormat="1" ht="12" customHeight="1">
      <c r="A54" s="348" t="s">
        <v>353</v>
      </c>
      <c r="B54" s="349" t="s">
        <v>354</v>
      </c>
      <c r="C54" s="353"/>
      <c r="D54" s="353"/>
      <c r="E54" s="423"/>
    </row>
    <row r="55" spans="1:5" s="48" customFormat="1" ht="12" customHeight="1" thickBot="1">
      <c r="A55" s="358" t="s">
        <v>355</v>
      </c>
      <c r="B55" s="359" t="s">
        <v>356</v>
      </c>
      <c r="C55" s="389"/>
      <c r="D55" s="389"/>
      <c r="E55" s="430"/>
    </row>
    <row r="56" spans="1:5" s="49" customFormat="1" ht="12" customHeight="1" thickBot="1">
      <c r="A56" s="364" t="s">
        <v>82</v>
      </c>
      <c r="B56" s="375" t="s">
        <v>403</v>
      </c>
      <c r="C56" s="391">
        <f>SUM(C57:C59)</f>
        <v>0</v>
      </c>
      <c r="D56" s="391">
        <f>SUM(D57:D59)</f>
        <v>0</v>
      </c>
      <c r="E56" s="431">
        <f>SUM(E57:E59)</f>
        <v>0</v>
      </c>
    </row>
    <row r="57" spans="1:5" s="49" customFormat="1" ht="11.25" customHeight="1">
      <c r="A57" s="361" t="s">
        <v>357</v>
      </c>
      <c r="B57" s="362" t="s">
        <v>398</v>
      </c>
      <c r="C57" s="390"/>
      <c r="D57" s="390"/>
      <c r="E57" s="432"/>
    </row>
    <row r="58" spans="1:5">
      <c r="A58" s="348" t="s">
        <v>400</v>
      </c>
      <c r="B58" s="349" t="s">
        <v>399</v>
      </c>
      <c r="C58" s="354"/>
      <c r="D58" s="354"/>
      <c r="E58" s="425"/>
    </row>
    <row r="59" spans="1:5" s="38" customFormat="1" ht="13.5" customHeight="1" thickBot="1">
      <c r="A59" s="348" t="s">
        <v>589</v>
      </c>
      <c r="B59" s="349" t="s">
        <v>358</v>
      </c>
      <c r="C59" s="353"/>
      <c r="D59" s="353"/>
      <c r="E59" s="423"/>
    </row>
    <row r="60" spans="1:5" s="50" customFormat="1" ht="12" hidden="1" customHeight="1">
      <c r="A60" s="392" t="s">
        <v>401</v>
      </c>
      <c r="B60" s="393" t="s">
        <v>402</v>
      </c>
      <c r="C60" s="394"/>
      <c r="D60" s="394"/>
      <c r="E60" s="433"/>
    </row>
    <row r="61" spans="1:5" ht="12" customHeight="1" thickBot="1">
      <c r="A61" s="364" t="s">
        <v>83</v>
      </c>
      <c r="B61" s="365" t="s">
        <v>409</v>
      </c>
      <c r="C61" s="387"/>
      <c r="D61" s="387">
        <f>SUM(D62:D64)</f>
        <v>0</v>
      </c>
      <c r="E61" s="427">
        <f>SUM(E62:E64)</f>
        <v>0</v>
      </c>
    </row>
    <row r="62" spans="1:5" ht="12" customHeight="1">
      <c r="A62" s="361" t="s">
        <v>359</v>
      </c>
      <c r="B62" s="362" t="s">
        <v>404</v>
      </c>
      <c r="C62" s="386"/>
      <c r="D62" s="386"/>
      <c r="E62" s="428"/>
    </row>
    <row r="63" spans="1:5" ht="12" customHeight="1">
      <c r="A63" s="348" t="s">
        <v>406</v>
      </c>
      <c r="B63" s="349" t="s">
        <v>405</v>
      </c>
      <c r="C63" s="353"/>
      <c r="D63" s="353"/>
      <c r="E63" s="423"/>
    </row>
    <row r="64" spans="1:5" ht="12" customHeight="1" thickBot="1">
      <c r="A64" s="348" t="s">
        <v>407</v>
      </c>
      <c r="B64" s="349" t="s">
        <v>360</v>
      </c>
      <c r="C64" s="354"/>
      <c r="D64" s="354"/>
      <c r="E64" s="425"/>
    </row>
    <row r="65" spans="1:5" ht="12" customHeight="1" thickBot="1">
      <c r="A65" s="364" t="s">
        <v>103</v>
      </c>
      <c r="B65" s="375" t="s">
        <v>410</v>
      </c>
      <c r="C65" s="472">
        <f>SUM(C8+C15+C22+C29+C39+C50+C56+C61)</f>
        <v>0</v>
      </c>
      <c r="D65" s="472">
        <f>SUM(D8+D15+D22+D29+D39+D50+D56+D61)</f>
        <v>0</v>
      </c>
      <c r="E65" s="486">
        <f>SUM(E8+E15+E22+E29+E39+E50+E56+E61)</f>
        <v>0</v>
      </c>
    </row>
    <row r="66" spans="1:5" ht="12" customHeight="1">
      <c r="A66" s="401" t="s">
        <v>412</v>
      </c>
      <c r="B66" s="400" t="s">
        <v>361</v>
      </c>
      <c r="C66" s="374">
        <f>SUM(C67:C69)</f>
        <v>0</v>
      </c>
      <c r="D66" s="386">
        <f>SUM(D67:D69)</f>
        <v>0</v>
      </c>
      <c r="E66" s="494">
        <f>SUM(E67:E69)</f>
        <v>0</v>
      </c>
    </row>
    <row r="67" spans="1:5" ht="12" customHeight="1">
      <c r="A67" s="348" t="s">
        <v>362</v>
      </c>
      <c r="B67" s="349" t="s">
        <v>363</v>
      </c>
      <c r="C67" s="353"/>
      <c r="D67" s="353"/>
      <c r="E67" s="495"/>
    </row>
    <row r="68" spans="1:5" ht="12" customHeight="1">
      <c r="A68" s="348" t="s">
        <v>364</v>
      </c>
      <c r="B68" s="349" t="s">
        <v>365</v>
      </c>
      <c r="C68" s="353"/>
      <c r="D68" s="353"/>
      <c r="E68" s="495"/>
    </row>
    <row r="69" spans="1:5" ht="12" customHeight="1">
      <c r="A69" s="348" t="s">
        <v>366</v>
      </c>
      <c r="B69" s="356" t="s">
        <v>367</v>
      </c>
      <c r="C69" s="355"/>
      <c r="D69" s="355"/>
      <c r="E69" s="496"/>
    </row>
    <row r="70" spans="1:5" ht="12" customHeight="1">
      <c r="A70" s="401" t="s">
        <v>413</v>
      </c>
      <c r="B70" s="352" t="s">
        <v>368</v>
      </c>
      <c r="C70" s="357"/>
      <c r="D70" s="357"/>
      <c r="E70" s="497"/>
    </row>
    <row r="71" spans="1:5" ht="12" customHeight="1">
      <c r="A71" s="401" t="s">
        <v>414</v>
      </c>
      <c r="B71" s="352" t="s">
        <v>369</v>
      </c>
      <c r="C71" s="357">
        <f>SUM(C72:C73)</f>
        <v>0</v>
      </c>
      <c r="D71" s="357">
        <f>SUM(D72:D73)</f>
        <v>0</v>
      </c>
      <c r="E71" s="497">
        <f>SUM(E72:E73)</f>
        <v>0</v>
      </c>
    </row>
    <row r="72" spans="1:5" ht="12" customHeight="1">
      <c r="A72" s="348" t="s">
        <v>370</v>
      </c>
      <c r="B72" s="349" t="s">
        <v>371</v>
      </c>
      <c r="C72" s="456"/>
      <c r="D72" s="456"/>
      <c r="E72" s="498"/>
    </row>
    <row r="73" spans="1:5" ht="12" customHeight="1">
      <c r="A73" s="348" t="s">
        <v>372</v>
      </c>
      <c r="B73" s="349" t="s">
        <v>373</v>
      </c>
      <c r="C73" s="357"/>
      <c r="D73" s="456"/>
      <c r="E73" s="498"/>
    </row>
    <row r="74" spans="1:5" s="50" customFormat="1" ht="12" customHeight="1" thickBot="1">
      <c r="A74" s="459" t="s">
        <v>472</v>
      </c>
      <c r="B74" s="460" t="s">
        <v>473</v>
      </c>
      <c r="C74" s="458"/>
      <c r="D74" s="458"/>
      <c r="E74" s="499"/>
    </row>
    <row r="75" spans="1:5" ht="12" customHeight="1" thickBot="1">
      <c r="A75" s="404" t="s">
        <v>415</v>
      </c>
      <c r="B75" s="405" t="s">
        <v>416</v>
      </c>
      <c r="C75" s="408">
        <f>SUM(C66+C70+C71+C74)</f>
        <v>0</v>
      </c>
      <c r="D75" s="408">
        <f>SUM(D66+D70+D71+D74)</f>
        <v>0</v>
      </c>
      <c r="E75" s="513">
        <f>SUM(E66+E70+E71+E74)</f>
        <v>0</v>
      </c>
    </row>
    <row r="76" spans="1:5" ht="12" customHeight="1" thickBot="1">
      <c r="A76" s="404" t="s">
        <v>432</v>
      </c>
      <c r="B76" s="405" t="s">
        <v>417</v>
      </c>
      <c r="C76" s="408"/>
      <c r="D76" s="171"/>
      <c r="E76" s="92"/>
    </row>
    <row r="77" spans="1:5" ht="12" customHeight="1" thickBot="1">
      <c r="A77" s="404" t="s">
        <v>433</v>
      </c>
      <c r="B77" s="405" t="s">
        <v>418</v>
      </c>
      <c r="C77" s="408"/>
      <c r="D77" s="171"/>
      <c r="E77" s="92"/>
    </row>
    <row r="78" spans="1:5" ht="12" customHeight="1" thickBot="1">
      <c r="A78" s="404" t="s">
        <v>84</v>
      </c>
      <c r="B78" s="438" t="s">
        <v>411</v>
      </c>
      <c r="C78" s="408">
        <f>SUM(C75:C77)</f>
        <v>0</v>
      </c>
      <c r="D78" s="408">
        <f>SUM(D75:D77)</f>
        <v>0</v>
      </c>
      <c r="E78" s="406">
        <f>SUM(E75:E77)</f>
        <v>0</v>
      </c>
    </row>
    <row r="79" spans="1:5" ht="24.75" customHeight="1" thickBot="1">
      <c r="A79" s="404" t="s">
        <v>85</v>
      </c>
      <c r="B79" s="412" t="s">
        <v>434</v>
      </c>
      <c r="C79" s="475">
        <f>SUM(C65+C78)</f>
        <v>0</v>
      </c>
      <c r="D79" s="475">
        <f>SUM(D65+D78)</f>
        <v>0</v>
      </c>
      <c r="E79" s="476">
        <f>SUM(E65+E78)</f>
        <v>0</v>
      </c>
    </row>
    <row r="81" spans="1:5" ht="13.5" thickBot="1"/>
    <row r="82" spans="1:5" s="22" customFormat="1" ht="38.1" customHeight="1" thickBot="1">
      <c r="A82" s="286"/>
      <c r="B82" s="287" t="s">
        <v>91</v>
      </c>
      <c r="C82" s="469" t="s">
        <v>73</v>
      </c>
      <c r="D82" s="469" t="s">
        <v>74</v>
      </c>
      <c r="E82" s="470" t="s">
        <v>75</v>
      </c>
    </row>
    <row r="83" spans="1:5" s="23" customFormat="1" ht="12" customHeight="1" thickBot="1">
      <c r="A83" s="19">
        <v>1</v>
      </c>
      <c r="B83" s="20">
        <v>2</v>
      </c>
      <c r="C83" s="20">
        <v>3</v>
      </c>
      <c r="D83" s="20">
        <v>4</v>
      </c>
      <c r="E83" s="21">
        <v>5</v>
      </c>
    </row>
    <row r="84" spans="1:5" s="22" customFormat="1" ht="12" customHeight="1" thickBot="1">
      <c r="A84" s="14" t="s">
        <v>76</v>
      </c>
      <c r="B84" s="18" t="s">
        <v>290</v>
      </c>
      <c r="C84" s="164">
        <f>+C85+C86+C87+C88+C89</f>
        <v>377560</v>
      </c>
      <c r="D84" s="164">
        <f>+D85+D86+D87+D88+D89</f>
        <v>377560</v>
      </c>
      <c r="E84" s="82">
        <f>+E85+E86+E87+E88+E89</f>
        <v>222515</v>
      </c>
    </row>
    <row r="85" spans="1:5" s="22" customFormat="1" ht="12" customHeight="1">
      <c r="A85" s="11" t="s">
        <v>242</v>
      </c>
      <c r="B85" s="6" t="s">
        <v>92</v>
      </c>
      <c r="C85" s="167"/>
      <c r="D85" s="167"/>
      <c r="E85" s="84"/>
    </row>
    <row r="86" spans="1:5" s="22" customFormat="1" ht="12" customHeight="1">
      <c r="A86" s="9" t="s">
        <v>243</v>
      </c>
      <c r="B86" s="5" t="s">
        <v>93</v>
      </c>
      <c r="C86" s="166"/>
      <c r="D86" s="166"/>
      <c r="E86" s="85"/>
    </row>
    <row r="87" spans="1:5" s="22" customFormat="1" ht="12" customHeight="1">
      <c r="A87" s="9" t="s">
        <v>244</v>
      </c>
      <c r="B87" s="5" t="s">
        <v>94</v>
      </c>
      <c r="C87" s="169"/>
      <c r="D87" s="169"/>
      <c r="E87" s="87"/>
    </row>
    <row r="88" spans="1:5" s="22" customFormat="1" ht="12" customHeight="1">
      <c r="A88" s="9" t="s">
        <v>245</v>
      </c>
      <c r="B88" s="7" t="s">
        <v>95</v>
      </c>
      <c r="C88" s="169"/>
      <c r="D88" s="169"/>
      <c r="E88" s="87"/>
    </row>
    <row r="89" spans="1:5" s="22" customFormat="1" ht="12" customHeight="1">
      <c r="A89" s="9" t="s">
        <v>246</v>
      </c>
      <c r="B89" s="12" t="s">
        <v>96</v>
      </c>
      <c r="C89" s="169">
        <f>SUM(C90:C100)</f>
        <v>377560</v>
      </c>
      <c r="D89" s="169">
        <f>SUM(D90:D100)</f>
        <v>377560</v>
      </c>
      <c r="E89" s="87">
        <f>SUM(E90:E100)</f>
        <v>222515</v>
      </c>
    </row>
    <row r="90" spans="1:5" s="327" customFormat="1" ht="12" customHeight="1">
      <c r="A90" s="325" t="s">
        <v>254</v>
      </c>
      <c r="B90" s="328" t="s">
        <v>248</v>
      </c>
      <c r="C90" s="317"/>
      <c r="D90" s="317"/>
      <c r="E90" s="318"/>
    </row>
    <row r="91" spans="1:5" s="327" customFormat="1" ht="12" customHeight="1">
      <c r="A91" s="325" t="s">
        <v>255</v>
      </c>
      <c r="B91" s="328" t="s">
        <v>249</v>
      </c>
      <c r="C91" s="317"/>
      <c r="D91" s="317"/>
      <c r="E91" s="318"/>
    </row>
    <row r="92" spans="1:5" s="327" customFormat="1" ht="12" customHeight="1">
      <c r="A92" s="325" t="s">
        <v>256</v>
      </c>
      <c r="B92" s="326" t="s">
        <v>250</v>
      </c>
      <c r="C92" s="317"/>
      <c r="D92" s="317"/>
      <c r="E92" s="318"/>
    </row>
    <row r="93" spans="1:5" s="327" customFormat="1" ht="12" customHeight="1">
      <c r="A93" s="329" t="s">
        <v>257</v>
      </c>
      <c r="B93" s="330" t="s">
        <v>251</v>
      </c>
      <c r="C93" s="317"/>
      <c r="D93" s="317"/>
      <c r="E93" s="318"/>
    </row>
    <row r="94" spans="1:5" s="327" customFormat="1" ht="12" customHeight="1">
      <c r="A94" s="325" t="s">
        <v>258</v>
      </c>
      <c r="B94" s="330" t="s">
        <v>252</v>
      </c>
      <c r="C94" s="317"/>
      <c r="D94" s="317"/>
      <c r="E94" s="318"/>
    </row>
    <row r="95" spans="1:5" s="327" customFormat="1" ht="12" customHeight="1">
      <c r="A95" s="331" t="s">
        <v>259</v>
      </c>
      <c r="B95" s="328" t="s">
        <v>265</v>
      </c>
      <c r="C95" s="317"/>
      <c r="D95" s="317"/>
      <c r="E95" s="318"/>
    </row>
    <row r="96" spans="1:5" s="327" customFormat="1" ht="12" customHeight="1">
      <c r="A96" s="331" t="s">
        <v>260</v>
      </c>
      <c r="B96" s="326" t="s">
        <v>266</v>
      </c>
      <c r="C96" s="317"/>
      <c r="D96" s="317"/>
      <c r="E96" s="318"/>
    </row>
    <row r="97" spans="1:5" s="327" customFormat="1" ht="12" customHeight="1">
      <c r="A97" s="331" t="s">
        <v>261</v>
      </c>
      <c r="B97" s="330" t="s">
        <v>267</v>
      </c>
      <c r="C97" s="317"/>
      <c r="D97" s="317"/>
      <c r="E97" s="318"/>
    </row>
    <row r="98" spans="1:5" s="327" customFormat="1" ht="12" customHeight="1">
      <c r="A98" s="331" t="s">
        <v>262</v>
      </c>
      <c r="B98" s="330" t="s">
        <v>268</v>
      </c>
      <c r="C98" s="317"/>
      <c r="D98" s="317"/>
      <c r="E98" s="318"/>
    </row>
    <row r="99" spans="1:5" s="327" customFormat="1" ht="12" customHeight="1">
      <c r="A99" s="331" t="s">
        <v>264</v>
      </c>
      <c r="B99" s="330" t="s">
        <v>269</v>
      </c>
      <c r="C99" s="317">
        <v>377560</v>
      </c>
      <c r="D99" s="317">
        <v>377560</v>
      </c>
      <c r="E99" s="318">
        <v>222515</v>
      </c>
    </row>
    <row r="100" spans="1:5" s="327" customFormat="1" ht="12" customHeight="1" thickBot="1">
      <c r="A100" s="332" t="s">
        <v>557</v>
      </c>
      <c r="B100" s="333" t="s">
        <v>270</v>
      </c>
      <c r="C100" s="319"/>
      <c r="D100" s="319"/>
      <c r="E100" s="320"/>
    </row>
    <row r="101" spans="1:5" s="22" customFormat="1" ht="12" customHeight="1" thickBot="1">
      <c r="A101" s="13" t="s">
        <v>77</v>
      </c>
      <c r="B101" s="17" t="s">
        <v>291</v>
      </c>
      <c r="C101" s="165">
        <f>+C102+C103+C104</f>
        <v>0</v>
      </c>
      <c r="D101" s="165">
        <f>+D102+D103+D104</f>
        <v>0</v>
      </c>
      <c r="E101" s="83">
        <f>+E102+E103+E104</f>
        <v>0</v>
      </c>
    </row>
    <row r="102" spans="1:5" s="22" customFormat="1" ht="12" customHeight="1">
      <c r="A102" s="10" t="s">
        <v>271</v>
      </c>
      <c r="B102" s="5" t="s">
        <v>97</v>
      </c>
      <c r="C102" s="168"/>
      <c r="D102" s="168"/>
      <c r="E102" s="86"/>
    </row>
    <row r="103" spans="1:5" s="22" customFormat="1" ht="12" customHeight="1">
      <c r="A103" s="10" t="s">
        <v>272</v>
      </c>
      <c r="B103" s="8" t="s">
        <v>98</v>
      </c>
      <c r="C103" s="166"/>
      <c r="D103" s="166"/>
      <c r="E103" s="85"/>
    </row>
    <row r="104" spans="1:5" s="22" customFormat="1" ht="12" customHeight="1" thickBot="1">
      <c r="A104" s="10" t="s">
        <v>273</v>
      </c>
      <c r="B104" s="324" t="s">
        <v>274</v>
      </c>
      <c r="C104" s="166"/>
      <c r="D104" s="166"/>
      <c r="E104" s="85"/>
    </row>
    <row r="105" spans="1:5" s="327" customFormat="1" ht="12" hidden="1" customHeight="1">
      <c r="A105" s="334" t="s">
        <v>275</v>
      </c>
      <c r="B105" s="73" t="s">
        <v>289</v>
      </c>
      <c r="C105" s="315"/>
      <c r="D105" s="315"/>
      <c r="E105" s="316"/>
    </row>
    <row r="106" spans="1:5" s="327" customFormat="1" ht="12" hidden="1" customHeight="1">
      <c r="A106" s="334" t="s">
        <v>276</v>
      </c>
      <c r="B106" s="335" t="s">
        <v>283</v>
      </c>
      <c r="C106" s="315"/>
      <c r="D106" s="315"/>
      <c r="E106" s="316"/>
    </row>
    <row r="107" spans="1:5" s="327" customFormat="1" ht="16.5" hidden="1" thickBot="1">
      <c r="A107" s="334" t="s">
        <v>277</v>
      </c>
      <c r="B107" s="336" t="s">
        <v>284</v>
      </c>
      <c r="C107" s="315"/>
      <c r="D107" s="315"/>
      <c r="E107" s="316"/>
    </row>
    <row r="108" spans="1:5" s="327" customFormat="1" ht="12" hidden="1" customHeight="1">
      <c r="A108" s="334" t="s">
        <v>278</v>
      </c>
      <c r="B108" s="336" t="s">
        <v>285</v>
      </c>
      <c r="C108" s="337"/>
      <c r="D108" s="337"/>
      <c r="E108" s="338"/>
    </row>
    <row r="109" spans="1:5" s="327" customFormat="1" ht="12" hidden="1" customHeight="1">
      <c r="A109" s="334" t="s">
        <v>279</v>
      </c>
      <c r="B109" s="336" t="s">
        <v>286</v>
      </c>
      <c r="C109" s="337"/>
      <c r="D109" s="337"/>
      <c r="E109" s="338"/>
    </row>
    <row r="110" spans="1:5" s="327" customFormat="1" ht="15" hidden="1" customHeight="1">
      <c r="A110" s="334" t="s">
        <v>280</v>
      </c>
      <c r="B110" s="336" t="s">
        <v>287</v>
      </c>
      <c r="C110" s="337"/>
      <c r="D110" s="337"/>
      <c r="E110" s="338"/>
    </row>
    <row r="111" spans="1:5" s="327" customFormat="1" ht="12.75" hidden="1" customHeight="1">
      <c r="A111" s="339" t="s">
        <v>281</v>
      </c>
      <c r="B111" s="336" t="s">
        <v>100</v>
      </c>
      <c r="C111" s="340"/>
      <c r="D111" s="340"/>
      <c r="E111" s="341"/>
    </row>
    <row r="112" spans="1:5" s="327" customFormat="1" ht="14.25" hidden="1" customHeight="1">
      <c r="A112" s="342" t="s">
        <v>282</v>
      </c>
      <c r="B112" s="343" t="s">
        <v>288</v>
      </c>
      <c r="C112" s="340"/>
      <c r="D112" s="340"/>
      <c r="E112" s="341"/>
    </row>
    <row r="113" spans="1:5" s="22" customFormat="1" ht="12" customHeight="1" thickBot="1">
      <c r="A113" s="13" t="s">
        <v>78</v>
      </c>
      <c r="B113" s="344" t="s">
        <v>292</v>
      </c>
      <c r="C113" s="164">
        <f>+C84+C101</f>
        <v>377560</v>
      </c>
      <c r="D113" s="164">
        <f>+D84+D101</f>
        <v>377560</v>
      </c>
      <c r="E113" s="82">
        <f>+E84+E101</f>
        <v>222515</v>
      </c>
    </row>
    <row r="114" spans="1:5" s="22" customFormat="1" ht="12" customHeight="1" thickBot="1">
      <c r="A114" s="76" t="s">
        <v>419</v>
      </c>
      <c r="B114" s="410" t="s">
        <v>420</v>
      </c>
      <c r="C114" s="165">
        <f>SUM(C115:C117)</f>
        <v>4232537</v>
      </c>
      <c r="D114" s="165">
        <f>SUM(D115:D117)</f>
        <v>4232537</v>
      </c>
      <c r="E114" s="83">
        <f>SUM(E115:E117)</f>
        <v>0</v>
      </c>
    </row>
    <row r="115" spans="1:5" s="22" customFormat="1" ht="12" customHeight="1">
      <c r="A115" s="77" t="s">
        <v>421</v>
      </c>
      <c r="B115" s="78" t="s">
        <v>424</v>
      </c>
      <c r="C115" s="166"/>
      <c r="D115" s="166"/>
      <c r="E115" s="85"/>
    </row>
    <row r="116" spans="1:5" s="22" customFormat="1" ht="12" customHeight="1">
      <c r="A116" s="75" t="s">
        <v>422</v>
      </c>
      <c r="B116" s="72" t="s">
        <v>470</v>
      </c>
      <c r="C116" s="166"/>
      <c r="D116" s="166"/>
      <c r="E116" s="85"/>
    </row>
    <row r="117" spans="1:5" s="22" customFormat="1" ht="12" customHeight="1" thickBot="1">
      <c r="A117" s="79" t="s">
        <v>423</v>
      </c>
      <c r="B117" s="80" t="s">
        <v>471</v>
      </c>
      <c r="C117" s="169">
        <v>4232537</v>
      </c>
      <c r="D117" s="169">
        <v>4232537</v>
      </c>
      <c r="E117" s="87"/>
    </row>
    <row r="118" spans="1:5" s="22" customFormat="1" ht="12" customHeight="1" thickBot="1">
      <c r="A118" s="76" t="s">
        <v>427</v>
      </c>
      <c r="B118" s="410" t="s">
        <v>428</v>
      </c>
      <c r="C118" s="172"/>
      <c r="D118" s="172"/>
      <c r="E118" s="173"/>
    </row>
    <row r="119" spans="1:5" s="22" customFormat="1" ht="12" customHeight="1" thickBot="1">
      <c r="A119" s="76" t="s">
        <v>528</v>
      </c>
      <c r="B119" s="410" t="s">
        <v>529</v>
      </c>
      <c r="C119" s="172"/>
      <c r="D119" s="172"/>
      <c r="E119" s="173"/>
    </row>
    <row r="120" spans="1:5" s="22" customFormat="1" ht="12" customHeight="1" thickBot="1">
      <c r="A120" s="411" t="s">
        <v>436</v>
      </c>
      <c r="B120" s="410" t="s">
        <v>435</v>
      </c>
      <c r="C120" s="172">
        <f>SUM(C114+C118+C119)</f>
        <v>4232537</v>
      </c>
      <c r="D120" s="172">
        <f>SUM(D114+D118+D119)</f>
        <v>4232537</v>
      </c>
      <c r="E120" s="173">
        <f>SUM(E114+E118+E119)</f>
        <v>0</v>
      </c>
    </row>
    <row r="121" spans="1:5" s="22" customFormat="1" ht="12" customHeight="1" thickBot="1">
      <c r="A121" s="411" t="s">
        <v>437</v>
      </c>
      <c r="B121" s="410" t="s">
        <v>429</v>
      </c>
      <c r="C121" s="172"/>
      <c r="D121" s="172"/>
      <c r="E121" s="173"/>
    </row>
    <row r="122" spans="1:5" s="22" customFormat="1" ht="12" customHeight="1" thickBot="1">
      <c r="A122" s="411" t="s">
        <v>438</v>
      </c>
      <c r="B122" s="410" t="s">
        <v>430</v>
      </c>
      <c r="C122" s="172"/>
      <c r="D122" s="172"/>
      <c r="E122" s="173"/>
    </row>
    <row r="123" spans="1:5" s="22" customFormat="1" ht="12" customHeight="1" thickBot="1">
      <c r="A123" s="74" t="s">
        <v>101</v>
      </c>
      <c r="B123" s="144" t="s">
        <v>431</v>
      </c>
      <c r="C123" s="174">
        <f>SUM(C120:C122)</f>
        <v>4232537</v>
      </c>
      <c r="D123" s="174">
        <f>SUM(D120:D122)</f>
        <v>4232537</v>
      </c>
      <c r="E123" s="89">
        <f>SUM(E120:E122)</f>
        <v>0</v>
      </c>
    </row>
    <row r="124" spans="1:5" s="1" customFormat="1" ht="28.5" customHeight="1" thickBot="1">
      <c r="A124" s="81" t="s">
        <v>80</v>
      </c>
      <c r="B124" s="145" t="s">
        <v>439</v>
      </c>
      <c r="C124" s="477">
        <f>SUM(C113+C123)</f>
        <v>4610097</v>
      </c>
      <c r="D124" s="477">
        <f>SUM(D113+D123)</f>
        <v>4610097</v>
      </c>
      <c r="E124" s="478">
        <f>SUM(E113+E123)</f>
        <v>222515</v>
      </c>
    </row>
  </sheetData>
  <mergeCells count="2">
    <mergeCell ref="B2:D2"/>
    <mergeCell ref="B3:D3"/>
  </mergeCells>
  <phoneticPr fontId="25" type="noConversion"/>
  <pageMargins left="0.7" right="0.7" top="0.75" bottom="0.75" header="0.3" footer="0.3"/>
  <pageSetup paperSize="9" scale="76" orientation="portrait" r:id="rId1"/>
  <rowBreaks count="1" manualBreakCount="1">
    <brk id="7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2">
    <tabColor rgb="FF00B050"/>
  </sheetPr>
  <dimension ref="A1:E126"/>
  <sheetViews>
    <sheetView workbookViewId="0">
      <selection activeCell="D20" sqref="D20"/>
    </sheetView>
  </sheetViews>
  <sheetFormatPr defaultRowHeight="12.75"/>
  <cols>
    <col min="1" max="1" width="9.6640625" style="150" customWidth="1"/>
    <col min="2" max="2" width="59.33203125" style="150" customWidth="1"/>
    <col min="3" max="5" width="15.83203125" style="151" customWidth="1"/>
    <col min="6" max="16384" width="9.33203125" style="4"/>
  </cols>
  <sheetData>
    <row r="1" spans="1:5" s="2" customFormat="1" ht="16.5" customHeight="1" thickBot="1">
      <c r="A1" s="61"/>
      <c r="B1" s="62"/>
      <c r="C1" s="68"/>
      <c r="D1" s="68"/>
      <c r="E1" s="68" t="s">
        <v>1095</v>
      </c>
    </row>
    <row r="2" spans="1:5" s="46" customFormat="1" ht="22.5" customHeight="1">
      <c r="A2" s="300"/>
      <c r="B2" s="1331" t="s">
        <v>176</v>
      </c>
      <c r="C2" s="1332"/>
      <c r="D2" s="1333"/>
      <c r="E2" s="140" t="s">
        <v>177</v>
      </c>
    </row>
    <row r="3" spans="1:5" s="46" customFormat="1" ht="16.5" thickBot="1">
      <c r="A3" s="63"/>
      <c r="B3" s="1334" t="s">
        <v>552</v>
      </c>
      <c r="C3" s="1335"/>
      <c r="D3" s="1336"/>
      <c r="E3" s="141" t="s">
        <v>179</v>
      </c>
    </row>
    <row r="4" spans="1:5" s="47" customFormat="1" ht="15.95" customHeight="1" thickBot="1">
      <c r="A4" s="64"/>
      <c r="B4" s="64"/>
      <c r="C4" s="65"/>
      <c r="D4" s="65"/>
      <c r="E4" s="65" t="s">
        <v>583</v>
      </c>
    </row>
    <row r="5" spans="1:5" ht="24.75" thickBot="1">
      <c r="A5" s="301"/>
      <c r="B5" s="66" t="s">
        <v>180</v>
      </c>
      <c r="C5" s="163" t="s">
        <v>73</v>
      </c>
      <c r="D5" s="163" t="s">
        <v>74</v>
      </c>
      <c r="E5" s="67" t="s">
        <v>75</v>
      </c>
    </row>
    <row r="6" spans="1:5" s="38" customFormat="1" ht="12.95" customHeight="1" thickBot="1">
      <c r="A6" s="59">
        <v>2</v>
      </c>
      <c r="B6" s="59">
        <v>3</v>
      </c>
      <c r="C6" s="59">
        <v>4</v>
      </c>
      <c r="D6" s="183">
        <v>5</v>
      </c>
      <c r="E6" s="182">
        <v>6</v>
      </c>
    </row>
    <row r="7" spans="1:5" s="38" customFormat="1" ht="12" customHeight="1" thickBot="1">
      <c r="A7" s="369" t="s">
        <v>76</v>
      </c>
      <c r="B7" s="462" t="s">
        <v>467</v>
      </c>
      <c r="C7" s="453">
        <f>SUM(C15+C8)</f>
        <v>0</v>
      </c>
      <c r="D7" s="453">
        <f>SUM(D15+D8)</f>
        <v>0</v>
      </c>
      <c r="E7" s="453">
        <f>SUM(E15+E8)</f>
        <v>0</v>
      </c>
    </row>
    <row r="8" spans="1:5" s="48" customFormat="1" ht="12" customHeight="1" thickBot="1">
      <c r="A8" s="451" t="s">
        <v>468</v>
      </c>
      <c r="B8" s="372" t="s">
        <v>375</v>
      </c>
      <c r="C8" s="368">
        <f>SUM(C9:C14)</f>
        <v>0</v>
      </c>
      <c r="D8" s="368">
        <f>SUM(D9:D14)</f>
        <v>0</v>
      </c>
      <c r="E8" s="413">
        <f>SUM(E9:E14)</f>
        <v>0</v>
      </c>
    </row>
    <row r="9" spans="1:5" s="49" customFormat="1" ht="12" customHeight="1">
      <c r="A9" s="345" t="s">
        <v>294</v>
      </c>
      <c r="B9" s="346" t="s">
        <v>295</v>
      </c>
      <c r="C9" s="447"/>
      <c r="D9" s="447"/>
      <c r="E9" s="448"/>
    </row>
    <row r="10" spans="1:5" s="49" customFormat="1" ht="12" customHeight="1">
      <c r="A10" s="348" t="s">
        <v>296</v>
      </c>
      <c r="B10" s="349" t="s">
        <v>376</v>
      </c>
      <c r="C10" s="350"/>
      <c r="D10" s="350"/>
      <c r="E10" s="415"/>
    </row>
    <row r="11" spans="1:5" s="49" customFormat="1" ht="12" customHeight="1">
      <c r="A11" s="348" t="s">
        <v>297</v>
      </c>
      <c r="B11" s="349" t="s">
        <v>298</v>
      </c>
      <c r="C11" s="350"/>
      <c r="D11" s="350"/>
      <c r="E11" s="415"/>
    </row>
    <row r="12" spans="1:5" s="49" customFormat="1" ht="12" customHeight="1">
      <c r="A12" s="348" t="s">
        <v>299</v>
      </c>
      <c r="B12" s="349" t="s">
        <v>300</v>
      </c>
      <c r="C12" s="350"/>
      <c r="D12" s="350"/>
      <c r="E12" s="415"/>
    </row>
    <row r="13" spans="1:5" s="48" customFormat="1" ht="12" customHeight="1">
      <c r="A13" s="348" t="s">
        <v>301</v>
      </c>
      <c r="B13" s="349" t="s">
        <v>569</v>
      </c>
      <c r="C13" s="350"/>
      <c r="D13" s="350"/>
      <c r="E13" s="415"/>
    </row>
    <row r="14" spans="1:5" s="48" customFormat="1" ht="12" customHeight="1" thickBot="1">
      <c r="A14" s="358" t="s">
        <v>302</v>
      </c>
      <c r="B14" s="359" t="s">
        <v>570</v>
      </c>
      <c r="C14" s="360"/>
      <c r="D14" s="449"/>
      <c r="E14" s="450"/>
    </row>
    <row r="15" spans="1:5" s="48" customFormat="1" ht="12" customHeight="1" thickBot="1">
      <c r="A15" s="452" t="s">
        <v>469</v>
      </c>
      <c r="B15" s="365" t="s">
        <v>383</v>
      </c>
      <c r="C15" s="366">
        <f>SUM(C16:C20)</f>
        <v>0</v>
      </c>
      <c r="D15" s="366">
        <f>SUM(D16:D20)</f>
        <v>0</v>
      </c>
      <c r="E15" s="417">
        <f>SUM(E16:E20)</f>
        <v>0</v>
      </c>
    </row>
    <row r="16" spans="1:5" s="48" customFormat="1" ht="12" customHeight="1">
      <c r="A16" s="361" t="s">
        <v>303</v>
      </c>
      <c r="B16" s="362" t="s">
        <v>304</v>
      </c>
      <c r="C16" s="363"/>
      <c r="D16" s="363"/>
      <c r="E16" s="418"/>
    </row>
    <row r="17" spans="1:5" s="48" customFormat="1" ht="12" customHeight="1">
      <c r="A17" s="348" t="s">
        <v>305</v>
      </c>
      <c r="B17" s="349" t="s">
        <v>379</v>
      </c>
      <c r="C17" s="350"/>
      <c r="D17" s="350"/>
      <c r="E17" s="415"/>
    </row>
    <row r="18" spans="1:5" s="48" customFormat="1" ht="12" customHeight="1">
      <c r="A18" s="348" t="s">
        <v>306</v>
      </c>
      <c r="B18" s="463" t="s">
        <v>380</v>
      </c>
      <c r="C18" s="350"/>
      <c r="D18" s="350"/>
      <c r="E18" s="415"/>
    </row>
    <row r="19" spans="1:5" s="48" customFormat="1" ht="12" customHeight="1">
      <c r="A19" s="348" t="s">
        <v>307</v>
      </c>
      <c r="B19" s="463" t="s">
        <v>381</v>
      </c>
      <c r="C19" s="350"/>
      <c r="D19" s="350"/>
      <c r="E19" s="415"/>
    </row>
    <row r="20" spans="1:5" s="49" customFormat="1" ht="12" customHeight="1" thickBot="1">
      <c r="A20" s="348" t="s">
        <v>308</v>
      </c>
      <c r="B20" s="349" t="s">
        <v>382</v>
      </c>
      <c r="C20" s="350"/>
      <c r="D20" s="350"/>
      <c r="E20" s="415"/>
    </row>
    <row r="21" spans="1:5" s="49" customFormat="1" ht="12" hidden="1" customHeight="1">
      <c r="A21" s="397" t="s">
        <v>308</v>
      </c>
      <c r="B21" s="398" t="s">
        <v>440</v>
      </c>
      <c r="C21" s="399"/>
      <c r="D21" s="399"/>
      <c r="E21" s="419">
        <v>19249</v>
      </c>
    </row>
    <row r="22" spans="1:5" s="49" customFormat="1" ht="12" customHeight="1" thickBot="1">
      <c r="A22" s="364" t="s">
        <v>78</v>
      </c>
      <c r="B22" s="375" t="s">
        <v>384</v>
      </c>
      <c r="C22" s="366">
        <f>SUM(C23:C27)</f>
        <v>0</v>
      </c>
      <c r="D22" s="366">
        <f>SUM(D23:D27)</f>
        <v>0</v>
      </c>
      <c r="E22" s="417">
        <f>SUM(E23:E27)</f>
        <v>0</v>
      </c>
    </row>
    <row r="23" spans="1:5" s="48" customFormat="1" ht="12" customHeight="1">
      <c r="A23" s="361" t="s">
        <v>309</v>
      </c>
      <c r="B23" s="362" t="s">
        <v>310</v>
      </c>
      <c r="C23" s="374"/>
      <c r="D23" s="386"/>
      <c r="E23" s="428"/>
    </row>
    <row r="24" spans="1:5" s="49" customFormat="1" ht="12" customHeight="1">
      <c r="A24" s="348" t="s">
        <v>311</v>
      </c>
      <c r="B24" s="349" t="s">
        <v>385</v>
      </c>
      <c r="C24" s="351"/>
      <c r="D24" s="351"/>
      <c r="E24" s="421"/>
    </row>
    <row r="25" spans="1:5" s="49" customFormat="1" ht="12" customHeight="1">
      <c r="A25" s="348" t="s">
        <v>312</v>
      </c>
      <c r="B25" s="463" t="s">
        <v>386</v>
      </c>
      <c r="C25" s="350"/>
      <c r="D25" s="350"/>
      <c r="E25" s="415"/>
    </row>
    <row r="26" spans="1:5" s="49" customFormat="1" ht="12" customHeight="1">
      <c r="A26" s="358" t="s">
        <v>313</v>
      </c>
      <c r="B26" s="464" t="s">
        <v>387</v>
      </c>
      <c r="C26" s="373"/>
      <c r="D26" s="373"/>
      <c r="E26" s="422"/>
    </row>
    <row r="27" spans="1:5" s="49" customFormat="1" ht="12" customHeight="1" thickBot="1">
      <c r="A27" s="396" t="s">
        <v>314</v>
      </c>
      <c r="B27" s="395" t="s">
        <v>388</v>
      </c>
      <c r="C27" s="166"/>
      <c r="D27" s="166"/>
      <c r="E27" s="85"/>
    </row>
    <row r="28" spans="1:5" s="49" customFormat="1" ht="12" hidden="1" customHeight="1">
      <c r="A28" s="397" t="s">
        <v>314</v>
      </c>
      <c r="B28" s="398" t="s">
        <v>440</v>
      </c>
      <c r="C28" s="399"/>
      <c r="D28" s="399"/>
      <c r="E28" s="419">
        <v>128054</v>
      </c>
    </row>
    <row r="29" spans="1:5" s="49" customFormat="1" ht="12" customHeight="1" thickBot="1">
      <c r="A29" s="364" t="s">
        <v>79</v>
      </c>
      <c r="B29" s="375" t="s">
        <v>395</v>
      </c>
      <c r="C29" s="366">
        <f>SUM(C31+C33+C39)</f>
        <v>0</v>
      </c>
      <c r="D29" s="366">
        <f>SUM(D31+D33+D39)</f>
        <v>0</v>
      </c>
      <c r="E29" s="417">
        <f>SUM(E31+E33+E39)</f>
        <v>0</v>
      </c>
    </row>
    <row r="30" spans="1:5" s="49" customFormat="1" ht="12" customHeight="1">
      <c r="A30" s="361" t="s">
        <v>315</v>
      </c>
      <c r="B30" s="362" t="s">
        <v>316</v>
      </c>
      <c r="C30" s="363">
        <f>SUM(C35+C32)</f>
        <v>0</v>
      </c>
      <c r="D30" s="363">
        <f>SUM(D35+D32)</f>
        <v>0</v>
      </c>
      <c r="E30" s="418">
        <f>SUM(E35+E32)</f>
        <v>0</v>
      </c>
    </row>
    <row r="31" spans="1:5" s="49" customFormat="1" ht="12" customHeight="1">
      <c r="A31" s="348" t="s">
        <v>317</v>
      </c>
      <c r="B31" s="349" t="s">
        <v>318</v>
      </c>
      <c r="C31" s="454">
        <f>SUM(C32)</f>
        <v>0</v>
      </c>
      <c r="D31" s="454">
        <f>SUM(D32)</f>
        <v>0</v>
      </c>
      <c r="E31" s="455">
        <f>SUM(E32)</f>
        <v>0</v>
      </c>
    </row>
    <row r="32" spans="1:5" s="49" customFormat="1" ht="12" customHeight="1">
      <c r="A32" s="376" t="s">
        <v>317</v>
      </c>
      <c r="B32" s="377" t="s">
        <v>389</v>
      </c>
      <c r="C32" s="378"/>
      <c r="D32" s="378"/>
      <c r="E32" s="424"/>
    </row>
    <row r="33" spans="1:5" s="49" customFormat="1" ht="12" customHeight="1">
      <c r="A33" s="348" t="s">
        <v>392</v>
      </c>
      <c r="B33" s="380" t="s">
        <v>393</v>
      </c>
      <c r="C33" s="454">
        <f>SUM(C37+C36+C34)</f>
        <v>0</v>
      </c>
      <c r="D33" s="454">
        <f>SUM(D37+D36+D34)</f>
        <v>0</v>
      </c>
      <c r="E33" s="455">
        <f>SUM(E37+E36+E34)</f>
        <v>0</v>
      </c>
    </row>
    <row r="34" spans="1:5" s="49" customFormat="1" ht="12" customHeight="1">
      <c r="A34" s="348" t="s">
        <v>319</v>
      </c>
      <c r="B34" s="381" t="s">
        <v>394</v>
      </c>
      <c r="C34" s="353">
        <f>SUM(C35)</f>
        <v>0</v>
      </c>
      <c r="D34" s="353">
        <f>SUM(D35)</f>
        <v>0</v>
      </c>
      <c r="E34" s="423">
        <f>SUM(E35)</f>
        <v>0</v>
      </c>
    </row>
    <row r="35" spans="1:5" s="49" customFormat="1" ht="12" customHeight="1">
      <c r="A35" s="376" t="s">
        <v>319</v>
      </c>
      <c r="B35" s="382" t="s">
        <v>390</v>
      </c>
      <c r="C35" s="378"/>
      <c r="D35" s="378"/>
      <c r="E35" s="424"/>
    </row>
    <row r="36" spans="1:5" s="49" customFormat="1" ht="12" customHeight="1">
      <c r="A36" s="348" t="s">
        <v>320</v>
      </c>
      <c r="B36" s="383" t="s">
        <v>321</v>
      </c>
      <c r="C36" s="351"/>
      <c r="D36" s="351"/>
      <c r="E36" s="421"/>
    </row>
    <row r="37" spans="1:5" s="49" customFormat="1" ht="12" customHeight="1">
      <c r="A37" s="348" t="s">
        <v>322</v>
      </c>
      <c r="B37" s="383" t="s">
        <v>323</v>
      </c>
      <c r="C37" s="355">
        <f>SUM(C38)</f>
        <v>0</v>
      </c>
      <c r="D37" s="355">
        <f>SUM(D38)</f>
        <v>0</v>
      </c>
      <c r="E37" s="434">
        <f>SUM(E38)</f>
        <v>0</v>
      </c>
    </row>
    <row r="38" spans="1:5" s="49" customFormat="1" ht="12" customHeight="1">
      <c r="A38" s="376" t="s">
        <v>322</v>
      </c>
      <c r="B38" s="384" t="s">
        <v>391</v>
      </c>
      <c r="C38" s="354"/>
      <c r="D38" s="354"/>
      <c r="E38" s="425"/>
    </row>
    <row r="39" spans="1:5" s="49" customFormat="1" ht="12" customHeight="1" thickBot="1">
      <c r="A39" s="358" t="s">
        <v>324</v>
      </c>
      <c r="B39" s="359" t="s">
        <v>325</v>
      </c>
      <c r="C39" s="389"/>
      <c r="D39" s="389"/>
      <c r="E39" s="430"/>
    </row>
    <row r="40" spans="1:5" s="49" customFormat="1" ht="12" customHeight="1" thickBot="1">
      <c r="A40" s="364" t="s">
        <v>80</v>
      </c>
      <c r="B40" s="375" t="s">
        <v>396</v>
      </c>
      <c r="C40" s="387">
        <f>SUM(C41:C50)</f>
        <v>0</v>
      </c>
      <c r="D40" s="387">
        <f>SUM(D41:D50)</f>
        <v>0</v>
      </c>
      <c r="E40" s="427">
        <f>SUM(E41:E50)</f>
        <v>0</v>
      </c>
    </row>
    <row r="41" spans="1:5" s="49" customFormat="1" ht="12" customHeight="1">
      <c r="A41" s="361" t="s">
        <v>326</v>
      </c>
      <c r="B41" s="362" t="s">
        <v>327</v>
      </c>
      <c r="C41" s="386"/>
      <c r="D41" s="386"/>
      <c r="E41" s="428"/>
    </row>
    <row r="42" spans="1:5" s="49" customFormat="1" ht="12" customHeight="1">
      <c r="A42" s="348" t="s">
        <v>328</v>
      </c>
      <c r="B42" s="349" t="s">
        <v>329</v>
      </c>
      <c r="C42" s="353"/>
      <c r="D42" s="353"/>
      <c r="E42" s="423"/>
    </row>
    <row r="43" spans="1:5" s="49" customFormat="1" ht="12" customHeight="1">
      <c r="A43" s="348" t="s">
        <v>330</v>
      </c>
      <c r="B43" s="349" t="s">
        <v>331</v>
      </c>
      <c r="C43" s="353"/>
      <c r="D43" s="353"/>
      <c r="E43" s="423"/>
    </row>
    <row r="44" spans="1:5" s="49" customFormat="1" ht="12" customHeight="1">
      <c r="A44" s="348" t="s">
        <v>332</v>
      </c>
      <c r="B44" s="349" t="s">
        <v>333</v>
      </c>
      <c r="C44" s="354"/>
      <c r="D44" s="354"/>
      <c r="E44" s="425"/>
    </row>
    <row r="45" spans="1:5" s="48" customFormat="1" ht="12" customHeight="1">
      <c r="A45" s="348" t="s">
        <v>334</v>
      </c>
      <c r="B45" s="349" t="s">
        <v>335</v>
      </c>
      <c r="C45" s="353"/>
      <c r="D45" s="353"/>
      <c r="E45" s="423"/>
    </row>
    <row r="46" spans="1:5" s="49" customFormat="1" ht="12" customHeight="1">
      <c r="A46" s="348" t="s">
        <v>336</v>
      </c>
      <c r="B46" s="349" t="s">
        <v>337</v>
      </c>
      <c r="C46" s="353"/>
      <c r="D46" s="353"/>
      <c r="E46" s="423"/>
    </row>
    <row r="47" spans="1:5" s="49" customFormat="1" ht="12" customHeight="1">
      <c r="A47" s="348" t="s">
        <v>338</v>
      </c>
      <c r="B47" s="349" t="s">
        <v>339</v>
      </c>
      <c r="C47" s="353"/>
      <c r="D47" s="353"/>
      <c r="E47" s="423"/>
    </row>
    <row r="48" spans="1:5" s="49" customFormat="1" ht="12" customHeight="1">
      <c r="A48" s="348" t="s">
        <v>340</v>
      </c>
      <c r="B48" s="349" t="s">
        <v>341</v>
      </c>
      <c r="C48" s="353"/>
      <c r="D48" s="353"/>
      <c r="E48" s="423"/>
    </row>
    <row r="49" spans="1:5" s="49" customFormat="1" ht="12" customHeight="1">
      <c r="A49" s="348" t="s">
        <v>342</v>
      </c>
      <c r="B49" s="349" t="s">
        <v>343</v>
      </c>
      <c r="C49" s="353"/>
      <c r="D49" s="353"/>
      <c r="E49" s="423"/>
    </row>
    <row r="50" spans="1:5" s="49" customFormat="1" ht="12" customHeight="1" thickBot="1">
      <c r="A50" s="358" t="s">
        <v>344</v>
      </c>
      <c r="B50" s="359" t="s">
        <v>345</v>
      </c>
      <c r="C50" s="373"/>
      <c r="D50" s="373"/>
      <c r="E50" s="422"/>
    </row>
    <row r="51" spans="1:5" s="49" customFormat="1" ht="12" customHeight="1" thickBot="1">
      <c r="A51" s="364" t="s">
        <v>81</v>
      </c>
      <c r="B51" s="375" t="s">
        <v>397</v>
      </c>
      <c r="C51" s="366">
        <f>SUM(C52:C56)</f>
        <v>0</v>
      </c>
      <c r="D51" s="366">
        <f>SUM(D52:D56)</f>
        <v>0</v>
      </c>
      <c r="E51" s="417">
        <f>SUM(E52:E56)</f>
        <v>0</v>
      </c>
    </row>
    <row r="52" spans="1:5" s="49" customFormat="1" ht="12" customHeight="1">
      <c r="A52" s="361" t="s">
        <v>347</v>
      </c>
      <c r="B52" s="362" t="s">
        <v>348</v>
      </c>
      <c r="C52" s="388"/>
      <c r="D52" s="388"/>
      <c r="E52" s="429"/>
    </row>
    <row r="53" spans="1:5" s="48" customFormat="1" ht="12" customHeight="1">
      <c r="A53" s="348" t="s">
        <v>349</v>
      </c>
      <c r="B53" s="349" t="s">
        <v>350</v>
      </c>
      <c r="C53" s="353"/>
      <c r="D53" s="353"/>
      <c r="E53" s="423"/>
    </row>
    <row r="54" spans="1:5" s="48" customFormat="1" ht="12" customHeight="1">
      <c r="A54" s="348" t="s">
        <v>351</v>
      </c>
      <c r="B54" s="349" t="s">
        <v>352</v>
      </c>
      <c r="C54" s="353"/>
      <c r="D54" s="353"/>
      <c r="E54" s="423"/>
    </row>
    <row r="55" spans="1:5" s="48" customFormat="1" ht="12" customHeight="1">
      <c r="A55" s="348" t="s">
        <v>353</v>
      </c>
      <c r="B55" s="349" t="s">
        <v>354</v>
      </c>
      <c r="C55" s="353"/>
      <c r="D55" s="353"/>
      <c r="E55" s="423"/>
    </row>
    <row r="56" spans="1:5" s="48" customFormat="1" ht="12" customHeight="1" thickBot="1">
      <c r="A56" s="358" t="s">
        <v>355</v>
      </c>
      <c r="B56" s="359" t="s">
        <v>356</v>
      </c>
      <c r="C56" s="389"/>
      <c r="D56" s="389"/>
      <c r="E56" s="430"/>
    </row>
    <row r="57" spans="1:5" s="49" customFormat="1" ht="12" customHeight="1" thickBot="1">
      <c r="A57" s="364" t="s">
        <v>82</v>
      </c>
      <c r="B57" s="375" t="s">
        <v>403</v>
      </c>
      <c r="C57" s="391">
        <f>SUM(C58:C60)</f>
        <v>0</v>
      </c>
      <c r="D57" s="391">
        <f>SUM(D58:D60)</f>
        <v>0</v>
      </c>
      <c r="E57" s="431">
        <f>SUM(E58:E60)</f>
        <v>0</v>
      </c>
    </row>
    <row r="58" spans="1:5" s="49" customFormat="1" ht="11.25" customHeight="1">
      <c r="A58" s="361" t="s">
        <v>357</v>
      </c>
      <c r="B58" s="362" t="s">
        <v>398</v>
      </c>
      <c r="C58" s="390"/>
      <c r="D58" s="390"/>
      <c r="E58" s="432"/>
    </row>
    <row r="59" spans="1:5">
      <c r="A59" s="348" t="s">
        <v>400</v>
      </c>
      <c r="B59" s="349" t="s">
        <v>399</v>
      </c>
      <c r="C59" s="354"/>
      <c r="D59" s="354"/>
      <c r="E59" s="425"/>
    </row>
    <row r="60" spans="1:5" s="38" customFormat="1" ht="13.5" customHeight="1" thickBot="1">
      <c r="A60" s="348" t="s">
        <v>401</v>
      </c>
      <c r="B60" s="349" t="s">
        <v>358</v>
      </c>
      <c r="C60" s="353"/>
      <c r="D60" s="353"/>
      <c r="E60" s="423"/>
    </row>
    <row r="61" spans="1:5" s="50" customFormat="1" ht="12" hidden="1" customHeight="1">
      <c r="A61" s="392" t="s">
        <v>401</v>
      </c>
      <c r="B61" s="393" t="s">
        <v>402</v>
      </c>
      <c r="C61" s="394"/>
      <c r="D61" s="394"/>
      <c r="E61" s="433"/>
    </row>
    <row r="62" spans="1:5" ht="12" customHeight="1" thickBot="1">
      <c r="A62" s="364" t="s">
        <v>83</v>
      </c>
      <c r="B62" s="365" t="s">
        <v>409</v>
      </c>
      <c r="C62" s="387">
        <f>SUM(C63:C65)</f>
        <v>0</v>
      </c>
      <c r="D62" s="387">
        <f>SUM(D63:D65)</f>
        <v>0</v>
      </c>
      <c r="E62" s="427">
        <f>SUM(E63:E65)</f>
        <v>0</v>
      </c>
    </row>
    <row r="63" spans="1:5" ht="12" hidden="1" customHeight="1">
      <c r="A63" s="361" t="s">
        <v>359</v>
      </c>
      <c r="B63" s="362" t="s">
        <v>404</v>
      </c>
      <c r="C63" s="386"/>
      <c r="D63" s="386"/>
      <c r="E63" s="428"/>
    </row>
    <row r="64" spans="1:5" ht="12" hidden="1" customHeight="1">
      <c r="A64" s="348" t="s">
        <v>406</v>
      </c>
      <c r="B64" s="349" t="s">
        <v>405</v>
      </c>
      <c r="C64" s="353"/>
      <c r="D64" s="353"/>
      <c r="E64" s="423"/>
    </row>
    <row r="65" spans="1:5" ht="12" hidden="1" customHeight="1">
      <c r="A65" s="348" t="s">
        <v>407</v>
      </c>
      <c r="B65" s="349" t="s">
        <v>360</v>
      </c>
      <c r="C65" s="354"/>
      <c r="D65" s="354"/>
      <c r="E65" s="425"/>
    </row>
    <row r="66" spans="1:5" ht="12" hidden="1" customHeight="1">
      <c r="A66" s="392" t="s">
        <v>407</v>
      </c>
      <c r="B66" s="393" t="s">
        <v>408</v>
      </c>
      <c r="C66" s="394"/>
      <c r="D66" s="394"/>
      <c r="E66" s="433"/>
    </row>
    <row r="67" spans="1:5" ht="12" customHeight="1" thickBot="1">
      <c r="A67" s="364" t="s">
        <v>103</v>
      </c>
      <c r="B67" s="375" t="s">
        <v>410</v>
      </c>
      <c r="C67" s="472">
        <f>SUM(C8+C15+C22+C29+C40+C51+C57+C62)</f>
        <v>0</v>
      </c>
      <c r="D67" s="472">
        <f>SUM(D8+D15+D22+D29+D40+D51+D57+D62)</f>
        <v>0</v>
      </c>
      <c r="E67" s="486">
        <f>SUM(E8+E15+E22+E29+E40+E51+E57+E62)</f>
        <v>0</v>
      </c>
    </row>
    <row r="68" spans="1:5" ht="12" customHeight="1">
      <c r="A68" s="401" t="s">
        <v>412</v>
      </c>
      <c r="B68" s="400" t="s">
        <v>361</v>
      </c>
      <c r="C68" s="374">
        <f>SUM(C69:C71)</f>
        <v>0</v>
      </c>
      <c r="D68" s="386">
        <f>SUM(D69:D71)</f>
        <v>0</v>
      </c>
      <c r="E68" s="428">
        <f>SUM(E69:E71)</f>
        <v>0</v>
      </c>
    </row>
    <row r="69" spans="1:5" ht="12" customHeight="1">
      <c r="A69" s="348" t="s">
        <v>362</v>
      </c>
      <c r="B69" s="349" t="s">
        <v>363</v>
      </c>
      <c r="C69" s="353"/>
      <c r="D69" s="353"/>
      <c r="E69" s="423"/>
    </row>
    <row r="70" spans="1:5" ht="12" customHeight="1">
      <c r="A70" s="348" t="s">
        <v>364</v>
      </c>
      <c r="B70" s="349" t="s">
        <v>365</v>
      </c>
      <c r="C70" s="353"/>
      <c r="D70" s="353"/>
      <c r="E70" s="423"/>
    </row>
    <row r="71" spans="1:5" ht="12" customHeight="1">
      <c r="A71" s="348" t="s">
        <v>366</v>
      </c>
      <c r="B71" s="356" t="s">
        <v>367</v>
      </c>
      <c r="C71" s="355"/>
      <c r="D71" s="355"/>
      <c r="E71" s="434"/>
    </row>
    <row r="72" spans="1:5" ht="12" customHeight="1">
      <c r="A72" s="401" t="s">
        <v>413</v>
      </c>
      <c r="B72" s="352" t="s">
        <v>368</v>
      </c>
      <c r="C72" s="357"/>
      <c r="D72" s="357"/>
      <c r="E72" s="435"/>
    </row>
    <row r="73" spans="1:5" ht="12" customHeight="1">
      <c r="A73" s="401" t="s">
        <v>414</v>
      </c>
      <c r="B73" s="352" t="s">
        <v>369</v>
      </c>
      <c r="C73" s="357">
        <f>SUM(C74:C75)</f>
        <v>0</v>
      </c>
      <c r="D73" s="357">
        <f>SUM(D74:D75)</f>
        <v>0</v>
      </c>
      <c r="E73" s="435">
        <f>SUM(E74:E75)</f>
        <v>0</v>
      </c>
    </row>
    <row r="74" spans="1:5" ht="12" customHeight="1">
      <c r="A74" s="348" t="s">
        <v>370</v>
      </c>
      <c r="B74" s="349" t="s">
        <v>371</v>
      </c>
      <c r="C74" s="357"/>
      <c r="D74" s="456"/>
      <c r="E74" s="457"/>
    </row>
    <row r="75" spans="1:5" ht="12" customHeight="1">
      <c r="A75" s="348" t="s">
        <v>372</v>
      </c>
      <c r="B75" s="349" t="s">
        <v>373</v>
      </c>
      <c r="C75" s="357"/>
      <c r="D75" s="456"/>
      <c r="E75" s="457"/>
    </row>
    <row r="76" spans="1:5" s="50" customFormat="1" ht="12" customHeight="1" thickBot="1">
      <c r="A76" s="459" t="s">
        <v>472</v>
      </c>
      <c r="B76" s="460" t="s">
        <v>473</v>
      </c>
      <c r="C76" s="458"/>
      <c r="D76" s="458"/>
      <c r="E76" s="461"/>
    </row>
    <row r="77" spans="1:5" ht="12" customHeight="1" thickBot="1">
      <c r="A77" s="404" t="s">
        <v>415</v>
      </c>
      <c r="B77" s="405" t="s">
        <v>416</v>
      </c>
      <c r="C77" s="408">
        <f>SUM(C68+C72+C73+C76)</f>
        <v>0</v>
      </c>
      <c r="D77" s="408">
        <f>SUM(D68+D72+D73+D76)</f>
        <v>0</v>
      </c>
      <c r="E77" s="406">
        <f>SUM(E68+E72+E73+E76)</f>
        <v>0</v>
      </c>
    </row>
    <row r="78" spans="1:5" ht="12" customHeight="1" thickBot="1">
      <c r="A78" s="404" t="s">
        <v>432</v>
      </c>
      <c r="B78" s="405" t="s">
        <v>417</v>
      </c>
      <c r="C78" s="408"/>
      <c r="D78" s="171"/>
      <c r="E78" s="92"/>
    </row>
    <row r="79" spans="1:5" ht="12" customHeight="1" thickBot="1">
      <c r="A79" s="404" t="s">
        <v>433</v>
      </c>
      <c r="B79" s="405" t="s">
        <v>418</v>
      </c>
      <c r="C79" s="408"/>
      <c r="D79" s="171"/>
      <c r="E79" s="92"/>
    </row>
    <row r="80" spans="1:5" ht="12" customHeight="1" thickBot="1">
      <c r="A80" s="404" t="s">
        <v>84</v>
      </c>
      <c r="B80" s="438" t="s">
        <v>411</v>
      </c>
      <c r="C80" s="408">
        <f>SUM(C77:C79)</f>
        <v>0</v>
      </c>
      <c r="D80" s="408">
        <f>SUM(D77:D79)</f>
        <v>0</v>
      </c>
      <c r="E80" s="406">
        <f>SUM(E77:E79)</f>
        <v>0</v>
      </c>
    </row>
    <row r="81" spans="1:5" ht="24.75" customHeight="1" thickBot="1">
      <c r="A81" s="404" t="s">
        <v>85</v>
      </c>
      <c r="B81" s="412" t="s">
        <v>434</v>
      </c>
      <c r="C81" s="475">
        <f>SUM(C67+C80)</f>
        <v>0</v>
      </c>
      <c r="D81" s="475">
        <f>SUM(D67+D80)</f>
        <v>0</v>
      </c>
      <c r="E81" s="476">
        <f>SUM(E67+E80)</f>
        <v>0</v>
      </c>
    </row>
    <row r="83" spans="1:5" ht="13.5" thickBot="1"/>
    <row r="84" spans="1:5" s="22" customFormat="1" ht="38.1" customHeight="1" thickBot="1">
      <c r="A84" s="286"/>
      <c r="B84" s="287" t="s">
        <v>91</v>
      </c>
      <c r="C84" s="155" t="s">
        <v>73</v>
      </c>
      <c r="D84" s="155" t="s">
        <v>74</v>
      </c>
      <c r="E84" s="156" t="s">
        <v>75</v>
      </c>
    </row>
    <row r="85" spans="1:5" s="23" customFormat="1" ht="12" customHeight="1" thickBot="1">
      <c r="A85" s="19">
        <v>1</v>
      </c>
      <c r="B85" s="20">
        <v>2</v>
      </c>
      <c r="C85" s="20">
        <v>3</v>
      </c>
      <c r="D85" s="20">
        <v>4</v>
      </c>
      <c r="E85" s="21">
        <v>5</v>
      </c>
    </row>
    <row r="86" spans="1:5" s="22" customFormat="1" ht="12" customHeight="1" thickBot="1">
      <c r="A86" s="14" t="s">
        <v>76</v>
      </c>
      <c r="B86" s="18" t="s">
        <v>290</v>
      </c>
      <c r="C86" s="164">
        <f>+C87+C88+C89+C90+C91</f>
        <v>0</v>
      </c>
      <c r="D86" s="164">
        <f>+D87+D88+D89+D90+D91</f>
        <v>0</v>
      </c>
      <c r="E86" s="82">
        <f>+E87+E88+E89+E90+E91</f>
        <v>0</v>
      </c>
    </row>
    <row r="87" spans="1:5" s="22" customFormat="1" ht="12" customHeight="1">
      <c r="A87" s="11" t="s">
        <v>242</v>
      </c>
      <c r="B87" s="6" t="s">
        <v>92</v>
      </c>
      <c r="C87" s="167"/>
      <c r="D87" s="167"/>
      <c r="E87" s="84"/>
    </row>
    <row r="88" spans="1:5" s="22" customFormat="1" ht="12" customHeight="1">
      <c r="A88" s="9" t="s">
        <v>243</v>
      </c>
      <c r="B88" s="5" t="s">
        <v>93</v>
      </c>
      <c r="C88" s="166"/>
      <c r="D88" s="166"/>
      <c r="E88" s="85"/>
    </row>
    <row r="89" spans="1:5" s="22" customFormat="1" ht="12" customHeight="1">
      <c r="A89" s="9" t="s">
        <v>244</v>
      </c>
      <c r="B89" s="5" t="s">
        <v>94</v>
      </c>
      <c r="C89" s="169"/>
      <c r="D89" s="169"/>
      <c r="E89" s="87"/>
    </row>
    <row r="90" spans="1:5" s="22" customFormat="1" ht="12" customHeight="1">
      <c r="A90" s="9" t="s">
        <v>245</v>
      </c>
      <c r="B90" s="7" t="s">
        <v>95</v>
      </c>
      <c r="C90" s="169"/>
      <c r="D90" s="169"/>
      <c r="E90" s="87"/>
    </row>
    <row r="91" spans="1:5" s="22" customFormat="1" ht="12" customHeight="1">
      <c r="A91" s="9" t="s">
        <v>246</v>
      </c>
      <c r="B91" s="12" t="s">
        <v>96</v>
      </c>
      <c r="C91" s="169">
        <f>SUM(C92:C102)</f>
        <v>0</v>
      </c>
      <c r="D91" s="169">
        <f>SUM(D92:D102)</f>
        <v>0</v>
      </c>
      <c r="E91" s="87">
        <f>SUM(E92:E102)</f>
        <v>0</v>
      </c>
    </row>
    <row r="92" spans="1:5" s="327" customFormat="1" ht="12" customHeight="1">
      <c r="A92" s="325" t="s">
        <v>254</v>
      </c>
      <c r="B92" s="328" t="s">
        <v>248</v>
      </c>
      <c r="C92" s="317"/>
      <c r="D92" s="317"/>
      <c r="E92" s="318"/>
    </row>
    <row r="93" spans="1:5" s="327" customFormat="1" ht="12" customHeight="1">
      <c r="A93" s="325" t="s">
        <v>255</v>
      </c>
      <c r="B93" s="328" t="s">
        <v>249</v>
      </c>
      <c r="C93" s="317"/>
      <c r="D93" s="317"/>
      <c r="E93" s="318"/>
    </row>
    <row r="94" spans="1:5" s="327" customFormat="1" ht="12" customHeight="1">
      <c r="A94" s="325" t="s">
        <v>256</v>
      </c>
      <c r="B94" s="326" t="s">
        <v>250</v>
      </c>
      <c r="C94" s="317"/>
      <c r="D94" s="317"/>
      <c r="E94" s="318"/>
    </row>
    <row r="95" spans="1:5" s="327" customFormat="1" ht="12" customHeight="1">
      <c r="A95" s="329" t="s">
        <v>257</v>
      </c>
      <c r="B95" s="330" t="s">
        <v>251</v>
      </c>
      <c r="C95" s="317"/>
      <c r="D95" s="317"/>
      <c r="E95" s="318"/>
    </row>
    <row r="96" spans="1:5" s="327" customFormat="1" ht="12" customHeight="1">
      <c r="A96" s="325" t="s">
        <v>258</v>
      </c>
      <c r="B96" s="330" t="s">
        <v>252</v>
      </c>
      <c r="C96" s="317"/>
      <c r="D96" s="317"/>
      <c r="E96" s="318"/>
    </row>
    <row r="97" spans="1:5" s="327" customFormat="1" ht="12" customHeight="1">
      <c r="A97" s="331" t="s">
        <v>259</v>
      </c>
      <c r="B97" s="328" t="s">
        <v>265</v>
      </c>
      <c r="C97" s="317"/>
      <c r="D97" s="317"/>
      <c r="E97" s="318"/>
    </row>
    <row r="98" spans="1:5" s="327" customFormat="1" ht="12" customHeight="1">
      <c r="A98" s="331" t="s">
        <v>260</v>
      </c>
      <c r="B98" s="326" t="s">
        <v>266</v>
      </c>
      <c r="C98" s="317"/>
      <c r="D98" s="317"/>
      <c r="E98" s="318"/>
    </row>
    <row r="99" spans="1:5" s="327" customFormat="1" ht="12" customHeight="1">
      <c r="A99" s="331" t="s">
        <v>261</v>
      </c>
      <c r="B99" s="330" t="s">
        <v>267</v>
      </c>
      <c r="C99" s="317"/>
      <c r="D99" s="317"/>
      <c r="E99" s="318"/>
    </row>
    <row r="100" spans="1:5" s="327" customFormat="1" ht="12" customHeight="1">
      <c r="A100" s="331" t="s">
        <v>262</v>
      </c>
      <c r="B100" s="330" t="s">
        <v>268</v>
      </c>
      <c r="C100" s="317"/>
      <c r="D100" s="317"/>
      <c r="E100" s="318"/>
    </row>
    <row r="101" spans="1:5" s="327" customFormat="1" ht="12" customHeight="1">
      <c r="A101" s="331" t="s">
        <v>264</v>
      </c>
      <c r="B101" s="330" t="s">
        <v>269</v>
      </c>
      <c r="C101" s="317"/>
      <c r="D101" s="317"/>
      <c r="E101" s="318"/>
    </row>
    <row r="102" spans="1:5" s="327" customFormat="1" ht="12" customHeight="1" thickBot="1">
      <c r="A102" s="332" t="s">
        <v>557</v>
      </c>
      <c r="B102" s="333" t="s">
        <v>270</v>
      </c>
      <c r="C102" s="319"/>
      <c r="D102" s="319"/>
      <c r="E102" s="320"/>
    </row>
    <row r="103" spans="1:5" s="22" customFormat="1" ht="12" customHeight="1" thickBot="1">
      <c r="A103" s="13" t="s">
        <v>77</v>
      </c>
      <c r="B103" s="17" t="s">
        <v>291</v>
      </c>
      <c r="C103" s="165">
        <f>+C104+C105+C106</f>
        <v>0</v>
      </c>
      <c r="D103" s="165">
        <f>+D104+D105+D106</f>
        <v>0</v>
      </c>
      <c r="E103" s="83">
        <f>+E104+E105+E106</f>
        <v>0</v>
      </c>
    </row>
    <row r="104" spans="1:5" s="22" customFormat="1" ht="12" customHeight="1">
      <c r="A104" s="10" t="s">
        <v>271</v>
      </c>
      <c r="B104" s="5" t="s">
        <v>97</v>
      </c>
      <c r="C104" s="168"/>
      <c r="D104" s="168"/>
      <c r="E104" s="86"/>
    </row>
    <row r="105" spans="1:5" s="22" customFormat="1" ht="12" customHeight="1">
      <c r="A105" s="10" t="s">
        <v>272</v>
      </c>
      <c r="B105" s="8" t="s">
        <v>98</v>
      </c>
      <c r="C105" s="166"/>
      <c r="D105" s="166"/>
      <c r="E105" s="85"/>
    </row>
    <row r="106" spans="1:5" s="22" customFormat="1" ht="12" customHeight="1" thickBot="1">
      <c r="A106" s="10" t="s">
        <v>273</v>
      </c>
      <c r="B106" s="324" t="s">
        <v>274</v>
      </c>
      <c r="C106" s="166">
        <f>SUM(C107:C114)</f>
        <v>0</v>
      </c>
      <c r="D106" s="166">
        <f>SUM(D107:D114)</f>
        <v>0</v>
      </c>
      <c r="E106" s="85">
        <f>SUM(E107:E114)</f>
        <v>0</v>
      </c>
    </row>
    <row r="107" spans="1:5" s="327" customFormat="1" ht="12" hidden="1" customHeight="1">
      <c r="A107" s="334" t="s">
        <v>275</v>
      </c>
      <c r="B107" s="73" t="s">
        <v>289</v>
      </c>
      <c r="C107" s="315"/>
      <c r="D107" s="315"/>
      <c r="E107" s="316"/>
    </row>
    <row r="108" spans="1:5" s="327" customFormat="1" ht="12" hidden="1" customHeight="1">
      <c r="A108" s="334" t="s">
        <v>276</v>
      </c>
      <c r="B108" s="335" t="s">
        <v>283</v>
      </c>
      <c r="C108" s="315"/>
      <c r="D108" s="315"/>
      <c r="E108" s="316"/>
    </row>
    <row r="109" spans="1:5" s="327" customFormat="1" ht="16.5" hidden="1" thickBot="1">
      <c r="A109" s="334" t="s">
        <v>277</v>
      </c>
      <c r="B109" s="336" t="s">
        <v>284</v>
      </c>
      <c r="C109" s="315"/>
      <c r="D109" s="315"/>
      <c r="E109" s="316"/>
    </row>
    <row r="110" spans="1:5" s="327" customFormat="1" ht="12" hidden="1" customHeight="1">
      <c r="A110" s="334" t="s">
        <v>278</v>
      </c>
      <c r="B110" s="336" t="s">
        <v>285</v>
      </c>
      <c r="C110" s="337"/>
      <c r="D110" s="337"/>
      <c r="E110" s="338"/>
    </row>
    <row r="111" spans="1:5" s="327" customFormat="1" ht="12" hidden="1" customHeight="1">
      <c r="A111" s="334" t="s">
        <v>279</v>
      </c>
      <c r="B111" s="336" t="s">
        <v>286</v>
      </c>
      <c r="C111" s="337"/>
      <c r="D111" s="337"/>
      <c r="E111" s="338"/>
    </row>
    <row r="112" spans="1:5" s="327" customFormat="1" ht="15" hidden="1" customHeight="1">
      <c r="A112" s="334" t="s">
        <v>280</v>
      </c>
      <c r="B112" s="336" t="s">
        <v>287</v>
      </c>
      <c r="C112" s="337"/>
      <c r="D112" s="337"/>
      <c r="E112" s="338"/>
    </row>
    <row r="113" spans="1:5" s="327" customFormat="1" ht="12.75" hidden="1" customHeight="1">
      <c r="A113" s="339" t="s">
        <v>281</v>
      </c>
      <c r="B113" s="336" t="s">
        <v>100</v>
      </c>
      <c r="C113" s="340"/>
      <c r="D113" s="340"/>
      <c r="E113" s="341"/>
    </row>
    <row r="114" spans="1:5" s="327" customFormat="1" ht="14.25" hidden="1" customHeight="1">
      <c r="A114" s="342" t="s">
        <v>282</v>
      </c>
      <c r="B114" s="343" t="s">
        <v>288</v>
      </c>
      <c r="C114" s="340"/>
      <c r="D114" s="340"/>
      <c r="E114" s="341"/>
    </row>
    <row r="115" spans="1:5" s="22" customFormat="1" ht="12" customHeight="1" thickBot="1">
      <c r="A115" s="13" t="s">
        <v>78</v>
      </c>
      <c r="B115" s="344" t="s">
        <v>292</v>
      </c>
      <c r="C115" s="164">
        <f>+C86+C103</f>
        <v>0</v>
      </c>
      <c r="D115" s="164">
        <f>+D86+D103</f>
        <v>0</v>
      </c>
      <c r="E115" s="82">
        <f>+E86+E103</f>
        <v>0</v>
      </c>
    </row>
    <row r="116" spans="1:5" s="22" customFormat="1" ht="12" customHeight="1" thickBot="1">
      <c r="A116" s="76" t="s">
        <v>419</v>
      </c>
      <c r="B116" s="410" t="s">
        <v>420</v>
      </c>
      <c r="C116" s="165">
        <f>SUM(C117:C119)</f>
        <v>0</v>
      </c>
      <c r="D116" s="165">
        <f>SUM(D117:D119)</f>
        <v>0</v>
      </c>
      <c r="E116" s="83">
        <f>SUM(E117:E119)</f>
        <v>0</v>
      </c>
    </row>
    <row r="117" spans="1:5" s="22" customFormat="1" ht="12" customHeight="1">
      <c r="A117" s="77" t="s">
        <v>421</v>
      </c>
      <c r="B117" s="78" t="s">
        <v>424</v>
      </c>
      <c r="C117" s="166"/>
      <c r="D117" s="166"/>
      <c r="E117" s="85"/>
    </row>
    <row r="118" spans="1:5" s="22" customFormat="1" ht="12" customHeight="1">
      <c r="A118" s="75" t="s">
        <v>422</v>
      </c>
      <c r="B118" s="72" t="s">
        <v>470</v>
      </c>
      <c r="C118" s="166"/>
      <c r="D118" s="166"/>
      <c r="E118" s="85"/>
    </row>
    <row r="119" spans="1:5" s="22" customFormat="1" ht="12" customHeight="1" thickBot="1">
      <c r="A119" s="79" t="s">
        <v>423</v>
      </c>
      <c r="B119" s="80" t="s">
        <v>471</v>
      </c>
      <c r="C119" s="169"/>
      <c r="D119" s="169"/>
      <c r="E119" s="87"/>
    </row>
    <row r="120" spans="1:5" s="22" customFormat="1" ht="12" customHeight="1" thickBot="1">
      <c r="A120" s="76" t="s">
        <v>427</v>
      </c>
      <c r="B120" s="410" t="s">
        <v>428</v>
      </c>
      <c r="C120" s="172"/>
      <c r="D120" s="172"/>
      <c r="E120" s="173"/>
    </row>
    <row r="121" spans="1:5" s="22" customFormat="1" ht="12" customHeight="1" thickBot="1">
      <c r="A121" s="76" t="s">
        <v>528</v>
      </c>
      <c r="B121" s="410" t="s">
        <v>529</v>
      </c>
      <c r="C121" s="172"/>
      <c r="D121" s="172"/>
      <c r="E121" s="173"/>
    </row>
    <row r="122" spans="1:5" s="22" customFormat="1" ht="12" customHeight="1" thickBot="1">
      <c r="A122" s="411" t="s">
        <v>436</v>
      </c>
      <c r="B122" s="410" t="s">
        <v>435</v>
      </c>
      <c r="C122" s="172">
        <f>SUM(C116+C120+C121)</f>
        <v>0</v>
      </c>
      <c r="D122" s="172">
        <f>SUM(D116+D120+D121)</f>
        <v>0</v>
      </c>
      <c r="E122" s="173">
        <f>SUM(E116+E120+E121)</f>
        <v>0</v>
      </c>
    </row>
    <row r="123" spans="1:5" s="22" customFormat="1" ht="12" customHeight="1" thickBot="1">
      <c r="A123" s="411" t="s">
        <v>437</v>
      </c>
      <c r="B123" s="410" t="s">
        <v>429</v>
      </c>
      <c r="C123" s="172"/>
      <c r="D123" s="172"/>
      <c r="E123" s="173"/>
    </row>
    <row r="124" spans="1:5" s="22" customFormat="1" ht="12" customHeight="1" thickBot="1">
      <c r="A124" s="411" t="s">
        <v>438</v>
      </c>
      <c r="B124" s="410" t="s">
        <v>430</v>
      </c>
      <c r="C124" s="172"/>
      <c r="D124" s="172"/>
      <c r="E124" s="173"/>
    </row>
    <row r="125" spans="1:5" s="22" customFormat="1" ht="12" customHeight="1" thickBot="1">
      <c r="A125" s="74" t="s">
        <v>101</v>
      </c>
      <c r="B125" s="144" t="s">
        <v>431</v>
      </c>
      <c r="C125" s="174">
        <f>SUM(C122:C124)</f>
        <v>0</v>
      </c>
      <c r="D125" s="174">
        <f>SUM(D122:D124)</f>
        <v>0</v>
      </c>
      <c r="E125" s="89">
        <f>SUM(E122:E124)</f>
        <v>0</v>
      </c>
    </row>
    <row r="126" spans="1:5" s="1" customFormat="1" ht="28.5" customHeight="1" thickBot="1">
      <c r="A126" s="81" t="s">
        <v>80</v>
      </c>
      <c r="B126" s="145" t="s">
        <v>439</v>
      </c>
      <c r="C126" s="477">
        <f>SUM(C115+C125)</f>
        <v>0</v>
      </c>
      <c r="D126" s="477">
        <f>SUM(D115+D125)</f>
        <v>0</v>
      </c>
      <c r="E126" s="478">
        <f>SUM(E115+E125)</f>
        <v>0</v>
      </c>
    </row>
  </sheetData>
  <mergeCells count="2">
    <mergeCell ref="B2:D2"/>
    <mergeCell ref="B3:D3"/>
  </mergeCells>
  <phoneticPr fontId="25" type="noConversion"/>
  <pageMargins left="0.7" right="0.7" top="0.75" bottom="0.75" header="0.3" footer="0.3"/>
  <pageSetup paperSize="9" scale="78" orientation="portrait" r:id="rId1"/>
  <rowBreaks count="1" manualBreakCount="1">
    <brk id="8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3">
    <tabColor rgb="FF00B050"/>
  </sheetPr>
  <dimension ref="A1:E131"/>
  <sheetViews>
    <sheetView view="pageBreakPreview" zoomScaleSheetLayoutView="100" workbookViewId="0">
      <selection activeCell="C16" sqref="C16"/>
    </sheetView>
  </sheetViews>
  <sheetFormatPr defaultRowHeight="12.75"/>
  <cols>
    <col min="1" max="1" width="9.6640625" style="4" customWidth="1"/>
    <col min="2" max="2" width="59.33203125" style="4" customWidth="1"/>
    <col min="3" max="5" width="15.83203125" style="4" customWidth="1"/>
    <col min="6" max="16384" width="9.33203125" style="4"/>
  </cols>
  <sheetData>
    <row r="1" spans="1:5" s="2" customFormat="1" ht="21" customHeight="1" thickBot="1">
      <c r="A1" s="61"/>
      <c r="B1" s="69"/>
      <c r="C1" s="68"/>
      <c r="D1" s="68"/>
      <c r="E1" s="68" t="s">
        <v>1096</v>
      </c>
    </row>
    <row r="2" spans="1:5" s="46" customFormat="1" ht="25.5" customHeight="1">
      <c r="A2" s="300"/>
      <c r="B2" s="658" t="s">
        <v>801</v>
      </c>
      <c r="C2" s="659"/>
      <c r="D2" s="660"/>
      <c r="E2" s="70" t="s">
        <v>181</v>
      </c>
    </row>
    <row r="3" spans="1:5" s="46" customFormat="1" ht="16.5" thickBot="1">
      <c r="A3" s="63"/>
      <c r="B3" s="1337"/>
      <c r="C3" s="1338"/>
      <c r="D3" s="1339"/>
      <c r="E3" s="71"/>
    </row>
    <row r="4" spans="1:5" s="47" customFormat="1" ht="15.95" customHeight="1" thickBot="1">
      <c r="A4" s="64"/>
      <c r="B4" s="64"/>
      <c r="C4" s="65"/>
      <c r="D4" s="65"/>
      <c r="E4" s="65" t="s">
        <v>583</v>
      </c>
    </row>
    <row r="5" spans="1:5" ht="24.75" thickBot="1">
      <c r="A5" s="301"/>
      <c r="B5" s="66" t="s">
        <v>180</v>
      </c>
      <c r="C5" s="163" t="s">
        <v>73</v>
      </c>
      <c r="D5" s="163" t="s">
        <v>74</v>
      </c>
      <c r="E5" s="67" t="s">
        <v>75</v>
      </c>
    </row>
    <row r="6" spans="1:5" s="38" customFormat="1" ht="12.95" customHeight="1" thickBot="1">
      <c r="A6" s="59">
        <v>1</v>
      </c>
      <c r="B6" s="59">
        <v>2</v>
      </c>
      <c r="C6" s="59">
        <v>3</v>
      </c>
      <c r="D6" s="183">
        <v>4</v>
      </c>
      <c r="E6" s="182">
        <v>5</v>
      </c>
    </row>
    <row r="7" spans="1:5" s="38" customFormat="1" ht="12" customHeight="1" thickBot="1">
      <c r="A7" s="369" t="s">
        <v>76</v>
      </c>
      <c r="B7" s="462" t="s">
        <v>467</v>
      </c>
      <c r="C7" s="453">
        <f>SUM(C15+C8)</f>
        <v>0</v>
      </c>
      <c r="D7" s="453">
        <f>SUM(D15+D8)</f>
        <v>0</v>
      </c>
      <c r="E7" s="453">
        <f>SUM(E15+E8)</f>
        <v>0</v>
      </c>
    </row>
    <row r="8" spans="1:5" s="48" customFormat="1" ht="12" customHeight="1" thickBot="1">
      <c r="A8" s="451" t="s">
        <v>468</v>
      </c>
      <c r="B8" s="372" t="s">
        <v>375</v>
      </c>
      <c r="C8" s="368">
        <f>SUM(C9:C14)</f>
        <v>0</v>
      </c>
      <c r="D8" s="368">
        <f>SUM(D9:D14)</f>
        <v>0</v>
      </c>
      <c r="E8" s="413">
        <f>SUM(E9:E14)</f>
        <v>0</v>
      </c>
    </row>
    <row r="9" spans="1:5" s="49" customFormat="1" ht="12" hidden="1" customHeight="1">
      <c r="A9" s="345" t="s">
        <v>294</v>
      </c>
      <c r="B9" s="346" t="s">
        <v>295</v>
      </c>
      <c r="C9" s="447"/>
      <c r="D9" s="447"/>
      <c r="E9" s="448"/>
    </row>
    <row r="10" spans="1:5" s="49" customFormat="1" ht="12" hidden="1" customHeight="1">
      <c r="A10" s="348" t="s">
        <v>296</v>
      </c>
      <c r="B10" s="349" t="s">
        <v>376</v>
      </c>
      <c r="C10" s="350"/>
      <c r="D10" s="350"/>
      <c r="E10" s="415"/>
    </row>
    <row r="11" spans="1:5" s="49" customFormat="1" ht="12" hidden="1" customHeight="1">
      <c r="A11" s="348" t="s">
        <v>297</v>
      </c>
      <c r="B11" s="349" t="s">
        <v>298</v>
      </c>
      <c r="C11" s="350"/>
      <c r="D11" s="350"/>
      <c r="E11" s="415"/>
    </row>
    <row r="12" spans="1:5" s="49" customFormat="1" ht="12" hidden="1" customHeight="1">
      <c r="A12" s="348" t="s">
        <v>299</v>
      </c>
      <c r="B12" s="349" t="s">
        <v>300</v>
      </c>
      <c r="C12" s="350"/>
      <c r="D12" s="350"/>
      <c r="E12" s="415"/>
    </row>
    <row r="13" spans="1:5" s="48" customFormat="1" ht="12" hidden="1" customHeight="1">
      <c r="A13" s="348" t="s">
        <v>301</v>
      </c>
      <c r="B13" s="349" t="s">
        <v>377</v>
      </c>
      <c r="C13" s="350"/>
      <c r="D13" s="350"/>
      <c r="E13" s="415"/>
    </row>
    <row r="14" spans="1:5" s="48" customFormat="1" ht="12" hidden="1" customHeight="1">
      <c r="A14" s="358" t="s">
        <v>302</v>
      </c>
      <c r="B14" s="359" t="s">
        <v>378</v>
      </c>
      <c r="C14" s="360"/>
      <c r="D14" s="449"/>
      <c r="E14" s="450"/>
    </row>
    <row r="15" spans="1:5" s="48" customFormat="1" ht="12" customHeight="1" thickBot="1">
      <c r="A15" s="452" t="s">
        <v>469</v>
      </c>
      <c r="B15" s="365" t="s">
        <v>383</v>
      </c>
      <c r="C15" s="366">
        <f>SUM(C16:C20)</f>
        <v>0</v>
      </c>
      <c r="D15" s="366">
        <f>SUM(D16:D20)</f>
        <v>0</v>
      </c>
      <c r="E15" s="417">
        <f>SUM(E16:E20)</f>
        <v>0</v>
      </c>
    </row>
    <row r="16" spans="1:5" s="48" customFormat="1" ht="12" customHeight="1">
      <c r="A16" s="361" t="s">
        <v>303</v>
      </c>
      <c r="B16" s="362" t="s">
        <v>304</v>
      </c>
      <c r="C16" s="363"/>
      <c r="D16" s="363"/>
      <c r="E16" s="418"/>
    </row>
    <row r="17" spans="1:5" s="48" customFormat="1" ht="12" customHeight="1">
      <c r="A17" s="348" t="s">
        <v>305</v>
      </c>
      <c r="B17" s="349" t="s">
        <v>379</v>
      </c>
      <c r="C17" s="350"/>
      <c r="D17" s="350"/>
      <c r="E17" s="415"/>
    </row>
    <row r="18" spans="1:5" s="48" customFormat="1" ht="12" customHeight="1">
      <c r="A18" s="348" t="s">
        <v>306</v>
      </c>
      <c r="B18" s="463" t="s">
        <v>380</v>
      </c>
      <c r="C18" s="350"/>
      <c r="D18" s="350"/>
      <c r="E18" s="415"/>
    </row>
    <row r="19" spans="1:5" s="48" customFormat="1" ht="12" customHeight="1">
      <c r="A19" s="348" t="s">
        <v>307</v>
      </c>
      <c r="B19" s="463" t="s">
        <v>381</v>
      </c>
      <c r="C19" s="350"/>
      <c r="D19" s="350"/>
      <c r="E19" s="415"/>
    </row>
    <row r="20" spans="1:5" s="49" customFormat="1" ht="12" customHeight="1" thickBot="1">
      <c r="A20" s="348" t="s">
        <v>308</v>
      </c>
      <c r="B20" s="349" t="s">
        <v>382</v>
      </c>
      <c r="C20" s="350"/>
      <c r="D20" s="350"/>
      <c r="E20" s="415"/>
    </row>
    <row r="21" spans="1:5" s="49" customFormat="1" ht="60" hidden="1" customHeight="1">
      <c r="A21" s="397" t="s">
        <v>308</v>
      </c>
      <c r="B21" s="398" t="s">
        <v>440</v>
      </c>
      <c r="C21" s="399"/>
      <c r="D21" s="399"/>
      <c r="E21" s="419">
        <v>19249</v>
      </c>
    </row>
    <row r="22" spans="1:5" s="49" customFormat="1" ht="12" customHeight="1" thickBot="1">
      <c r="A22" s="364" t="s">
        <v>78</v>
      </c>
      <c r="B22" s="375" t="s">
        <v>384</v>
      </c>
      <c r="C22" s="366">
        <f>SUM(C23:C27)</f>
        <v>0</v>
      </c>
      <c r="D22" s="366">
        <f>SUM(D23:D27)</f>
        <v>0</v>
      </c>
      <c r="E22" s="417">
        <f>SUM(E23:E27)</f>
        <v>0</v>
      </c>
    </row>
    <row r="23" spans="1:5" s="48" customFormat="1" ht="12" hidden="1" customHeight="1">
      <c r="A23" s="361" t="s">
        <v>309</v>
      </c>
      <c r="B23" s="362" t="s">
        <v>310</v>
      </c>
      <c r="C23" s="374"/>
      <c r="D23" s="386"/>
      <c r="E23" s="428"/>
    </row>
    <row r="24" spans="1:5" s="49" customFormat="1" ht="12" hidden="1" customHeight="1">
      <c r="A24" s="348" t="s">
        <v>311</v>
      </c>
      <c r="B24" s="349" t="s">
        <v>385</v>
      </c>
      <c r="C24" s="351"/>
      <c r="D24" s="351"/>
      <c r="E24" s="421"/>
    </row>
    <row r="25" spans="1:5" s="49" customFormat="1" ht="12" hidden="1" customHeight="1">
      <c r="A25" s="348" t="s">
        <v>312</v>
      </c>
      <c r="B25" s="463" t="s">
        <v>386</v>
      </c>
      <c r="C25" s="350"/>
      <c r="D25" s="350"/>
      <c r="E25" s="415"/>
    </row>
    <row r="26" spans="1:5" s="49" customFormat="1" ht="12" hidden="1" customHeight="1">
      <c r="A26" s="358" t="s">
        <v>313</v>
      </c>
      <c r="B26" s="464" t="s">
        <v>387</v>
      </c>
      <c r="C26" s="373"/>
      <c r="D26" s="373"/>
      <c r="E26" s="422"/>
    </row>
    <row r="27" spans="1:5" s="49" customFormat="1" ht="12" hidden="1" customHeight="1">
      <c r="A27" s="396" t="s">
        <v>314</v>
      </c>
      <c r="B27" s="395" t="s">
        <v>388</v>
      </c>
      <c r="C27" s="166"/>
      <c r="D27" s="166"/>
      <c r="E27" s="85"/>
    </row>
    <row r="28" spans="1:5" s="49" customFormat="1" ht="60" hidden="1" customHeight="1">
      <c r="A28" s="397" t="s">
        <v>314</v>
      </c>
      <c r="B28" s="398" t="s">
        <v>440</v>
      </c>
      <c r="C28" s="399"/>
      <c r="D28" s="399"/>
      <c r="E28" s="419">
        <v>128054</v>
      </c>
    </row>
    <row r="29" spans="1:5" s="49" customFormat="1" ht="12" customHeight="1" thickBot="1">
      <c r="A29" s="364" t="s">
        <v>79</v>
      </c>
      <c r="B29" s="375" t="s">
        <v>395</v>
      </c>
      <c r="C29" s="366">
        <f>SUM(C31+C33+C39)</f>
        <v>0</v>
      </c>
      <c r="D29" s="366">
        <f>SUM(D31+D33+D39)</f>
        <v>0</v>
      </c>
      <c r="E29" s="417">
        <f>SUM(E31+E33+E39)</f>
        <v>0</v>
      </c>
    </row>
    <row r="30" spans="1:5" s="49" customFormat="1" ht="12" hidden="1" customHeight="1">
      <c r="A30" s="361" t="s">
        <v>315</v>
      </c>
      <c r="B30" s="362" t="s">
        <v>316</v>
      </c>
      <c r="C30" s="363">
        <f>SUM(C35+C32)</f>
        <v>0</v>
      </c>
      <c r="D30" s="363">
        <f>SUM(D35+D32)</f>
        <v>0</v>
      </c>
      <c r="E30" s="418">
        <f>SUM(E35+E32)</f>
        <v>0</v>
      </c>
    </row>
    <row r="31" spans="1:5" s="49" customFormat="1" ht="12" hidden="1" customHeight="1">
      <c r="A31" s="348" t="s">
        <v>317</v>
      </c>
      <c r="B31" s="349" t="s">
        <v>318</v>
      </c>
      <c r="C31" s="454">
        <f>SUM(C32)</f>
        <v>0</v>
      </c>
      <c r="D31" s="454">
        <f>SUM(D32)</f>
        <v>0</v>
      </c>
      <c r="E31" s="455">
        <f>SUM(E32)</f>
        <v>0</v>
      </c>
    </row>
    <row r="32" spans="1:5" s="49" customFormat="1" ht="12" hidden="1" customHeight="1">
      <c r="A32" s="376" t="s">
        <v>317</v>
      </c>
      <c r="B32" s="377" t="s">
        <v>389</v>
      </c>
      <c r="C32" s="378"/>
      <c r="D32" s="378"/>
      <c r="E32" s="424"/>
    </row>
    <row r="33" spans="1:5" s="49" customFormat="1" ht="12" hidden="1" customHeight="1">
      <c r="A33" s="348" t="s">
        <v>392</v>
      </c>
      <c r="B33" s="380" t="s">
        <v>393</v>
      </c>
      <c r="C33" s="454">
        <f>SUM(C37+C36+C34)</f>
        <v>0</v>
      </c>
      <c r="D33" s="454">
        <f>SUM(D37+D36+D34)</f>
        <v>0</v>
      </c>
      <c r="E33" s="455">
        <f>SUM(E37+E36+E34)</f>
        <v>0</v>
      </c>
    </row>
    <row r="34" spans="1:5" s="49" customFormat="1" ht="12" hidden="1" customHeight="1">
      <c r="A34" s="348" t="s">
        <v>319</v>
      </c>
      <c r="B34" s="381" t="s">
        <v>394</v>
      </c>
      <c r="C34" s="353">
        <f>SUM(C35)</f>
        <v>0</v>
      </c>
      <c r="D34" s="353">
        <f>SUM(D35)</f>
        <v>0</v>
      </c>
      <c r="E34" s="423">
        <f>SUM(E35)</f>
        <v>0</v>
      </c>
    </row>
    <row r="35" spans="1:5" s="49" customFormat="1" ht="12" hidden="1" customHeight="1">
      <c r="A35" s="376" t="s">
        <v>319</v>
      </c>
      <c r="B35" s="382" t="s">
        <v>390</v>
      </c>
      <c r="C35" s="378"/>
      <c r="D35" s="378"/>
      <c r="E35" s="424"/>
    </row>
    <row r="36" spans="1:5" s="49" customFormat="1" ht="12" hidden="1" customHeight="1">
      <c r="A36" s="348" t="s">
        <v>320</v>
      </c>
      <c r="B36" s="383" t="s">
        <v>321</v>
      </c>
      <c r="C36" s="351"/>
      <c r="D36" s="351"/>
      <c r="E36" s="421"/>
    </row>
    <row r="37" spans="1:5" s="49" customFormat="1" ht="12" hidden="1" customHeight="1">
      <c r="A37" s="348" t="s">
        <v>322</v>
      </c>
      <c r="B37" s="383" t="s">
        <v>323</v>
      </c>
      <c r="C37" s="355">
        <f>SUM(C38)</f>
        <v>0</v>
      </c>
      <c r="D37" s="355">
        <f>SUM(D38)</f>
        <v>0</v>
      </c>
      <c r="E37" s="434">
        <f>SUM(E38)</f>
        <v>0</v>
      </c>
    </row>
    <row r="38" spans="1:5" s="49" customFormat="1" ht="12" hidden="1" customHeight="1">
      <c r="A38" s="376" t="s">
        <v>322</v>
      </c>
      <c r="B38" s="384" t="s">
        <v>391</v>
      </c>
      <c r="C38" s="354"/>
      <c r="D38" s="354"/>
      <c r="E38" s="425"/>
    </row>
    <row r="39" spans="1:5" s="49" customFormat="1" ht="12" hidden="1" customHeight="1">
      <c r="A39" s="358" t="s">
        <v>324</v>
      </c>
      <c r="B39" s="359" t="s">
        <v>325</v>
      </c>
      <c r="C39" s="389"/>
      <c r="D39" s="389"/>
      <c r="E39" s="430"/>
    </row>
    <row r="40" spans="1:5" s="49" customFormat="1" ht="12" customHeight="1" thickBot="1">
      <c r="A40" s="364" t="s">
        <v>80</v>
      </c>
      <c r="B40" s="375" t="s">
        <v>396</v>
      </c>
      <c r="C40" s="387">
        <f>SUM(C41:C50)</f>
        <v>307400</v>
      </c>
      <c r="D40" s="387">
        <f>SUM(D41:D50)</f>
        <v>309964</v>
      </c>
      <c r="E40" s="427">
        <f>SUM(E41:E50)</f>
        <v>97725</v>
      </c>
    </row>
    <row r="41" spans="1:5" s="49" customFormat="1" ht="12" customHeight="1">
      <c r="A41" s="361" t="s">
        <v>326</v>
      </c>
      <c r="B41" s="362" t="s">
        <v>327</v>
      </c>
      <c r="C41" s="386"/>
      <c r="D41" s="386"/>
      <c r="E41" s="428"/>
    </row>
    <row r="42" spans="1:5" s="49" customFormat="1" ht="12" customHeight="1">
      <c r="A42" s="348" t="s">
        <v>328</v>
      </c>
      <c r="B42" s="349" t="s">
        <v>329</v>
      </c>
      <c r="C42" s="353">
        <v>307400</v>
      </c>
      <c r="D42" s="353">
        <v>307400</v>
      </c>
      <c r="E42" s="423">
        <v>95160</v>
      </c>
    </row>
    <row r="43" spans="1:5" s="49" customFormat="1" ht="12" customHeight="1">
      <c r="A43" s="348" t="s">
        <v>330</v>
      </c>
      <c r="B43" s="349" t="s">
        <v>331</v>
      </c>
      <c r="C43" s="353"/>
      <c r="D43" s="353"/>
      <c r="E43" s="423"/>
    </row>
    <row r="44" spans="1:5" s="49" customFormat="1" ht="12" customHeight="1">
      <c r="A44" s="348" t="s">
        <v>332</v>
      </c>
      <c r="B44" s="349" t="s">
        <v>333</v>
      </c>
      <c r="C44" s="354"/>
      <c r="D44" s="354"/>
      <c r="E44" s="425"/>
    </row>
    <row r="45" spans="1:5" s="48" customFormat="1" ht="12" customHeight="1">
      <c r="A45" s="348" t="s">
        <v>334</v>
      </c>
      <c r="B45" s="349" t="s">
        <v>335</v>
      </c>
      <c r="C45" s="353"/>
      <c r="D45" s="353"/>
      <c r="E45" s="423"/>
    </row>
    <row r="46" spans="1:5" s="49" customFormat="1" ht="12" customHeight="1">
      <c r="A46" s="348" t="s">
        <v>336</v>
      </c>
      <c r="B46" s="349" t="s">
        <v>337</v>
      </c>
      <c r="C46" s="353"/>
      <c r="D46" s="353"/>
      <c r="E46" s="423"/>
    </row>
    <row r="47" spans="1:5" s="49" customFormat="1" ht="12" customHeight="1">
      <c r="A47" s="348" t="s">
        <v>338</v>
      </c>
      <c r="B47" s="349" t="s">
        <v>339</v>
      </c>
      <c r="C47" s="353"/>
      <c r="D47" s="353"/>
      <c r="E47" s="423"/>
    </row>
    <row r="48" spans="1:5" s="49" customFormat="1" ht="12" customHeight="1">
      <c r="A48" s="348" t="s">
        <v>340</v>
      </c>
      <c r="B48" s="349" t="s">
        <v>341</v>
      </c>
      <c r="C48" s="353"/>
      <c r="D48" s="353"/>
      <c r="E48" s="423"/>
    </row>
    <row r="49" spans="1:5" s="49" customFormat="1" ht="12" customHeight="1">
      <c r="A49" s="348" t="s">
        <v>342</v>
      </c>
      <c r="B49" s="349" t="s">
        <v>343</v>
      </c>
      <c r="C49" s="353"/>
      <c r="D49" s="353"/>
      <c r="E49" s="423"/>
    </row>
    <row r="50" spans="1:5" s="49" customFormat="1" ht="12" customHeight="1" thickBot="1">
      <c r="A50" s="358" t="s">
        <v>575</v>
      </c>
      <c r="B50" s="359" t="s">
        <v>345</v>
      </c>
      <c r="C50" s="373"/>
      <c r="D50" s="373">
        <v>2564</v>
      </c>
      <c r="E50" s="422">
        <v>2565</v>
      </c>
    </row>
    <row r="51" spans="1:5" s="49" customFormat="1" ht="12" customHeight="1" thickBot="1">
      <c r="A51" s="364" t="s">
        <v>81</v>
      </c>
      <c r="B51" s="375" t="s">
        <v>397</v>
      </c>
      <c r="C51" s="366">
        <f>SUM(C52:C56)</f>
        <v>0</v>
      </c>
      <c r="D51" s="366">
        <f>SUM(D52:D56)</f>
        <v>0</v>
      </c>
      <c r="E51" s="417">
        <f>SUM(E52:E56)</f>
        <v>0</v>
      </c>
    </row>
    <row r="52" spans="1:5" s="49" customFormat="1" ht="12" hidden="1" customHeight="1">
      <c r="A52" s="361" t="s">
        <v>347</v>
      </c>
      <c r="B52" s="362" t="s">
        <v>348</v>
      </c>
      <c r="C52" s="388"/>
      <c r="D52" s="388"/>
      <c r="E52" s="429"/>
    </row>
    <row r="53" spans="1:5" s="48" customFormat="1" ht="12" hidden="1" customHeight="1">
      <c r="A53" s="348" t="s">
        <v>349</v>
      </c>
      <c r="B53" s="349" t="s">
        <v>350</v>
      </c>
      <c r="C53" s="353"/>
      <c r="D53" s="353"/>
      <c r="E53" s="423"/>
    </row>
    <row r="54" spans="1:5" s="48" customFormat="1" ht="12" hidden="1" customHeight="1">
      <c r="A54" s="348" t="s">
        <v>351</v>
      </c>
      <c r="B54" s="349" t="s">
        <v>352</v>
      </c>
      <c r="C54" s="353"/>
      <c r="D54" s="353"/>
      <c r="E54" s="423"/>
    </row>
    <row r="55" spans="1:5" s="48" customFormat="1" ht="12" hidden="1" customHeight="1">
      <c r="A55" s="348" t="s">
        <v>353</v>
      </c>
      <c r="B55" s="349" t="s">
        <v>354</v>
      </c>
      <c r="C55" s="353"/>
      <c r="D55" s="353"/>
      <c r="E55" s="423"/>
    </row>
    <row r="56" spans="1:5" s="48" customFormat="1" ht="12" hidden="1" customHeight="1">
      <c r="A56" s="358" t="s">
        <v>355</v>
      </c>
      <c r="B56" s="359" t="s">
        <v>356</v>
      </c>
      <c r="C56" s="389"/>
      <c r="D56" s="389"/>
      <c r="E56" s="430"/>
    </row>
    <row r="57" spans="1:5" s="49" customFormat="1" ht="12" customHeight="1" thickBot="1">
      <c r="A57" s="364" t="s">
        <v>82</v>
      </c>
      <c r="B57" s="375" t="s">
        <v>403</v>
      </c>
      <c r="C57" s="479">
        <f>SUM(C58:C60)</f>
        <v>0</v>
      </c>
      <c r="D57" s="479"/>
      <c r="E57" s="480"/>
    </row>
    <row r="58" spans="1:5" s="49" customFormat="1" ht="11.25" hidden="1" customHeight="1">
      <c r="A58" s="361" t="s">
        <v>357</v>
      </c>
      <c r="B58" s="362" t="s">
        <v>398</v>
      </c>
      <c r="C58" s="390"/>
      <c r="D58" s="390"/>
      <c r="E58" s="432"/>
    </row>
    <row r="59" spans="1:5" ht="10.5" hidden="1" customHeight="1">
      <c r="A59" s="348" t="s">
        <v>400</v>
      </c>
      <c r="B59" s="349" t="s">
        <v>399</v>
      </c>
      <c r="C59" s="354"/>
      <c r="D59" s="354"/>
      <c r="E59" s="425"/>
    </row>
    <row r="60" spans="1:5" s="38" customFormat="1" ht="13.5" hidden="1" customHeight="1">
      <c r="A60" s="348" t="s">
        <v>401</v>
      </c>
      <c r="B60" s="349" t="s">
        <v>358</v>
      </c>
      <c r="C60" s="353"/>
      <c r="D60" s="353"/>
      <c r="E60" s="423"/>
    </row>
    <row r="61" spans="1:5" s="50" customFormat="1" ht="60" hidden="1" customHeight="1">
      <c r="A61" s="392" t="s">
        <v>401</v>
      </c>
      <c r="B61" s="393" t="s">
        <v>402</v>
      </c>
      <c r="C61" s="394"/>
      <c r="D61" s="394"/>
      <c r="E61" s="433"/>
    </row>
    <row r="62" spans="1:5" ht="12" customHeight="1" thickBot="1">
      <c r="A62" s="364" t="s">
        <v>83</v>
      </c>
      <c r="B62" s="365" t="s">
        <v>409</v>
      </c>
      <c r="C62" s="387">
        <f>SUM(C63:C65)</f>
        <v>0</v>
      </c>
      <c r="D62" s="387">
        <f>SUM(D63:D65)</f>
        <v>0</v>
      </c>
      <c r="E62" s="427">
        <f>SUM(E63:E65)</f>
        <v>0</v>
      </c>
    </row>
    <row r="63" spans="1:5" ht="60" hidden="1" customHeight="1">
      <c r="A63" s="361" t="s">
        <v>359</v>
      </c>
      <c r="B63" s="362" t="s">
        <v>404</v>
      </c>
      <c r="C63" s="386"/>
      <c r="D63" s="386"/>
      <c r="E63" s="428"/>
    </row>
    <row r="64" spans="1:5" ht="60" hidden="1" customHeight="1">
      <c r="A64" s="348" t="s">
        <v>406</v>
      </c>
      <c r="B64" s="349" t="s">
        <v>405</v>
      </c>
      <c r="C64" s="353"/>
      <c r="D64" s="353"/>
      <c r="E64" s="423"/>
    </row>
    <row r="65" spans="1:5" ht="60" hidden="1" customHeight="1">
      <c r="A65" s="348" t="s">
        <v>407</v>
      </c>
      <c r="B65" s="349" t="s">
        <v>360</v>
      </c>
      <c r="C65" s="354"/>
      <c r="D65" s="354"/>
      <c r="E65" s="425"/>
    </row>
    <row r="66" spans="1:5" ht="60" hidden="1" customHeight="1">
      <c r="A66" s="392" t="s">
        <v>407</v>
      </c>
      <c r="B66" s="393" t="s">
        <v>408</v>
      </c>
      <c r="C66" s="394"/>
      <c r="D66" s="394"/>
      <c r="E66" s="433"/>
    </row>
    <row r="67" spans="1:5" ht="12" customHeight="1" thickBot="1">
      <c r="A67" s="364" t="s">
        <v>103</v>
      </c>
      <c r="B67" s="375" t="s">
        <v>410</v>
      </c>
      <c r="C67" s="472">
        <f>SUM(C8+C15+C22+C29+C40+C51+C57+C62)</f>
        <v>307400</v>
      </c>
      <c r="D67" s="472">
        <f>SUM(D8+D15+D22+D29+D40+D51+D57+D62)</f>
        <v>309964</v>
      </c>
      <c r="E67" s="472">
        <f>SUM(E8+E15+E22+E29+E40+E51+E57+E62)</f>
        <v>97725</v>
      </c>
    </row>
    <row r="68" spans="1:5" ht="12" hidden="1" customHeight="1">
      <c r="A68" s="401" t="s">
        <v>412</v>
      </c>
      <c r="B68" s="400" t="s">
        <v>361</v>
      </c>
      <c r="C68" s="374">
        <f>SUM(C69:C71)</f>
        <v>0</v>
      </c>
      <c r="D68" s="386">
        <f>SUM(D69:D71)</f>
        <v>0</v>
      </c>
      <c r="E68" s="428">
        <f>SUM(E69:E71)</f>
        <v>0</v>
      </c>
    </row>
    <row r="69" spans="1:5" ht="12" hidden="1" customHeight="1">
      <c r="A69" s="348" t="s">
        <v>362</v>
      </c>
      <c r="B69" s="349" t="s">
        <v>363</v>
      </c>
      <c r="C69" s="353"/>
      <c r="D69" s="353"/>
      <c r="E69" s="423"/>
    </row>
    <row r="70" spans="1:5" ht="12" hidden="1" customHeight="1">
      <c r="A70" s="348" t="s">
        <v>364</v>
      </c>
      <c r="B70" s="349" t="s">
        <v>365</v>
      </c>
      <c r="C70" s="353"/>
      <c r="D70" s="353"/>
      <c r="E70" s="423"/>
    </row>
    <row r="71" spans="1:5" ht="12" hidden="1" customHeight="1">
      <c r="A71" s="348" t="s">
        <v>366</v>
      </c>
      <c r="B71" s="356" t="s">
        <v>367</v>
      </c>
      <c r="C71" s="355"/>
      <c r="D71" s="355"/>
      <c r="E71" s="434"/>
    </row>
    <row r="72" spans="1:5" ht="12" hidden="1" customHeight="1">
      <c r="A72" s="401" t="s">
        <v>413</v>
      </c>
      <c r="B72" s="352" t="s">
        <v>368</v>
      </c>
      <c r="C72" s="357"/>
      <c r="D72" s="357"/>
      <c r="E72" s="435"/>
    </row>
    <row r="73" spans="1:5" ht="12" hidden="1" customHeight="1">
      <c r="A73" s="401" t="s">
        <v>414</v>
      </c>
      <c r="B73" s="352" t="s">
        <v>369</v>
      </c>
      <c r="C73" s="357">
        <f>SUM(C74:C75)</f>
        <v>0</v>
      </c>
      <c r="D73" s="357">
        <f>SUM(D74:D75)</f>
        <v>0</v>
      </c>
      <c r="E73" s="435">
        <f>SUM(E74:E75)</f>
        <v>0</v>
      </c>
    </row>
    <row r="74" spans="1:5" ht="12" hidden="1" customHeight="1">
      <c r="A74" s="348" t="s">
        <v>370</v>
      </c>
      <c r="B74" s="349" t="s">
        <v>371</v>
      </c>
      <c r="C74" s="357"/>
      <c r="D74" s="456"/>
      <c r="E74" s="457"/>
    </row>
    <row r="75" spans="1:5" ht="12" hidden="1" customHeight="1">
      <c r="A75" s="348" t="s">
        <v>372</v>
      </c>
      <c r="B75" s="349" t="s">
        <v>373</v>
      </c>
      <c r="C75" s="357"/>
      <c r="D75" s="456"/>
      <c r="E75" s="457"/>
    </row>
    <row r="76" spans="1:5" s="50" customFormat="1" ht="12" hidden="1" customHeight="1">
      <c r="A76" s="459" t="s">
        <v>472</v>
      </c>
      <c r="B76" s="460" t="s">
        <v>473</v>
      </c>
      <c r="C76" s="458"/>
      <c r="D76" s="458"/>
      <c r="E76" s="461"/>
    </row>
    <row r="77" spans="1:5" ht="12" customHeight="1">
      <c r="A77" s="401" t="s">
        <v>414</v>
      </c>
      <c r="B77" s="352" t="s">
        <v>369</v>
      </c>
      <c r="C77" s="357">
        <f>SUM(C78:C79)</f>
        <v>75000</v>
      </c>
      <c r="D77" s="357">
        <f>SUM(D78:D79)</f>
        <v>76036</v>
      </c>
      <c r="E77" s="435">
        <f>SUM(E78:E79)</f>
        <v>76036</v>
      </c>
    </row>
    <row r="78" spans="1:5" ht="12" customHeight="1">
      <c r="A78" s="348" t="s">
        <v>370</v>
      </c>
      <c r="B78" s="349" t="s">
        <v>371</v>
      </c>
      <c r="C78" s="456">
        <v>75000</v>
      </c>
      <c r="D78" s="456">
        <v>76036</v>
      </c>
      <c r="E78" s="457">
        <v>76036</v>
      </c>
    </row>
    <row r="79" spans="1:5" ht="12" customHeight="1">
      <c r="A79" s="348" t="s">
        <v>372</v>
      </c>
      <c r="B79" s="349" t="s">
        <v>373</v>
      </c>
      <c r="C79" s="357"/>
      <c r="D79" s="456"/>
      <c r="E79" s="457"/>
    </row>
    <row r="80" spans="1:5" s="50" customFormat="1" ht="12" customHeight="1" thickBot="1">
      <c r="A80" s="459" t="s">
        <v>472</v>
      </c>
      <c r="B80" s="460" t="s">
        <v>473</v>
      </c>
      <c r="C80" s="458"/>
      <c r="D80" s="458"/>
      <c r="E80" s="461"/>
    </row>
    <row r="81" spans="1:5" s="50" customFormat="1" ht="12" customHeight="1" thickBot="1">
      <c r="A81" s="473" t="s">
        <v>526</v>
      </c>
      <c r="B81" s="474" t="s">
        <v>527</v>
      </c>
      <c r="C81" s="408">
        <v>19796282</v>
      </c>
      <c r="D81" s="171">
        <v>19461000</v>
      </c>
      <c r="E81" s="92">
        <v>17960941</v>
      </c>
    </row>
    <row r="82" spans="1:5" ht="12" customHeight="1" thickBot="1">
      <c r="A82" s="404" t="s">
        <v>415</v>
      </c>
      <c r="B82" s="405" t="s">
        <v>416</v>
      </c>
      <c r="C82" s="408">
        <f>SUM(C77+C80+C81)</f>
        <v>19871282</v>
      </c>
      <c r="D82" s="408">
        <f>SUM(D77+D80+D81)</f>
        <v>19537036</v>
      </c>
      <c r="E82" s="408">
        <f>SUM(E77+E80+E81)</f>
        <v>18036977</v>
      </c>
    </row>
    <row r="83" spans="1:5" ht="12" customHeight="1" thickBot="1">
      <c r="A83" s="404" t="s">
        <v>432</v>
      </c>
      <c r="B83" s="405" t="s">
        <v>417</v>
      </c>
      <c r="C83" s="408"/>
      <c r="D83" s="171"/>
      <c r="E83" s="92"/>
    </row>
    <row r="84" spans="1:5" ht="12" customHeight="1" thickBot="1">
      <c r="A84" s="404" t="s">
        <v>433</v>
      </c>
      <c r="B84" s="405" t="s">
        <v>418</v>
      </c>
      <c r="C84" s="408"/>
      <c r="D84" s="171"/>
      <c r="E84" s="92"/>
    </row>
    <row r="85" spans="1:5" ht="12" customHeight="1" thickBot="1">
      <c r="A85" s="404" t="s">
        <v>84</v>
      </c>
      <c r="B85" s="438" t="s">
        <v>411</v>
      </c>
      <c r="C85" s="408">
        <f>SUM(C82:C84)</f>
        <v>19871282</v>
      </c>
      <c r="D85" s="408">
        <f>SUM(D82:D84)</f>
        <v>19537036</v>
      </c>
      <c r="E85" s="406">
        <f>SUM(E82:E84)</f>
        <v>18036977</v>
      </c>
    </row>
    <row r="86" spans="1:5" ht="24.75" customHeight="1" thickBot="1">
      <c r="A86" s="404" t="s">
        <v>85</v>
      </c>
      <c r="B86" s="412" t="s">
        <v>434</v>
      </c>
      <c r="C86" s="475">
        <f>SUM(C67+C85)</f>
        <v>20178682</v>
      </c>
      <c r="D86" s="475">
        <f>SUM(D67+D85)</f>
        <v>19847000</v>
      </c>
      <c r="E86" s="476">
        <f>SUM(E67+E85)</f>
        <v>18134702</v>
      </c>
    </row>
    <row r="87" spans="1:5">
      <c r="A87" s="150"/>
      <c r="B87" s="150"/>
      <c r="C87" s="151"/>
      <c r="D87" s="151"/>
      <c r="E87" s="151"/>
    </row>
    <row r="88" spans="1:5" ht="13.5" thickBot="1">
      <c r="A88" s="150"/>
      <c r="B88" s="150"/>
      <c r="C88" s="151"/>
      <c r="D88" s="151"/>
      <c r="E88" s="151"/>
    </row>
    <row r="89" spans="1:5" s="22" customFormat="1" ht="38.1" customHeight="1" thickBot="1">
      <c r="A89" s="286"/>
      <c r="B89" s="287" t="s">
        <v>91</v>
      </c>
      <c r="C89" s="155" t="s">
        <v>73</v>
      </c>
      <c r="D89" s="155" t="s">
        <v>74</v>
      </c>
      <c r="E89" s="156" t="s">
        <v>75</v>
      </c>
    </row>
    <row r="90" spans="1:5" s="23" customFormat="1" ht="12" customHeight="1" thickBot="1">
      <c r="A90" s="19">
        <v>1</v>
      </c>
      <c r="B90" s="20">
        <v>2</v>
      </c>
      <c r="C90" s="20">
        <v>3</v>
      </c>
      <c r="D90" s="20">
        <v>4</v>
      </c>
      <c r="E90" s="21">
        <v>5</v>
      </c>
    </row>
    <row r="91" spans="1:5" s="22" customFormat="1" ht="12" customHeight="1" thickBot="1">
      <c r="A91" s="14" t="s">
        <v>76</v>
      </c>
      <c r="B91" s="18" t="s">
        <v>290</v>
      </c>
      <c r="C91" s="164">
        <f>+C92+C93+C94+C95+C96</f>
        <v>20115182</v>
      </c>
      <c r="D91" s="164">
        <f>+D92+D93+D94+D95+D96</f>
        <v>19783500</v>
      </c>
      <c r="E91" s="82">
        <f>+E92+E93+E94+E95+E96</f>
        <v>18028210</v>
      </c>
    </row>
    <row r="92" spans="1:5" s="22" customFormat="1" ht="12" customHeight="1">
      <c r="A92" s="11" t="s">
        <v>242</v>
      </c>
      <c r="B92" s="6" t="s">
        <v>92</v>
      </c>
      <c r="C92" s="167">
        <v>13692495</v>
      </c>
      <c r="D92" s="167">
        <v>13444495</v>
      </c>
      <c r="E92" s="84">
        <v>12740347</v>
      </c>
    </row>
    <row r="93" spans="1:5" s="22" customFormat="1" ht="12" customHeight="1">
      <c r="A93" s="9" t="s">
        <v>243</v>
      </c>
      <c r="B93" s="5" t="s">
        <v>93</v>
      </c>
      <c r="C93" s="166">
        <v>2396187</v>
      </c>
      <c r="D93" s="166">
        <v>2396187</v>
      </c>
      <c r="E93" s="85">
        <v>2109968</v>
      </c>
    </row>
    <row r="94" spans="1:5" s="22" customFormat="1" ht="12" customHeight="1">
      <c r="A94" s="9" t="s">
        <v>244</v>
      </c>
      <c r="B94" s="5" t="s">
        <v>94</v>
      </c>
      <c r="C94" s="169">
        <v>4026500</v>
      </c>
      <c r="D94" s="169">
        <v>3942818</v>
      </c>
      <c r="E94" s="87">
        <v>3177895</v>
      </c>
    </row>
    <row r="95" spans="1:5" s="22" customFormat="1" ht="12" customHeight="1">
      <c r="A95" s="9" t="s">
        <v>245</v>
      </c>
      <c r="B95" s="7" t="s">
        <v>95</v>
      </c>
      <c r="C95" s="169"/>
      <c r="D95" s="169"/>
      <c r="E95" s="87"/>
    </row>
    <row r="96" spans="1:5" s="22" customFormat="1" ht="12" customHeight="1" thickBot="1">
      <c r="A96" s="9" t="s">
        <v>246</v>
      </c>
      <c r="B96" s="12" t="s">
        <v>96</v>
      </c>
      <c r="C96" s="169"/>
      <c r="D96" s="169"/>
      <c r="E96" s="87"/>
    </row>
    <row r="97" spans="1:5" s="327" customFormat="1" ht="12" hidden="1" customHeight="1">
      <c r="A97" s="325" t="s">
        <v>253</v>
      </c>
      <c r="B97" s="326" t="s">
        <v>247</v>
      </c>
      <c r="C97" s="317"/>
      <c r="D97" s="317"/>
      <c r="E97" s="318"/>
    </row>
    <row r="98" spans="1:5" s="327" customFormat="1" ht="12" hidden="1" customHeight="1">
      <c r="A98" s="325" t="s">
        <v>254</v>
      </c>
      <c r="B98" s="328" t="s">
        <v>248</v>
      </c>
      <c r="C98" s="317"/>
      <c r="D98" s="317"/>
      <c r="E98" s="318"/>
    </row>
    <row r="99" spans="1:5" s="327" customFormat="1" ht="12" hidden="1" customHeight="1">
      <c r="A99" s="325" t="s">
        <v>255</v>
      </c>
      <c r="B99" s="328" t="s">
        <v>249</v>
      </c>
      <c r="C99" s="317"/>
      <c r="D99" s="317"/>
      <c r="E99" s="318"/>
    </row>
    <row r="100" spans="1:5" s="327" customFormat="1" ht="12" hidden="1" customHeight="1">
      <c r="A100" s="325" t="s">
        <v>256</v>
      </c>
      <c r="B100" s="326" t="s">
        <v>250</v>
      </c>
      <c r="C100" s="317"/>
      <c r="D100" s="317"/>
      <c r="E100" s="318"/>
    </row>
    <row r="101" spans="1:5" s="327" customFormat="1" ht="12" hidden="1" customHeight="1">
      <c r="A101" s="329" t="s">
        <v>257</v>
      </c>
      <c r="B101" s="330" t="s">
        <v>251</v>
      </c>
      <c r="C101" s="317"/>
      <c r="D101" s="317"/>
      <c r="E101" s="318"/>
    </row>
    <row r="102" spans="1:5" s="327" customFormat="1" ht="12" hidden="1" customHeight="1">
      <c r="A102" s="325" t="s">
        <v>258</v>
      </c>
      <c r="B102" s="330" t="s">
        <v>252</v>
      </c>
      <c r="C102" s="317"/>
      <c r="D102" s="317"/>
      <c r="E102" s="318"/>
    </row>
    <row r="103" spans="1:5" s="327" customFormat="1" ht="12" hidden="1" customHeight="1">
      <c r="A103" s="331" t="s">
        <v>259</v>
      </c>
      <c r="B103" s="328" t="s">
        <v>265</v>
      </c>
      <c r="C103" s="317"/>
      <c r="D103" s="317"/>
      <c r="E103" s="318"/>
    </row>
    <row r="104" spans="1:5" s="327" customFormat="1" ht="12" hidden="1" customHeight="1">
      <c r="A104" s="331" t="s">
        <v>260</v>
      </c>
      <c r="B104" s="326" t="s">
        <v>266</v>
      </c>
      <c r="C104" s="317"/>
      <c r="D104" s="317"/>
      <c r="E104" s="318"/>
    </row>
    <row r="105" spans="1:5" s="327" customFormat="1" ht="12" hidden="1" customHeight="1">
      <c r="A105" s="331" t="s">
        <v>261</v>
      </c>
      <c r="B105" s="330" t="s">
        <v>267</v>
      </c>
      <c r="C105" s="317"/>
      <c r="D105" s="317"/>
      <c r="E105" s="318"/>
    </row>
    <row r="106" spans="1:5" s="327" customFormat="1" ht="12" hidden="1" customHeight="1">
      <c r="A106" s="331" t="s">
        <v>262</v>
      </c>
      <c r="B106" s="330" t="s">
        <v>268</v>
      </c>
      <c r="C106" s="317"/>
      <c r="D106" s="317"/>
      <c r="E106" s="318"/>
    </row>
    <row r="107" spans="1:5" s="327" customFormat="1" ht="12" hidden="1" customHeight="1">
      <c r="A107" s="331" t="s">
        <v>263</v>
      </c>
      <c r="B107" s="330" t="s">
        <v>269</v>
      </c>
      <c r="C107" s="317"/>
      <c r="D107" s="317"/>
      <c r="E107" s="318"/>
    </row>
    <row r="108" spans="1:5" s="327" customFormat="1" ht="12" hidden="1" customHeight="1">
      <c r="A108" s="332" t="s">
        <v>264</v>
      </c>
      <c r="B108" s="333" t="s">
        <v>270</v>
      </c>
      <c r="C108" s="319"/>
      <c r="D108" s="319"/>
      <c r="E108" s="320"/>
    </row>
    <row r="109" spans="1:5" s="22" customFormat="1" ht="12" customHeight="1" thickBot="1">
      <c r="A109" s="13" t="s">
        <v>77</v>
      </c>
      <c r="B109" s="17" t="s">
        <v>291</v>
      </c>
      <c r="C109" s="165">
        <f>+C110+C111+C112</f>
        <v>63500</v>
      </c>
      <c r="D109" s="165">
        <f>+D110+D111+D112</f>
        <v>63500</v>
      </c>
      <c r="E109" s="83">
        <f>+E110+E111+E112</f>
        <v>22990</v>
      </c>
    </row>
    <row r="110" spans="1:5" s="22" customFormat="1" ht="12" customHeight="1">
      <c r="A110" s="10" t="s">
        <v>271</v>
      </c>
      <c r="B110" s="5" t="s">
        <v>97</v>
      </c>
      <c r="C110" s="168">
        <v>63500</v>
      </c>
      <c r="D110" s="168">
        <v>63500</v>
      </c>
      <c r="E110" s="86">
        <v>22990</v>
      </c>
    </row>
    <row r="111" spans="1:5" s="22" customFormat="1" ht="12" customHeight="1">
      <c r="A111" s="10" t="s">
        <v>272</v>
      </c>
      <c r="B111" s="8" t="s">
        <v>98</v>
      </c>
      <c r="C111" s="166"/>
      <c r="D111" s="166"/>
      <c r="E111" s="85"/>
    </row>
    <row r="112" spans="1:5" s="22" customFormat="1" ht="12" customHeight="1" thickBot="1">
      <c r="A112" s="10" t="s">
        <v>273</v>
      </c>
      <c r="B112" s="324" t="s">
        <v>274</v>
      </c>
      <c r="C112" s="166">
        <f>SUM(C113:C120)</f>
        <v>0</v>
      </c>
      <c r="D112" s="166">
        <f>SUM(D113:D120)</f>
        <v>0</v>
      </c>
      <c r="E112" s="85">
        <f>SUM(E113:E120)</f>
        <v>0</v>
      </c>
    </row>
    <row r="113" spans="1:5" s="327" customFormat="1" ht="60" hidden="1" customHeight="1">
      <c r="A113" s="334" t="s">
        <v>275</v>
      </c>
      <c r="B113" s="73" t="s">
        <v>289</v>
      </c>
      <c r="C113" s="315"/>
      <c r="D113" s="315"/>
      <c r="E113" s="316"/>
    </row>
    <row r="114" spans="1:5" s="327" customFormat="1" ht="60" hidden="1" customHeight="1">
      <c r="A114" s="334" t="s">
        <v>276</v>
      </c>
      <c r="B114" s="335" t="s">
        <v>283</v>
      </c>
      <c r="C114" s="315"/>
      <c r="D114" s="315"/>
      <c r="E114" s="316"/>
    </row>
    <row r="115" spans="1:5" s="327" customFormat="1" ht="16.5" hidden="1" thickBot="1">
      <c r="A115" s="334" t="s">
        <v>277</v>
      </c>
      <c r="B115" s="336" t="s">
        <v>284</v>
      </c>
      <c r="C115" s="315"/>
      <c r="D115" s="315"/>
      <c r="E115" s="316"/>
    </row>
    <row r="116" spans="1:5" s="327" customFormat="1" ht="60" hidden="1" customHeight="1">
      <c r="A116" s="334" t="s">
        <v>278</v>
      </c>
      <c r="B116" s="336" t="s">
        <v>285</v>
      </c>
      <c r="C116" s="337"/>
      <c r="D116" s="337"/>
      <c r="E116" s="338"/>
    </row>
    <row r="117" spans="1:5" s="327" customFormat="1" ht="60" hidden="1" customHeight="1">
      <c r="A117" s="334" t="s">
        <v>279</v>
      </c>
      <c r="B117" s="336" t="s">
        <v>286</v>
      </c>
      <c r="C117" s="337"/>
      <c r="D117" s="337"/>
      <c r="E117" s="338"/>
    </row>
    <row r="118" spans="1:5" s="327" customFormat="1" ht="60" hidden="1" customHeight="1">
      <c r="A118" s="334" t="s">
        <v>280</v>
      </c>
      <c r="B118" s="336" t="s">
        <v>287</v>
      </c>
      <c r="C118" s="337"/>
      <c r="D118" s="337"/>
      <c r="E118" s="338"/>
    </row>
    <row r="119" spans="1:5" s="327" customFormat="1" ht="60" hidden="1" customHeight="1">
      <c r="A119" s="339" t="s">
        <v>281</v>
      </c>
      <c r="B119" s="336" t="s">
        <v>100</v>
      </c>
      <c r="C119" s="340"/>
      <c r="D119" s="340"/>
      <c r="E119" s="341"/>
    </row>
    <row r="120" spans="1:5" s="327" customFormat="1" ht="60" hidden="1" customHeight="1">
      <c r="A120" s="342" t="s">
        <v>282</v>
      </c>
      <c r="B120" s="343" t="s">
        <v>288</v>
      </c>
      <c r="C120" s="340"/>
      <c r="D120" s="340"/>
      <c r="E120" s="341"/>
    </row>
    <row r="121" spans="1:5" s="22" customFormat="1" ht="12" customHeight="1" thickBot="1">
      <c r="A121" s="13" t="s">
        <v>78</v>
      </c>
      <c r="B121" s="344" t="s">
        <v>292</v>
      </c>
      <c r="C121" s="164">
        <f>+C91+C109</f>
        <v>20178682</v>
      </c>
      <c r="D121" s="164">
        <f>+D91+D109</f>
        <v>19847000</v>
      </c>
      <c r="E121" s="82">
        <f>+E91+E109</f>
        <v>18051200</v>
      </c>
    </row>
    <row r="122" spans="1:5" s="22" customFormat="1" ht="12" hidden="1" customHeight="1">
      <c r="A122" s="76" t="s">
        <v>419</v>
      </c>
      <c r="B122" s="410" t="s">
        <v>420</v>
      </c>
      <c r="C122" s="165">
        <f>SUM(C123:C125)</f>
        <v>0</v>
      </c>
      <c r="D122" s="165">
        <f>SUM(D123:D125)</f>
        <v>0</v>
      </c>
      <c r="E122" s="83">
        <f>SUM(E123:E125)</f>
        <v>0</v>
      </c>
    </row>
    <row r="123" spans="1:5" s="22" customFormat="1" ht="12" hidden="1" customHeight="1">
      <c r="A123" s="77" t="s">
        <v>421</v>
      </c>
      <c r="B123" s="78" t="s">
        <v>424</v>
      </c>
      <c r="C123" s="166"/>
      <c r="D123" s="166"/>
      <c r="E123" s="85"/>
    </row>
    <row r="124" spans="1:5" s="22" customFormat="1" ht="12" hidden="1" customHeight="1">
      <c r="A124" s="75" t="s">
        <v>422</v>
      </c>
      <c r="B124" s="72" t="s">
        <v>470</v>
      </c>
      <c r="C124" s="166"/>
      <c r="D124" s="166"/>
      <c r="E124" s="85"/>
    </row>
    <row r="125" spans="1:5" s="22" customFormat="1" ht="12" hidden="1" customHeight="1">
      <c r="A125" s="79" t="s">
        <v>423</v>
      </c>
      <c r="B125" s="80" t="s">
        <v>471</v>
      </c>
      <c r="C125" s="169"/>
      <c r="D125" s="169"/>
      <c r="E125" s="87"/>
    </row>
    <row r="126" spans="1:5" s="22" customFormat="1" ht="12" hidden="1" customHeight="1">
      <c r="A126" s="76" t="s">
        <v>427</v>
      </c>
      <c r="B126" s="410" t="s">
        <v>428</v>
      </c>
      <c r="C126" s="172"/>
      <c r="D126" s="172"/>
      <c r="E126" s="173"/>
    </row>
    <row r="127" spans="1:5" s="22" customFormat="1" ht="12" customHeight="1" thickBot="1">
      <c r="A127" s="411" t="s">
        <v>436</v>
      </c>
      <c r="B127" s="410" t="s">
        <v>435</v>
      </c>
      <c r="C127" s="172">
        <f>SUM(C122+C126)</f>
        <v>0</v>
      </c>
      <c r="D127" s="172">
        <f>SUM(D122+D126)</f>
        <v>0</v>
      </c>
      <c r="E127" s="173">
        <f>SUM(E122+E126)</f>
        <v>0</v>
      </c>
    </row>
    <row r="128" spans="1:5" s="22" customFormat="1" ht="12" customHeight="1" thickBot="1">
      <c r="A128" s="411" t="s">
        <v>437</v>
      </c>
      <c r="B128" s="410" t="s">
        <v>429</v>
      </c>
      <c r="C128" s="172"/>
      <c r="D128" s="172"/>
      <c r="E128" s="173"/>
    </row>
    <row r="129" spans="1:5" s="22" customFormat="1" ht="12" customHeight="1" thickBot="1">
      <c r="A129" s="411" t="s">
        <v>438</v>
      </c>
      <c r="B129" s="410" t="s">
        <v>430</v>
      </c>
      <c r="C129" s="172"/>
      <c r="D129" s="172"/>
      <c r="E129" s="173"/>
    </row>
    <row r="130" spans="1:5" s="22" customFormat="1" ht="12" customHeight="1" thickBot="1">
      <c r="A130" s="74" t="s">
        <v>101</v>
      </c>
      <c r="B130" s="144" t="s">
        <v>431</v>
      </c>
      <c r="C130" s="174">
        <f>SUM(C127:C129)</f>
        <v>0</v>
      </c>
      <c r="D130" s="174">
        <f>SUM(D127:D129)</f>
        <v>0</v>
      </c>
      <c r="E130" s="89">
        <f>SUM(E127:E129)</f>
        <v>0</v>
      </c>
    </row>
    <row r="131" spans="1:5" s="1" customFormat="1" ht="28.5" customHeight="1" thickBot="1">
      <c r="A131" s="81" t="s">
        <v>80</v>
      </c>
      <c r="B131" s="145" t="s">
        <v>439</v>
      </c>
      <c r="C131" s="477">
        <f>SUM(C121+C130)</f>
        <v>20178682</v>
      </c>
      <c r="D131" s="477">
        <f>SUM(D121+D130)</f>
        <v>19847000</v>
      </c>
      <c r="E131" s="478">
        <f>SUM(E121+E130)</f>
        <v>18051200</v>
      </c>
    </row>
  </sheetData>
  <mergeCells count="1">
    <mergeCell ref="B3:D3"/>
  </mergeCells>
  <phoneticPr fontId="25" type="noConversion"/>
  <pageMargins left="0.7" right="0.7" top="0.75" bottom="0.75" header="0.3" footer="0.3"/>
  <pageSetup paperSize="9" scale="8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14">
    <tabColor rgb="FF00B050"/>
  </sheetPr>
  <dimension ref="A1:E131"/>
  <sheetViews>
    <sheetView topLeftCell="A43" workbookViewId="0">
      <selection activeCell="B2" sqref="B2:D2"/>
    </sheetView>
  </sheetViews>
  <sheetFormatPr defaultRowHeight="12.75"/>
  <cols>
    <col min="1" max="1" width="9.6640625" style="3" customWidth="1"/>
    <col min="2" max="2" width="55.1640625" style="4" customWidth="1"/>
    <col min="3" max="3" width="13" style="4" customWidth="1"/>
    <col min="4" max="4" width="13.6640625" style="4" customWidth="1"/>
    <col min="5" max="5" width="13.83203125" style="4" customWidth="1"/>
    <col min="6" max="6" width="15.83203125" style="4" customWidth="1"/>
    <col min="7" max="16384" width="9.33203125" style="4"/>
  </cols>
  <sheetData>
    <row r="1" spans="1:5" s="2" customFormat="1" ht="21" customHeight="1" thickBot="1">
      <c r="A1" s="60"/>
      <c r="B1" s="61"/>
      <c r="C1" s="69"/>
      <c r="D1" s="68"/>
      <c r="E1" s="68" t="s">
        <v>802</v>
      </c>
    </row>
    <row r="2" spans="1:5" s="46" customFormat="1" ht="25.5" customHeight="1">
      <c r="A2" s="471"/>
      <c r="B2" s="1340" t="s">
        <v>21</v>
      </c>
      <c r="C2" s="1341"/>
      <c r="D2" s="1342"/>
      <c r="E2" s="70" t="s">
        <v>182</v>
      </c>
    </row>
    <row r="3" spans="1:5" s="46" customFormat="1" ht="36.75" thickBot="1">
      <c r="A3" s="466" t="s">
        <v>178</v>
      </c>
      <c r="B3" s="1334" t="s">
        <v>531</v>
      </c>
      <c r="C3" s="1335"/>
      <c r="D3" s="1343"/>
      <c r="E3" s="465" t="s">
        <v>525</v>
      </c>
    </row>
    <row r="4" spans="1:5" s="47" customFormat="1" ht="15.95" customHeight="1" thickBot="1">
      <c r="A4" s="64"/>
      <c r="B4" s="64"/>
      <c r="C4" s="64"/>
      <c r="D4" s="65"/>
      <c r="E4" s="65" t="s">
        <v>583</v>
      </c>
    </row>
    <row r="5" spans="1:5" ht="24.75" thickBot="1">
      <c r="A5" s="301"/>
      <c r="B5" s="66" t="s">
        <v>180</v>
      </c>
      <c r="C5" s="163" t="s">
        <v>73</v>
      </c>
      <c r="D5" s="163" t="s">
        <v>74</v>
      </c>
      <c r="E5" s="67" t="s">
        <v>75</v>
      </c>
    </row>
    <row r="6" spans="1:5" s="38" customFormat="1" ht="12.95" customHeight="1" thickBot="1">
      <c r="A6" s="59">
        <v>1</v>
      </c>
      <c r="B6" s="59">
        <v>2</v>
      </c>
      <c r="C6" s="59">
        <v>3</v>
      </c>
      <c r="D6" s="183">
        <v>4</v>
      </c>
      <c r="E6" s="182">
        <v>5</v>
      </c>
    </row>
    <row r="7" spans="1:5" s="38" customFormat="1" ht="12" customHeight="1" thickBot="1">
      <c r="A7" s="369" t="s">
        <v>76</v>
      </c>
      <c r="B7" s="462" t="s">
        <v>467</v>
      </c>
      <c r="C7" s="453">
        <f>SUM(C15+C8)</f>
        <v>0</v>
      </c>
      <c r="D7" s="453">
        <f>SUM(D15+D8)</f>
        <v>0</v>
      </c>
      <c r="E7" s="487">
        <f>SUM(E15+E8)</f>
        <v>0</v>
      </c>
    </row>
    <row r="8" spans="1:5" s="48" customFormat="1" ht="12" customHeight="1" thickBot="1">
      <c r="A8" s="451" t="s">
        <v>468</v>
      </c>
      <c r="B8" s="372" t="s">
        <v>375</v>
      </c>
      <c r="C8" s="368">
        <f>SUM(C9:C14)</f>
        <v>0</v>
      </c>
      <c r="D8" s="368">
        <f>SUM(D9:D14)</f>
        <v>0</v>
      </c>
      <c r="E8" s="413">
        <f>SUM(E9:E14)</f>
        <v>0</v>
      </c>
    </row>
    <row r="9" spans="1:5" s="49" customFormat="1" ht="12" hidden="1" customHeight="1">
      <c r="A9" s="345" t="s">
        <v>294</v>
      </c>
      <c r="B9" s="346" t="s">
        <v>295</v>
      </c>
      <c r="C9" s="447"/>
      <c r="D9" s="447"/>
      <c r="E9" s="448"/>
    </row>
    <row r="10" spans="1:5" s="49" customFormat="1" ht="12" hidden="1" customHeight="1">
      <c r="A10" s="348" t="s">
        <v>296</v>
      </c>
      <c r="B10" s="349" t="s">
        <v>376</v>
      </c>
      <c r="C10" s="350"/>
      <c r="D10" s="350"/>
      <c r="E10" s="415"/>
    </row>
    <row r="11" spans="1:5" s="49" customFormat="1" ht="12" hidden="1" customHeight="1">
      <c r="A11" s="348" t="s">
        <v>297</v>
      </c>
      <c r="B11" s="349" t="s">
        <v>298</v>
      </c>
      <c r="C11" s="350"/>
      <c r="D11" s="350"/>
      <c r="E11" s="415"/>
    </row>
    <row r="12" spans="1:5" s="49" customFormat="1" ht="12" hidden="1" customHeight="1">
      <c r="A12" s="348" t="s">
        <v>299</v>
      </c>
      <c r="B12" s="349" t="s">
        <v>300</v>
      </c>
      <c r="C12" s="350"/>
      <c r="D12" s="350"/>
      <c r="E12" s="415"/>
    </row>
    <row r="13" spans="1:5" s="48" customFormat="1" ht="12" hidden="1" customHeight="1">
      <c r="A13" s="348" t="s">
        <v>301</v>
      </c>
      <c r="B13" s="349" t="s">
        <v>377</v>
      </c>
      <c r="C13" s="350"/>
      <c r="D13" s="350"/>
      <c r="E13" s="415"/>
    </row>
    <row r="14" spans="1:5" s="48" customFormat="1" ht="12" hidden="1" customHeight="1">
      <c r="A14" s="358" t="s">
        <v>302</v>
      </c>
      <c r="B14" s="359" t="s">
        <v>378</v>
      </c>
      <c r="C14" s="360"/>
      <c r="D14" s="449"/>
      <c r="E14" s="450"/>
    </row>
    <row r="15" spans="1:5" s="48" customFormat="1" ht="12" customHeight="1" thickBot="1">
      <c r="A15" s="452" t="s">
        <v>469</v>
      </c>
      <c r="B15" s="365" t="s">
        <v>383</v>
      </c>
      <c r="C15" s="366">
        <f>SUM(C16:C20)</f>
        <v>0</v>
      </c>
      <c r="D15" s="366">
        <f>SUM(D16:D20)</f>
        <v>0</v>
      </c>
      <c r="E15" s="417">
        <f>SUM(E16:E20)</f>
        <v>0</v>
      </c>
    </row>
    <row r="16" spans="1:5" s="48" customFormat="1" ht="12" customHeight="1">
      <c r="A16" s="361" t="s">
        <v>303</v>
      </c>
      <c r="B16" s="362" t="s">
        <v>304</v>
      </c>
      <c r="C16" s="363"/>
      <c r="D16" s="363"/>
      <c r="E16" s="418"/>
    </row>
    <row r="17" spans="1:5" s="48" customFormat="1" ht="12" customHeight="1">
      <c r="A17" s="348" t="s">
        <v>305</v>
      </c>
      <c r="B17" s="349" t="s">
        <v>379</v>
      </c>
      <c r="C17" s="350"/>
      <c r="D17" s="350"/>
      <c r="E17" s="415"/>
    </row>
    <row r="18" spans="1:5" s="48" customFormat="1" ht="12" customHeight="1">
      <c r="A18" s="348" t="s">
        <v>306</v>
      </c>
      <c r="B18" s="463" t="s">
        <v>380</v>
      </c>
      <c r="C18" s="350"/>
      <c r="D18" s="350"/>
      <c r="E18" s="415"/>
    </row>
    <row r="19" spans="1:5" s="48" customFormat="1" ht="12" customHeight="1">
      <c r="A19" s="348" t="s">
        <v>307</v>
      </c>
      <c r="B19" s="463" t="s">
        <v>381</v>
      </c>
      <c r="C19" s="350"/>
      <c r="D19" s="350"/>
      <c r="E19" s="415"/>
    </row>
    <row r="20" spans="1:5" s="49" customFormat="1" ht="12" customHeight="1" thickBot="1">
      <c r="A20" s="348" t="s">
        <v>308</v>
      </c>
      <c r="B20" s="349" t="s">
        <v>382</v>
      </c>
      <c r="C20" s="350"/>
      <c r="D20" s="350"/>
      <c r="E20" s="415"/>
    </row>
    <row r="21" spans="1:5" s="49" customFormat="1" ht="60" hidden="1" customHeight="1">
      <c r="A21" s="397" t="s">
        <v>308</v>
      </c>
      <c r="B21" s="398" t="s">
        <v>440</v>
      </c>
      <c r="C21" s="399"/>
      <c r="D21" s="399"/>
      <c r="E21" s="419">
        <v>19249</v>
      </c>
    </row>
    <row r="22" spans="1:5" s="49" customFormat="1" ht="12" customHeight="1" thickBot="1">
      <c r="A22" s="364" t="s">
        <v>78</v>
      </c>
      <c r="B22" s="375" t="s">
        <v>384</v>
      </c>
      <c r="C22" s="366">
        <f>SUM(C23:C27)</f>
        <v>0</v>
      </c>
      <c r="D22" s="366">
        <f>SUM(D23:D27)</f>
        <v>0</v>
      </c>
      <c r="E22" s="417">
        <f>SUM(E23:E27)</f>
        <v>0</v>
      </c>
    </row>
    <row r="23" spans="1:5" s="48" customFormat="1" ht="12" hidden="1" customHeight="1">
      <c r="A23" s="361" t="s">
        <v>309</v>
      </c>
      <c r="B23" s="362" t="s">
        <v>310</v>
      </c>
      <c r="C23" s="374"/>
      <c r="D23" s="386"/>
      <c r="E23" s="428"/>
    </row>
    <row r="24" spans="1:5" s="49" customFormat="1" ht="12" hidden="1" customHeight="1">
      <c r="A24" s="348" t="s">
        <v>311</v>
      </c>
      <c r="B24" s="349" t="s">
        <v>385</v>
      </c>
      <c r="C24" s="351"/>
      <c r="D24" s="351"/>
      <c r="E24" s="421"/>
    </row>
    <row r="25" spans="1:5" s="49" customFormat="1" ht="12" hidden="1" customHeight="1">
      <c r="A25" s="348" t="s">
        <v>312</v>
      </c>
      <c r="B25" s="463" t="s">
        <v>386</v>
      </c>
      <c r="C25" s="350"/>
      <c r="D25" s="350"/>
      <c r="E25" s="415"/>
    </row>
    <row r="26" spans="1:5" s="49" customFormat="1" ht="12" hidden="1" customHeight="1">
      <c r="A26" s="358" t="s">
        <v>313</v>
      </c>
      <c r="B26" s="464" t="s">
        <v>387</v>
      </c>
      <c r="C26" s="373"/>
      <c r="D26" s="373"/>
      <c r="E26" s="422"/>
    </row>
    <row r="27" spans="1:5" s="49" customFormat="1" ht="12" hidden="1" customHeight="1">
      <c r="A27" s="396" t="s">
        <v>314</v>
      </c>
      <c r="B27" s="395" t="s">
        <v>388</v>
      </c>
      <c r="C27" s="166"/>
      <c r="D27" s="166"/>
      <c r="E27" s="85"/>
    </row>
    <row r="28" spans="1:5" s="49" customFormat="1" ht="60" hidden="1" customHeight="1">
      <c r="A28" s="397" t="s">
        <v>314</v>
      </c>
      <c r="B28" s="398" t="s">
        <v>440</v>
      </c>
      <c r="C28" s="399"/>
      <c r="D28" s="399"/>
      <c r="E28" s="419">
        <v>128054</v>
      </c>
    </row>
    <row r="29" spans="1:5" s="49" customFormat="1" ht="12" customHeight="1" thickBot="1">
      <c r="A29" s="364" t="s">
        <v>79</v>
      </c>
      <c r="B29" s="375" t="s">
        <v>395</v>
      </c>
      <c r="C29" s="366">
        <f>SUM(C31+C33+C39)</f>
        <v>0</v>
      </c>
      <c r="D29" s="366">
        <f>SUM(D31+D33+D39)</f>
        <v>0</v>
      </c>
      <c r="E29" s="417">
        <f>SUM(E31+E33+E39)</f>
        <v>0</v>
      </c>
    </row>
    <row r="30" spans="1:5" s="49" customFormat="1" ht="12" hidden="1" customHeight="1">
      <c r="A30" s="361" t="s">
        <v>315</v>
      </c>
      <c r="B30" s="362" t="s">
        <v>316</v>
      </c>
      <c r="C30" s="363">
        <f>SUM(C35+C32)</f>
        <v>0</v>
      </c>
      <c r="D30" s="363">
        <f>SUM(D35+D32)</f>
        <v>0</v>
      </c>
      <c r="E30" s="418">
        <f>SUM(E35+E32)</f>
        <v>0</v>
      </c>
    </row>
    <row r="31" spans="1:5" s="49" customFormat="1" ht="12" hidden="1" customHeight="1">
      <c r="A31" s="348" t="s">
        <v>317</v>
      </c>
      <c r="B31" s="349" t="s">
        <v>318</v>
      </c>
      <c r="C31" s="454">
        <f>SUM(C32)</f>
        <v>0</v>
      </c>
      <c r="D31" s="454">
        <f>SUM(D32)</f>
        <v>0</v>
      </c>
      <c r="E31" s="455">
        <f>SUM(E32)</f>
        <v>0</v>
      </c>
    </row>
    <row r="32" spans="1:5" s="49" customFormat="1" ht="12" hidden="1" customHeight="1">
      <c r="A32" s="376" t="s">
        <v>317</v>
      </c>
      <c r="B32" s="377" t="s">
        <v>389</v>
      </c>
      <c r="C32" s="378"/>
      <c r="D32" s="378"/>
      <c r="E32" s="424"/>
    </row>
    <row r="33" spans="1:5" s="49" customFormat="1" ht="12" hidden="1" customHeight="1">
      <c r="A33" s="348" t="s">
        <v>392</v>
      </c>
      <c r="B33" s="380" t="s">
        <v>393</v>
      </c>
      <c r="C33" s="454">
        <f>SUM(C37+C36+C34)</f>
        <v>0</v>
      </c>
      <c r="D33" s="454">
        <f>SUM(D37+D36+D34)</f>
        <v>0</v>
      </c>
      <c r="E33" s="455">
        <f>SUM(E37+E36+E34)</f>
        <v>0</v>
      </c>
    </row>
    <row r="34" spans="1:5" s="49" customFormat="1" ht="12" hidden="1" customHeight="1">
      <c r="A34" s="348" t="s">
        <v>319</v>
      </c>
      <c r="B34" s="381" t="s">
        <v>394</v>
      </c>
      <c r="C34" s="353">
        <f>SUM(C35)</f>
        <v>0</v>
      </c>
      <c r="D34" s="353">
        <f>SUM(D35)</f>
        <v>0</v>
      </c>
      <c r="E34" s="423">
        <f>SUM(E35)</f>
        <v>0</v>
      </c>
    </row>
    <row r="35" spans="1:5" s="49" customFormat="1" ht="12" hidden="1" customHeight="1">
      <c r="A35" s="376" t="s">
        <v>319</v>
      </c>
      <c r="B35" s="382" t="s">
        <v>390</v>
      </c>
      <c r="C35" s="378"/>
      <c r="D35" s="378"/>
      <c r="E35" s="424"/>
    </row>
    <row r="36" spans="1:5" s="49" customFormat="1" ht="12" hidden="1" customHeight="1">
      <c r="A36" s="348" t="s">
        <v>320</v>
      </c>
      <c r="B36" s="383" t="s">
        <v>321</v>
      </c>
      <c r="C36" s="351"/>
      <c r="D36" s="351"/>
      <c r="E36" s="421"/>
    </row>
    <row r="37" spans="1:5" s="49" customFormat="1" ht="12" hidden="1" customHeight="1">
      <c r="A37" s="348" t="s">
        <v>322</v>
      </c>
      <c r="B37" s="383" t="s">
        <v>323</v>
      </c>
      <c r="C37" s="355">
        <f>SUM(C38)</f>
        <v>0</v>
      </c>
      <c r="D37" s="355">
        <f>SUM(D38)</f>
        <v>0</v>
      </c>
      <c r="E37" s="434">
        <f>SUM(E38)</f>
        <v>0</v>
      </c>
    </row>
    <row r="38" spans="1:5" s="49" customFormat="1" ht="12" hidden="1" customHeight="1">
      <c r="A38" s="376" t="s">
        <v>322</v>
      </c>
      <c r="B38" s="384" t="s">
        <v>391</v>
      </c>
      <c r="C38" s="354"/>
      <c r="D38" s="354"/>
      <c r="E38" s="425"/>
    </row>
    <row r="39" spans="1:5" s="49" customFormat="1" ht="12" hidden="1" customHeight="1">
      <c r="A39" s="358" t="s">
        <v>324</v>
      </c>
      <c r="B39" s="359" t="s">
        <v>325</v>
      </c>
      <c r="C39" s="389"/>
      <c r="D39" s="389"/>
      <c r="E39" s="430"/>
    </row>
    <row r="40" spans="1:5" s="49" customFormat="1" ht="12" customHeight="1" thickBot="1">
      <c r="A40" s="364" t="s">
        <v>80</v>
      </c>
      <c r="B40" s="375" t="s">
        <v>396</v>
      </c>
      <c r="C40" s="472">
        <f>SUM(C41:C50)</f>
        <v>0</v>
      </c>
      <c r="D40" s="472">
        <f>SUM(D41:D50)</f>
        <v>2564</v>
      </c>
      <c r="E40" s="514">
        <f>SUM(E41:E50)</f>
        <v>2565</v>
      </c>
    </row>
    <row r="41" spans="1:5" s="49" customFormat="1" ht="12" customHeight="1">
      <c r="A41" s="361" t="s">
        <v>326</v>
      </c>
      <c r="B41" s="362" t="s">
        <v>327</v>
      </c>
      <c r="C41" s="386"/>
      <c r="D41" s="386"/>
      <c r="E41" s="428"/>
    </row>
    <row r="42" spans="1:5" s="49" customFormat="1" ht="12" customHeight="1">
      <c r="A42" s="348" t="s">
        <v>328</v>
      </c>
      <c r="B42" s="349" t="s">
        <v>329</v>
      </c>
      <c r="C42" s="353"/>
      <c r="D42" s="353"/>
      <c r="E42" s="423"/>
    </row>
    <row r="43" spans="1:5" s="49" customFormat="1" ht="12" customHeight="1">
      <c r="A43" s="348" t="s">
        <v>330</v>
      </c>
      <c r="B43" s="349" t="s">
        <v>331</v>
      </c>
      <c r="C43" s="353"/>
      <c r="D43" s="353"/>
      <c r="E43" s="423"/>
    </row>
    <row r="44" spans="1:5" s="49" customFormat="1" ht="12" customHeight="1">
      <c r="A44" s="348" t="s">
        <v>332</v>
      </c>
      <c r="B44" s="349" t="s">
        <v>333</v>
      </c>
      <c r="C44" s="354"/>
      <c r="D44" s="354"/>
      <c r="E44" s="425"/>
    </row>
    <row r="45" spans="1:5" s="48" customFormat="1" ht="12" customHeight="1">
      <c r="A45" s="348" t="s">
        <v>334</v>
      </c>
      <c r="B45" s="349" t="s">
        <v>335</v>
      </c>
      <c r="C45" s="353"/>
      <c r="D45" s="353"/>
      <c r="E45" s="423"/>
    </row>
    <row r="46" spans="1:5" s="49" customFormat="1" ht="12" customHeight="1">
      <c r="A46" s="348" t="s">
        <v>336</v>
      </c>
      <c r="B46" s="349" t="s">
        <v>337</v>
      </c>
      <c r="C46" s="353"/>
      <c r="D46" s="353"/>
      <c r="E46" s="423"/>
    </row>
    <row r="47" spans="1:5" s="49" customFormat="1" ht="12" customHeight="1">
      <c r="A47" s="348" t="s">
        <v>338</v>
      </c>
      <c r="B47" s="349" t="s">
        <v>339</v>
      </c>
      <c r="C47" s="353"/>
      <c r="D47" s="353"/>
      <c r="E47" s="423"/>
    </row>
    <row r="48" spans="1:5" s="49" customFormat="1" ht="12" customHeight="1">
      <c r="A48" s="348" t="s">
        <v>340</v>
      </c>
      <c r="B48" s="349" t="s">
        <v>341</v>
      </c>
      <c r="C48" s="353"/>
      <c r="D48" s="353"/>
      <c r="E48" s="423"/>
    </row>
    <row r="49" spans="1:5" s="49" customFormat="1" ht="12" customHeight="1">
      <c r="A49" s="348" t="s">
        <v>342</v>
      </c>
      <c r="B49" s="349" t="s">
        <v>343</v>
      </c>
      <c r="C49" s="353"/>
      <c r="D49" s="353"/>
      <c r="E49" s="423"/>
    </row>
    <row r="50" spans="1:5" s="49" customFormat="1" ht="12" customHeight="1" thickBot="1">
      <c r="A50" s="358" t="s">
        <v>575</v>
      </c>
      <c r="B50" s="359" t="s">
        <v>345</v>
      </c>
      <c r="C50" s="373"/>
      <c r="D50" s="373">
        <v>2564</v>
      </c>
      <c r="E50" s="422">
        <v>2565</v>
      </c>
    </row>
    <row r="51" spans="1:5" s="49" customFormat="1" ht="12" customHeight="1" thickBot="1">
      <c r="A51" s="364" t="s">
        <v>81</v>
      </c>
      <c r="B51" s="375" t="s">
        <v>397</v>
      </c>
      <c r="C51" s="366">
        <f>SUM(C52:C56)</f>
        <v>0</v>
      </c>
      <c r="D51" s="366">
        <f>SUM(D52:D56)</f>
        <v>0</v>
      </c>
      <c r="E51" s="417">
        <f>SUM(E52:E56)</f>
        <v>0</v>
      </c>
    </row>
    <row r="52" spans="1:5" s="49" customFormat="1" ht="12" hidden="1" customHeight="1">
      <c r="A52" s="361" t="s">
        <v>347</v>
      </c>
      <c r="B52" s="362" t="s">
        <v>348</v>
      </c>
      <c r="C52" s="388"/>
      <c r="D52" s="388"/>
      <c r="E52" s="429"/>
    </row>
    <row r="53" spans="1:5" s="48" customFormat="1" ht="12" hidden="1" customHeight="1">
      <c r="A53" s="348" t="s">
        <v>349</v>
      </c>
      <c r="B53" s="349" t="s">
        <v>350</v>
      </c>
      <c r="C53" s="353"/>
      <c r="D53" s="353"/>
      <c r="E53" s="423"/>
    </row>
    <row r="54" spans="1:5" s="48" customFormat="1" ht="12" hidden="1" customHeight="1">
      <c r="A54" s="348" t="s">
        <v>351</v>
      </c>
      <c r="B54" s="349" t="s">
        <v>352</v>
      </c>
      <c r="C54" s="353"/>
      <c r="D54" s="353"/>
      <c r="E54" s="423"/>
    </row>
    <row r="55" spans="1:5" s="48" customFormat="1" ht="12" hidden="1" customHeight="1">
      <c r="A55" s="348" t="s">
        <v>353</v>
      </c>
      <c r="B55" s="349" t="s">
        <v>354</v>
      </c>
      <c r="C55" s="353"/>
      <c r="D55" s="353"/>
      <c r="E55" s="423"/>
    </row>
    <row r="56" spans="1:5" s="48" customFormat="1" ht="12" hidden="1" customHeight="1">
      <c r="A56" s="358" t="s">
        <v>355</v>
      </c>
      <c r="B56" s="359" t="s">
        <v>356</v>
      </c>
      <c r="C56" s="389"/>
      <c r="D56" s="389"/>
      <c r="E56" s="430"/>
    </row>
    <row r="57" spans="1:5" s="49" customFormat="1" ht="12" customHeight="1" thickBot="1">
      <c r="A57" s="364" t="s">
        <v>82</v>
      </c>
      <c r="B57" s="375" t="s">
        <v>403</v>
      </c>
      <c r="C57" s="391">
        <f>SUM(C58:C60)</f>
        <v>0</v>
      </c>
      <c r="D57" s="479"/>
      <c r="E57" s="480"/>
    </row>
    <row r="58" spans="1:5" s="49" customFormat="1" ht="11.25" hidden="1" customHeight="1">
      <c r="A58" s="361" t="s">
        <v>357</v>
      </c>
      <c r="B58" s="362" t="s">
        <v>398</v>
      </c>
      <c r="C58" s="390"/>
      <c r="D58" s="390"/>
      <c r="E58" s="432"/>
    </row>
    <row r="59" spans="1:5" ht="10.5" hidden="1" customHeight="1">
      <c r="A59" s="348" t="s">
        <v>400</v>
      </c>
      <c r="B59" s="349" t="s">
        <v>399</v>
      </c>
      <c r="C59" s="354"/>
      <c r="D59" s="354"/>
      <c r="E59" s="425"/>
    </row>
    <row r="60" spans="1:5" s="38" customFormat="1" ht="13.5" hidden="1" customHeight="1">
      <c r="A60" s="348" t="s">
        <v>401</v>
      </c>
      <c r="B60" s="349" t="s">
        <v>358</v>
      </c>
      <c r="C60" s="353"/>
      <c r="D60" s="353"/>
      <c r="E60" s="423"/>
    </row>
    <row r="61" spans="1:5" s="50" customFormat="1" ht="60" hidden="1" customHeight="1">
      <c r="A61" s="392" t="s">
        <v>401</v>
      </c>
      <c r="B61" s="393" t="s">
        <v>402</v>
      </c>
      <c r="C61" s="394"/>
      <c r="D61" s="394"/>
      <c r="E61" s="433"/>
    </row>
    <row r="62" spans="1:5" ht="12" customHeight="1" thickBot="1">
      <c r="A62" s="364" t="s">
        <v>83</v>
      </c>
      <c r="B62" s="365" t="s">
        <v>409</v>
      </c>
      <c r="C62" s="387">
        <f>SUM(C63:C65)</f>
        <v>0</v>
      </c>
      <c r="D62" s="387">
        <f>SUM(D63:D65)</f>
        <v>0</v>
      </c>
      <c r="E62" s="427">
        <f>SUM(E63:E65)</f>
        <v>0</v>
      </c>
    </row>
    <row r="63" spans="1:5" ht="60" hidden="1" customHeight="1">
      <c r="A63" s="361" t="s">
        <v>359</v>
      </c>
      <c r="B63" s="362" t="s">
        <v>404</v>
      </c>
      <c r="C63" s="386"/>
      <c r="D63" s="386"/>
      <c r="E63" s="428"/>
    </row>
    <row r="64" spans="1:5" ht="60" hidden="1" customHeight="1">
      <c r="A64" s="348" t="s">
        <v>406</v>
      </c>
      <c r="B64" s="349" t="s">
        <v>405</v>
      </c>
      <c r="C64" s="353"/>
      <c r="D64" s="353"/>
      <c r="E64" s="423"/>
    </row>
    <row r="65" spans="1:5" ht="60" hidden="1" customHeight="1">
      <c r="A65" s="348" t="s">
        <v>407</v>
      </c>
      <c r="B65" s="349" t="s">
        <v>360</v>
      </c>
      <c r="C65" s="354"/>
      <c r="D65" s="354"/>
      <c r="E65" s="425"/>
    </row>
    <row r="66" spans="1:5" ht="60" hidden="1" customHeight="1">
      <c r="A66" s="392" t="s">
        <v>407</v>
      </c>
      <c r="B66" s="393" t="s">
        <v>408</v>
      </c>
      <c r="C66" s="394"/>
      <c r="D66" s="394"/>
      <c r="E66" s="433"/>
    </row>
    <row r="67" spans="1:5" ht="12" customHeight="1" thickBot="1">
      <c r="A67" s="364" t="s">
        <v>103</v>
      </c>
      <c r="B67" s="375" t="s">
        <v>410</v>
      </c>
      <c r="C67" s="472">
        <f>SUM(C8+C15+C22+C29+C40+C51+C57+C62)</f>
        <v>0</v>
      </c>
      <c r="D67" s="472">
        <f>SUM(D8+D15+D22+D29+D40+D51+D57+D62)</f>
        <v>2564</v>
      </c>
      <c r="E67" s="486">
        <f>SUM(E8+E15+E22+E29+E40+E51+E57+E62)</f>
        <v>2565</v>
      </c>
    </row>
    <row r="68" spans="1:5" ht="12" hidden="1" customHeight="1">
      <c r="A68" s="401" t="s">
        <v>412</v>
      </c>
      <c r="B68" s="400" t="s">
        <v>361</v>
      </c>
      <c r="C68" s="374">
        <f>SUM(C69:C71)</f>
        <v>0</v>
      </c>
      <c r="D68" s="386">
        <f>SUM(D69:D71)</f>
        <v>0</v>
      </c>
      <c r="E68" s="428">
        <f>SUM(E69:E71)</f>
        <v>0</v>
      </c>
    </row>
    <row r="69" spans="1:5" ht="12" hidden="1" customHeight="1">
      <c r="A69" s="348" t="s">
        <v>362</v>
      </c>
      <c r="B69" s="349" t="s">
        <v>363</v>
      </c>
      <c r="C69" s="353"/>
      <c r="D69" s="353"/>
      <c r="E69" s="423"/>
    </row>
    <row r="70" spans="1:5" ht="12" hidden="1" customHeight="1">
      <c r="A70" s="348" t="s">
        <v>364</v>
      </c>
      <c r="B70" s="349" t="s">
        <v>365</v>
      </c>
      <c r="C70" s="353"/>
      <c r="D70" s="353"/>
      <c r="E70" s="423"/>
    </row>
    <row r="71" spans="1:5" ht="12" hidden="1" customHeight="1">
      <c r="A71" s="348" t="s">
        <v>366</v>
      </c>
      <c r="B71" s="356" t="s">
        <v>367</v>
      </c>
      <c r="C71" s="355"/>
      <c r="D71" s="355"/>
      <c r="E71" s="434"/>
    </row>
    <row r="72" spans="1:5" ht="12" hidden="1" customHeight="1">
      <c r="A72" s="401" t="s">
        <v>413</v>
      </c>
      <c r="B72" s="352" t="s">
        <v>368</v>
      </c>
      <c r="C72" s="357"/>
      <c r="D72" s="357"/>
      <c r="E72" s="435"/>
    </row>
    <row r="73" spans="1:5" ht="12" hidden="1" customHeight="1">
      <c r="A73" s="401" t="s">
        <v>414</v>
      </c>
      <c r="B73" s="352" t="s">
        <v>369</v>
      </c>
      <c r="C73" s="357">
        <f>SUM(C74:C75)</f>
        <v>0</v>
      </c>
      <c r="D73" s="357">
        <f>SUM(D74:D75)</f>
        <v>0</v>
      </c>
      <c r="E73" s="435">
        <f>SUM(E74:E75)</f>
        <v>0</v>
      </c>
    </row>
    <row r="74" spans="1:5" ht="12" hidden="1" customHeight="1">
      <c r="A74" s="348" t="s">
        <v>370</v>
      </c>
      <c r="B74" s="349" t="s">
        <v>371</v>
      </c>
      <c r="C74" s="357"/>
      <c r="D74" s="456"/>
      <c r="E74" s="457"/>
    </row>
    <row r="75" spans="1:5" ht="12" hidden="1" customHeight="1">
      <c r="A75" s="348" t="s">
        <v>372</v>
      </c>
      <c r="B75" s="349" t="s">
        <v>373</v>
      </c>
      <c r="C75" s="357"/>
      <c r="D75" s="456"/>
      <c r="E75" s="457"/>
    </row>
    <row r="76" spans="1:5" s="50" customFormat="1" ht="12" hidden="1" customHeight="1">
      <c r="A76" s="459" t="s">
        <v>472</v>
      </c>
      <c r="B76" s="460" t="s">
        <v>473</v>
      </c>
      <c r="C76" s="458"/>
      <c r="D76" s="458"/>
      <c r="E76" s="461"/>
    </row>
    <row r="77" spans="1:5" ht="12" customHeight="1">
      <c r="A77" s="401" t="s">
        <v>414</v>
      </c>
      <c r="B77" s="352" t="s">
        <v>369</v>
      </c>
      <c r="C77" s="357">
        <f>SUM(C78:C79)</f>
        <v>75000</v>
      </c>
      <c r="D77" s="357">
        <f>SUM(D78:D79)</f>
        <v>76036</v>
      </c>
      <c r="E77" s="435">
        <f>SUM(E78:E79)</f>
        <v>76036</v>
      </c>
    </row>
    <row r="78" spans="1:5" ht="12" customHeight="1">
      <c r="A78" s="348" t="s">
        <v>370</v>
      </c>
      <c r="B78" s="349" t="s">
        <v>371</v>
      </c>
      <c r="C78" s="456">
        <v>75000</v>
      </c>
      <c r="D78" s="456">
        <v>76036</v>
      </c>
      <c r="E78" s="457">
        <v>76036</v>
      </c>
    </row>
    <row r="79" spans="1:5" ht="12" customHeight="1">
      <c r="A79" s="348" t="s">
        <v>372</v>
      </c>
      <c r="B79" s="349" t="s">
        <v>373</v>
      </c>
      <c r="C79" s="357"/>
      <c r="D79" s="456"/>
      <c r="E79" s="457"/>
    </row>
    <row r="80" spans="1:5" s="50" customFormat="1" ht="12" customHeight="1" thickBot="1">
      <c r="A80" s="459" t="s">
        <v>472</v>
      </c>
      <c r="B80" s="460" t="s">
        <v>473</v>
      </c>
      <c r="C80" s="458"/>
      <c r="D80" s="458"/>
      <c r="E80" s="461"/>
    </row>
    <row r="81" spans="1:5" s="50" customFormat="1" ht="12" customHeight="1" thickBot="1">
      <c r="A81" s="473" t="s">
        <v>526</v>
      </c>
      <c r="B81" s="474" t="s">
        <v>527</v>
      </c>
      <c r="C81" s="408">
        <v>19796282</v>
      </c>
      <c r="D81" s="171">
        <v>19461000</v>
      </c>
      <c r="E81" s="92">
        <v>17960941</v>
      </c>
    </row>
    <row r="82" spans="1:5" ht="12" customHeight="1" thickBot="1">
      <c r="A82" s="404" t="s">
        <v>415</v>
      </c>
      <c r="B82" s="405" t="s">
        <v>416</v>
      </c>
      <c r="C82" s="489">
        <f>SUM(C77+C80+C81)</f>
        <v>19871282</v>
      </c>
      <c r="D82" s="491">
        <f>SUM(D77+D80+D81)</f>
        <v>19537036</v>
      </c>
      <c r="E82" s="490">
        <f>SUM(E77+E80+E81)</f>
        <v>18036977</v>
      </c>
    </row>
    <row r="83" spans="1:5" ht="12" customHeight="1" thickBot="1">
      <c r="A83" s="404" t="s">
        <v>432</v>
      </c>
      <c r="B83" s="405" t="s">
        <v>417</v>
      </c>
      <c r="C83" s="489"/>
      <c r="D83" s="491"/>
      <c r="E83" s="490"/>
    </row>
    <row r="84" spans="1:5" ht="12" customHeight="1" thickBot="1">
      <c r="A84" s="404" t="s">
        <v>433</v>
      </c>
      <c r="B84" s="405" t="s">
        <v>418</v>
      </c>
      <c r="C84" s="489"/>
      <c r="D84" s="491"/>
      <c r="E84" s="490"/>
    </row>
    <row r="85" spans="1:5" ht="12" customHeight="1" thickBot="1">
      <c r="A85" s="404" t="s">
        <v>84</v>
      </c>
      <c r="B85" s="438" t="s">
        <v>411</v>
      </c>
      <c r="C85" s="489">
        <f>SUM(C82:C84)</f>
        <v>19871282</v>
      </c>
      <c r="D85" s="491">
        <f>SUM(D82:D84)</f>
        <v>19537036</v>
      </c>
      <c r="E85" s="490">
        <f>SUM(E82:E84)</f>
        <v>18036977</v>
      </c>
    </row>
    <row r="86" spans="1:5" ht="24.75" customHeight="1" thickBot="1">
      <c r="A86" s="404" t="s">
        <v>85</v>
      </c>
      <c r="B86" s="412" t="s">
        <v>434</v>
      </c>
      <c r="C86" s="475">
        <f>SUM(C67+C85)</f>
        <v>19871282</v>
      </c>
      <c r="D86" s="475">
        <f>SUM(D67+D85)</f>
        <v>19539600</v>
      </c>
      <c r="E86" s="476">
        <f>SUM(E67+E85)</f>
        <v>18039542</v>
      </c>
    </row>
    <row r="87" spans="1:5">
      <c r="A87" s="150"/>
      <c r="B87" s="150"/>
      <c r="C87" s="151"/>
      <c r="D87" s="151"/>
      <c r="E87" s="151"/>
    </row>
    <row r="88" spans="1:5" ht="13.5" thickBot="1">
      <c r="A88" s="150"/>
      <c r="B88" s="150"/>
      <c r="C88" s="151"/>
      <c r="D88" s="151"/>
      <c r="E88" s="151"/>
    </row>
    <row r="89" spans="1:5" s="22" customFormat="1" ht="38.1" customHeight="1" thickBot="1">
      <c r="A89" s="467"/>
      <c r="B89" s="468" t="s">
        <v>91</v>
      </c>
      <c r="C89" s="469" t="s">
        <v>73</v>
      </c>
      <c r="D89" s="469" t="s">
        <v>74</v>
      </c>
      <c r="E89" s="470" t="s">
        <v>75</v>
      </c>
    </row>
    <row r="90" spans="1:5" s="23" customFormat="1" ht="12" customHeight="1" thickBot="1">
      <c r="A90" s="19">
        <v>1</v>
      </c>
      <c r="B90" s="20">
        <v>2</v>
      </c>
      <c r="C90" s="20">
        <v>3</v>
      </c>
      <c r="D90" s="20">
        <v>4</v>
      </c>
      <c r="E90" s="21">
        <v>5</v>
      </c>
    </row>
    <row r="91" spans="1:5" s="22" customFormat="1" ht="12" customHeight="1" thickBot="1">
      <c r="A91" s="14" t="s">
        <v>76</v>
      </c>
      <c r="B91" s="18" t="s">
        <v>290</v>
      </c>
      <c r="C91" s="164">
        <f>+C92+C93+C94+C95+C96</f>
        <v>20115182</v>
      </c>
      <c r="D91" s="164">
        <f>+D92+D93+D94+D95+D96</f>
        <v>19783500</v>
      </c>
      <c r="E91" s="82">
        <f>+E92+E93+E94+E95+E96</f>
        <v>18028210</v>
      </c>
    </row>
    <row r="92" spans="1:5" s="22" customFormat="1" ht="12" customHeight="1">
      <c r="A92" s="11" t="s">
        <v>242</v>
      </c>
      <c r="B92" s="6" t="s">
        <v>92</v>
      </c>
      <c r="C92" s="167">
        <v>13692495</v>
      </c>
      <c r="D92" s="167">
        <v>13444495</v>
      </c>
      <c r="E92" s="84">
        <v>12740347</v>
      </c>
    </row>
    <row r="93" spans="1:5" s="22" customFormat="1" ht="12" customHeight="1">
      <c r="A93" s="9" t="s">
        <v>243</v>
      </c>
      <c r="B93" s="5" t="s">
        <v>93</v>
      </c>
      <c r="C93" s="166">
        <v>2396187</v>
      </c>
      <c r="D93" s="166">
        <v>2396187</v>
      </c>
      <c r="E93" s="85">
        <v>2109968</v>
      </c>
    </row>
    <row r="94" spans="1:5" s="22" customFormat="1" ht="12" customHeight="1">
      <c r="A94" s="9" t="s">
        <v>244</v>
      </c>
      <c r="B94" s="5" t="s">
        <v>94</v>
      </c>
      <c r="C94" s="169">
        <v>4026500</v>
      </c>
      <c r="D94" s="169">
        <v>3942818</v>
      </c>
      <c r="E94" s="87">
        <v>3177895</v>
      </c>
    </row>
    <row r="95" spans="1:5" s="22" customFormat="1" ht="12" customHeight="1">
      <c r="A95" s="9" t="s">
        <v>245</v>
      </c>
      <c r="B95" s="7" t="s">
        <v>95</v>
      </c>
      <c r="C95" s="169"/>
      <c r="D95" s="169"/>
      <c r="E95" s="87"/>
    </row>
    <row r="96" spans="1:5" s="22" customFormat="1" ht="12" customHeight="1" thickBot="1">
      <c r="A96" s="9" t="s">
        <v>246</v>
      </c>
      <c r="B96" s="12" t="s">
        <v>96</v>
      </c>
      <c r="C96" s="169"/>
      <c r="D96" s="169"/>
      <c r="E96" s="87"/>
    </row>
    <row r="97" spans="1:5" s="327" customFormat="1" ht="12" hidden="1" customHeight="1">
      <c r="A97" s="325" t="s">
        <v>253</v>
      </c>
      <c r="B97" s="326" t="s">
        <v>247</v>
      </c>
      <c r="C97" s="317"/>
      <c r="D97" s="317"/>
      <c r="E97" s="318"/>
    </row>
    <row r="98" spans="1:5" s="327" customFormat="1" ht="12" hidden="1" customHeight="1">
      <c r="A98" s="325" t="s">
        <v>254</v>
      </c>
      <c r="B98" s="328" t="s">
        <v>248</v>
      </c>
      <c r="C98" s="317"/>
      <c r="D98" s="317"/>
      <c r="E98" s="318"/>
    </row>
    <row r="99" spans="1:5" s="327" customFormat="1" ht="12" hidden="1" customHeight="1">
      <c r="A99" s="325" t="s">
        <v>255</v>
      </c>
      <c r="B99" s="328" t="s">
        <v>249</v>
      </c>
      <c r="C99" s="317"/>
      <c r="D99" s="317"/>
      <c r="E99" s="318"/>
    </row>
    <row r="100" spans="1:5" s="327" customFormat="1" ht="12" hidden="1" customHeight="1">
      <c r="A100" s="325" t="s">
        <v>256</v>
      </c>
      <c r="B100" s="326" t="s">
        <v>250</v>
      </c>
      <c r="C100" s="317"/>
      <c r="D100" s="317"/>
      <c r="E100" s="318"/>
    </row>
    <row r="101" spans="1:5" s="327" customFormat="1" ht="12" hidden="1" customHeight="1">
      <c r="A101" s="329" t="s">
        <v>257</v>
      </c>
      <c r="B101" s="330" t="s">
        <v>251</v>
      </c>
      <c r="C101" s="317"/>
      <c r="D101" s="317"/>
      <c r="E101" s="318"/>
    </row>
    <row r="102" spans="1:5" s="327" customFormat="1" ht="12" hidden="1" customHeight="1">
      <c r="A102" s="325" t="s">
        <v>258</v>
      </c>
      <c r="B102" s="330" t="s">
        <v>252</v>
      </c>
      <c r="C102" s="317"/>
      <c r="D102" s="317"/>
      <c r="E102" s="318"/>
    </row>
    <row r="103" spans="1:5" s="327" customFormat="1" ht="12" hidden="1" customHeight="1">
      <c r="A103" s="331" t="s">
        <v>259</v>
      </c>
      <c r="B103" s="328" t="s">
        <v>265</v>
      </c>
      <c r="C103" s="317"/>
      <c r="D103" s="317"/>
      <c r="E103" s="318"/>
    </row>
    <row r="104" spans="1:5" s="327" customFormat="1" ht="12" hidden="1" customHeight="1">
      <c r="A104" s="331" t="s">
        <v>260</v>
      </c>
      <c r="B104" s="326" t="s">
        <v>266</v>
      </c>
      <c r="C104" s="317"/>
      <c r="D104" s="317"/>
      <c r="E104" s="318"/>
    </row>
    <row r="105" spans="1:5" s="327" customFormat="1" ht="12" hidden="1" customHeight="1">
      <c r="A105" s="331" t="s">
        <v>261</v>
      </c>
      <c r="B105" s="330" t="s">
        <v>267</v>
      </c>
      <c r="C105" s="317"/>
      <c r="D105" s="317"/>
      <c r="E105" s="318"/>
    </row>
    <row r="106" spans="1:5" s="327" customFormat="1" ht="12" hidden="1" customHeight="1">
      <c r="A106" s="331" t="s">
        <v>262</v>
      </c>
      <c r="B106" s="330" t="s">
        <v>268</v>
      </c>
      <c r="C106" s="317"/>
      <c r="D106" s="317"/>
      <c r="E106" s="318"/>
    </row>
    <row r="107" spans="1:5" s="327" customFormat="1" ht="12" hidden="1" customHeight="1">
      <c r="A107" s="331" t="s">
        <v>263</v>
      </c>
      <c r="B107" s="330" t="s">
        <v>269</v>
      </c>
      <c r="C107" s="317"/>
      <c r="D107" s="317"/>
      <c r="E107" s="318"/>
    </row>
    <row r="108" spans="1:5" s="327" customFormat="1" ht="12" hidden="1" customHeight="1">
      <c r="A108" s="332" t="s">
        <v>264</v>
      </c>
      <c r="B108" s="333" t="s">
        <v>270</v>
      </c>
      <c r="C108" s="319"/>
      <c r="D108" s="319"/>
      <c r="E108" s="320"/>
    </row>
    <row r="109" spans="1:5" s="22" customFormat="1" ht="12" customHeight="1" thickBot="1">
      <c r="A109" s="13" t="s">
        <v>77</v>
      </c>
      <c r="B109" s="17" t="s">
        <v>291</v>
      </c>
      <c r="C109" s="165">
        <f>+C110+C111+C112</f>
        <v>63500</v>
      </c>
      <c r="D109" s="165">
        <f>+D110+D111+D112</f>
        <v>63500</v>
      </c>
      <c r="E109" s="83">
        <f>+E110+E111+E112</f>
        <v>22990</v>
      </c>
    </row>
    <row r="110" spans="1:5" s="22" customFormat="1" ht="12" customHeight="1">
      <c r="A110" s="10" t="s">
        <v>271</v>
      </c>
      <c r="B110" s="5" t="s">
        <v>97</v>
      </c>
      <c r="C110" s="168">
        <v>63500</v>
      </c>
      <c r="D110" s="168">
        <v>63500</v>
      </c>
      <c r="E110" s="86">
        <v>22990</v>
      </c>
    </row>
    <row r="111" spans="1:5" s="22" customFormat="1" ht="12" customHeight="1">
      <c r="A111" s="10" t="s">
        <v>272</v>
      </c>
      <c r="B111" s="8" t="s">
        <v>98</v>
      </c>
      <c r="C111" s="166"/>
      <c r="D111" s="166"/>
      <c r="E111" s="85"/>
    </row>
    <row r="112" spans="1:5" s="22" customFormat="1" ht="12" customHeight="1" thickBot="1">
      <c r="A112" s="10" t="s">
        <v>273</v>
      </c>
      <c r="B112" s="324" t="s">
        <v>274</v>
      </c>
      <c r="C112" s="166">
        <f>SUM(C113:C120)</f>
        <v>0</v>
      </c>
      <c r="D112" s="166">
        <f>SUM(D113:D120)</f>
        <v>0</v>
      </c>
      <c r="E112" s="85">
        <f>SUM(E113:E120)</f>
        <v>0</v>
      </c>
    </row>
    <row r="113" spans="1:5" s="327" customFormat="1" ht="60" hidden="1" customHeight="1">
      <c r="A113" s="334" t="s">
        <v>275</v>
      </c>
      <c r="B113" s="73" t="s">
        <v>289</v>
      </c>
      <c r="C113" s="315"/>
      <c r="D113" s="315"/>
      <c r="E113" s="316"/>
    </row>
    <row r="114" spans="1:5" s="327" customFormat="1" ht="60" hidden="1" customHeight="1">
      <c r="A114" s="334" t="s">
        <v>276</v>
      </c>
      <c r="B114" s="335" t="s">
        <v>283</v>
      </c>
      <c r="C114" s="315"/>
      <c r="D114" s="315"/>
      <c r="E114" s="316"/>
    </row>
    <row r="115" spans="1:5" s="327" customFormat="1" ht="16.5" hidden="1" thickBot="1">
      <c r="A115" s="334" t="s">
        <v>277</v>
      </c>
      <c r="B115" s="336" t="s">
        <v>284</v>
      </c>
      <c r="C115" s="315"/>
      <c r="D115" s="315"/>
      <c r="E115" s="316"/>
    </row>
    <row r="116" spans="1:5" s="327" customFormat="1" ht="60" hidden="1" customHeight="1">
      <c r="A116" s="334" t="s">
        <v>278</v>
      </c>
      <c r="B116" s="336" t="s">
        <v>285</v>
      </c>
      <c r="C116" s="337"/>
      <c r="D116" s="337"/>
      <c r="E116" s="338"/>
    </row>
    <row r="117" spans="1:5" s="327" customFormat="1" ht="60" hidden="1" customHeight="1">
      <c r="A117" s="334" t="s">
        <v>279</v>
      </c>
      <c r="B117" s="336" t="s">
        <v>286</v>
      </c>
      <c r="C117" s="337"/>
      <c r="D117" s="337"/>
      <c r="E117" s="338"/>
    </row>
    <row r="118" spans="1:5" s="327" customFormat="1" ht="60" hidden="1" customHeight="1">
      <c r="A118" s="334" t="s">
        <v>280</v>
      </c>
      <c r="B118" s="336" t="s">
        <v>287</v>
      </c>
      <c r="C118" s="337"/>
      <c r="D118" s="337"/>
      <c r="E118" s="338"/>
    </row>
    <row r="119" spans="1:5" s="327" customFormat="1" ht="60" hidden="1" customHeight="1">
      <c r="A119" s="339" t="s">
        <v>281</v>
      </c>
      <c r="B119" s="336" t="s">
        <v>100</v>
      </c>
      <c r="C119" s="340"/>
      <c r="D119" s="340"/>
      <c r="E119" s="341"/>
    </row>
    <row r="120" spans="1:5" s="327" customFormat="1" ht="60" hidden="1" customHeight="1">
      <c r="A120" s="342" t="s">
        <v>282</v>
      </c>
      <c r="B120" s="343" t="s">
        <v>288</v>
      </c>
      <c r="C120" s="340"/>
      <c r="D120" s="340"/>
      <c r="E120" s="341"/>
    </row>
    <row r="121" spans="1:5" s="22" customFormat="1" ht="12" customHeight="1" thickBot="1">
      <c r="A121" s="13" t="s">
        <v>78</v>
      </c>
      <c r="B121" s="344" t="s">
        <v>292</v>
      </c>
      <c r="C121" s="164">
        <f>+C91+C109</f>
        <v>20178682</v>
      </c>
      <c r="D121" s="164">
        <f>+D91+D109</f>
        <v>19847000</v>
      </c>
      <c r="E121" s="82">
        <f>+E91+E109</f>
        <v>18051200</v>
      </c>
    </row>
    <row r="122" spans="1:5" s="22" customFormat="1" ht="12" hidden="1" customHeight="1">
      <c r="A122" s="76" t="s">
        <v>419</v>
      </c>
      <c r="B122" s="410" t="s">
        <v>420</v>
      </c>
      <c r="C122" s="165">
        <f>SUM(C123:C125)</f>
        <v>0</v>
      </c>
      <c r="D122" s="165">
        <f>SUM(D123:D125)</f>
        <v>0</v>
      </c>
      <c r="E122" s="83">
        <f>SUM(E123:E125)</f>
        <v>0</v>
      </c>
    </row>
    <row r="123" spans="1:5" s="22" customFormat="1" ht="12" hidden="1" customHeight="1">
      <c r="A123" s="77" t="s">
        <v>421</v>
      </c>
      <c r="B123" s="78" t="s">
        <v>424</v>
      </c>
      <c r="C123" s="166"/>
      <c r="D123" s="166"/>
      <c r="E123" s="85"/>
    </row>
    <row r="124" spans="1:5" s="22" customFormat="1" ht="12" hidden="1" customHeight="1">
      <c r="A124" s="75" t="s">
        <v>422</v>
      </c>
      <c r="B124" s="72" t="s">
        <v>470</v>
      </c>
      <c r="C124" s="166"/>
      <c r="D124" s="166"/>
      <c r="E124" s="85"/>
    </row>
    <row r="125" spans="1:5" s="22" customFormat="1" ht="12" hidden="1" customHeight="1">
      <c r="A125" s="79" t="s">
        <v>423</v>
      </c>
      <c r="B125" s="80" t="s">
        <v>471</v>
      </c>
      <c r="C125" s="169"/>
      <c r="D125" s="169"/>
      <c r="E125" s="87"/>
    </row>
    <row r="126" spans="1:5" s="22" customFormat="1" ht="12" hidden="1" customHeight="1">
      <c r="A126" s="76" t="s">
        <v>427</v>
      </c>
      <c r="B126" s="410" t="s">
        <v>428</v>
      </c>
      <c r="C126" s="172"/>
      <c r="D126" s="172"/>
      <c r="E126" s="173"/>
    </row>
    <row r="127" spans="1:5" s="22" customFormat="1" ht="12" customHeight="1" thickBot="1">
      <c r="A127" s="411" t="s">
        <v>436</v>
      </c>
      <c r="B127" s="410" t="s">
        <v>435</v>
      </c>
      <c r="C127" s="172">
        <f>SUM(C122+C126)</f>
        <v>0</v>
      </c>
      <c r="D127" s="172">
        <f>SUM(D122+D126)</f>
        <v>0</v>
      </c>
      <c r="E127" s="173">
        <f>SUM(E122+E126)</f>
        <v>0</v>
      </c>
    </row>
    <row r="128" spans="1:5" s="22" customFormat="1" ht="12" customHeight="1" thickBot="1">
      <c r="A128" s="411" t="s">
        <v>437</v>
      </c>
      <c r="B128" s="410" t="s">
        <v>429</v>
      </c>
      <c r="C128" s="172"/>
      <c r="D128" s="172"/>
      <c r="E128" s="173"/>
    </row>
    <row r="129" spans="1:5" s="22" customFormat="1" ht="12" customHeight="1" thickBot="1">
      <c r="A129" s="411" t="s">
        <v>438</v>
      </c>
      <c r="B129" s="410" t="s">
        <v>430</v>
      </c>
      <c r="C129" s="172"/>
      <c r="D129" s="172"/>
      <c r="E129" s="173"/>
    </row>
    <row r="130" spans="1:5" s="22" customFormat="1" ht="12" customHeight="1" thickBot="1">
      <c r="A130" s="74" t="s">
        <v>101</v>
      </c>
      <c r="B130" s="144" t="s">
        <v>431</v>
      </c>
      <c r="C130" s="174">
        <f>SUM(C127:C129)</f>
        <v>0</v>
      </c>
      <c r="D130" s="174">
        <f>SUM(D127:D129)</f>
        <v>0</v>
      </c>
      <c r="E130" s="89">
        <f>SUM(E127:E129)</f>
        <v>0</v>
      </c>
    </row>
    <row r="131" spans="1:5" s="1" customFormat="1" ht="28.5" customHeight="1" thickBot="1">
      <c r="A131" s="81" t="s">
        <v>80</v>
      </c>
      <c r="B131" s="145" t="s">
        <v>439</v>
      </c>
      <c r="C131" s="477">
        <f>SUM(C121+C130)</f>
        <v>20178682</v>
      </c>
      <c r="D131" s="477">
        <f>SUM(D121+D130)</f>
        <v>19847000</v>
      </c>
      <c r="E131" s="478">
        <f>SUM(E121+E130)</f>
        <v>18051200</v>
      </c>
    </row>
  </sheetData>
  <mergeCells count="2">
    <mergeCell ref="B2:D2"/>
    <mergeCell ref="B3:D3"/>
  </mergeCells>
  <phoneticPr fontId="25" type="noConversion"/>
  <pageMargins left="0.7" right="0.7" top="0.75" bottom="0.75" header="0.3" footer="0.3"/>
  <pageSetup paperSize="9" scale="8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16">
    <tabColor rgb="FF00B050"/>
  </sheetPr>
  <dimension ref="A1:F131"/>
  <sheetViews>
    <sheetView view="pageLayout" workbookViewId="0">
      <selection activeCell="B6" sqref="B6"/>
    </sheetView>
  </sheetViews>
  <sheetFormatPr defaultRowHeight="12.75"/>
  <cols>
    <col min="1" max="1" width="9.6640625" style="3" customWidth="1"/>
    <col min="2" max="2" width="61.33203125" style="4" customWidth="1"/>
    <col min="3" max="3" width="11.83203125" style="4" customWidth="1"/>
    <col min="4" max="4" width="12.6640625" style="4" customWidth="1"/>
    <col min="5" max="5" width="12.5" style="4" customWidth="1"/>
    <col min="6" max="6" width="15.83203125" style="1205" customWidth="1"/>
    <col min="7" max="16384" width="9.33203125" style="4"/>
  </cols>
  <sheetData>
    <row r="1" spans="1:6" s="2" customFormat="1" ht="21" customHeight="1" thickBot="1">
      <c r="A1" s="60"/>
      <c r="B1" s="61"/>
      <c r="C1" s="69"/>
      <c r="D1" s="68"/>
      <c r="E1" s="68" t="s">
        <v>1097</v>
      </c>
      <c r="F1" s="1202"/>
    </row>
    <row r="2" spans="1:6" s="46" customFormat="1" ht="25.5" customHeight="1">
      <c r="A2" s="471"/>
      <c r="B2" s="1340" t="s">
        <v>801</v>
      </c>
      <c r="C2" s="1341"/>
      <c r="D2" s="1342"/>
      <c r="E2" s="70" t="s">
        <v>182</v>
      </c>
      <c r="F2" s="1203"/>
    </row>
    <row r="3" spans="1:6" s="46" customFormat="1" ht="36.75" thickBot="1">
      <c r="A3" s="466" t="s">
        <v>178</v>
      </c>
      <c r="B3" s="1334" t="s">
        <v>532</v>
      </c>
      <c r="C3" s="1335"/>
      <c r="D3" s="1343"/>
      <c r="E3" s="465" t="s">
        <v>525</v>
      </c>
      <c r="F3" s="1203"/>
    </row>
    <row r="4" spans="1:6" s="47" customFormat="1" ht="15.95" customHeight="1" thickBot="1">
      <c r="A4" s="64"/>
      <c r="B4" s="64"/>
      <c r="C4" s="64"/>
      <c r="D4" s="65"/>
      <c r="E4" s="65" t="s">
        <v>583</v>
      </c>
      <c r="F4" s="1204"/>
    </row>
    <row r="5" spans="1:6" ht="24.75" thickBot="1">
      <c r="A5" s="301"/>
      <c r="B5" s="66" t="s">
        <v>180</v>
      </c>
      <c r="C5" s="163" t="s">
        <v>73</v>
      </c>
      <c r="D5" s="163" t="s">
        <v>74</v>
      </c>
      <c r="E5" s="67" t="s">
        <v>75</v>
      </c>
    </row>
    <row r="6" spans="1:6" s="38" customFormat="1" ht="12.95" customHeight="1" thickBot="1">
      <c r="A6" s="59">
        <v>1</v>
      </c>
      <c r="B6" s="59">
        <v>2</v>
      </c>
      <c r="C6" s="59">
        <v>3</v>
      </c>
      <c r="D6" s="183">
        <v>4</v>
      </c>
      <c r="E6" s="182">
        <v>5</v>
      </c>
      <c r="F6" s="1206"/>
    </row>
    <row r="7" spans="1:6" s="38" customFormat="1" ht="12" customHeight="1" thickBot="1">
      <c r="A7" s="369" t="s">
        <v>76</v>
      </c>
      <c r="B7" s="462" t="s">
        <v>467</v>
      </c>
      <c r="C7" s="453">
        <f>SUM(C15+C8)</f>
        <v>0</v>
      </c>
      <c r="D7" s="453">
        <f>SUM(D15+D8)</f>
        <v>0</v>
      </c>
      <c r="E7" s="487">
        <f>SUM(E15+E8)</f>
        <v>0</v>
      </c>
      <c r="F7" s="1206"/>
    </row>
    <row r="8" spans="1:6" s="48" customFormat="1" ht="12" customHeight="1" thickBot="1">
      <c r="A8" s="451" t="s">
        <v>468</v>
      </c>
      <c r="B8" s="372" t="s">
        <v>375</v>
      </c>
      <c r="C8" s="368">
        <f>SUM(C9:C14)</f>
        <v>0</v>
      </c>
      <c r="D8" s="368">
        <f>SUM(D9:D14)</f>
        <v>0</v>
      </c>
      <c r="E8" s="413">
        <f>SUM(E9:E14)</f>
        <v>0</v>
      </c>
      <c r="F8" s="1207"/>
    </row>
    <row r="9" spans="1:6" s="49" customFormat="1" ht="12" hidden="1" customHeight="1">
      <c r="A9" s="345" t="s">
        <v>294</v>
      </c>
      <c r="B9" s="346" t="s">
        <v>295</v>
      </c>
      <c r="C9" s="447"/>
      <c r="D9" s="447"/>
      <c r="E9" s="448"/>
      <c r="F9" s="1208"/>
    </row>
    <row r="10" spans="1:6" s="49" customFormat="1" ht="12" hidden="1" customHeight="1">
      <c r="A10" s="348" t="s">
        <v>296</v>
      </c>
      <c r="B10" s="349" t="s">
        <v>376</v>
      </c>
      <c r="C10" s="350"/>
      <c r="D10" s="350"/>
      <c r="E10" s="415"/>
      <c r="F10" s="1208"/>
    </row>
    <row r="11" spans="1:6" s="49" customFormat="1" ht="12" hidden="1" customHeight="1">
      <c r="A11" s="348" t="s">
        <v>297</v>
      </c>
      <c r="B11" s="349" t="s">
        <v>298</v>
      </c>
      <c r="C11" s="350"/>
      <c r="D11" s="350"/>
      <c r="E11" s="415"/>
      <c r="F11" s="1208"/>
    </row>
    <row r="12" spans="1:6" s="49" customFormat="1" ht="12" hidden="1" customHeight="1">
      <c r="A12" s="348" t="s">
        <v>299</v>
      </c>
      <c r="B12" s="349" t="s">
        <v>300</v>
      </c>
      <c r="C12" s="350"/>
      <c r="D12" s="350"/>
      <c r="E12" s="415"/>
      <c r="F12" s="1208"/>
    </row>
    <row r="13" spans="1:6" s="48" customFormat="1" ht="12" hidden="1" customHeight="1">
      <c r="A13" s="348" t="s">
        <v>301</v>
      </c>
      <c r="B13" s="349" t="s">
        <v>377</v>
      </c>
      <c r="C13" s="350"/>
      <c r="D13" s="350"/>
      <c r="E13" s="415"/>
      <c r="F13" s="1207"/>
    </row>
    <row r="14" spans="1:6" s="48" customFormat="1" ht="12" hidden="1" customHeight="1">
      <c r="A14" s="358" t="s">
        <v>302</v>
      </c>
      <c r="B14" s="359" t="s">
        <v>378</v>
      </c>
      <c r="C14" s="360"/>
      <c r="D14" s="449"/>
      <c r="E14" s="450"/>
      <c r="F14" s="1207"/>
    </row>
    <row r="15" spans="1:6" s="48" customFormat="1" ht="12" customHeight="1" thickBot="1">
      <c r="A15" s="452" t="s">
        <v>469</v>
      </c>
      <c r="B15" s="365" t="s">
        <v>383</v>
      </c>
      <c r="C15" s="366">
        <f>SUM(C16:C20)</f>
        <v>0</v>
      </c>
      <c r="D15" s="366">
        <f>SUM(D16:D20)</f>
        <v>0</v>
      </c>
      <c r="E15" s="417">
        <f>SUM(E16:E20)</f>
        <v>0</v>
      </c>
      <c r="F15" s="1207"/>
    </row>
    <row r="16" spans="1:6" s="48" customFormat="1" ht="12" customHeight="1">
      <c r="A16" s="361" t="s">
        <v>303</v>
      </c>
      <c r="B16" s="362" t="s">
        <v>304</v>
      </c>
      <c r="C16" s="363"/>
      <c r="D16" s="363"/>
      <c r="E16" s="418"/>
      <c r="F16" s="1207"/>
    </row>
    <row r="17" spans="1:6" s="48" customFormat="1" ht="12" customHeight="1">
      <c r="A17" s="348" t="s">
        <v>305</v>
      </c>
      <c r="B17" s="349" t="s">
        <v>379</v>
      </c>
      <c r="C17" s="350"/>
      <c r="D17" s="350"/>
      <c r="E17" s="415"/>
      <c r="F17" s="1207"/>
    </row>
    <row r="18" spans="1:6" s="48" customFormat="1" ht="12" customHeight="1">
      <c r="A18" s="348" t="s">
        <v>306</v>
      </c>
      <c r="B18" s="463" t="s">
        <v>380</v>
      </c>
      <c r="C18" s="350"/>
      <c r="D18" s="350"/>
      <c r="E18" s="415"/>
      <c r="F18" s="1207"/>
    </row>
    <row r="19" spans="1:6" s="48" customFormat="1" ht="12" customHeight="1">
      <c r="A19" s="348" t="s">
        <v>307</v>
      </c>
      <c r="B19" s="463" t="s">
        <v>381</v>
      </c>
      <c r="C19" s="350"/>
      <c r="D19" s="350"/>
      <c r="E19" s="415"/>
      <c r="F19" s="1207"/>
    </row>
    <row r="20" spans="1:6" s="49" customFormat="1" ht="12" customHeight="1" thickBot="1">
      <c r="A20" s="348" t="s">
        <v>308</v>
      </c>
      <c r="B20" s="349" t="s">
        <v>382</v>
      </c>
      <c r="C20" s="350"/>
      <c r="D20" s="350"/>
      <c r="E20" s="415"/>
      <c r="F20" s="1208"/>
    </row>
    <row r="21" spans="1:6" s="49" customFormat="1" ht="60" hidden="1" customHeight="1">
      <c r="A21" s="397" t="s">
        <v>308</v>
      </c>
      <c r="B21" s="398" t="s">
        <v>440</v>
      </c>
      <c r="C21" s="399"/>
      <c r="D21" s="399"/>
      <c r="E21" s="419">
        <v>19249</v>
      </c>
      <c r="F21" s="1208"/>
    </row>
    <row r="22" spans="1:6" s="49" customFormat="1" ht="12" customHeight="1" thickBot="1">
      <c r="A22" s="364" t="s">
        <v>78</v>
      </c>
      <c r="B22" s="375" t="s">
        <v>384</v>
      </c>
      <c r="C22" s="366">
        <f>SUM(C23:C27)</f>
        <v>0</v>
      </c>
      <c r="D22" s="366">
        <f>SUM(D23:D27)</f>
        <v>0</v>
      </c>
      <c r="E22" s="417">
        <f>SUM(E23:E27)</f>
        <v>0</v>
      </c>
      <c r="F22" s="1208"/>
    </row>
    <row r="23" spans="1:6" s="48" customFormat="1" ht="12" hidden="1" customHeight="1">
      <c r="A23" s="361" t="s">
        <v>309</v>
      </c>
      <c r="B23" s="362" t="s">
        <v>310</v>
      </c>
      <c r="C23" s="374"/>
      <c r="D23" s="386"/>
      <c r="E23" s="428"/>
      <c r="F23" s="1207"/>
    </row>
    <row r="24" spans="1:6" s="49" customFormat="1" ht="12" hidden="1" customHeight="1">
      <c r="A24" s="348" t="s">
        <v>311</v>
      </c>
      <c r="B24" s="349" t="s">
        <v>385</v>
      </c>
      <c r="C24" s="351"/>
      <c r="D24" s="351"/>
      <c r="E24" s="421"/>
      <c r="F24" s="1208"/>
    </row>
    <row r="25" spans="1:6" s="49" customFormat="1" ht="12" hidden="1" customHeight="1">
      <c r="A25" s="348" t="s">
        <v>312</v>
      </c>
      <c r="B25" s="463" t="s">
        <v>386</v>
      </c>
      <c r="C25" s="350"/>
      <c r="D25" s="350"/>
      <c r="E25" s="415"/>
      <c r="F25" s="1208"/>
    </row>
    <row r="26" spans="1:6" s="49" customFormat="1" ht="12" hidden="1" customHeight="1">
      <c r="A26" s="358" t="s">
        <v>313</v>
      </c>
      <c r="B26" s="464" t="s">
        <v>387</v>
      </c>
      <c r="C26" s="373"/>
      <c r="D26" s="373"/>
      <c r="E26" s="422"/>
      <c r="F26" s="1208"/>
    </row>
    <row r="27" spans="1:6" s="49" customFormat="1" ht="12" hidden="1" customHeight="1">
      <c r="A27" s="396" t="s">
        <v>314</v>
      </c>
      <c r="B27" s="395" t="s">
        <v>388</v>
      </c>
      <c r="C27" s="166"/>
      <c r="D27" s="166"/>
      <c r="E27" s="85"/>
      <c r="F27" s="1208"/>
    </row>
    <row r="28" spans="1:6" s="49" customFormat="1" ht="60" hidden="1" customHeight="1">
      <c r="A28" s="397" t="s">
        <v>314</v>
      </c>
      <c r="B28" s="398" t="s">
        <v>440</v>
      </c>
      <c r="C28" s="399"/>
      <c r="D28" s="399"/>
      <c r="E28" s="419">
        <v>128054</v>
      </c>
      <c r="F28" s="1208"/>
    </row>
    <row r="29" spans="1:6" s="49" customFormat="1" ht="12" customHeight="1" thickBot="1">
      <c r="A29" s="364" t="s">
        <v>79</v>
      </c>
      <c r="B29" s="375" t="s">
        <v>395</v>
      </c>
      <c r="C29" s="366">
        <f>SUM(C31+C33+C39)</f>
        <v>0</v>
      </c>
      <c r="D29" s="366">
        <f>SUM(D31+D33+D39)</f>
        <v>0</v>
      </c>
      <c r="E29" s="417">
        <f>SUM(E31+E33+E39)</f>
        <v>0</v>
      </c>
      <c r="F29" s="1208"/>
    </row>
    <row r="30" spans="1:6" s="49" customFormat="1" ht="12" hidden="1" customHeight="1">
      <c r="A30" s="361" t="s">
        <v>315</v>
      </c>
      <c r="B30" s="362" t="s">
        <v>316</v>
      </c>
      <c r="C30" s="363">
        <f>SUM(C35+C32)</f>
        <v>0</v>
      </c>
      <c r="D30" s="363">
        <f>SUM(D35+D32)</f>
        <v>0</v>
      </c>
      <c r="E30" s="418">
        <f>SUM(E35+E32)</f>
        <v>0</v>
      </c>
      <c r="F30" s="1208"/>
    </row>
    <row r="31" spans="1:6" s="49" customFormat="1" ht="12" hidden="1" customHeight="1">
      <c r="A31" s="348" t="s">
        <v>317</v>
      </c>
      <c r="B31" s="349" t="s">
        <v>318</v>
      </c>
      <c r="C31" s="454">
        <f>SUM(C32)</f>
        <v>0</v>
      </c>
      <c r="D31" s="454">
        <f>SUM(D32)</f>
        <v>0</v>
      </c>
      <c r="E31" s="455">
        <f>SUM(E32)</f>
        <v>0</v>
      </c>
      <c r="F31" s="1208"/>
    </row>
    <row r="32" spans="1:6" s="49" customFormat="1" ht="12" hidden="1" customHeight="1">
      <c r="A32" s="376" t="s">
        <v>317</v>
      </c>
      <c r="B32" s="377" t="s">
        <v>389</v>
      </c>
      <c r="C32" s="378"/>
      <c r="D32" s="378"/>
      <c r="E32" s="424"/>
      <c r="F32" s="1208"/>
    </row>
    <row r="33" spans="1:6" s="49" customFormat="1" ht="12" hidden="1" customHeight="1">
      <c r="A33" s="348" t="s">
        <v>392</v>
      </c>
      <c r="B33" s="380" t="s">
        <v>393</v>
      </c>
      <c r="C33" s="454">
        <f>SUM(C37+C36+C34)</f>
        <v>0</v>
      </c>
      <c r="D33" s="454">
        <f>SUM(D37+D36+D34)</f>
        <v>0</v>
      </c>
      <c r="E33" s="455">
        <f>SUM(E37+E36+E34)</f>
        <v>0</v>
      </c>
      <c r="F33" s="1208"/>
    </row>
    <row r="34" spans="1:6" s="49" customFormat="1" ht="12" hidden="1" customHeight="1">
      <c r="A34" s="348" t="s">
        <v>319</v>
      </c>
      <c r="B34" s="381" t="s">
        <v>394</v>
      </c>
      <c r="C34" s="353">
        <f>SUM(C35)</f>
        <v>0</v>
      </c>
      <c r="D34" s="353">
        <f>SUM(D35)</f>
        <v>0</v>
      </c>
      <c r="E34" s="423">
        <f>SUM(E35)</f>
        <v>0</v>
      </c>
      <c r="F34" s="1208"/>
    </row>
    <row r="35" spans="1:6" s="49" customFormat="1" ht="12" hidden="1" customHeight="1">
      <c r="A35" s="376" t="s">
        <v>319</v>
      </c>
      <c r="B35" s="382" t="s">
        <v>390</v>
      </c>
      <c r="C35" s="378"/>
      <c r="D35" s="378"/>
      <c r="E35" s="424"/>
      <c r="F35" s="1208"/>
    </row>
    <row r="36" spans="1:6" s="49" customFormat="1" ht="12" hidden="1" customHeight="1">
      <c r="A36" s="348" t="s">
        <v>320</v>
      </c>
      <c r="B36" s="383" t="s">
        <v>321</v>
      </c>
      <c r="C36" s="351"/>
      <c r="D36" s="351"/>
      <c r="E36" s="421"/>
      <c r="F36" s="1208"/>
    </row>
    <row r="37" spans="1:6" s="49" customFormat="1" ht="12" hidden="1" customHeight="1">
      <c r="A37" s="348" t="s">
        <v>322</v>
      </c>
      <c r="B37" s="383" t="s">
        <v>323</v>
      </c>
      <c r="C37" s="355">
        <f>SUM(C38)</f>
        <v>0</v>
      </c>
      <c r="D37" s="355">
        <f>SUM(D38)</f>
        <v>0</v>
      </c>
      <c r="E37" s="434">
        <f>SUM(E38)</f>
        <v>0</v>
      </c>
      <c r="F37" s="1208"/>
    </row>
    <row r="38" spans="1:6" s="49" customFormat="1" ht="12" hidden="1" customHeight="1">
      <c r="A38" s="376" t="s">
        <v>322</v>
      </c>
      <c r="B38" s="384" t="s">
        <v>391</v>
      </c>
      <c r="C38" s="354"/>
      <c r="D38" s="354"/>
      <c r="E38" s="425"/>
      <c r="F38" s="1208"/>
    </row>
    <row r="39" spans="1:6" s="49" customFormat="1" ht="12" hidden="1" customHeight="1">
      <c r="A39" s="358" t="s">
        <v>324</v>
      </c>
      <c r="B39" s="359" t="s">
        <v>325</v>
      </c>
      <c r="C39" s="389"/>
      <c r="D39" s="389"/>
      <c r="E39" s="430"/>
      <c r="F39" s="1208"/>
    </row>
    <row r="40" spans="1:6" s="49" customFormat="1" ht="12" customHeight="1" thickBot="1">
      <c r="A40" s="364" t="s">
        <v>80</v>
      </c>
      <c r="B40" s="375" t="s">
        <v>396</v>
      </c>
      <c r="C40" s="387">
        <f>SUM(C41:C50)</f>
        <v>307400</v>
      </c>
      <c r="D40" s="387">
        <f>SUM(D41:D50)</f>
        <v>307400</v>
      </c>
      <c r="E40" s="427">
        <f>SUM(E41:E50)</f>
        <v>95160</v>
      </c>
      <c r="F40" s="1208"/>
    </row>
    <row r="41" spans="1:6" s="49" customFormat="1" ht="12" customHeight="1">
      <c r="A41" s="361" t="s">
        <v>326</v>
      </c>
      <c r="B41" s="362" t="s">
        <v>327</v>
      </c>
      <c r="C41" s="386"/>
      <c r="D41" s="386"/>
      <c r="E41" s="428"/>
      <c r="F41" s="1208"/>
    </row>
    <row r="42" spans="1:6" s="49" customFormat="1" ht="12" customHeight="1">
      <c r="A42" s="348" t="s">
        <v>328</v>
      </c>
      <c r="B42" s="349" t="s">
        <v>329</v>
      </c>
      <c r="C42" s="353">
        <v>307400</v>
      </c>
      <c r="D42" s="353">
        <v>307400</v>
      </c>
      <c r="E42" s="423">
        <v>95160</v>
      </c>
      <c r="F42" s="1208"/>
    </row>
    <row r="43" spans="1:6" s="49" customFormat="1" ht="12" customHeight="1">
      <c r="A43" s="348" t="s">
        <v>330</v>
      </c>
      <c r="B43" s="349" t="s">
        <v>331</v>
      </c>
      <c r="C43" s="353"/>
      <c r="D43" s="353"/>
      <c r="E43" s="423"/>
      <c r="F43" s="1208"/>
    </row>
    <row r="44" spans="1:6" s="49" customFormat="1" ht="12" customHeight="1">
      <c r="A44" s="348" t="s">
        <v>332</v>
      </c>
      <c r="B44" s="349" t="s">
        <v>333</v>
      </c>
      <c r="C44" s="354"/>
      <c r="D44" s="354"/>
      <c r="E44" s="425"/>
      <c r="F44" s="1208"/>
    </row>
    <row r="45" spans="1:6" s="48" customFormat="1" ht="12" customHeight="1">
      <c r="A45" s="348" t="s">
        <v>334</v>
      </c>
      <c r="B45" s="349" t="s">
        <v>335</v>
      </c>
      <c r="C45" s="353"/>
      <c r="D45" s="353"/>
      <c r="E45" s="423"/>
      <c r="F45" s="1207"/>
    </row>
    <row r="46" spans="1:6" s="49" customFormat="1" ht="12" customHeight="1">
      <c r="A46" s="348" t="s">
        <v>336</v>
      </c>
      <c r="B46" s="349" t="s">
        <v>337</v>
      </c>
      <c r="C46" s="353"/>
      <c r="D46" s="353"/>
      <c r="E46" s="423"/>
      <c r="F46" s="1208"/>
    </row>
    <row r="47" spans="1:6" s="49" customFormat="1" ht="12" customHeight="1">
      <c r="A47" s="348" t="s">
        <v>338</v>
      </c>
      <c r="B47" s="349" t="s">
        <v>339</v>
      </c>
      <c r="C47" s="353"/>
      <c r="D47" s="353"/>
      <c r="E47" s="423"/>
      <c r="F47" s="1208"/>
    </row>
    <row r="48" spans="1:6" s="49" customFormat="1" ht="12" customHeight="1">
      <c r="A48" s="348" t="s">
        <v>340</v>
      </c>
      <c r="B48" s="349" t="s">
        <v>341</v>
      </c>
      <c r="C48" s="353"/>
      <c r="D48" s="353"/>
      <c r="E48" s="423"/>
      <c r="F48" s="1208"/>
    </row>
    <row r="49" spans="1:6" s="49" customFormat="1" ht="12" customHeight="1">
      <c r="A49" s="348" t="s">
        <v>342</v>
      </c>
      <c r="B49" s="349" t="s">
        <v>343</v>
      </c>
      <c r="C49" s="353"/>
      <c r="D49" s="353"/>
      <c r="E49" s="423"/>
      <c r="F49" s="1208"/>
    </row>
    <row r="50" spans="1:6" s="49" customFormat="1" ht="12" customHeight="1" thickBot="1">
      <c r="A50" s="358" t="s">
        <v>344</v>
      </c>
      <c r="B50" s="359" t="s">
        <v>345</v>
      </c>
      <c r="C50" s="373"/>
      <c r="D50" s="373"/>
      <c r="E50" s="422"/>
      <c r="F50" s="1208"/>
    </row>
    <row r="51" spans="1:6" s="49" customFormat="1" ht="12" customHeight="1" thickBot="1">
      <c r="A51" s="364" t="s">
        <v>81</v>
      </c>
      <c r="B51" s="375" t="s">
        <v>397</v>
      </c>
      <c r="C51" s="366">
        <f>SUM(C52:C56)</f>
        <v>0</v>
      </c>
      <c r="D51" s="366">
        <f>SUM(D52:D56)</f>
        <v>0</v>
      </c>
      <c r="E51" s="417">
        <f>SUM(E52:E56)</f>
        <v>0</v>
      </c>
      <c r="F51" s="1208"/>
    </row>
    <row r="52" spans="1:6" s="49" customFormat="1" ht="12" hidden="1" customHeight="1">
      <c r="A52" s="361" t="s">
        <v>347</v>
      </c>
      <c r="B52" s="362" t="s">
        <v>348</v>
      </c>
      <c r="C52" s="388"/>
      <c r="D52" s="388"/>
      <c r="E52" s="429"/>
      <c r="F52" s="1208"/>
    </row>
    <row r="53" spans="1:6" s="48" customFormat="1" ht="12" hidden="1" customHeight="1">
      <c r="A53" s="348" t="s">
        <v>349</v>
      </c>
      <c r="B53" s="349" t="s">
        <v>350</v>
      </c>
      <c r="C53" s="353"/>
      <c r="D53" s="353"/>
      <c r="E53" s="423"/>
      <c r="F53" s="1207"/>
    </row>
    <row r="54" spans="1:6" s="48" customFormat="1" ht="12" hidden="1" customHeight="1">
      <c r="A54" s="348" t="s">
        <v>351</v>
      </c>
      <c r="B54" s="349" t="s">
        <v>352</v>
      </c>
      <c r="C54" s="353"/>
      <c r="D54" s="353"/>
      <c r="E54" s="423"/>
      <c r="F54" s="1207"/>
    </row>
    <row r="55" spans="1:6" s="48" customFormat="1" ht="12" hidden="1" customHeight="1">
      <c r="A55" s="348" t="s">
        <v>353</v>
      </c>
      <c r="B55" s="349" t="s">
        <v>354</v>
      </c>
      <c r="C55" s="353"/>
      <c r="D55" s="353"/>
      <c r="E55" s="423"/>
      <c r="F55" s="1207"/>
    </row>
    <row r="56" spans="1:6" s="48" customFormat="1" ht="12" hidden="1" customHeight="1">
      <c r="A56" s="358" t="s">
        <v>355</v>
      </c>
      <c r="B56" s="359" t="s">
        <v>356</v>
      </c>
      <c r="C56" s="389"/>
      <c r="D56" s="389"/>
      <c r="E56" s="430"/>
      <c r="F56" s="1207"/>
    </row>
    <row r="57" spans="1:6" s="49" customFormat="1" ht="12" customHeight="1" thickBot="1">
      <c r="A57" s="364" t="s">
        <v>82</v>
      </c>
      <c r="B57" s="375" t="s">
        <v>403</v>
      </c>
      <c r="C57" s="391">
        <f>SUM(C58:C60)</f>
        <v>0</v>
      </c>
      <c r="D57" s="391">
        <f>SUM(D58:D60)</f>
        <v>0</v>
      </c>
      <c r="E57" s="431">
        <f>SUM(E58:E60)</f>
        <v>0</v>
      </c>
      <c r="F57" s="1208"/>
    </row>
    <row r="58" spans="1:6" s="49" customFormat="1" ht="11.25" hidden="1" customHeight="1">
      <c r="A58" s="361" t="s">
        <v>357</v>
      </c>
      <c r="B58" s="362" t="s">
        <v>398</v>
      </c>
      <c r="C58" s="390"/>
      <c r="D58" s="390"/>
      <c r="E58" s="432"/>
      <c r="F58" s="1208"/>
    </row>
    <row r="59" spans="1:6" ht="10.5" hidden="1" customHeight="1">
      <c r="A59" s="348" t="s">
        <v>400</v>
      </c>
      <c r="B59" s="349" t="s">
        <v>399</v>
      </c>
      <c r="C59" s="354"/>
      <c r="D59" s="354"/>
      <c r="E59" s="425"/>
    </row>
    <row r="60" spans="1:6" s="38" customFormat="1" ht="13.5" hidden="1" customHeight="1">
      <c r="A60" s="348" t="s">
        <v>401</v>
      </c>
      <c r="B60" s="349" t="s">
        <v>358</v>
      </c>
      <c r="C60" s="353"/>
      <c r="D60" s="353"/>
      <c r="E60" s="423"/>
      <c r="F60" s="1206"/>
    </row>
    <row r="61" spans="1:6" s="50" customFormat="1" ht="60" hidden="1" customHeight="1">
      <c r="A61" s="392" t="s">
        <v>401</v>
      </c>
      <c r="B61" s="393" t="s">
        <v>402</v>
      </c>
      <c r="C61" s="394"/>
      <c r="D61" s="394"/>
      <c r="E61" s="433"/>
      <c r="F61" s="1209"/>
    </row>
    <row r="62" spans="1:6" ht="12" customHeight="1" thickBot="1">
      <c r="A62" s="364" t="s">
        <v>83</v>
      </c>
      <c r="B62" s="365" t="s">
        <v>409</v>
      </c>
      <c r="C62" s="387">
        <f>SUM(C63:C65)</f>
        <v>0</v>
      </c>
      <c r="D62" s="387">
        <f>SUM(D63:D65)</f>
        <v>0</v>
      </c>
      <c r="E62" s="427">
        <f>SUM(E63:E65)</f>
        <v>0</v>
      </c>
    </row>
    <row r="63" spans="1:6" ht="60" hidden="1" customHeight="1">
      <c r="A63" s="361" t="s">
        <v>359</v>
      </c>
      <c r="B63" s="362" t="s">
        <v>404</v>
      </c>
      <c r="C63" s="386"/>
      <c r="D63" s="386"/>
      <c r="E63" s="428"/>
    </row>
    <row r="64" spans="1:6" ht="60" hidden="1" customHeight="1">
      <c r="A64" s="348" t="s">
        <v>406</v>
      </c>
      <c r="B64" s="349" t="s">
        <v>405</v>
      </c>
      <c r="C64" s="353"/>
      <c r="D64" s="353"/>
      <c r="E64" s="423"/>
    </row>
    <row r="65" spans="1:6" ht="60" hidden="1" customHeight="1">
      <c r="A65" s="348" t="s">
        <v>407</v>
      </c>
      <c r="B65" s="349" t="s">
        <v>360</v>
      </c>
      <c r="C65" s="354"/>
      <c r="D65" s="354"/>
      <c r="E65" s="425"/>
    </row>
    <row r="66" spans="1:6" ht="60" hidden="1" customHeight="1">
      <c r="A66" s="392" t="s">
        <v>407</v>
      </c>
      <c r="B66" s="393" t="s">
        <v>408</v>
      </c>
      <c r="C66" s="394"/>
      <c r="D66" s="394"/>
      <c r="E66" s="433"/>
    </row>
    <row r="67" spans="1:6" ht="12" customHeight="1" thickBot="1">
      <c r="A67" s="364" t="s">
        <v>103</v>
      </c>
      <c r="B67" s="375" t="s">
        <v>410</v>
      </c>
      <c r="C67" s="472">
        <f>SUM(C8+C15+C22+C29+C40+C51+C57+C62)</f>
        <v>307400</v>
      </c>
      <c r="D67" s="472">
        <f>SUM(D8+D15+D22+D29+D40+D51+D57+D62)</f>
        <v>307400</v>
      </c>
      <c r="E67" s="486">
        <f>SUM(E8+E15+E22+E29+E40+E51+E57+E62)</f>
        <v>95160</v>
      </c>
    </row>
    <row r="68" spans="1:6" ht="12" hidden="1" customHeight="1">
      <c r="A68" s="401" t="s">
        <v>412</v>
      </c>
      <c r="B68" s="400" t="s">
        <v>361</v>
      </c>
      <c r="C68" s="374">
        <f>SUM(C69:C71)</f>
        <v>0</v>
      </c>
      <c r="D68" s="386">
        <f>SUM(D69:D71)</f>
        <v>0</v>
      </c>
      <c r="E68" s="428">
        <f>SUM(E69:E71)</f>
        <v>0</v>
      </c>
    </row>
    <row r="69" spans="1:6" ht="12" hidden="1" customHeight="1">
      <c r="A69" s="348" t="s">
        <v>362</v>
      </c>
      <c r="B69" s="349" t="s">
        <v>363</v>
      </c>
      <c r="C69" s="353"/>
      <c r="D69" s="353"/>
      <c r="E69" s="423"/>
    </row>
    <row r="70" spans="1:6" ht="12" hidden="1" customHeight="1">
      <c r="A70" s="348" t="s">
        <v>364</v>
      </c>
      <c r="B70" s="349" t="s">
        <v>365</v>
      </c>
      <c r="C70" s="353"/>
      <c r="D70" s="353"/>
      <c r="E70" s="423"/>
    </row>
    <row r="71" spans="1:6" ht="12" hidden="1" customHeight="1">
      <c r="A71" s="348" t="s">
        <v>366</v>
      </c>
      <c r="B71" s="356" t="s">
        <v>367</v>
      </c>
      <c r="C71" s="355"/>
      <c r="D71" s="355"/>
      <c r="E71" s="434"/>
    </row>
    <row r="72" spans="1:6" ht="12" hidden="1" customHeight="1">
      <c r="A72" s="401" t="s">
        <v>413</v>
      </c>
      <c r="B72" s="352" t="s">
        <v>368</v>
      </c>
      <c r="C72" s="357"/>
      <c r="D72" s="357"/>
      <c r="E72" s="435"/>
    </row>
    <row r="73" spans="1:6" ht="12" hidden="1" customHeight="1">
      <c r="A73" s="401" t="s">
        <v>414</v>
      </c>
      <c r="B73" s="352" t="s">
        <v>369</v>
      </c>
      <c r="C73" s="357">
        <f>SUM(C74:C75)</f>
        <v>0</v>
      </c>
      <c r="D73" s="357">
        <f>SUM(D74:D75)</f>
        <v>0</v>
      </c>
      <c r="E73" s="435">
        <f>SUM(E74:E75)</f>
        <v>0</v>
      </c>
    </row>
    <row r="74" spans="1:6" ht="12" hidden="1" customHeight="1">
      <c r="A74" s="348" t="s">
        <v>370</v>
      </c>
      <c r="B74" s="349" t="s">
        <v>371</v>
      </c>
      <c r="C74" s="357"/>
      <c r="D74" s="456"/>
      <c r="E74" s="457"/>
    </row>
    <row r="75" spans="1:6" ht="12" hidden="1" customHeight="1">
      <c r="A75" s="348" t="s">
        <v>372</v>
      </c>
      <c r="B75" s="349" t="s">
        <v>373</v>
      </c>
      <c r="C75" s="357"/>
      <c r="D75" s="456"/>
      <c r="E75" s="457"/>
    </row>
    <row r="76" spans="1:6" s="50" customFormat="1" ht="12" hidden="1" customHeight="1">
      <c r="A76" s="459" t="s">
        <v>472</v>
      </c>
      <c r="B76" s="460" t="s">
        <v>473</v>
      </c>
      <c r="C76" s="458"/>
      <c r="D76" s="458"/>
      <c r="E76" s="461"/>
      <c r="F76" s="1209"/>
    </row>
    <row r="77" spans="1:6" ht="12" customHeight="1">
      <c r="A77" s="401" t="s">
        <v>414</v>
      </c>
      <c r="B77" s="352" t="s">
        <v>369</v>
      </c>
      <c r="C77" s="357">
        <f>SUM(C78:C79)</f>
        <v>0</v>
      </c>
      <c r="D77" s="357">
        <f>SUM(D78:D79)</f>
        <v>0</v>
      </c>
      <c r="E77" s="435">
        <f>SUM(E78:E79)</f>
        <v>0</v>
      </c>
    </row>
    <row r="78" spans="1:6" ht="12" customHeight="1">
      <c r="A78" s="348" t="s">
        <v>370</v>
      </c>
      <c r="B78" s="349" t="s">
        <v>371</v>
      </c>
      <c r="C78" s="456"/>
      <c r="D78" s="456"/>
      <c r="E78" s="457"/>
    </row>
    <row r="79" spans="1:6" ht="12" customHeight="1">
      <c r="A79" s="348" t="s">
        <v>372</v>
      </c>
      <c r="B79" s="349" t="s">
        <v>373</v>
      </c>
      <c r="C79" s="357"/>
      <c r="D79" s="456"/>
      <c r="E79" s="457"/>
    </row>
    <row r="80" spans="1:6" s="50" customFormat="1" ht="12" customHeight="1" thickBot="1">
      <c r="A80" s="459" t="s">
        <v>472</v>
      </c>
      <c r="B80" s="460" t="s">
        <v>473</v>
      </c>
      <c r="C80" s="458"/>
      <c r="D80" s="458"/>
      <c r="E80" s="461"/>
      <c r="F80" s="1209"/>
    </row>
    <row r="81" spans="1:6" s="50" customFormat="1" ht="12" customHeight="1" thickBot="1">
      <c r="A81" s="473" t="s">
        <v>526</v>
      </c>
      <c r="B81" s="474" t="s">
        <v>527</v>
      </c>
      <c r="C81" s="171"/>
      <c r="D81" s="171"/>
      <c r="E81" s="490"/>
      <c r="F81" s="1209"/>
    </row>
    <row r="82" spans="1:6" ht="12" customHeight="1" thickBot="1">
      <c r="A82" s="404" t="s">
        <v>415</v>
      </c>
      <c r="B82" s="492" t="s">
        <v>416</v>
      </c>
      <c r="C82" s="171">
        <f>SUM(C77+C80+C81)</f>
        <v>0</v>
      </c>
      <c r="D82" s="171">
        <f>SUM(D77+D80+D81)</f>
        <v>0</v>
      </c>
      <c r="E82" s="490">
        <f>SUM(E77+E80+E81)</f>
        <v>0</v>
      </c>
    </row>
    <row r="83" spans="1:6" ht="12" customHeight="1" thickBot="1">
      <c r="A83" s="404" t="s">
        <v>432</v>
      </c>
      <c r="B83" s="492" t="s">
        <v>417</v>
      </c>
      <c r="C83" s="171"/>
      <c r="D83" s="171"/>
      <c r="E83" s="490"/>
    </row>
    <row r="84" spans="1:6" ht="12" customHeight="1" thickBot="1">
      <c r="A84" s="404" t="s">
        <v>433</v>
      </c>
      <c r="B84" s="492" t="s">
        <v>418</v>
      </c>
      <c r="C84" s="171"/>
      <c r="D84" s="171"/>
      <c r="E84" s="490"/>
    </row>
    <row r="85" spans="1:6" ht="12" customHeight="1" thickBot="1">
      <c r="A85" s="404" t="s">
        <v>84</v>
      </c>
      <c r="B85" s="493" t="s">
        <v>411</v>
      </c>
      <c r="C85" s="171">
        <f>SUM(C82:C84)</f>
        <v>0</v>
      </c>
      <c r="D85" s="171">
        <f>SUM(D82:D84)</f>
        <v>0</v>
      </c>
      <c r="E85" s="490">
        <f>SUM(E82:E84)</f>
        <v>0</v>
      </c>
    </row>
    <row r="86" spans="1:6" ht="24.75" customHeight="1" thickBot="1">
      <c r="A86" s="404" t="s">
        <v>85</v>
      </c>
      <c r="B86" s="412" t="s">
        <v>434</v>
      </c>
      <c r="C86" s="475">
        <f>SUM(C67+C85)</f>
        <v>307400</v>
      </c>
      <c r="D86" s="475">
        <f>SUM(D67+D85)</f>
        <v>307400</v>
      </c>
      <c r="E86" s="476">
        <f>SUM(E67+E85)</f>
        <v>95160</v>
      </c>
    </row>
    <row r="87" spans="1:6">
      <c r="A87" s="150"/>
      <c r="B87" s="150"/>
      <c r="C87" s="151"/>
      <c r="D87" s="151"/>
      <c r="E87" s="151"/>
    </row>
    <row r="88" spans="1:6" ht="13.5" thickBot="1">
      <c r="A88" s="150"/>
      <c r="B88" s="150"/>
      <c r="C88" s="151"/>
      <c r="D88" s="151"/>
      <c r="E88" s="151"/>
    </row>
    <row r="89" spans="1:6" s="22" customFormat="1" ht="38.1" customHeight="1" thickBot="1">
      <c r="A89" s="467"/>
      <c r="B89" s="468" t="s">
        <v>91</v>
      </c>
      <c r="C89" s="469" t="s">
        <v>73</v>
      </c>
      <c r="D89" s="469" t="s">
        <v>74</v>
      </c>
      <c r="E89" s="470" t="s">
        <v>75</v>
      </c>
      <c r="F89" s="1210"/>
    </row>
    <row r="90" spans="1:6" s="23" customFormat="1" ht="12" customHeight="1" thickBot="1">
      <c r="A90" s="19">
        <v>1</v>
      </c>
      <c r="B90" s="20">
        <v>2</v>
      </c>
      <c r="C90" s="20">
        <v>3</v>
      </c>
      <c r="D90" s="20">
        <v>4</v>
      </c>
      <c r="E90" s="21">
        <v>5</v>
      </c>
      <c r="F90" s="1211"/>
    </row>
    <row r="91" spans="1:6" s="22" customFormat="1" ht="12" customHeight="1" thickBot="1">
      <c r="A91" s="14" t="s">
        <v>76</v>
      </c>
      <c r="B91" s="18" t="s">
        <v>290</v>
      </c>
      <c r="C91" s="164">
        <f>+C92+C93+C94+C95+C96</f>
        <v>307400</v>
      </c>
      <c r="D91" s="164">
        <f>+D92+D93+D94+D95+D96</f>
        <v>307400</v>
      </c>
      <c r="E91" s="82">
        <f>+E92+E93+E94+E95+E96</f>
        <v>93571</v>
      </c>
      <c r="F91" s="1210"/>
    </row>
    <row r="92" spans="1:6" s="22" customFormat="1" ht="12" customHeight="1">
      <c r="A92" s="11" t="s">
        <v>242</v>
      </c>
      <c r="B92" s="6" t="s">
        <v>92</v>
      </c>
      <c r="C92" s="167"/>
      <c r="D92" s="167"/>
      <c r="E92" s="84"/>
      <c r="F92" s="1210"/>
    </row>
    <row r="93" spans="1:6" s="22" customFormat="1" ht="12" customHeight="1">
      <c r="A93" s="9" t="s">
        <v>243</v>
      </c>
      <c r="B93" s="5" t="s">
        <v>93</v>
      </c>
      <c r="C93" s="166"/>
      <c r="D93" s="166"/>
      <c r="E93" s="85"/>
      <c r="F93" s="1210"/>
    </row>
    <row r="94" spans="1:6" s="22" customFormat="1" ht="12" customHeight="1">
      <c r="A94" s="9" t="s">
        <v>244</v>
      </c>
      <c r="B94" s="5" t="s">
        <v>94</v>
      </c>
      <c r="C94" s="353">
        <v>307400</v>
      </c>
      <c r="D94" s="353">
        <v>307400</v>
      </c>
      <c r="E94" s="423">
        <v>93571</v>
      </c>
      <c r="F94" s="1210"/>
    </row>
    <row r="95" spans="1:6" s="22" customFormat="1" ht="12" customHeight="1">
      <c r="A95" s="9" t="s">
        <v>245</v>
      </c>
      <c r="B95" s="7" t="s">
        <v>95</v>
      </c>
      <c r="C95" s="169"/>
      <c r="D95" s="169"/>
      <c r="E95" s="87"/>
      <c r="F95" s="1210"/>
    </row>
    <row r="96" spans="1:6" s="22" customFormat="1" ht="12" customHeight="1" thickBot="1">
      <c r="A96" s="9" t="s">
        <v>246</v>
      </c>
      <c r="B96" s="12" t="s">
        <v>96</v>
      </c>
      <c r="C96" s="169">
        <f>SUM(C97:C108)</f>
        <v>0</v>
      </c>
      <c r="D96" s="169"/>
      <c r="E96" s="87"/>
      <c r="F96" s="1210"/>
    </row>
    <row r="97" spans="1:6" s="327" customFormat="1" ht="12" hidden="1" customHeight="1">
      <c r="A97" s="325" t="s">
        <v>253</v>
      </c>
      <c r="B97" s="326" t="s">
        <v>247</v>
      </c>
      <c r="C97" s="317"/>
      <c r="D97" s="317"/>
      <c r="E97" s="318"/>
      <c r="F97" s="1212"/>
    </row>
    <row r="98" spans="1:6" s="327" customFormat="1" ht="12" hidden="1" customHeight="1">
      <c r="A98" s="325" t="s">
        <v>254</v>
      </c>
      <c r="B98" s="328" t="s">
        <v>248</v>
      </c>
      <c r="C98" s="317"/>
      <c r="D98" s="317"/>
      <c r="E98" s="318"/>
      <c r="F98" s="1212"/>
    </row>
    <row r="99" spans="1:6" s="327" customFormat="1" ht="12" hidden="1" customHeight="1">
      <c r="A99" s="325" t="s">
        <v>255</v>
      </c>
      <c r="B99" s="328" t="s">
        <v>249</v>
      </c>
      <c r="C99" s="317"/>
      <c r="D99" s="317"/>
      <c r="E99" s="318"/>
      <c r="F99" s="1212"/>
    </row>
    <row r="100" spans="1:6" s="327" customFormat="1" ht="12" hidden="1" customHeight="1">
      <c r="A100" s="325" t="s">
        <v>256</v>
      </c>
      <c r="B100" s="326" t="s">
        <v>250</v>
      </c>
      <c r="C100" s="317"/>
      <c r="D100" s="317"/>
      <c r="E100" s="318"/>
      <c r="F100" s="1212"/>
    </row>
    <row r="101" spans="1:6" s="327" customFormat="1" ht="12" hidden="1" customHeight="1">
      <c r="A101" s="329" t="s">
        <v>257</v>
      </c>
      <c r="B101" s="330" t="s">
        <v>251</v>
      </c>
      <c r="C101" s="317"/>
      <c r="D101" s="317"/>
      <c r="E101" s="318"/>
      <c r="F101" s="1212"/>
    </row>
    <row r="102" spans="1:6" s="327" customFormat="1" ht="12" hidden="1" customHeight="1">
      <c r="A102" s="325" t="s">
        <v>258</v>
      </c>
      <c r="B102" s="330" t="s">
        <v>252</v>
      </c>
      <c r="C102" s="317"/>
      <c r="D102" s="317"/>
      <c r="E102" s="318"/>
      <c r="F102" s="1212"/>
    </row>
    <row r="103" spans="1:6" s="327" customFormat="1" ht="12" hidden="1" customHeight="1">
      <c r="A103" s="331" t="s">
        <v>259</v>
      </c>
      <c r="B103" s="328" t="s">
        <v>265</v>
      </c>
      <c r="C103" s="317"/>
      <c r="D103" s="317"/>
      <c r="E103" s="318"/>
      <c r="F103" s="1212"/>
    </row>
    <row r="104" spans="1:6" s="327" customFormat="1" ht="12" hidden="1" customHeight="1">
      <c r="A104" s="331" t="s">
        <v>260</v>
      </c>
      <c r="B104" s="326" t="s">
        <v>266</v>
      </c>
      <c r="C104" s="317"/>
      <c r="D104" s="317"/>
      <c r="E104" s="318"/>
      <c r="F104" s="1212"/>
    </row>
    <row r="105" spans="1:6" s="327" customFormat="1" ht="12" hidden="1" customHeight="1">
      <c r="A105" s="331" t="s">
        <v>261</v>
      </c>
      <c r="B105" s="330" t="s">
        <v>267</v>
      </c>
      <c r="C105" s="317"/>
      <c r="D105" s="317"/>
      <c r="E105" s="318"/>
      <c r="F105" s="1212"/>
    </row>
    <row r="106" spans="1:6" s="327" customFormat="1" ht="12" hidden="1" customHeight="1">
      <c r="A106" s="331" t="s">
        <v>262</v>
      </c>
      <c r="B106" s="330" t="s">
        <v>268</v>
      </c>
      <c r="C106" s="317"/>
      <c r="D106" s="317"/>
      <c r="E106" s="318"/>
      <c r="F106" s="1212"/>
    </row>
    <row r="107" spans="1:6" s="327" customFormat="1" ht="12" hidden="1" customHeight="1">
      <c r="A107" s="331" t="s">
        <v>263</v>
      </c>
      <c r="B107" s="330" t="s">
        <v>269</v>
      </c>
      <c r="C107" s="317"/>
      <c r="D107" s="317"/>
      <c r="E107" s="318"/>
      <c r="F107" s="1212"/>
    </row>
    <row r="108" spans="1:6" s="327" customFormat="1" ht="12" hidden="1" customHeight="1">
      <c r="A108" s="332" t="s">
        <v>264</v>
      </c>
      <c r="B108" s="333" t="s">
        <v>270</v>
      </c>
      <c r="C108" s="319"/>
      <c r="D108" s="319"/>
      <c r="E108" s="320"/>
      <c r="F108" s="1212"/>
    </row>
    <row r="109" spans="1:6" s="22" customFormat="1" ht="12" customHeight="1" thickBot="1">
      <c r="A109" s="13" t="s">
        <v>77</v>
      </c>
      <c r="B109" s="17" t="s">
        <v>291</v>
      </c>
      <c r="C109" s="165">
        <f>+C110+C111+C112</f>
        <v>0</v>
      </c>
      <c r="D109" s="165">
        <f>+D110+D111+D112</f>
        <v>0</v>
      </c>
      <c r="E109" s="83">
        <f>+E110+E111+E112</f>
        <v>0</v>
      </c>
      <c r="F109" s="1210"/>
    </row>
    <row r="110" spans="1:6" s="22" customFormat="1" ht="12" customHeight="1">
      <c r="A110" s="10" t="s">
        <v>271</v>
      </c>
      <c r="B110" s="5" t="s">
        <v>97</v>
      </c>
      <c r="C110" s="168"/>
      <c r="D110" s="168"/>
      <c r="E110" s="86"/>
      <c r="F110" s="1210"/>
    </row>
    <row r="111" spans="1:6" s="22" customFormat="1" ht="12" customHeight="1">
      <c r="A111" s="10" t="s">
        <v>272</v>
      </c>
      <c r="B111" s="8" t="s">
        <v>98</v>
      </c>
      <c r="C111" s="166"/>
      <c r="D111" s="166"/>
      <c r="E111" s="85"/>
      <c r="F111" s="1210"/>
    </row>
    <row r="112" spans="1:6" s="22" customFormat="1" ht="12" customHeight="1" thickBot="1">
      <c r="A112" s="10" t="s">
        <v>273</v>
      </c>
      <c r="B112" s="324" t="s">
        <v>274</v>
      </c>
      <c r="C112" s="166">
        <f>SUM(C113:C120)</f>
        <v>0</v>
      </c>
      <c r="D112" s="166">
        <f>SUM(D113:D120)</f>
        <v>0</v>
      </c>
      <c r="E112" s="85">
        <f>SUM(E113:E120)</f>
        <v>0</v>
      </c>
      <c r="F112" s="1210"/>
    </row>
    <row r="113" spans="1:6" s="327" customFormat="1" ht="60" hidden="1" customHeight="1">
      <c r="A113" s="334" t="s">
        <v>275</v>
      </c>
      <c r="B113" s="73" t="s">
        <v>289</v>
      </c>
      <c r="C113" s="315"/>
      <c r="D113" s="315"/>
      <c r="E113" s="316"/>
      <c r="F113" s="1212"/>
    </row>
    <row r="114" spans="1:6" s="327" customFormat="1" ht="60" hidden="1" customHeight="1">
      <c r="A114" s="334" t="s">
        <v>276</v>
      </c>
      <c r="B114" s="335" t="s">
        <v>283</v>
      </c>
      <c r="C114" s="315"/>
      <c r="D114" s="315"/>
      <c r="E114" s="316"/>
      <c r="F114" s="1212"/>
    </row>
    <row r="115" spans="1:6" s="327" customFormat="1" ht="16.5" hidden="1" thickBot="1">
      <c r="A115" s="334" t="s">
        <v>277</v>
      </c>
      <c r="B115" s="336" t="s">
        <v>284</v>
      </c>
      <c r="C115" s="315"/>
      <c r="D115" s="315"/>
      <c r="E115" s="316"/>
      <c r="F115" s="1212"/>
    </row>
    <row r="116" spans="1:6" s="327" customFormat="1" ht="60" hidden="1" customHeight="1">
      <c r="A116" s="334" t="s">
        <v>278</v>
      </c>
      <c r="B116" s="336" t="s">
        <v>285</v>
      </c>
      <c r="C116" s="337"/>
      <c r="D116" s="337"/>
      <c r="E116" s="338"/>
      <c r="F116" s="1212"/>
    </row>
    <row r="117" spans="1:6" s="327" customFormat="1" ht="60" hidden="1" customHeight="1">
      <c r="A117" s="334" t="s">
        <v>279</v>
      </c>
      <c r="B117" s="336" t="s">
        <v>286</v>
      </c>
      <c r="C117" s="337"/>
      <c r="D117" s="337"/>
      <c r="E117" s="338"/>
      <c r="F117" s="1212"/>
    </row>
    <row r="118" spans="1:6" s="327" customFormat="1" ht="60" hidden="1" customHeight="1">
      <c r="A118" s="334" t="s">
        <v>280</v>
      </c>
      <c r="B118" s="336" t="s">
        <v>287</v>
      </c>
      <c r="C118" s="337"/>
      <c r="D118" s="337"/>
      <c r="E118" s="338"/>
      <c r="F118" s="1212"/>
    </row>
    <row r="119" spans="1:6" s="327" customFormat="1" ht="60" hidden="1" customHeight="1">
      <c r="A119" s="339" t="s">
        <v>281</v>
      </c>
      <c r="B119" s="336" t="s">
        <v>100</v>
      </c>
      <c r="C119" s="340"/>
      <c r="D119" s="340"/>
      <c r="E119" s="341"/>
      <c r="F119" s="1212"/>
    </row>
    <row r="120" spans="1:6" s="327" customFormat="1" ht="60" hidden="1" customHeight="1">
      <c r="A120" s="342" t="s">
        <v>282</v>
      </c>
      <c r="B120" s="343" t="s">
        <v>288</v>
      </c>
      <c r="C120" s="340"/>
      <c r="D120" s="340"/>
      <c r="E120" s="341"/>
      <c r="F120" s="1212"/>
    </row>
    <row r="121" spans="1:6" s="22" customFormat="1" ht="12" customHeight="1" thickBot="1">
      <c r="A121" s="13" t="s">
        <v>78</v>
      </c>
      <c r="B121" s="344" t="s">
        <v>292</v>
      </c>
      <c r="C121" s="164">
        <f>+C91+C109</f>
        <v>307400</v>
      </c>
      <c r="D121" s="164">
        <f>+D91+D109</f>
        <v>307400</v>
      </c>
      <c r="E121" s="82">
        <f>+E91+E109</f>
        <v>93571</v>
      </c>
      <c r="F121" s="1210"/>
    </row>
    <row r="122" spans="1:6" s="22" customFormat="1" ht="12" hidden="1" customHeight="1">
      <c r="A122" s="76" t="s">
        <v>419</v>
      </c>
      <c r="B122" s="410" t="s">
        <v>420</v>
      </c>
      <c r="C122" s="165">
        <f>SUM(C123:C125)</f>
        <v>0</v>
      </c>
      <c r="D122" s="165">
        <f>SUM(D123:D125)</f>
        <v>0</v>
      </c>
      <c r="E122" s="83">
        <f>SUM(E123:E125)</f>
        <v>0</v>
      </c>
      <c r="F122" s="1210"/>
    </row>
    <row r="123" spans="1:6" s="22" customFormat="1" ht="12" hidden="1" customHeight="1">
      <c r="A123" s="77" t="s">
        <v>421</v>
      </c>
      <c r="B123" s="78" t="s">
        <v>424</v>
      </c>
      <c r="C123" s="166"/>
      <c r="D123" s="166"/>
      <c r="E123" s="85"/>
      <c r="F123" s="1210"/>
    </row>
    <row r="124" spans="1:6" s="22" customFormat="1" ht="12" hidden="1" customHeight="1">
      <c r="A124" s="75" t="s">
        <v>422</v>
      </c>
      <c r="B124" s="72" t="s">
        <v>470</v>
      </c>
      <c r="C124" s="166"/>
      <c r="D124" s="166"/>
      <c r="E124" s="85"/>
      <c r="F124" s="1210"/>
    </row>
    <row r="125" spans="1:6" s="22" customFormat="1" ht="12" hidden="1" customHeight="1">
      <c r="A125" s="79" t="s">
        <v>423</v>
      </c>
      <c r="B125" s="80" t="s">
        <v>471</v>
      </c>
      <c r="C125" s="169"/>
      <c r="D125" s="169"/>
      <c r="E125" s="87"/>
      <c r="F125" s="1210"/>
    </row>
    <row r="126" spans="1:6" s="22" customFormat="1" ht="12" hidden="1" customHeight="1">
      <c r="A126" s="76" t="s">
        <v>427</v>
      </c>
      <c r="B126" s="410" t="s">
        <v>428</v>
      </c>
      <c r="C126" s="172"/>
      <c r="D126" s="172"/>
      <c r="E126" s="173"/>
      <c r="F126" s="1210"/>
    </row>
    <row r="127" spans="1:6" s="22" customFormat="1" ht="12" customHeight="1" thickBot="1">
      <c r="A127" s="411" t="s">
        <v>436</v>
      </c>
      <c r="B127" s="410" t="s">
        <v>435</v>
      </c>
      <c r="C127" s="172">
        <f>SUM(C122+C126)</f>
        <v>0</v>
      </c>
      <c r="D127" s="172">
        <f>SUM(D122+D126)</f>
        <v>0</v>
      </c>
      <c r="E127" s="173">
        <f>SUM(E122+E126)</f>
        <v>0</v>
      </c>
      <c r="F127" s="1210"/>
    </row>
    <row r="128" spans="1:6" s="22" customFormat="1" ht="12" customHeight="1" thickBot="1">
      <c r="A128" s="411" t="s">
        <v>437</v>
      </c>
      <c r="B128" s="410" t="s">
        <v>429</v>
      </c>
      <c r="C128" s="172"/>
      <c r="D128" s="172"/>
      <c r="E128" s="173"/>
      <c r="F128" s="1210"/>
    </row>
    <row r="129" spans="1:6" s="22" customFormat="1" ht="12" customHeight="1" thickBot="1">
      <c r="A129" s="411" t="s">
        <v>438</v>
      </c>
      <c r="B129" s="410" t="s">
        <v>430</v>
      </c>
      <c r="C129" s="172"/>
      <c r="D129" s="172"/>
      <c r="E129" s="173"/>
      <c r="F129" s="1210"/>
    </row>
    <row r="130" spans="1:6" s="22" customFormat="1" ht="12" customHeight="1" thickBot="1">
      <c r="A130" s="74" t="s">
        <v>101</v>
      </c>
      <c r="B130" s="144" t="s">
        <v>431</v>
      </c>
      <c r="C130" s="174">
        <f>SUM(C127:C129)</f>
        <v>0</v>
      </c>
      <c r="D130" s="174">
        <f>SUM(D127:D129)</f>
        <v>0</v>
      </c>
      <c r="E130" s="89">
        <f>SUM(E127:E129)</f>
        <v>0</v>
      </c>
      <c r="F130" s="1210"/>
    </row>
    <row r="131" spans="1:6" s="1" customFormat="1" ht="28.5" customHeight="1" thickBot="1">
      <c r="A131" s="81" t="s">
        <v>80</v>
      </c>
      <c r="B131" s="145" t="s">
        <v>439</v>
      </c>
      <c r="C131" s="477">
        <f>SUM(C121+C130)</f>
        <v>307400</v>
      </c>
      <c r="D131" s="477">
        <f>SUM(D121+D130)</f>
        <v>307400</v>
      </c>
      <c r="E131" s="478">
        <f>SUM(E121+E130)</f>
        <v>93571</v>
      </c>
      <c r="F131" s="1213"/>
    </row>
  </sheetData>
  <mergeCells count="2">
    <mergeCell ref="B2:D2"/>
    <mergeCell ref="B3:D3"/>
  </mergeCells>
  <phoneticPr fontId="25" type="noConversion"/>
  <pageMargins left="0.7" right="0.7" top="0.75" bottom="0.75" header="0.3" footer="0.3"/>
  <pageSetup paperSize="9" scale="8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Munka17">
    <tabColor rgb="FF00B050"/>
  </sheetPr>
  <dimension ref="A1:E131"/>
  <sheetViews>
    <sheetView workbookViewId="0">
      <selection activeCell="F17" sqref="F17"/>
    </sheetView>
  </sheetViews>
  <sheetFormatPr defaultRowHeight="12.75"/>
  <cols>
    <col min="1" max="1" width="9.6640625" style="3" customWidth="1"/>
    <col min="2" max="2" width="61.33203125" style="4" customWidth="1"/>
    <col min="3" max="4" width="11" style="4" customWidth="1"/>
    <col min="5" max="5" width="10.33203125" style="4" customWidth="1"/>
    <col min="6" max="6" width="15.83203125" style="4" customWidth="1"/>
    <col min="7" max="16384" width="9.33203125" style="4"/>
  </cols>
  <sheetData>
    <row r="1" spans="1:5" s="2" customFormat="1" ht="21" customHeight="1" thickBot="1">
      <c r="A1" s="60"/>
      <c r="B1" s="61"/>
      <c r="C1" s="69"/>
      <c r="D1" s="68"/>
      <c r="E1" s="68" t="s">
        <v>1098</v>
      </c>
    </row>
    <row r="2" spans="1:5" s="46" customFormat="1" ht="25.5" customHeight="1">
      <c r="A2" s="471"/>
      <c r="B2" s="1340" t="s">
        <v>801</v>
      </c>
      <c r="C2" s="1341"/>
      <c r="D2" s="1344"/>
      <c r="E2" s="70" t="s">
        <v>182</v>
      </c>
    </row>
    <row r="3" spans="1:5" s="46" customFormat="1" ht="36.75" thickBot="1">
      <c r="A3" s="466" t="s">
        <v>178</v>
      </c>
      <c r="B3" s="1334" t="s">
        <v>552</v>
      </c>
      <c r="C3" s="1335"/>
      <c r="D3" s="1343"/>
      <c r="E3" s="465" t="s">
        <v>525</v>
      </c>
    </row>
    <row r="4" spans="1:5" s="47" customFormat="1" ht="15.95" customHeight="1" thickBot="1">
      <c r="A4" s="64"/>
      <c r="B4" s="64" t="s">
        <v>554</v>
      </c>
      <c r="C4" s="64"/>
      <c r="D4" s="65"/>
      <c r="E4" s="65" t="s">
        <v>583</v>
      </c>
    </row>
    <row r="5" spans="1:5" ht="36.75" thickBot="1">
      <c r="A5" s="301"/>
      <c r="B5" s="66" t="s">
        <v>180</v>
      </c>
      <c r="C5" s="163" t="s">
        <v>73</v>
      </c>
      <c r="D5" s="163" t="s">
        <v>74</v>
      </c>
      <c r="E5" s="67" t="s">
        <v>75</v>
      </c>
    </row>
    <row r="6" spans="1:5" s="38" customFormat="1" ht="12.95" customHeight="1" thickBot="1">
      <c r="A6" s="59">
        <v>1</v>
      </c>
      <c r="B6" s="59">
        <v>2</v>
      </c>
      <c r="C6" s="59">
        <v>3</v>
      </c>
      <c r="D6" s="183">
        <v>4</v>
      </c>
      <c r="E6" s="182">
        <v>5</v>
      </c>
    </row>
    <row r="7" spans="1:5" s="38" customFormat="1" ht="12" customHeight="1" thickBot="1">
      <c r="A7" s="369" t="s">
        <v>76</v>
      </c>
      <c r="B7" s="462" t="s">
        <v>467</v>
      </c>
      <c r="C7" s="453">
        <f>SUM(C15+C8)</f>
        <v>0</v>
      </c>
      <c r="D7" s="453">
        <f>SUM(D15+D8)</f>
        <v>0</v>
      </c>
      <c r="E7" s="453">
        <f>SUM(E15+E8)</f>
        <v>0</v>
      </c>
    </row>
    <row r="8" spans="1:5" s="48" customFormat="1" ht="12" customHeight="1" thickBot="1">
      <c r="A8" s="451" t="s">
        <v>468</v>
      </c>
      <c r="B8" s="372" t="s">
        <v>375</v>
      </c>
      <c r="C8" s="368">
        <f>SUM(C9:C14)</f>
        <v>0</v>
      </c>
      <c r="D8" s="368">
        <f>SUM(D9:D14)</f>
        <v>0</v>
      </c>
      <c r="E8" s="413">
        <f>SUM(E9:E14)</f>
        <v>0</v>
      </c>
    </row>
    <row r="9" spans="1:5" s="49" customFormat="1" ht="12" hidden="1" customHeight="1">
      <c r="A9" s="345" t="s">
        <v>294</v>
      </c>
      <c r="B9" s="346" t="s">
        <v>295</v>
      </c>
      <c r="C9" s="447"/>
      <c r="D9" s="447"/>
      <c r="E9" s="448"/>
    </row>
    <row r="10" spans="1:5" s="49" customFormat="1" ht="12" hidden="1" customHeight="1">
      <c r="A10" s="348" t="s">
        <v>296</v>
      </c>
      <c r="B10" s="349" t="s">
        <v>376</v>
      </c>
      <c r="C10" s="350"/>
      <c r="D10" s="350"/>
      <c r="E10" s="415"/>
    </row>
    <row r="11" spans="1:5" s="49" customFormat="1" ht="12" hidden="1" customHeight="1">
      <c r="A11" s="348" t="s">
        <v>297</v>
      </c>
      <c r="B11" s="349" t="s">
        <v>298</v>
      </c>
      <c r="C11" s="350"/>
      <c r="D11" s="350"/>
      <c r="E11" s="415"/>
    </row>
    <row r="12" spans="1:5" s="49" customFormat="1" ht="12" hidden="1" customHeight="1">
      <c r="A12" s="348" t="s">
        <v>299</v>
      </c>
      <c r="B12" s="349" t="s">
        <v>300</v>
      </c>
      <c r="C12" s="350"/>
      <c r="D12" s="350"/>
      <c r="E12" s="415"/>
    </row>
    <row r="13" spans="1:5" s="48" customFormat="1" ht="12" hidden="1" customHeight="1">
      <c r="A13" s="348" t="s">
        <v>301</v>
      </c>
      <c r="B13" s="349" t="s">
        <v>377</v>
      </c>
      <c r="C13" s="350"/>
      <c r="D13" s="350"/>
      <c r="E13" s="415"/>
    </row>
    <row r="14" spans="1:5" s="48" customFormat="1" ht="12" hidden="1" customHeight="1">
      <c r="A14" s="358" t="s">
        <v>302</v>
      </c>
      <c r="B14" s="359" t="s">
        <v>378</v>
      </c>
      <c r="C14" s="360"/>
      <c r="D14" s="449"/>
      <c r="E14" s="450"/>
    </row>
    <row r="15" spans="1:5" s="48" customFormat="1" ht="12" customHeight="1" thickBot="1">
      <c r="A15" s="452" t="s">
        <v>469</v>
      </c>
      <c r="B15" s="365" t="s">
        <v>383</v>
      </c>
      <c r="C15" s="366">
        <f>SUM(C16:C20)</f>
        <v>0</v>
      </c>
      <c r="D15" s="366">
        <f>SUM(D16:D20)</f>
        <v>0</v>
      </c>
      <c r="E15" s="417">
        <f>SUM(E16:E20)</f>
        <v>0</v>
      </c>
    </row>
    <row r="16" spans="1:5" s="48" customFormat="1" ht="12" customHeight="1">
      <c r="A16" s="361" t="s">
        <v>303</v>
      </c>
      <c r="B16" s="362" t="s">
        <v>304</v>
      </c>
      <c r="C16" s="363"/>
      <c r="D16" s="363"/>
      <c r="E16" s="418"/>
    </row>
    <row r="17" spans="1:5" s="48" customFormat="1" ht="12" customHeight="1">
      <c r="A17" s="348" t="s">
        <v>305</v>
      </c>
      <c r="B17" s="349" t="s">
        <v>379</v>
      </c>
      <c r="C17" s="350"/>
      <c r="D17" s="350"/>
      <c r="E17" s="415"/>
    </row>
    <row r="18" spans="1:5" s="48" customFormat="1" ht="12" customHeight="1">
      <c r="A18" s="348" t="s">
        <v>306</v>
      </c>
      <c r="B18" s="463" t="s">
        <v>380</v>
      </c>
      <c r="C18" s="350"/>
      <c r="D18" s="350"/>
      <c r="E18" s="415"/>
    </row>
    <row r="19" spans="1:5" s="48" customFormat="1" ht="12" customHeight="1">
      <c r="A19" s="348" t="s">
        <v>307</v>
      </c>
      <c r="B19" s="463" t="s">
        <v>381</v>
      </c>
      <c r="C19" s="350"/>
      <c r="D19" s="350"/>
      <c r="E19" s="415"/>
    </row>
    <row r="20" spans="1:5" s="49" customFormat="1" ht="12" customHeight="1" thickBot="1">
      <c r="A20" s="348" t="s">
        <v>308</v>
      </c>
      <c r="B20" s="349" t="s">
        <v>382</v>
      </c>
      <c r="C20" s="350"/>
      <c r="D20" s="350"/>
      <c r="E20" s="415"/>
    </row>
    <row r="21" spans="1:5" s="49" customFormat="1" ht="60" hidden="1" customHeight="1">
      <c r="A21" s="397" t="s">
        <v>308</v>
      </c>
      <c r="B21" s="398" t="s">
        <v>440</v>
      </c>
      <c r="C21" s="399"/>
      <c r="D21" s="399"/>
      <c r="E21" s="419">
        <v>19249</v>
      </c>
    </row>
    <row r="22" spans="1:5" s="49" customFormat="1" ht="12" customHeight="1" thickBot="1">
      <c r="A22" s="364" t="s">
        <v>78</v>
      </c>
      <c r="B22" s="375" t="s">
        <v>384</v>
      </c>
      <c r="C22" s="366">
        <f>SUM(C23:C27)</f>
        <v>0</v>
      </c>
      <c r="D22" s="366">
        <f>SUM(D23:D27)</f>
        <v>0</v>
      </c>
      <c r="E22" s="417">
        <f>SUM(E23:E27)</f>
        <v>0</v>
      </c>
    </row>
    <row r="23" spans="1:5" s="48" customFormat="1" ht="12" hidden="1" customHeight="1">
      <c r="A23" s="361" t="s">
        <v>309</v>
      </c>
      <c r="B23" s="362" t="s">
        <v>310</v>
      </c>
      <c r="C23" s="374"/>
      <c r="D23" s="386"/>
      <c r="E23" s="428"/>
    </row>
    <row r="24" spans="1:5" s="49" customFormat="1" ht="12" hidden="1" customHeight="1">
      <c r="A24" s="348" t="s">
        <v>311</v>
      </c>
      <c r="B24" s="349" t="s">
        <v>385</v>
      </c>
      <c r="C24" s="351"/>
      <c r="D24" s="351"/>
      <c r="E24" s="421"/>
    </row>
    <row r="25" spans="1:5" s="49" customFormat="1" ht="12" hidden="1" customHeight="1">
      <c r="A25" s="348" t="s">
        <v>312</v>
      </c>
      <c r="B25" s="463" t="s">
        <v>386</v>
      </c>
      <c r="C25" s="350"/>
      <c r="D25" s="350"/>
      <c r="E25" s="415"/>
    </row>
    <row r="26" spans="1:5" s="49" customFormat="1" ht="12" hidden="1" customHeight="1">
      <c r="A26" s="358" t="s">
        <v>313</v>
      </c>
      <c r="B26" s="464" t="s">
        <v>387</v>
      </c>
      <c r="C26" s="373"/>
      <c r="D26" s="373"/>
      <c r="E26" s="422"/>
    </row>
    <row r="27" spans="1:5" s="49" customFormat="1" ht="12" hidden="1" customHeight="1">
      <c r="A27" s="396" t="s">
        <v>314</v>
      </c>
      <c r="B27" s="395" t="s">
        <v>388</v>
      </c>
      <c r="C27" s="166"/>
      <c r="D27" s="166"/>
      <c r="E27" s="85"/>
    </row>
    <row r="28" spans="1:5" s="49" customFormat="1" ht="60" hidden="1" customHeight="1">
      <c r="A28" s="397" t="s">
        <v>314</v>
      </c>
      <c r="B28" s="398" t="s">
        <v>440</v>
      </c>
      <c r="C28" s="399"/>
      <c r="D28" s="399"/>
      <c r="E28" s="419">
        <v>128054</v>
      </c>
    </row>
    <row r="29" spans="1:5" s="49" customFormat="1" ht="12" customHeight="1" thickBot="1">
      <c r="A29" s="364" t="s">
        <v>79</v>
      </c>
      <c r="B29" s="375" t="s">
        <v>395</v>
      </c>
      <c r="C29" s="366">
        <f>SUM(C31+C33+C39)</f>
        <v>0</v>
      </c>
      <c r="D29" s="366">
        <f>SUM(D31+D33+D39)</f>
        <v>0</v>
      </c>
      <c r="E29" s="417">
        <f>SUM(E31+E33+E39)</f>
        <v>0</v>
      </c>
    </row>
    <row r="30" spans="1:5" s="49" customFormat="1" ht="12" hidden="1" customHeight="1">
      <c r="A30" s="361" t="s">
        <v>315</v>
      </c>
      <c r="B30" s="362" t="s">
        <v>316</v>
      </c>
      <c r="C30" s="363">
        <f>SUM(C35+C32)</f>
        <v>0</v>
      </c>
      <c r="D30" s="363">
        <f>SUM(D35+D32)</f>
        <v>0</v>
      </c>
      <c r="E30" s="418">
        <f>SUM(E35+E32)</f>
        <v>0</v>
      </c>
    </row>
    <row r="31" spans="1:5" s="49" customFormat="1" ht="12" hidden="1" customHeight="1">
      <c r="A31" s="348" t="s">
        <v>317</v>
      </c>
      <c r="B31" s="349" t="s">
        <v>318</v>
      </c>
      <c r="C31" s="454">
        <f>SUM(C32)</f>
        <v>0</v>
      </c>
      <c r="D31" s="454">
        <f>SUM(D32)</f>
        <v>0</v>
      </c>
      <c r="E31" s="455">
        <f>SUM(E32)</f>
        <v>0</v>
      </c>
    </row>
    <row r="32" spans="1:5" s="49" customFormat="1" ht="12" hidden="1" customHeight="1">
      <c r="A32" s="376" t="s">
        <v>317</v>
      </c>
      <c r="B32" s="377" t="s">
        <v>389</v>
      </c>
      <c r="C32" s="378"/>
      <c r="D32" s="378"/>
      <c r="E32" s="424"/>
    </row>
    <row r="33" spans="1:5" s="49" customFormat="1" ht="12" hidden="1" customHeight="1">
      <c r="A33" s="348" t="s">
        <v>392</v>
      </c>
      <c r="B33" s="380" t="s">
        <v>393</v>
      </c>
      <c r="C33" s="454">
        <f>SUM(C37+C36+C34)</f>
        <v>0</v>
      </c>
      <c r="D33" s="454">
        <f>SUM(D37+D36+D34)</f>
        <v>0</v>
      </c>
      <c r="E33" s="455">
        <f>SUM(E37+E36+E34)</f>
        <v>0</v>
      </c>
    </row>
    <row r="34" spans="1:5" s="49" customFormat="1" ht="12" hidden="1" customHeight="1">
      <c r="A34" s="348" t="s">
        <v>319</v>
      </c>
      <c r="B34" s="381" t="s">
        <v>394</v>
      </c>
      <c r="C34" s="353">
        <f>SUM(C35)</f>
        <v>0</v>
      </c>
      <c r="D34" s="353">
        <f>SUM(D35)</f>
        <v>0</v>
      </c>
      <c r="E34" s="423">
        <f>SUM(E35)</f>
        <v>0</v>
      </c>
    </row>
    <row r="35" spans="1:5" s="49" customFormat="1" ht="12" hidden="1" customHeight="1">
      <c r="A35" s="376" t="s">
        <v>319</v>
      </c>
      <c r="B35" s="382" t="s">
        <v>390</v>
      </c>
      <c r="C35" s="378"/>
      <c r="D35" s="378"/>
      <c r="E35" s="424"/>
    </row>
    <row r="36" spans="1:5" s="49" customFormat="1" ht="12" hidden="1" customHeight="1">
      <c r="A36" s="348" t="s">
        <v>320</v>
      </c>
      <c r="B36" s="383" t="s">
        <v>321</v>
      </c>
      <c r="C36" s="351"/>
      <c r="D36" s="351"/>
      <c r="E36" s="421"/>
    </row>
    <row r="37" spans="1:5" s="49" customFormat="1" ht="12" hidden="1" customHeight="1">
      <c r="A37" s="348" t="s">
        <v>322</v>
      </c>
      <c r="B37" s="383" t="s">
        <v>323</v>
      </c>
      <c r="C37" s="355">
        <f>SUM(C38)</f>
        <v>0</v>
      </c>
      <c r="D37" s="355">
        <f>SUM(D38)</f>
        <v>0</v>
      </c>
      <c r="E37" s="434">
        <f>SUM(E38)</f>
        <v>0</v>
      </c>
    </row>
    <row r="38" spans="1:5" s="49" customFormat="1" ht="12" hidden="1" customHeight="1">
      <c r="A38" s="376" t="s">
        <v>322</v>
      </c>
      <c r="B38" s="384" t="s">
        <v>391</v>
      </c>
      <c r="C38" s="354"/>
      <c r="D38" s="354"/>
      <c r="E38" s="425"/>
    </row>
    <row r="39" spans="1:5" s="49" customFormat="1" ht="12" hidden="1" customHeight="1">
      <c r="A39" s="358" t="s">
        <v>324</v>
      </c>
      <c r="B39" s="359" t="s">
        <v>325</v>
      </c>
      <c r="C39" s="389"/>
      <c r="D39" s="389"/>
      <c r="E39" s="430"/>
    </row>
    <row r="40" spans="1:5" s="49" customFormat="1" ht="12" customHeight="1" thickBot="1">
      <c r="A40" s="364" t="s">
        <v>80</v>
      </c>
      <c r="B40" s="375" t="s">
        <v>396</v>
      </c>
      <c r="C40" s="387">
        <f>SUM(C41:C50)</f>
        <v>0</v>
      </c>
      <c r="D40" s="387">
        <f>SUM(D41:D50)</f>
        <v>0</v>
      </c>
      <c r="E40" s="427">
        <f>SUM(E41:E50)</f>
        <v>0</v>
      </c>
    </row>
    <row r="41" spans="1:5" s="49" customFormat="1" ht="12" customHeight="1">
      <c r="A41" s="361" t="s">
        <v>326</v>
      </c>
      <c r="B41" s="362" t="s">
        <v>327</v>
      </c>
      <c r="C41" s="386"/>
      <c r="D41" s="386"/>
      <c r="E41" s="428"/>
    </row>
    <row r="42" spans="1:5" s="49" customFormat="1" ht="12" customHeight="1">
      <c r="A42" s="348" t="s">
        <v>328</v>
      </c>
      <c r="B42" s="349" t="s">
        <v>329</v>
      </c>
      <c r="C42" s="353"/>
      <c r="D42" s="353"/>
      <c r="E42" s="423"/>
    </row>
    <row r="43" spans="1:5" s="49" customFormat="1" ht="12" customHeight="1">
      <c r="A43" s="348" t="s">
        <v>330</v>
      </c>
      <c r="B43" s="349" t="s">
        <v>331</v>
      </c>
      <c r="C43" s="353"/>
      <c r="D43" s="353"/>
      <c r="E43" s="423"/>
    </row>
    <row r="44" spans="1:5" s="49" customFormat="1" ht="12" customHeight="1">
      <c r="A44" s="348" t="s">
        <v>332</v>
      </c>
      <c r="B44" s="349" t="s">
        <v>333</v>
      </c>
      <c r="C44" s="354"/>
      <c r="D44" s="354"/>
      <c r="E44" s="425"/>
    </row>
    <row r="45" spans="1:5" s="48" customFormat="1" ht="12" customHeight="1">
      <c r="A45" s="348" t="s">
        <v>334</v>
      </c>
      <c r="B45" s="349" t="s">
        <v>335</v>
      </c>
      <c r="C45" s="353"/>
      <c r="D45" s="353"/>
      <c r="E45" s="423"/>
    </row>
    <row r="46" spans="1:5" s="49" customFormat="1" ht="12" customHeight="1">
      <c r="A46" s="348" t="s">
        <v>336</v>
      </c>
      <c r="B46" s="349" t="s">
        <v>337</v>
      </c>
      <c r="C46" s="353"/>
      <c r="D46" s="353"/>
      <c r="E46" s="423"/>
    </row>
    <row r="47" spans="1:5" s="49" customFormat="1" ht="12" customHeight="1">
      <c r="A47" s="348" t="s">
        <v>338</v>
      </c>
      <c r="B47" s="349" t="s">
        <v>339</v>
      </c>
      <c r="C47" s="353"/>
      <c r="D47" s="353"/>
      <c r="E47" s="423"/>
    </row>
    <row r="48" spans="1:5" s="49" customFormat="1" ht="12" customHeight="1">
      <c r="A48" s="348" t="s">
        <v>340</v>
      </c>
      <c r="B48" s="349" t="s">
        <v>341</v>
      </c>
      <c r="C48" s="353"/>
      <c r="D48" s="353"/>
      <c r="E48" s="423"/>
    </row>
    <row r="49" spans="1:5" s="49" customFormat="1" ht="12" customHeight="1">
      <c r="A49" s="348" t="s">
        <v>342</v>
      </c>
      <c r="B49" s="349" t="s">
        <v>343</v>
      </c>
      <c r="C49" s="353"/>
      <c r="D49" s="353"/>
      <c r="E49" s="423"/>
    </row>
    <row r="50" spans="1:5" s="49" customFormat="1" ht="12" customHeight="1" thickBot="1">
      <c r="A50" s="358" t="s">
        <v>344</v>
      </c>
      <c r="B50" s="359" t="s">
        <v>345</v>
      </c>
      <c r="C50" s="373"/>
      <c r="D50" s="373"/>
      <c r="E50" s="422"/>
    </row>
    <row r="51" spans="1:5" s="49" customFormat="1" ht="12" customHeight="1" thickBot="1">
      <c r="A51" s="364" t="s">
        <v>81</v>
      </c>
      <c r="B51" s="375" t="s">
        <v>397</v>
      </c>
      <c r="C51" s="366">
        <f>SUM(C52:C56)</f>
        <v>0</v>
      </c>
      <c r="D51" s="366">
        <f>SUM(D52:D56)</f>
        <v>0</v>
      </c>
      <c r="E51" s="417">
        <f>SUM(E52:E56)</f>
        <v>0</v>
      </c>
    </row>
    <row r="52" spans="1:5" s="49" customFormat="1" ht="12" hidden="1" customHeight="1">
      <c r="A52" s="361" t="s">
        <v>347</v>
      </c>
      <c r="B52" s="362" t="s">
        <v>348</v>
      </c>
      <c r="C52" s="388"/>
      <c r="D52" s="388"/>
      <c r="E52" s="429"/>
    </row>
    <row r="53" spans="1:5" s="48" customFormat="1" ht="12" hidden="1" customHeight="1">
      <c r="A53" s="348" t="s">
        <v>349</v>
      </c>
      <c r="B53" s="349" t="s">
        <v>350</v>
      </c>
      <c r="C53" s="353"/>
      <c r="D53" s="353"/>
      <c r="E53" s="423"/>
    </row>
    <row r="54" spans="1:5" s="48" customFormat="1" ht="12" hidden="1" customHeight="1">
      <c r="A54" s="348" t="s">
        <v>351</v>
      </c>
      <c r="B54" s="349" t="s">
        <v>352</v>
      </c>
      <c r="C54" s="353"/>
      <c r="D54" s="353"/>
      <c r="E54" s="423"/>
    </row>
    <row r="55" spans="1:5" s="48" customFormat="1" ht="12" hidden="1" customHeight="1">
      <c r="A55" s="348" t="s">
        <v>353</v>
      </c>
      <c r="B55" s="349" t="s">
        <v>354</v>
      </c>
      <c r="C55" s="353"/>
      <c r="D55" s="353"/>
      <c r="E55" s="423"/>
    </row>
    <row r="56" spans="1:5" s="48" customFormat="1" ht="12" hidden="1" customHeight="1">
      <c r="A56" s="358" t="s">
        <v>355</v>
      </c>
      <c r="B56" s="359" t="s">
        <v>356</v>
      </c>
      <c r="C56" s="389"/>
      <c r="D56" s="389"/>
      <c r="E56" s="430"/>
    </row>
    <row r="57" spans="1:5" s="49" customFormat="1" ht="12" customHeight="1" thickBot="1">
      <c r="A57" s="364" t="s">
        <v>82</v>
      </c>
      <c r="B57" s="375" t="s">
        <v>403</v>
      </c>
      <c r="C57" s="391">
        <f>SUM(C58:C60)</f>
        <v>0</v>
      </c>
      <c r="D57" s="391">
        <f>SUM(D58:D60)</f>
        <v>0</v>
      </c>
      <c r="E57" s="431">
        <f>SUM(E58:E60)</f>
        <v>0</v>
      </c>
    </row>
    <row r="58" spans="1:5" s="49" customFormat="1" ht="11.25" hidden="1" customHeight="1">
      <c r="A58" s="361" t="s">
        <v>357</v>
      </c>
      <c r="B58" s="362" t="s">
        <v>398</v>
      </c>
      <c r="C58" s="390"/>
      <c r="D58" s="390"/>
      <c r="E58" s="432"/>
    </row>
    <row r="59" spans="1:5" ht="10.5" hidden="1" customHeight="1">
      <c r="A59" s="348" t="s">
        <v>400</v>
      </c>
      <c r="B59" s="349" t="s">
        <v>399</v>
      </c>
      <c r="C59" s="354"/>
      <c r="D59" s="354"/>
      <c r="E59" s="425"/>
    </row>
    <row r="60" spans="1:5" s="38" customFormat="1" ht="13.5" hidden="1" customHeight="1">
      <c r="A60" s="348" t="s">
        <v>401</v>
      </c>
      <c r="B60" s="349" t="s">
        <v>358</v>
      </c>
      <c r="C60" s="353"/>
      <c r="D60" s="353"/>
      <c r="E60" s="423"/>
    </row>
    <row r="61" spans="1:5" s="50" customFormat="1" ht="60" hidden="1" customHeight="1">
      <c r="A61" s="392" t="s">
        <v>401</v>
      </c>
      <c r="B61" s="393" t="s">
        <v>402</v>
      </c>
      <c r="C61" s="394"/>
      <c r="D61" s="394"/>
      <c r="E61" s="433"/>
    </row>
    <row r="62" spans="1:5" ht="12" customHeight="1" thickBot="1">
      <c r="A62" s="364" t="s">
        <v>83</v>
      </c>
      <c r="B62" s="365" t="s">
        <v>409</v>
      </c>
      <c r="C62" s="387">
        <f>SUM(C63:C65)</f>
        <v>0</v>
      </c>
      <c r="D62" s="387">
        <f>SUM(D63:D65)</f>
        <v>0</v>
      </c>
      <c r="E62" s="427">
        <f>SUM(E63:E65)</f>
        <v>0</v>
      </c>
    </row>
    <row r="63" spans="1:5" ht="60" hidden="1" customHeight="1">
      <c r="A63" s="361" t="s">
        <v>359</v>
      </c>
      <c r="B63" s="362" t="s">
        <v>404</v>
      </c>
      <c r="C63" s="386"/>
      <c r="D63" s="386"/>
      <c r="E63" s="428"/>
    </row>
    <row r="64" spans="1:5" ht="60" hidden="1" customHeight="1">
      <c r="A64" s="348" t="s">
        <v>406</v>
      </c>
      <c r="B64" s="349" t="s">
        <v>405</v>
      </c>
      <c r="C64" s="353"/>
      <c r="D64" s="353"/>
      <c r="E64" s="423"/>
    </row>
    <row r="65" spans="1:5" ht="60" hidden="1" customHeight="1">
      <c r="A65" s="348" t="s">
        <v>407</v>
      </c>
      <c r="B65" s="349" t="s">
        <v>360</v>
      </c>
      <c r="C65" s="354"/>
      <c r="D65" s="354"/>
      <c r="E65" s="425"/>
    </row>
    <row r="66" spans="1:5" ht="60" hidden="1" customHeight="1">
      <c r="A66" s="392" t="s">
        <v>407</v>
      </c>
      <c r="B66" s="393" t="s">
        <v>408</v>
      </c>
      <c r="C66" s="394"/>
      <c r="D66" s="394"/>
      <c r="E66" s="433"/>
    </row>
    <row r="67" spans="1:5" ht="12" customHeight="1" thickBot="1">
      <c r="A67" s="364" t="s">
        <v>103</v>
      </c>
      <c r="B67" s="375" t="s">
        <v>410</v>
      </c>
      <c r="C67" s="472">
        <f>SUM(C8+C15+C22+C29+C40+C51+C57+C62)</f>
        <v>0</v>
      </c>
      <c r="D67" s="472">
        <f>SUM(D8+D15+D22+D29+D40+D51+D57+D62)</f>
        <v>0</v>
      </c>
      <c r="E67" s="472">
        <f>SUM(E8+E15+E22+E29+E40+E51+E57+E62)</f>
        <v>0</v>
      </c>
    </row>
    <row r="68" spans="1:5" ht="12" hidden="1" customHeight="1">
      <c r="A68" s="401" t="s">
        <v>412</v>
      </c>
      <c r="B68" s="400" t="s">
        <v>361</v>
      </c>
      <c r="C68" s="374">
        <f>SUM(C69:C71)</f>
        <v>0</v>
      </c>
      <c r="D68" s="386">
        <f>SUM(D69:D71)</f>
        <v>0</v>
      </c>
      <c r="E68" s="428">
        <f>SUM(E69:E71)</f>
        <v>0</v>
      </c>
    </row>
    <row r="69" spans="1:5" ht="12" hidden="1" customHeight="1">
      <c r="A69" s="348" t="s">
        <v>362</v>
      </c>
      <c r="B69" s="349" t="s">
        <v>363</v>
      </c>
      <c r="C69" s="353"/>
      <c r="D69" s="353"/>
      <c r="E69" s="423"/>
    </row>
    <row r="70" spans="1:5" ht="12" hidden="1" customHeight="1">
      <c r="A70" s="348" t="s">
        <v>364</v>
      </c>
      <c r="B70" s="349" t="s">
        <v>365</v>
      </c>
      <c r="C70" s="353"/>
      <c r="D70" s="353"/>
      <c r="E70" s="423"/>
    </row>
    <row r="71" spans="1:5" ht="12" hidden="1" customHeight="1">
      <c r="A71" s="348" t="s">
        <v>366</v>
      </c>
      <c r="B71" s="356" t="s">
        <v>367</v>
      </c>
      <c r="C71" s="355"/>
      <c r="D71" s="355"/>
      <c r="E71" s="434"/>
    </row>
    <row r="72" spans="1:5" ht="12" hidden="1" customHeight="1">
      <c r="A72" s="401" t="s">
        <v>413</v>
      </c>
      <c r="B72" s="352" t="s">
        <v>368</v>
      </c>
      <c r="C72" s="357"/>
      <c r="D72" s="357"/>
      <c r="E72" s="435"/>
    </row>
    <row r="73" spans="1:5" ht="12" hidden="1" customHeight="1">
      <c r="A73" s="401" t="s">
        <v>414</v>
      </c>
      <c r="B73" s="352" t="s">
        <v>369</v>
      </c>
      <c r="C73" s="357">
        <f>SUM(C74:C75)</f>
        <v>0</v>
      </c>
      <c r="D73" s="357">
        <f>SUM(D74:D75)</f>
        <v>0</v>
      </c>
      <c r="E73" s="435">
        <f>SUM(E74:E75)</f>
        <v>0</v>
      </c>
    </row>
    <row r="74" spans="1:5" ht="12" hidden="1" customHeight="1">
      <c r="A74" s="348" t="s">
        <v>370</v>
      </c>
      <c r="B74" s="349" t="s">
        <v>371</v>
      </c>
      <c r="C74" s="357"/>
      <c r="D74" s="456"/>
      <c r="E74" s="457"/>
    </row>
    <row r="75" spans="1:5" ht="12" hidden="1" customHeight="1">
      <c r="A75" s="348" t="s">
        <v>372</v>
      </c>
      <c r="B75" s="349" t="s">
        <v>373</v>
      </c>
      <c r="C75" s="357"/>
      <c r="D75" s="456"/>
      <c r="E75" s="457"/>
    </row>
    <row r="76" spans="1:5" s="50" customFormat="1" ht="12" hidden="1" customHeight="1">
      <c r="A76" s="459" t="s">
        <v>472</v>
      </c>
      <c r="B76" s="460" t="s">
        <v>473</v>
      </c>
      <c r="C76" s="458"/>
      <c r="D76" s="458"/>
      <c r="E76" s="461"/>
    </row>
    <row r="77" spans="1:5" ht="12" customHeight="1">
      <c r="A77" s="401" t="s">
        <v>414</v>
      </c>
      <c r="B77" s="352" t="s">
        <v>369</v>
      </c>
      <c r="C77" s="357">
        <f>SUM(C78:C79)</f>
        <v>0</v>
      </c>
      <c r="D77" s="357">
        <f>SUM(D78:D79)</f>
        <v>0</v>
      </c>
      <c r="E77" s="435">
        <f>SUM(E78:E79)</f>
        <v>0</v>
      </c>
    </row>
    <row r="78" spans="1:5" ht="12" customHeight="1">
      <c r="A78" s="348" t="s">
        <v>370</v>
      </c>
      <c r="B78" s="349" t="s">
        <v>371</v>
      </c>
      <c r="C78" s="357"/>
      <c r="D78" s="456"/>
      <c r="E78" s="457"/>
    </row>
    <row r="79" spans="1:5" ht="12" customHeight="1">
      <c r="A79" s="348" t="s">
        <v>372</v>
      </c>
      <c r="B79" s="349" t="s">
        <v>373</v>
      </c>
      <c r="C79" s="357"/>
      <c r="D79" s="456"/>
      <c r="E79" s="457"/>
    </row>
    <row r="80" spans="1:5" s="50" customFormat="1" ht="12" customHeight="1" thickBot="1">
      <c r="A80" s="459" t="s">
        <v>472</v>
      </c>
      <c r="B80" s="460" t="s">
        <v>473</v>
      </c>
      <c r="C80" s="458"/>
      <c r="D80" s="458"/>
      <c r="E80" s="461"/>
    </row>
    <row r="81" spans="1:5" s="50" customFormat="1" ht="12" customHeight="1" thickBot="1">
      <c r="A81" s="473" t="s">
        <v>526</v>
      </c>
      <c r="B81" s="474" t="s">
        <v>527</v>
      </c>
      <c r="C81" s="408"/>
      <c r="D81" s="171"/>
      <c r="E81" s="92"/>
    </row>
    <row r="82" spans="1:5" ht="12" customHeight="1" thickBot="1">
      <c r="A82" s="404" t="s">
        <v>415</v>
      </c>
      <c r="B82" s="405" t="s">
        <v>416</v>
      </c>
      <c r="C82" s="408">
        <f>SUM(C77+C80+C81)</f>
        <v>0</v>
      </c>
      <c r="D82" s="408">
        <f>SUM(D77+D80+D81)</f>
        <v>0</v>
      </c>
      <c r="E82" s="408">
        <f>SUM(E77+E80+E81)</f>
        <v>0</v>
      </c>
    </row>
    <row r="83" spans="1:5" ht="12" customHeight="1" thickBot="1">
      <c r="A83" s="404" t="s">
        <v>432</v>
      </c>
      <c r="B83" s="405" t="s">
        <v>417</v>
      </c>
      <c r="C83" s="408"/>
      <c r="D83" s="171"/>
      <c r="E83" s="92"/>
    </row>
    <row r="84" spans="1:5" ht="12" customHeight="1" thickBot="1">
      <c r="A84" s="404" t="s">
        <v>433</v>
      </c>
      <c r="B84" s="405" t="s">
        <v>418</v>
      </c>
      <c r="C84" s="408"/>
      <c r="D84" s="171"/>
      <c r="E84" s="92"/>
    </row>
    <row r="85" spans="1:5" ht="12" customHeight="1" thickBot="1">
      <c r="A85" s="404" t="s">
        <v>84</v>
      </c>
      <c r="B85" s="438" t="s">
        <v>411</v>
      </c>
      <c r="C85" s="408">
        <f>SUM(C82:C84)</f>
        <v>0</v>
      </c>
      <c r="D85" s="408">
        <f>SUM(D82:D84)</f>
        <v>0</v>
      </c>
      <c r="E85" s="406">
        <f>SUM(E82:E84)</f>
        <v>0</v>
      </c>
    </row>
    <row r="86" spans="1:5" ht="24.75" customHeight="1" thickBot="1">
      <c r="A86" s="404" t="s">
        <v>85</v>
      </c>
      <c r="B86" s="412" t="s">
        <v>434</v>
      </c>
      <c r="C86" s="475">
        <f>SUM(C67+C85)</f>
        <v>0</v>
      </c>
      <c r="D86" s="475">
        <f>SUM(D67+D85)</f>
        <v>0</v>
      </c>
      <c r="E86" s="476">
        <f>SUM(E67+E85)</f>
        <v>0</v>
      </c>
    </row>
    <row r="87" spans="1:5">
      <c r="A87" s="150"/>
      <c r="B87" s="150"/>
      <c r="C87" s="151"/>
      <c r="D87" s="151"/>
      <c r="E87" s="151"/>
    </row>
    <row r="88" spans="1:5" ht="13.5" thickBot="1">
      <c r="A88" s="150"/>
      <c r="B88" s="150"/>
      <c r="C88" s="151"/>
      <c r="D88" s="151"/>
      <c r="E88" s="151"/>
    </row>
    <row r="89" spans="1:5" s="22" customFormat="1" ht="38.1" customHeight="1" thickBot="1">
      <c r="A89" s="467"/>
      <c r="B89" s="468" t="s">
        <v>91</v>
      </c>
      <c r="C89" s="469" t="s">
        <v>73</v>
      </c>
      <c r="D89" s="469" t="s">
        <v>74</v>
      </c>
      <c r="E89" s="470" t="s">
        <v>75</v>
      </c>
    </row>
    <row r="90" spans="1:5" s="23" customFormat="1" ht="12" customHeight="1" thickBot="1">
      <c r="A90" s="19">
        <v>1</v>
      </c>
      <c r="B90" s="20">
        <v>2</v>
      </c>
      <c r="C90" s="20">
        <v>3</v>
      </c>
      <c r="D90" s="20">
        <v>4</v>
      </c>
      <c r="E90" s="21">
        <v>5</v>
      </c>
    </row>
    <row r="91" spans="1:5" s="22" customFormat="1" ht="12" customHeight="1" thickBot="1">
      <c r="A91" s="14" t="s">
        <v>76</v>
      </c>
      <c r="B91" s="18" t="s">
        <v>290</v>
      </c>
      <c r="C91" s="164">
        <f>+C92+C93+C94+C95+C96</f>
        <v>0</v>
      </c>
      <c r="D91" s="164">
        <f>+D92+D93+D94+D95+D96</f>
        <v>0</v>
      </c>
      <c r="E91" s="82">
        <f>+E92+E93+E94+E95+E96</f>
        <v>0</v>
      </c>
    </row>
    <row r="92" spans="1:5" s="22" customFormat="1" ht="12" customHeight="1">
      <c r="A92" s="11" t="s">
        <v>242</v>
      </c>
      <c r="B92" s="6" t="s">
        <v>92</v>
      </c>
      <c r="C92" s="167"/>
      <c r="D92" s="167"/>
      <c r="E92" s="84"/>
    </row>
    <row r="93" spans="1:5" s="22" customFormat="1" ht="12" customHeight="1">
      <c r="A93" s="9" t="s">
        <v>243</v>
      </c>
      <c r="B93" s="5" t="s">
        <v>93</v>
      </c>
      <c r="C93" s="166"/>
      <c r="D93" s="166"/>
      <c r="E93" s="85"/>
    </row>
    <row r="94" spans="1:5" s="22" customFormat="1" ht="12" customHeight="1">
      <c r="A94" s="9" t="s">
        <v>244</v>
      </c>
      <c r="B94" s="5" t="s">
        <v>94</v>
      </c>
      <c r="C94" s="169"/>
      <c r="D94" s="169"/>
      <c r="E94" s="87"/>
    </row>
    <row r="95" spans="1:5" s="22" customFormat="1" ht="12" customHeight="1">
      <c r="A95" s="9" t="s">
        <v>245</v>
      </c>
      <c r="B95" s="7" t="s">
        <v>95</v>
      </c>
      <c r="C95" s="169"/>
      <c r="D95" s="169"/>
      <c r="E95" s="87"/>
    </row>
    <row r="96" spans="1:5" s="22" customFormat="1" ht="12" customHeight="1" thickBot="1">
      <c r="A96" s="9" t="s">
        <v>246</v>
      </c>
      <c r="B96" s="12" t="s">
        <v>96</v>
      </c>
      <c r="C96" s="169">
        <f>SUM(C97:C108)</f>
        <v>0</v>
      </c>
      <c r="D96" s="169"/>
      <c r="E96" s="87"/>
    </row>
    <row r="97" spans="1:5" s="327" customFormat="1" ht="12" hidden="1" customHeight="1">
      <c r="A97" s="325" t="s">
        <v>253</v>
      </c>
      <c r="B97" s="326" t="s">
        <v>247</v>
      </c>
      <c r="C97" s="317"/>
      <c r="D97" s="317"/>
      <c r="E97" s="318"/>
    </row>
    <row r="98" spans="1:5" s="327" customFormat="1" ht="12" hidden="1" customHeight="1">
      <c r="A98" s="325" t="s">
        <v>254</v>
      </c>
      <c r="B98" s="328" t="s">
        <v>248</v>
      </c>
      <c r="C98" s="317"/>
      <c r="D98" s="317"/>
      <c r="E98" s="318"/>
    </row>
    <row r="99" spans="1:5" s="327" customFormat="1" ht="12" hidden="1" customHeight="1">
      <c r="A99" s="325" t="s">
        <v>255</v>
      </c>
      <c r="B99" s="328" t="s">
        <v>249</v>
      </c>
      <c r="C99" s="317"/>
      <c r="D99" s="317"/>
      <c r="E99" s="318"/>
    </row>
    <row r="100" spans="1:5" s="327" customFormat="1" ht="12" hidden="1" customHeight="1">
      <c r="A100" s="325" t="s">
        <v>256</v>
      </c>
      <c r="B100" s="326" t="s">
        <v>250</v>
      </c>
      <c r="C100" s="317"/>
      <c r="D100" s="317"/>
      <c r="E100" s="318"/>
    </row>
    <row r="101" spans="1:5" s="327" customFormat="1" ht="12" hidden="1" customHeight="1">
      <c r="A101" s="329" t="s">
        <v>257</v>
      </c>
      <c r="B101" s="330" t="s">
        <v>251</v>
      </c>
      <c r="C101" s="317"/>
      <c r="D101" s="317"/>
      <c r="E101" s="318"/>
    </row>
    <row r="102" spans="1:5" s="327" customFormat="1" ht="12" hidden="1" customHeight="1">
      <c r="A102" s="325" t="s">
        <v>258</v>
      </c>
      <c r="B102" s="330" t="s">
        <v>252</v>
      </c>
      <c r="C102" s="317"/>
      <c r="D102" s="317"/>
      <c r="E102" s="318"/>
    </row>
    <row r="103" spans="1:5" s="327" customFormat="1" ht="12" hidden="1" customHeight="1">
      <c r="A103" s="331" t="s">
        <v>259</v>
      </c>
      <c r="B103" s="328" t="s">
        <v>265</v>
      </c>
      <c r="C103" s="317"/>
      <c r="D103" s="317"/>
      <c r="E103" s="318"/>
    </row>
    <row r="104" spans="1:5" s="327" customFormat="1" ht="12" hidden="1" customHeight="1">
      <c r="A104" s="331" t="s">
        <v>260</v>
      </c>
      <c r="B104" s="326" t="s">
        <v>266</v>
      </c>
      <c r="C104" s="317"/>
      <c r="D104" s="317"/>
      <c r="E104" s="318"/>
    </row>
    <row r="105" spans="1:5" s="327" customFormat="1" ht="12" hidden="1" customHeight="1">
      <c r="A105" s="331" t="s">
        <v>261</v>
      </c>
      <c r="B105" s="330" t="s">
        <v>267</v>
      </c>
      <c r="C105" s="317"/>
      <c r="D105" s="317"/>
      <c r="E105" s="318"/>
    </row>
    <row r="106" spans="1:5" s="327" customFormat="1" ht="12" hidden="1" customHeight="1">
      <c r="A106" s="331" t="s">
        <v>262</v>
      </c>
      <c r="B106" s="330" t="s">
        <v>268</v>
      </c>
      <c r="C106" s="317"/>
      <c r="D106" s="317"/>
      <c r="E106" s="318"/>
    </row>
    <row r="107" spans="1:5" s="327" customFormat="1" ht="12" hidden="1" customHeight="1">
      <c r="A107" s="331" t="s">
        <v>263</v>
      </c>
      <c r="B107" s="330" t="s">
        <v>269</v>
      </c>
      <c r="C107" s="317"/>
      <c r="D107" s="317"/>
      <c r="E107" s="318"/>
    </row>
    <row r="108" spans="1:5" s="327" customFormat="1" ht="12" hidden="1" customHeight="1">
      <c r="A108" s="332" t="s">
        <v>264</v>
      </c>
      <c r="B108" s="333" t="s">
        <v>270</v>
      </c>
      <c r="C108" s="319"/>
      <c r="D108" s="319"/>
      <c r="E108" s="320"/>
    </row>
    <row r="109" spans="1:5" s="22" customFormat="1" ht="12" customHeight="1" thickBot="1">
      <c r="A109" s="13" t="s">
        <v>77</v>
      </c>
      <c r="B109" s="17" t="s">
        <v>291</v>
      </c>
      <c r="C109" s="165">
        <f>+C110+C111+C112</f>
        <v>0</v>
      </c>
      <c r="D109" s="165">
        <f>+D110+D111+D112</f>
        <v>0</v>
      </c>
      <c r="E109" s="83">
        <f>+E110+E111+E112</f>
        <v>0</v>
      </c>
    </row>
    <row r="110" spans="1:5" s="22" customFormat="1" ht="12" customHeight="1">
      <c r="A110" s="10" t="s">
        <v>271</v>
      </c>
      <c r="B110" s="5" t="s">
        <v>97</v>
      </c>
      <c r="C110" s="168"/>
      <c r="D110" s="168"/>
      <c r="E110" s="86"/>
    </row>
    <row r="111" spans="1:5" s="22" customFormat="1" ht="12" customHeight="1">
      <c r="A111" s="10" t="s">
        <v>272</v>
      </c>
      <c r="B111" s="8" t="s">
        <v>98</v>
      </c>
      <c r="C111" s="166"/>
      <c r="D111" s="166"/>
      <c r="E111" s="85"/>
    </row>
    <row r="112" spans="1:5" s="22" customFormat="1" ht="12" customHeight="1" thickBot="1">
      <c r="A112" s="10" t="s">
        <v>273</v>
      </c>
      <c r="B112" s="324" t="s">
        <v>274</v>
      </c>
      <c r="C112" s="166">
        <f>SUM(C113:C120)</f>
        <v>0</v>
      </c>
      <c r="D112" s="166">
        <f>SUM(D113:D120)</f>
        <v>0</v>
      </c>
      <c r="E112" s="85">
        <f>SUM(E113:E120)</f>
        <v>0</v>
      </c>
    </row>
    <row r="113" spans="1:5" s="327" customFormat="1" ht="60" hidden="1" customHeight="1">
      <c r="A113" s="334" t="s">
        <v>275</v>
      </c>
      <c r="B113" s="73" t="s">
        <v>289</v>
      </c>
      <c r="C113" s="315"/>
      <c r="D113" s="315"/>
      <c r="E113" s="316"/>
    </row>
    <row r="114" spans="1:5" s="327" customFormat="1" ht="60" hidden="1" customHeight="1">
      <c r="A114" s="334" t="s">
        <v>276</v>
      </c>
      <c r="B114" s="335" t="s">
        <v>283</v>
      </c>
      <c r="C114" s="315"/>
      <c r="D114" s="315"/>
      <c r="E114" s="316"/>
    </row>
    <row r="115" spans="1:5" s="327" customFormat="1" ht="16.5" hidden="1" thickBot="1">
      <c r="A115" s="334" t="s">
        <v>277</v>
      </c>
      <c r="B115" s="336" t="s">
        <v>284</v>
      </c>
      <c r="C115" s="315"/>
      <c r="D115" s="315"/>
      <c r="E115" s="316"/>
    </row>
    <row r="116" spans="1:5" s="327" customFormat="1" ht="60" hidden="1" customHeight="1">
      <c r="A116" s="334" t="s">
        <v>278</v>
      </c>
      <c r="B116" s="336" t="s">
        <v>285</v>
      </c>
      <c r="C116" s="337"/>
      <c r="D116" s="337"/>
      <c r="E116" s="338"/>
    </row>
    <row r="117" spans="1:5" s="327" customFormat="1" ht="60" hidden="1" customHeight="1">
      <c r="A117" s="334" t="s">
        <v>279</v>
      </c>
      <c r="B117" s="336" t="s">
        <v>286</v>
      </c>
      <c r="C117" s="337"/>
      <c r="D117" s="337"/>
      <c r="E117" s="338"/>
    </row>
    <row r="118" spans="1:5" s="327" customFormat="1" ht="60" hidden="1" customHeight="1">
      <c r="A118" s="334" t="s">
        <v>280</v>
      </c>
      <c r="B118" s="336" t="s">
        <v>287</v>
      </c>
      <c r="C118" s="337"/>
      <c r="D118" s="337"/>
      <c r="E118" s="338"/>
    </row>
    <row r="119" spans="1:5" s="327" customFormat="1" ht="60" hidden="1" customHeight="1">
      <c r="A119" s="339" t="s">
        <v>281</v>
      </c>
      <c r="B119" s="336" t="s">
        <v>100</v>
      </c>
      <c r="C119" s="340"/>
      <c r="D119" s="340"/>
      <c r="E119" s="341"/>
    </row>
    <row r="120" spans="1:5" s="327" customFormat="1" ht="60" hidden="1" customHeight="1">
      <c r="A120" s="342" t="s">
        <v>282</v>
      </c>
      <c r="B120" s="343" t="s">
        <v>288</v>
      </c>
      <c r="C120" s="340"/>
      <c r="D120" s="340"/>
      <c r="E120" s="341"/>
    </row>
    <row r="121" spans="1:5" s="22" customFormat="1" ht="12" customHeight="1" thickBot="1">
      <c r="A121" s="13" t="s">
        <v>78</v>
      </c>
      <c r="B121" s="344" t="s">
        <v>292</v>
      </c>
      <c r="C121" s="164">
        <f>+C91+C109</f>
        <v>0</v>
      </c>
      <c r="D121" s="164">
        <f>+D91+D109</f>
        <v>0</v>
      </c>
      <c r="E121" s="82">
        <f>+E91+E109</f>
        <v>0</v>
      </c>
    </row>
    <row r="122" spans="1:5" s="22" customFormat="1" ht="12" hidden="1" customHeight="1">
      <c r="A122" s="76" t="s">
        <v>419</v>
      </c>
      <c r="B122" s="410" t="s">
        <v>420</v>
      </c>
      <c r="C122" s="165">
        <f>SUM(C123:C125)</f>
        <v>0</v>
      </c>
      <c r="D122" s="165">
        <f>SUM(D123:D125)</f>
        <v>0</v>
      </c>
      <c r="E122" s="83">
        <f>SUM(E123:E125)</f>
        <v>0</v>
      </c>
    </row>
    <row r="123" spans="1:5" s="22" customFormat="1" ht="12" hidden="1" customHeight="1">
      <c r="A123" s="77" t="s">
        <v>421</v>
      </c>
      <c r="B123" s="78" t="s">
        <v>424</v>
      </c>
      <c r="C123" s="166"/>
      <c r="D123" s="166"/>
      <c r="E123" s="85"/>
    </row>
    <row r="124" spans="1:5" s="22" customFormat="1" ht="12" hidden="1" customHeight="1">
      <c r="A124" s="75" t="s">
        <v>422</v>
      </c>
      <c r="B124" s="72" t="s">
        <v>470</v>
      </c>
      <c r="C124" s="166"/>
      <c r="D124" s="166"/>
      <c r="E124" s="85"/>
    </row>
    <row r="125" spans="1:5" s="22" customFormat="1" ht="12" hidden="1" customHeight="1">
      <c r="A125" s="79" t="s">
        <v>423</v>
      </c>
      <c r="B125" s="80" t="s">
        <v>471</v>
      </c>
      <c r="C125" s="169"/>
      <c r="D125" s="169"/>
      <c r="E125" s="87"/>
    </row>
    <row r="126" spans="1:5" s="22" customFormat="1" ht="12" hidden="1" customHeight="1">
      <c r="A126" s="76" t="s">
        <v>427</v>
      </c>
      <c r="B126" s="410" t="s">
        <v>428</v>
      </c>
      <c r="C126" s="172"/>
      <c r="D126" s="172"/>
      <c r="E126" s="173"/>
    </row>
    <row r="127" spans="1:5" s="22" customFormat="1" ht="12" customHeight="1" thickBot="1">
      <c r="A127" s="411" t="s">
        <v>436</v>
      </c>
      <c r="B127" s="410" t="s">
        <v>435</v>
      </c>
      <c r="C127" s="172">
        <f>SUM(C122+C126)</f>
        <v>0</v>
      </c>
      <c r="D127" s="172">
        <f>SUM(D122+D126)</f>
        <v>0</v>
      </c>
      <c r="E127" s="173">
        <f>SUM(E122+E126)</f>
        <v>0</v>
      </c>
    </row>
    <row r="128" spans="1:5" s="22" customFormat="1" ht="12" customHeight="1" thickBot="1">
      <c r="A128" s="411" t="s">
        <v>437</v>
      </c>
      <c r="B128" s="410" t="s">
        <v>429</v>
      </c>
      <c r="C128" s="172"/>
      <c r="D128" s="172"/>
      <c r="E128" s="173"/>
    </row>
    <row r="129" spans="1:5" s="22" customFormat="1" ht="12" customHeight="1" thickBot="1">
      <c r="A129" s="411" t="s">
        <v>438</v>
      </c>
      <c r="B129" s="410" t="s">
        <v>430</v>
      </c>
      <c r="C129" s="172"/>
      <c r="D129" s="172"/>
      <c r="E129" s="173"/>
    </row>
    <row r="130" spans="1:5" s="22" customFormat="1" ht="12" customHeight="1" thickBot="1">
      <c r="A130" s="74" t="s">
        <v>101</v>
      </c>
      <c r="B130" s="144" t="s">
        <v>431</v>
      </c>
      <c r="C130" s="174">
        <f>SUM(C127:C129)</f>
        <v>0</v>
      </c>
      <c r="D130" s="174">
        <f>SUM(D127:D129)</f>
        <v>0</v>
      </c>
      <c r="E130" s="89">
        <f>SUM(E127:E129)</f>
        <v>0</v>
      </c>
    </row>
    <row r="131" spans="1:5" s="1" customFormat="1" ht="28.5" customHeight="1" thickBot="1">
      <c r="A131" s="81" t="s">
        <v>80</v>
      </c>
      <c r="B131" s="145" t="s">
        <v>439</v>
      </c>
      <c r="C131" s="477">
        <f>SUM(C121+C130)</f>
        <v>0</v>
      </c>
      <c r="D131" s="477">
        <f>SUM(D121+D130)</f>
        <v>0</v>
      </c>
      <c r="E131" s="478">
        <f>SUM(E121+E130)</f>
        <v>0</v>
      </c>
    </row>
  </sheetData>
  <mergeCells count="2">
    <mergeCell ref="B2:D2"/>
    <mergeCell ref="B3:D3"/>
  </mergeCells>
  <phoneticPr fontId="25" type="noConversion"/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Munka18">
    <tabColor rgb="FF00B050"/>
  </sheetPr>
  <dimension ref="A1:H71"/>
  <sheetViews>
    <sheetView view="pageLayout" topLeftCell="A4" workbookViewId="0">
      <selection activeCell="F5" sqref="F5"/>
    </sheetView>
  </sheetViews>
  <sheetFormatPr defaultRowHeight="15"/>
  <cols>
    <col min="1" max="1" width="5" style="691" customWidth="1"/>
    <col min="2" max="2" width="47.5" style="706" customWidth="1"/>
    <col min="3" max="3" width="17.33203125" style="691" customWidth="1"/>
    <col min="4" max="4" width="15.33203125" style="691" customWidth="1"/>
    <col min="5" max="5" width="16.6640625" style="691" customWidth="1"/>
    <col min="6" max="6" width="9.33203125" style="691"/>
    <col min="7" max="7" width="19.83203125" style="707" customWidth="1"/>
    <col min="8" max="16384" width="9.33203125" style="691"/>
  </cols>
  <sheetData>
    <row r="1" spans="1:7">
      <c r="A1" s="1345" t="s">
        <v>600</v>
      </c>
      <c r="B1" s="1345"/>
      <c r="C1" s="1345"/>
      <c r="D1" s="1345"/>
    </row>
    <row r="2" spans="1:7">
      <c r="A2" s="1345" t="s">
        <v>601</v>
      </c>
      <c r="B2" s="1345"/>
      <c r="C2" s="1345"/>
      <c r="D2" s="1345"/>
    </row>
    <row r="4" spans="1:7">
      <c r="B4" s="692" t="s">
        <v>508</v>
      </c>
    </row>
    <row r="6" spans="1:7" ht="29.25" customHeight="1">
      <c r="A6" s="693" t="s">
        <v>475</v>
      </c>
      <c r="B6" s="694" t="s">
        <v>476</v>
      </c>
      <c r="C6" s="695" t="s">
        <v>578</v>
      </c>
      <c r="D6" s="695" t="s">
        <v>477</v>
      </c>
      <c r="E6" s="696" t="s">
        <v>478</v>
      </c>
      <c r="F6" s="697"/>
    </row>
    <row r="7" spans="1:7">
      <c r="A7" s="698">
        <v>1</v>
      </c>
      <c r="B7" s="694" t="s">
        <v>479</v>
      </c>
      <c r="C7" s="699">
        <v>60849706</v>
      </c>
      <c r="D7" s="699">
        <v>97725</v>
      </c>
      <c r="E7" s="700">
        <f t="shared" ref="E7:E25" si="0">SUM(C7:D7)</f>
        <v>60947431</v>
      </c>
    </row>
    <row r="8" spans="1:7">
      <c r="A8" s="698">
        <v>2</v>
      </c>
      <c r="B8" s="694" t="s">
        <v>480</v>
      </c>
      <c r="C8" s="699">
        <v>72324904</v>
      </c>
      <c r="D8" s="699">
        <v>18051200</v>
      </c>
      <c r="E8" s="700">
        <f t="shared" si="0"/>
        <v>90376104</v>
      </c>
    </row>
    <row r="9" spans="1:7" s="703" customFormat="1" ht="14.25">
      <c r="A9" s="701" t="s">
        <v>493</v>
      </c>
      <c r="B9" s="702" t="s">
        <v>481</v>
      </c>
      <c r="C9" s="700">
        <f>C7-C8</f>
        <v>-11475198</v>
      </c>
      <c r="D9" s="700">
        <f>D7-D8</f>
        <v>-17953475</v>
      </c>
      <c r="E9" s="700">
        <f t="shared" si="0"/>
        <v>-29428673</v>
      </c>
      <c r="G9" s="749"/>
    </row>
    <row r="10" spans="1:7">
      <c r="A10" s="698">
        <v>3</v>
      </c>
      <c r="B10" s="694" t="s">
        <v>482</v>
      </c>
      <c r="C10" s="699">
        <v>50997121</v>
      </c>
      <c r="D10" s="699">
        <v>18036977</v>
      </c>
      <c r="E10" s="700">
        <f t="shared" si="0"/>
        <v>69034098</v>
      </c>
    </row>
    <row r="11" spans="1:7">
      <c r="A11" s="698">
        <v>4</v>
      </c>
      <c r="B11" s="694" t="s">
        <v>483</v>
      </c>
      <c r="C11" s="699">
        <v>20600846</v>
      </c>
      <c r="D11" s="699"/>
      <c r="E11" s="700">
        <f t="shared" si="0"/>
        <v>20600846</v>
      </c>
    </row>
    <row r="12" spans="1:7" s="703" customFormat="1" ht="14.25">
      <c r="A12" s="701" t="s">
        <v>494</v>
      </c>
      <c r="B12" s="702" t="s">
        <v>484</v>
      </c>
      <c r="C12" s="700">
        <f>C10-C11</f>
        <v>30396275</v>
      </c>
      <c r="D12" s="700">
        <f>D10-D11</f>
        <v>18036977</v>
      </c>
      <c r="E12" s="700">
        <f t="shared" si="0"/>
        <v>48433252</v>
      </c>
      <c r="G12" s="749"/>
    </row>
    <row r="13" spans="1:7" s="703" customFormat="1">
      <c r="A13" s="701" t="s">
        <v>495</v>
      </c>
      <c r="B13" s="704" t="s">
        <v>491</v>
      </c>
      <c r="C13" s="700">
        <f>C9+C12</f>
        <v>18921077</v>
      </c>
      <c r="D13" s="700">
        <f>D12+D9</f>
        <v>83502</v>
      </c>
      <c r="E13" s="700">
        <f t="shared" si="0"/>
        <v>19004579</v>
      </c>
      <c r="G13" s="749"/>
    </row>
    <row r="14" spans="1:7">
      <c r="A14" s="698">
        <v>5</v>
      </c>
      <c r="B14" s="694" t="s">
        <v>488</v>
      </c>
      <c r="C14" s="699">
        <v>0</v>
      </c>
      <c r="D14" s="699">
        <v>0</v>
      </c>
      <c r="E14" s="700">
        <f t="shared" si="0"/>
        <v>0</v>
      </c>
    </row>
    <row r="15" spans="1:7">
      <c r="A15" s="698">
        <v>6</v>
      </c>
      <c r="B15" s="694" t="s">
        <v>489</v>
      </c>
      <c r="C15" s="699">
        <v>0</v>
      </c>
      <c r="D15" s="699">
        <v>0</v>
      </c>
      <c r="E15" s="700">
        <f t="shared" si="0"/>
        <v>0</v>
      </c>
    </row>
    <row r="16" spans="1:7" s="703" customFormat="1">
      <c r="A16" s="701" t="s">
        <v>496</v>
      </c>
      <c r="B16" s="702" t="s">
        <v>490</v>
      </c>
      <c r="C16" s="700">
        <v>0</v>
      </c>
      <c r="D16" s="699">
        <v>0</v>
      </c>
      <c r="E16" s="700">
        <f t="shared" si="0"/>
        <v>0</v>
      </c>
      <c r="G16" s="749"/>
    </row>
    <row r="17" spans="1:7">
      <c r="A17" s="698">
        <v>7</v>
      </c>
      <c r="B17" s="694" t="s">
        <v>485</v>
      </c>
      <c r="C17" s="699">
        <v>0</v>
      </c>
      <c r="D17" s="699">
        <v>0</v>
      </c>
      <c r="E17" s="700">
        <f t="shared" si="0"/>
        <v>0</v>
      </c>
    </row>
    <row r="18" spans="1:7">
      <c r="A18" s="698">
        <v>8</v>
      </c>
      <c r="B18" s="694" t="s">
        <v>486</v>
      </c>
      <c r="C18" s="699">
        <v>0</v>
      </c>
      <c r="D18" s="699">
        <v>0</v>
      </c>
      <c r="E18" s="700">
        <f t="shared" si="0"/>
        <v>0</v>
      </c>
    </row>
    <row r="19" spans="1:7" s="703" customFormat="1">
      <c r="A19" s="701" t="s">
        <v>497</v>
      </c>
      <c r="B19" s="702" t="s">
        <v>487</v>
      </c>
      <c r="C19" s="700">
        <v>0</v>
      </c>
      <c r="D19" s="699">
        <v>0</v>
      </c>
      <c r="E19" s="700">
        <f t="shared" si="0"/>
        <v>0</v>
      </c>
      <c r="G19" s="749"/>
    </row>
    <row r="20" spans="1:7">
      <c r="A20" s="698" t="s">
        <v>498</v>
      </c>
      <c r="B20" s="704" t="s">
        <v>492</v>
      </c>
      <c r="C20" s="699">
        <v>0</v>
      </c>
      <c r="D20" s="699">
        <v>0</v>
      </c>
      <c r="E20" s="700">
        <f t="shared" si="0"/>
        <v>0</v>
      </c>
    </row>
    <row r="21" spans="1:7">
      <c r="A21" s="698" t="s">
        <v>499</v>
      </c>
      <c r="B21" s="704" t="s">
        <v>474</v>
      </c>
      <c r="C21" s="700">
        <v>18921077</v>
      </c>
      <c r="D21" s="700">
        <f>D23+D22</f>
        <v>83502</v>
      </c>
      <c r="E21" s="700">
        <f t="shared" si="0"/>
        <v>19004579</v>
      </c>
    </row>
    <row r="22" spans="1:7">
      <c r="A22" s="698" t="s">
        <v>504</v>
      </c>
      <c r="B22" s="705" t="s">
        <v>502</v>
      </c>
      <c r="C22" s="699"/>
      <c r="D22" s="699">
        <v>2300</v>
      </c>
      <c r="E22" s="700">
        <f t="shared" si="0"/>
        <v>2300</v>
      </c>
    </row>
    <row r="23" spans="1:7">
      <c r="A23" s="698" t="s">
        <v>505</v>
      </c>
      <c r="B23" s="694" t="s">
        <v>500</v>
      </c>
      <c r="C23" s="699">
        <v>18921077</v>
      </c>
      <c r="D23" s="699">
        <v>81202</v>
      </c>
      <c r="E23" s="699">
        <f t="shared" si="0"/>
        <v>19002279</v>
      </c>
    </row>
    <row r="24" spans="1:7">
      <c r="A24" s="698" t="s">
        <v>506</v>
      </c>
      <c r="B24" s="694" t="s">
        <v>501</v>
      </c>
      <c r="C24" s="699">
        <v>0</v>
      </c>
      <c r="D24" s="699">
        <v>0</v>
      </c>
      <c r="E24" s="700">
        <f t="shared" si="0"/>
        <v>0</v>
      </c>
    </row>
    <row r="25" spans="1:7">
      <c r="A25" s="698" t="s">
        <v>507</v>
      </c>
      <c r="B25" s="694" t="s">
        <v>503</v>
      </c>
      <c r="C25" s="699">
        <v>0</v>
      </c>
      <c r="D25" s="699">
        <v>0</v>
      </c>
      <c r="E25" s="700">
        <f t="shared" si="0"/>
        <v>0</v>
      </c>
    </row>
    <row r="26" spans="1:7">
      <c r="C26" s="707"/>
      <c r="D26" s="707"/>
      <c r="E26" s="707"/>
    </row>
    <row r="27" spans="1:7">
      <c r="C27" s="707"/>
      <c r="D27" s="707"/>
      <c r="E27" s="707"/>
    </row>
    <row r="70" spans="3:8">
      <c r="C70" s="707"/>
      <c r="D70" s="707"/>
      <c r="E70" s="707"/>
      <c r="F70" s="707"/>
      <c r="H70" s="707"/>
    </row>
    <row r="71" spans="3:8">
      <c r="C71" s="707"/>
      <c r="D71" s="707"/>
      <c r="E71" s="707"/>
      <c r="F71" s="707"/>
      <c r="H71" s="707"/>
    </row>
  </sheetData>
  <mergeCells count="2">
    <mergeCell ref="A1:D1"/>
    <mergeCell ref="A2:D2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78" orientation="portrait" r:id="rId1"/>
  <headerFooter alignWithMargins="0">
    <oddHeader xml:space="preserve">&amp;CKokad Községi  ÖNKORMÁNYZAT
2020. ÉVI ZÁRSZÁMADÁS&amp;R
8. melléklet a 7/2020. (VII.7.)  számú 
önkormányzati rendelethez </oddHeader>
  </headerFooter>
  <rowBreaks count="1" manualBreakCount="1">
    <brk id="2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 codeName="Munka19">
    <tabColor rgb="FF00B050"/>
  </sheetPr>
  <dimension ref="A1:J13"/>
  <sheetViews>
    <sheetView view="pageLayout" topLeftCell="C1" workbookViewId="0">
      <selection activeCell="M2" sqref="M2"/>
    </sheetView>
  </sheetViews>
  <sheetFormatPr defaultRowHeight="12.75"/>
  <cols>
    <col min="1" max="1" width="7" style="708" customWidth="1"/>
    <col min="2" max="2" width="38.1640625" style="710" customWidth="1"/>
    <col min="3" max="3" width="15.83203125" style="710" customWidth="1"/>
    <col min="4" max="4" width="12.83203125" style="710" customWidth="1"/>
    <col min="5" max="7" width="11.83203125" style="710" customWidth="1"/>
    <col min="8" max="8" width="12.1640625" style="710" customWidth="1"/>
    <col min="9" max="9" width="12.5" style="710" customWidth="1"/>
    <col min="10" max="10" width="9.33203125" style="710"/>
    <col min="11" max="11" width="10.1640625" style="710" bestFit="1" customWidth="1"/>
    <col min="12" max="16384" width="9.33203125" style="710"/>
  </cols>
  <sheetData>
    <row r="1" spans="1:10" ht="14.25" thickBot="1">
      <c r="B1" s="709" t="s">
        <v>804</v>
      </c>
      <c r="G1" s="711" t="s">
        <v>590</v>
      </c>
    </row>
    <row r="2" spans="1:10" ht="24.75" thickBot="1">
      <c r="A2" s="712" t="s">
        <v>183</v>
      </c>
      <c r="B2" s="713" t="s">
        <v>602</v>
      </c>
      <c r="C2" s="1348" t="s">
        <v>603</v>
      </c>
      <c r="D2" s="1348" t="s">
        <v>604</v>
      </c>
      <c r="E2" s="714" t="s">
        <v>605</v>
      </c>
      <c r="F2" s="714"/>
      <c r="G2" s="715"/>
      <c r="H2" s="1350" t="s">
        <v>803</v>
      </c>
      <c r="I2" s="1351"/>
    </row>
    <row r="3" spans="1:10" s="720" customFormat="1" ht="57.75" customHeight="1" thickBot="1">
      <c r="A3" s="716"/>
      <c r="B3" s="717"/>
      <c r="C3" s="1349"/>
      <c r="D3" s="1349"/>
      <c r="E3" s="718" t="s">
        <v>165</v>
      </c>
      <c r="F3" s="718" t="s">
        <v>606</v>
      </c>
      <c r="G3" s="719" t="s">
        <v>607</v>
      </c>
      <c r="H3" s="1028" t="s">
        <v>608</v>
      </c>
      <c r="I3" s="1029" t="s">
        <v>609</v>
      </c>
    </row>
    <row r="4" spans="1:10" s="724" customFormat="1" ht="15" customHeight="1" thickBot="1">
      <c r="A4" s="721"/>
      <c r="B4" s="722">
        <v>1</v>
      </c>
      <c r="C4" s="722">
        <v>2</v>
      </c>
      <c r="D4" s="722">
        <v>4</v>
      </c>
      <c r="E4" s="722" t="s">
        <v>611</v>
      </c>
      <c r="F4" s="722">
        <v>6</v>
      </c>
      <c r="G4" s="723">
        <v>7</v>
      </c>
      <c r="H4" s="1030"/>
      <c r="I4" s="1031"/>
    </row>
    <row r="5" spans="1:10" ht="15" customHeight="1">
      <c r="A5" s="725" t="s">
        <v>76</v>
      </c>
      <c r="B5" s="726" t="s">
        <v>599</v>
      </c>
      <c r="C5" s="727">
        <v>18921077</v>
      </c>
      <c r="D5" s="727"/>
      <c r="E5" s="728">
        <f>C5-D5</f>
        <v>18921077</v>
      </c>
      <c r="F5" s="727"/>
      <c r="G5" s="729"/>
      <c r="H5" s="1032">
        <v>21311860</v>
      </c>
      <c r="I5" s="1033">
        <v>-2390783</v>
      </c>
      <c r="J5" s="730"/>
    </row>
    <row r="6" spans="1:10" ht="27.75" customHeight="1">
      <c r="A6" s="731" t="s">
        <v>77</v>
      </c>
      <c r="B6" s="732" t="s">
        <v>610</v>
      </c>
      <c r="C6" s="733">
        <v>83502</v>
      </c>
      <c r="D6" s="733">
        <v>2300</v>
      </c>
      <c r="E6" s="728">
        <f>C6-D6</f>
        <v>81202</v>
      </c>
      <c r="F6" s="733"/>
      <c r="G6" s="734"/>
      <c r="H6" s="1034">
        <v>83502</v>
      </c>
      <c r="I6" s="1033">
        <v>0</v>
      </c>
    </row>
    <row r="7" spans="1:10" ht="15" customHeight="1">
      <c r="A7" s="731" t="s">
        <v>78</v>
      </c>
      <c r="B7" s="732"/>
      <c r="C7" s="733"/>
      <c r="D7" s="733"/>
      <c r="E7" s="728">
        <f>SUM(C7:D7)</f>
        <v>0</v>
      </c>
      <c r="F7" s="733"/>
      <c r="G7" s="734"/>
      <c r="H7" s="1034"/>
      <c r="I7" s="1033">
        <f>SUM(C7-H7)</f>
        <v>0</v>
      </c>
    </row>
    <row r="8" spans="1:10" ht="13.5" thickBot="1">
      <c r="A8" s="731" t="s">
        <v>101</v>
      </c>
      <c r="B8" s="732"/>
      <c r="C8" s="733"/>
      <c r="D8" s="733"/>
      <c r="E8" s="728">
        <f>SUM(C8:D8)</f>
        <v>0</v>
      </c>
      <c r="F8" s="733"/>
      <c r="G8" s="734"/>
      <c r="H8" s="1034"/>
      <c r="I8" s="1033">
        <f>SUM(C8-H8)</f>
        <v>0</v>
      </c>
    </row>
    <row r="9" spans="1:10" ht="15" customHeight="1" thickBot="1">
      <c r="A9" s="1346" t="s">
        <v>175</v>
      </c>
      <c r="B9" s="1347"/>
      <c r="C9" s="735">
        <f t="shared" ref="C9:I9" si="0">SUM(C5:C8)</f>
        <v>19004579</v>
      </c>
      <c r="D9" s="735">
        <f t="shared" si="0"/>
        <v>2300</v>
      </c>
      <c r="E9" s="736">
        <f t="shared" si="0"/>
        <v>19002279</v>
      </c>
      <c r="F9" s="735">
        <f t="shared" si="0"/>
        <v>0</v>
      </c>
      <c r="G9" s="737">
        <f t="shared" si="0"/>
        <v>0</v>
      </c>
      <c r="H9" s="1035">
        <f t="shared" si="0"/>
        <v>21395362</v>
      </c>
      <c r="I9" s="1036">
        <f t="shared" si="0"/>
        <v>-2390783</v>
      </c>
    </row>
    <row r="12" spans="1:10">
      <c r="B12" s="738"/>
    </row>
    <row r="13" spans="1:10">
      <c r="B13" s="738"/>
    </row>
  </sheetData>
  <mergeCells count="4">
    <mergeCell ref="A9:B9"/>
    <mergeCell ref="C2:C3"/>
    <mergeCell ref="H2:I2"/>
    <mergeCell ref="D2:D3"/>
  </mergeCells>
  <phoneticPr fontId="25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72" orientation="landscape" r:id="rId1"/>
  <headerFooter alignWithMargins="0">
    <oddHeader xml:space="preserve">&amp;C&amp;"Times New Roman CE,Félkövér"&amp;12
KÖLTSÉGVETÉSI SZERVEK KÖLTSÉGVETÉSI MARADVÁNYÁNAK ALAKULÁSA&amp;R&amp;"Times New Roman CE,Félkövér dőlt"&amp;12 8.1.melléklet a 3/2021.(IV.30. ) önkormányzati rendelethez&amp;"Times New Roman CE,Dőlt"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00B050"/>
  </sheetPr>
  <dimension ref="A1:E138"/>
  <sheetViews>
    <sheetView view="pageLayout" workbookViewId="0">
      <selection activeCell="G3" sqref="G3"/>
    </sheetView>
  </sheetViews>
  <sheetFormatPr defaultRowHeight="15.75"/>
  <cols>
    <col min="1" max="1" width="9.5" style="148" customWidth="1"/>
    <col min="2" max="2" width="60.83203125" style="148" customWidth="1"/>
    <col min="3" max="5" width="15.83203125" style="149" customWidth="1"/>
    <col min="6" max="16384" width="9.33203125" style="22"/>
  </cols>
  <sheetData>
    <row r="1" spans="1:5" ht="15.95" customHeight="1">
      <c r="A1" s="284" t="s">
        <v>68</v>
      </c>
      <c r="B1" s="284"/>
      <c r="C1" s="284"/>
      <c r="D1" s="284"/>
      <c r="E1" s="284"/>
    </row>
    <row r="2" spans="1:5" ht="15.95" customHeight="1" thickBot="1">
      <c r="A2" s="152" t="s">
        <v>69</v>
      </c>
      <c r="B2" s="152"/>
      <c r="C2" s="91"/>
      <c r="D2" s="91"/>
      <c r="E2" s="91" t="s">
        <v>582</v>
      </c>
    </row>
    <row r="3" spans="1:5" ht="15.95" customHeight="1">
      <c r="A3" s="1323" t="s">
        <v>293</v>
      </c>
      <c r="B3" s="1325" t="s">
        <v>72</v>
      </c>
      <c r="C3" s="1320" t="s">
        <v>793</v>
      </c>
      <c r="D3" s="1321"/>
      <c r="E3" s="1322"/>
    </row>
    <row r="4" spans="1:5" ht="38.1" customHeight="1" thickBot="1">
      <c r="A4" s="1324"/>
      <c r="B4" s="1326"/>
      <c r="C4" s="155" t="s">
        <v>73</v>
      </c>
      <c r="D4" s="155" t="s">
        <v>74</v>
      </c>
      <c r="E4" s="156" t="s">
        <v>75</v>
      </c>
    </row>
    <row r="5" spans="1:5" s="23" customFormat="1" ht="12" customHeight="1" thickBot="1">
      <c r="A5" s="369">
        <v>1</v>
      </c>
      <c r="B5" s="371">
        <v>2</v>
      </c>
      <c r="C5" s="367">
        <v>3</v>
      </c>
      <c r="D5" s="20">
        <v>4</v>
      </c>
      <c r="E5" s="21">
        <v>5</v>
      </c>
    </row>
    <row r="6" spans="1:5" s="1" customFormat="1" ht="12" customHeight="1" thickBot="1">
      <c r="A6" s="370" t="s">
        <v>76</v>
      </c>
      <c r="B6" s="372" t="s">
        <v>375</v>
      </c>
      <c r="C6" s="368">
        <f>SUM(C7:C12)</f>
        <v>16646991</v>
      </c>
      <c r="D6" s="368">
        <f>SUM(D7:D12)</f>
        <v>27389037</v>
      </c>
      <c r="E6" s="413">
        <f>SUM(E7:E12)</f>
        <v>27380980</v>
      </c>
    </row>
    <row r="7" spans="1:5" s="1" customFormat="1" ht="12" customHeight="1">
      <c r="A7" s="345" t="s">
        <v>294</v>
      </c>
      <c r="B7" s="346" t="s">
        <v>295</v>
      </c>
      <c r="C7" s="447" t="s">
        <v>592</v>
      </c>
      <c r="D7" s="447">
        <v>79655</v>
      </c>
      <c r="E7" s="447">
        <v>71598</v>
      </c>
    </row>
    <row r="8" spans="1:5" s="1" customFormat="1" ht="12" customHeight="1">
      <c r="A8" s="348" t="s">
        <v>296</v>
      </c>
      <c r="B8" s="349" t="s">
        <v>376</v>
      </c>
      <c r="C8" s="350">
        <v>12166850</v>
      </c>
      <c r="D8" s="350">
        <v>13029980</v>
      </c>
      <c r="E8" s="350">
        <v>13029980</v>
      </c>
    </row>
    <row r="9" spans="1:5" s="1" customFormat="1" ht="21.75" customHeight="1">
      <c r="A9" s="348" t="s">
        <v>297</v>
      </c>
      <c r="B9" s="349" t="s">
        <v>298</v>
      </c>
      <c r="C9" s="350">
        <v>2680141</v>
      </c>
      <c r="D9" s="350">
        <v>2013068</v>
      </c>
      <c r="E9" s="350">
        <v>2013068</v>
      </c>
    </row>
    <row r="10" spans="1:5" s="1" customFormat="1" ht="12" customHeight="1">
      <c r="A10" s="348" t="s">
        <v>299</v>
      </c>
      <c r="B10" s="349" t="s">
        <v>300</v>
      </c>
      <c r="C10" s="350">
        <v>1800000</v>
      </c>
      <c r="D10" s="350">
        <v>2093690</v>
      </c>
      <c r="E10" s="350">
        <v>2093690</v>
      </c>
    </row>
    <row r="11" spans="1:5" s="1" customFormat="1" ht="12" customHeight="1">
      <c r="A11" s="348" t="s">
        <v>301</v>
      </c>
      <c r="B11" s="349" t="s">
        <v>569</v>
      </c>
      <c r="C11" s="350"/>
      <c r="D11" s="350">
        <v>10172644</v>
      </c>
      <c r="E11" s="350">
        <v>10172644</v>
      </c>
    </row>
    <row r="12" spans="1:5" s="1" customFormat="1" ht="12" customHeight="1" thickBot="1">
      <c r="A12" s="358" t="s">
        <v>302</v>
      </c>
      <c r="B12" s="359" t="s">
        <v>378</v>
      </c>
      <c r="C12" s="360"/>
      <c r="D12" s="449"/>
      <c r="E12" s="537"/>
    </row>
    <row r="13" spans="1:5" s="1" customFormat="1" ht="12" customHeight="1" thickBot="1">
      <c r="A13" s="364" t="s">
        <v>77</v>
      </c>
      <c r="B13" s="365" t="s">
        <v>383</v>
      </c>
      <c r="C13" s="472">
        <f>SUM(C14:C18)</f>
        <v>23215652</v>
      </c>
      <c r="D13" s="472">
        <f>SUM(D14:D18)</f>
        <v>25070110</v>
      </c>
      <c r="E13" s="486">
        <f>SUM(E14:E18)</f>
        <v>22050282</v>
      </c>
    </row>
    <row r="14" spans="1:5" s="1" customFormat="1" ht="12" customHeight="1">
      <c r="A14" s="361" t="s">
        <v>303</v>
      </c>
      <c r="B14" s="362" t="s">
        <v>304</v>
      </c>
      <c r="C14" s="363"/>
      <c r="D14" s="363"/>
      <c r="E14" s="572"/>
    </row>
    <row r="15" spans="1:5" s="1" customFormat="1" ht="12" customHeight="1">
      <c r="A15" s="348" t="s">
        <v>305</v>
      </c>
      <c r="B15" s="349" t="s">
        <v>379</v>
      </c>
      <c r="C15" s="350"/>
      <c r="D15" s="350"/>
      <c r="E15" s="511"/>
    </row>
    <row r="16" spans="1:5" s="1" customFormat="1" ht="12" customHeight="1">
      <c r="A16" s="348" t="s">
        <v>306</v>
      </c>
      <c r="B16" s="349" t="s">
        <v>380</v>
      </c>
      <c r="C16" s="350"/>
      <c r="D16" s="350"/>
      <c r="E16" s="511"/>
    </row>
    <row r="17" spans="1:5" s="1" customFormat="1" ht="12" customHeight="1">
      <c r="A17" s="348" t="s">
        <v>307</v>
      </c>
      <c r="B17" s="349" t="s">
        <v>381</v>
      </c>
      <c r="C17" s="350"/>
      <c r="D17" s="350"/>
      <c r="E17" s="511"/>
    </row>
    <row r="18" spans="1:5" s="1" customFormat="1" ht="12" customHeight="1" thickBot="1">
      <c r="A18" s="348" t="s">
        <v>308</v>
      </c>
      <c r="B18" s="349" t="s">
        <v>382</v>
      </c>
      <c r="C18" s="350">
        <v>23215652</v>
      </c>
      <c r="D18" s="350">
        <v>25070110</v>
      </c>
      <c r="E18" s="536">
        <v>22050282</v>
      </c>
    </row>
    <row r="19" spans="1:5" s="1" customFormat="1" ht="12" customHeight="1" thickBot="1">
      <c r="A19" s="364" t="s">
        <v>78</v>
      </c>
      <c r="B19" s="375" t="s">
        <v>384</v>
      </c>
      <c r="C19" s="366">
        <f>SUM(C20:C24)</f>
        <v>0</v>
      </c>
      <c r="D19" s="366">
        <f>SUM(D20:D24)</f>
        <v>0</v>
      </c>
      <c r="E19" s="501">
        <f>SUM(E20:E24)</f>
        <v>0</v>
      </c>
    </row>
    <row r="20" spans="1:5" s="1" customFormat="1" ht="12" customHeight="1">
      <c r="A20" s="361" t="s">
        <v>309</v>
      </c>
      <c r="B20" s="362" t="s">
        <v>310</v>
      </c>
      <c r="C20" s="386"/>
      <c r="D20" s="386"/>
      <c r="E20" s="494"/>
    </row>
    <row r="21" spans="1:5" s="1" customFormat="1" ht="12" customHeight="1">
      <c r="A21" s="348" t="s">
        <v>311</v>
      </c>
      <c r="B21" s="349" t="s">
        <v>385</v>
      </c>
      <c r="C21" s="351"/>
      <c r="D21" s="351"/>
      <c r="E21" s="573"/>
    </row>
    <row r="22" spans="1:5" s="1" customFormat="1" ht="12" customHeight="1">
      <c r="A22" s="348" t="s">
        <v>312</v>
      </c>
      <c r="B22" s="463" t="s">
        <v>580</v>
      </c>
      <c r="C22" s="350"/>
      <c r="D22" s="350"/>
      <c r="E22" s="511"/>
    </row>
    <row r="23" spans="1:5" s="1" customFormat="1" ht="12" customHeight="1">
      <c r="A23" s="358" t="s">
        <v>313</v>
      </c>
      <c r="B23" s="464" t="s">
        <v>581</v>
      </c>
      <c r="C23" s="373"/>
      <c r="D23" s="373"/>
      <c r="E23" s="519"/>
    </row>
    <row r="24" spans="1:5" s="1" customFormat="1" ht="12" customHeight="1" thickBot="1">
      <c r="A24" s="396" t="s">
        <v>314</v>
      </c>
      <c r="B24" s="565" t="s">
        <v>388</v>
      </c>
      <c r="C24" s="166">
        <v>0</v>
      </c>
      <c r="D24" s="166"/>
      <c r="E24" s="619"/>
    </row>
    <row r="25" spans="1:5" s="1" customFormat="1" ht="12" customHeight="1" thickBot="1">
      <c r="A25" s="364" t="s">
        <v>79</v>
      </c>
      <c r="B25" s="375" t="s">
        <v>395</v>
      </c>
      <c r="C25" s="374">
        <v>27900000</v>
      </c>
      <c r="D25" s="374">
        <v>18309140</v>
      </c>
      <c r="E25" s="507">
        <v>10226251</v>
      </c>
    </row>
    <row r="26" spans="1:5" s="1" customFormat="1" ht="12" customHeight="1">
      <c r="A26" s="361" t="s">
        <v>315</v>
      </c>
      <c r="B26" s="362" t="s">
        <v>316</v>
      </c>
      <c r="C26" s="363">
        <v>26500000</v>
      </c>
      <c r="D26" s="363">
        <v>18309140</v>
      </c>
      <c r="E26" s="538">
        <v>10226251</v>
      </c>
    </row>
    <row r="27" spans="1:5" s="1" customFormat="1" ht="12" customHeight="1">
      <c r="A27" s="348" t="s">
        <v>317</v>
      </c>
      <c r="B27" s="349" t="s">
        <v>318</v>
      </c>
      <c r="C27" s="454">
        <v>500000</v>
      </c>
      <c r="D27" s="454">
        <v>500000</v>
      </c>
      <c r="E27" s="542">
        <v>573315</v>
      </c>
    </row>
    <row r="28" spans="1:5" s="379" customFormat="1" ht="12" customHeight="1">
      <c r="A28" s="376" t="s">
        <v>317</v>
      </c>
      <c r="B28" s="377" t="s">
        <v>389</v>
      </c>
      <c r="C28" s="378">
        <v>500000</v>
      </c>
      <c r="D28" s="378">
        <v>500000</v>
      </c>
      <c r="E28" s="543">
        <v>573315</v>
      </c>
    </row>
    <row r="29" spans="1:5" s="1" customFormat="1" ht="12" customHeight="1">
      <c r="A29" s="348" t="s">
        <v>392</v>
      </c>
      <c r="B29" s="380" t="s">
        <v>393</v>
      </c>
      <c r="C29" s="454">
        <v>26000000</v>
      </c>
      <c r="D29" s="454">
        <v>17709140</v>
      </c>
      <c r="E29" s="542">
        <v>9567417</v>
      </c>
    </row>
    <row r="30" spans="1:5" s="1" customFormat="1" ht="12" customHeight="1">
      <c r="A30" s="348" t="s">
        <v>319</v>
      </c>
      <c r="B30" s="381" t="s">
        <v>394</v>
      </c>
      <c r="C30" s="353">
        <v>26000000</v>
      </c>
      <c r="D30" s="353">
        <v>17709140</v>
      </c>
      <c r="E30" s="502">
        <v>9567417</v>
      </c>
    </row>
    <row r="31" spans="1:5" s="379" customFormat="1" ht="12" customHeight="1">
      <c r="A31" s="376" t="s">
        <v>319</v>
      </c>
      <c r="B31" s="382" t="s">
        <v>390</v>
      </c>
      <c r="C31" s="378">
        <v>26000000</v>
      </c>
      <c r="D31" s="378">
        <v>17709140</v>
      </c>
      <c r="E31" s="543">
        <v>9567417</v>
      </c>
    </row>
    <row r="32" spans="1:5" s="1" customFormat="1" ht="12" customHeight="1">
      <c r="A32" s="348" t="s">
        <v>320</v>
      </c>
      <c r="B32" s="383" t="s">
        <v>321</v>
      </c>
      <c r="C32" s="351">
        <v>1300000</v>
      </c>
      <c r="D32" s="351">
        <v>0</v>
      </c>
      <c r="E32" s="541">
        <v>0</v>
      </c>
    </row>
    <row r="33" spans="1:5" s="1" customFormat="1" ht="12" customHeight="1">
      <c r="A33" s="348" t="s">
        <v>322</v>
      </c>
      <c r="B33" s="383" t="s">
        <v>323</v>
      </c>
      <c r="C33" s="355"/>
      <c r="D33" s="355"/>
      <c r="E33" s="503"/>
    </row>
    <row r="34" spans="1:5" s="379" customFormat="1" ht="12" customHeight="1">
      <c r="A34" s="376" t="s">
        <v>322</v>
      </c>
      <c r="B34" s="384" t="s">
        <v>391</v>
      </c>
      <c r="C34" s="389"/>
      <c r="D34" s="389"/>
      <c r="E34" s="544"/>
    </row>
    <row r="35" spans="1:5" s="1" customFormat="1" ht="12" customHeight="1" thickBot="1">
      <c r="A35" s="358" t="s">
        <v>324</v>
      </c>
      <c r="B35" s="359" t="s">
        <v>325</v>
      </c>
      <c r="C35" s="385">
        <v>100000</v>
      </c>
      <c r="D35" s="385">
        <v>100000</v>
      </c>
      <c r="E35" s="574">
        <v>85519</v>
      </c>
    </row>
    <row r="36" spans="1:5" s="1" customFormat="1" ht="12" customHeight="1" thickBot="1">
      <c r="A36" s="364" t="s">
        <v>80</v>
      </c>
      <c r="B36" s="375" t="s">
        <v>396</v>
      </c>
      <c r="C36" s="387">
        <f>SUM(C37:C46)</f>
        <v>1024470</v>
      </c>
      <c r="D36" s="387">
        <f>SUM(D37:D47)</f>
        <v>1113546</v>
      </c>
      <c r="E36" s="387">
        <f>SUM(E37:E47)</f>
        <v>1194758</v>
      </c>
    </row>
    <row r="37" spans="1:5" s="1" customFormat="1" ht="12" customHeight="1">
      <c r="A37" s="361" t="s">
        <v>326</v>
      </c>
      <c r="B37" s="362" t="s">
        <v>327</v>
      </c>
      <c r="C37" s="386" t="s">
        <v>592</v>
      </c>
      <c r="D37" s="386"/>
      <c r="E37" s="540"/>
    </row>
    <row r="38" spans="1:5" s="1" customFormat="1" ht="12" customHeight="1">
      <c r="A38" s="348" t="s">
        <v>328</v>
      </c>
      <c r="B38" s="349" t="s">
        <v>329</v>
      </c>
      <c r="C38" s="353">
        <v>654173</v>
      </c>
      <c r="D38" s="353">
        <v>654173</v>
      </c>
      <c r="E38" s="502">
        <v>854783</v>
      </c>
    </row>
    <row r="39" spans="1:5" s="1" customFormat="1" ht="12" customHeight="1">
      <c r="A39" s="348" t="s">
        <v>330</v>
      </c>
      <c r="B39" s="349" t="s">
        <v>331</v>
      </c>
      <c r="C39" s="353"/>
      <c r="D39" s="353"/>
      <c r="E39" s="502">
        <v>74105</v>
      </c>
    </row>
    <row r="40" spans="1:5" s="1" customFormat="1" ht="12" customHeight="1">
      <c r="A40" s="348" t="s">
        <v>332</v>
      </c>
      <c r="B40" s="349" t="s">
        <v>333</v>
      </c>
      <c r="C40" s="354"/>
      <c r="D40" s="354"/>
      <c r="E40" s="621"/>
    </row>
    <row r="41" spans="1:5" s="1" customFormat="1" ht="12" customHeight="1">
      <c r="A41" s="348" t="s">
        <v>334</v>
      </c>
      <c r="B41" s="349" t="s">
        <v>335</v>
      </c>
      <c r="C41" s="353">
        <v>258795</v>
      </c>
      <c r="D41" s="353">
        <v>258795</v>
      </c>
      <c r="E41" s="502">
        <v>120975</v>
      </c>
    </row>
    <row r="42" spans="1:5" s="1" customFormat="1" ht="12" customHeight="1">
      <c r="A42" s="348" t="s">
        <v>336</v>
      </c>
      <c r="B42" s="349" t="s">
        <v>337</v>
      </c>
      <c r="C42" s="353">
        <v>111502</v>
      </c>
      <c r="D42" s="353">
        <v>111502</v>
      </c>
      <c r="E42" s="502">
        <v>79040</v>
      </c>
    </row>
    <row r="43" spans="1:5" s="1" customFormat="1" ht="12" customHeight="1">
      <c r="A43" s="348" t="s">
        <v>338</v>
      </c>
      <c r="B43" s="349" t="s">
        <v>339</v>
      </c>
      <c r="C43" s="353"/>
      <c r="D43" s="353">
        <v>7000</v>
      </c>
      <c r="E43" s="502"/>
    </row>
    <row r="44" spans="1:5" s="1" customFormat="1" ht="12" customHeight="1">
      <c r="A44" s="348" t="s">
        <v>340</v>
      </c>
      <c r="B44" s="349" t="s">
        <v>341</v>
      </c>
      <c r="C44" s="353"/>
      <c r="D44" s="353"/>
      <c r="E44" s="502">
        <v>10</v>
      </c>
    </row>
    <row r="45" spans="1:5" s="1" customFormat="1" ht="12" customHeight="1">
      <c r="A45" s="348" t="s">
        <v>342</v>
      </c>
      <c r="B45" s="349" t="s">
        <v>343</v>
      </c>
      <c r="C45" s="353"/>
      <c r="D45" s="353"/>
      <c r="E45" s="502"/>
    </row>
    <row r="46" spans="1:5" s="1" customFormat="1" ht="12" customHeight="1">
      <c r="A46" s="358" t="s">
        <v>344</v>
      </c>
      <c r="B46" s="359" t="s">
        <v>345</v>
      </c>
      <c r="C46" s="533"/>
      <c r="D46" s="533"/>
      <c r="E46" s="622"/>
    </row>
    <row r="47" spans="1:5" s="1" customFormat="1" ht="12" customHeight="1" thickBot="1">
      <c r="A47" s="527" t="s">
        <v>575</v>
      </c>
      <c r="B47" s="528" t="s">
        <v>576</v>
      </c>
      <c r="C47" s="529"/>
      <c r="D47" s="529">
        <v>82076</v>
      </c>
      <c r="E47" s="623">
        <v>65845</v>
      </c>
    </row>
    <row r="48" spans="1:5" s="1" customFormat="1" ht="12" customHeight="1" thickBot="1">
      <c r="A48" s="364" t="s">
        <v>81</v>
      </c>
      <c r="B48" s="375" t="s">
        <v>397</v>
      </c>
      <c r="C48" s="366">
        <f>SUM(C49:C53)</f>
        <v>0</v>
      </c>
      <c r="D48" s="366">
        <f>SUM(D49:D53)</f>
        <v>0</v>
      </c>
      <c r="E48" s="501">
        <f>SUM(E49:E53)</f>
        <v>0</v>
      </c>
    </row>
    <row r="49" spans="1:5" s="1" customFormat="1" ht="12" customHeight="1">
      <c r="A49" s="361" t="s">
        <v>347</v>
      </c>
      <c r="B49" s="362" t="s">
        <v>348</v>
      </c>
      <c r="C49" s="388"/>
      <c r="D49" s="388"/>
      <c r="E49" s="520"/>
    </row>
    <row r="50" spans="1:5" s="1" customFormat="1" ht="12" customHeight="1">
      <c r="A50" s="348" t="s">
        <v>349</v>
      </c>
      <c r="B50" s="349" t="s">
        <v>350</v>
      </c>
      <c r="C50" s="353"/>
      <c r="D50" s="353"/>
      <c r="E50" s="495"/>
    </row>
    <row r="51" spans="1:5" s="1" customFormat="1" ht="12" customHeight="1">
      <c r="A51" s="348" t="s">
        <v>351</v>
      </c>
      <c r="B51" s="349" t="s">
        <v>352</v>
      </c>
      <c r="C51" s="353"/>
      <c r="D51" s="353"/>
      <c r="E51" s="495"/>
    </row>
    <row r="52" spans="1:5" s="1" customFormat="1" ht="12" customHeight="1">
      <c r="A52" s="348" t="s">
        <v>353</v>
      </c>
      <c r="B52" s="349" t="s">
        <v>354</v>
      </c>
      <c r="C52" s="353"/>
      <c r="D52" s="353"/>
      <c r="E52" s="495"/>
    </row>
    <row r="53" spans="1:5" s="1" customFormat="1" ht="13.5" thickBot="1">
      <c r="A53" s="358" t="s">
        <v>355</v>
      </c>
      <c r="B53" s="359" t="s">
        <v>356</v>
      </c>
      <c r="C53" s="389"/>
      <c r="D53" s="389"/>
      <c r="E53" s="574"/>
    </row>
    <row r="54" spans="1:5" s="1" customFormat="1" ht="12" customHeight="1" thickBot="1">
      <c r="A54" s="364" t="s">
        <v>82</v>
      </c>
      <c r="B54" s="375" t="s">
        <v>403</v>
      </c>
      <c r="C54" s="391">
        <f>SUM(C55:C57)</f>
        <v>0</v>
      </c>
      <c r="D54" s="391">
        <f>SUM(D55:D57)</f>
        <v>0</v>
      </c>
      <c r="E54" s="575">
        <f>SUM(E55:E57)</f>
        <v>0</v>
      </c>
    </row>
    <row r="55" spans="1:5" s="1" customFormat="1" ht="12" customHeight="1">
      <c r="A55" s="361" t="s">
        <v>357</v>
      </c>
      <c r="B55" s="362" t="s">
        <v>398</v>
      </c>
      <c r="C55" s="390"/>
      <c r="D55" s="390"/>
      <c r="E55" s="521"/>
    </row>
    <row r="56" spans="1:5" s="1" customFormat="1" ht="12" customHeight="1">
      <c r="A56" s="348" t="s">
        <v>400</v>
      </c>
      <c r="B56" s="349" t="s">
        <v>399</v>
      </c>
      <c r="C56" s="354"/>
      <c r="D56" s="354"/>
      <c r="E56" s="518"/>
    </row>
    <row r="57" spans="1:5" s="1" customFormat="1" ht="12" customHeight="1">
      <c r="A57" s="348" t="s">
        <v>589</v>
      </c>
      <c r="B57" s="349" t="s">
        <v>358</v>
      </c>
      <c r="C57" s="353"/>
      <c r="D57" s="353"/>
      <c r="E57" s="495"/>
    </row>
    <row r="58" spans="1:5" s="379" customFormat="1" ht="12" customHeight="1" thickBot="1">
      <c r="A58" s="392" t="s">
        <v>589</v>
      </c>
      <c r="B58" s="393" t="s">
        <v>402</v>
      </c>
      <c r="C58" s="394"/>
      <c r="D58" s="394"/>
      <c r="E58" s="522"/>
    </row>
    <row r="59" spans="1:5" s="1" customFormat="1" ht="12" customHeight="1" thickBot="1">
      <c r="A59" s="364" t="s">
        <v>83</v>
      </c>
      <c r="B59" s="365" t="s">
        <v>409</v>
      </c>
      <c r="C59" s="387">
        <f>SUM(C60:C62)</f>
        <v>0</v>
      </c>
      <c r="D59" s="387">
        <f>SUM(D60:D62)</f>
        <v>0</v>
      </c>
      <c r="E59" s="509">
        <f>SUM(E60:E62)</f>
        <v>0</v>
      </c>
    </row>
    <row r="60" spans="1:5" s="1" customFormat="1" ht="12" customHeight="1">
      <c r="A60" s="361" t="s">
        <v>359</v>
      </c>
      <c r="B60" s="362" t="s">
        <v>404</v>
      </c>
      <c r="C60" s="386"/>
      <c r="D60" s="386"/>
      <c r="E60" s="494"/>
    </row>
    <row r="61" spans="1:5" s="1" customFormat="1" ht="12" customHeight="1">
      <c r="A61" s="348" t="s">
        <v>406</v>
      </c>
      <c r="B61" s="349" t="s">
        <v>405</v>
      </c>
      <c r="C61" s="353"/>
      <c r="D61" s="353"/>
      <c r="E61" s="495"/>
    </row>
    <row r="62" spans="1:5" s="1" customFormat="1" ht="12" customHeight="1" thickBot="1">
      <c r="A62" s="348" t="s">
        <v>555</v>
      </c>
      <c r="B62" s="349" t="s">
        <v>360</v>
      </c>
      <c r="C62" s="354"/>
      <c r="D62" s="354"/>
      <c r="E62" s="518"/>
    </row>
    <row r="63" spans="1:5" s="1" customFormat="1" ht="12" customHeight="1" thickBot="1">
      <c r="A63" s="364" t="s">
        <v>103</v>
      </c>
      <c r="B63" s="375" t="s">
        <v>410</v>
      </c>
      <c r="C63" s="472">
        <f>SUM(C6+C13+C19+C25+C36+C48+C54+C59)</f>
        <v>68787113</v>
      </c>
      <c r="D63" s="472">
        <f>SUM(D6+D13+D19+D25+D36+D48+D54+D59)</f>
        <v>71881833</v>
      </c>
      <c r="E63" s="486">
        <f>SUM(E6+E13+E19+E25+E36+E48+E54+E59)</f>
        <v>60852271</v>
      </c>
    </row>
    <row r="64" spans="1:5" s="1" customFormat="1" ht="12" customHeight="1">
      <c r="A64" s="401" t="s">
        <v>412</v>
      </c>
      <c r="B64" s="400" t="s">
        <v>361</v>
      </c>
      <c r="C64" s="374">
        <f>SUM(C65:C67)</f>
        <v>0</v>
      </c>
      <c r="D64" s="386">
        <f>SUM(D65:D67)</f>
        <v>0</v>
      </c>
      <c r="E64" s="494">
        <f>SUM(E65:E67)</f>
        <v>0</v>
      </c>
    </row>
    <row r="65" spans="1:5" s="1" customFormat="1" ht="12" customHeight="1">
      <c r="A65" s="348" t="s">
        <v>362</v>
      </c>
      <c r="B65" s="349" t="s">
        <v>363</v>
      </c>
      <c r="C65" s="353"/>
      <c r="D65" s="353"/>
      <c r="E65" s="495"/>
    </row>
    <row r="66" spans="1:5" s="1" customFormat="1" ht="12" customHeight="1">
      <c r="A66" s="348" t="s">
        <v>364</v>
      </c>
      <c r="B66" s="349" t="s">
        <v>365</v>
      </c>
      <c r="C66" s="353"/>
      <c r="D66" s="353"/>
      <c r="E66" s="495"/>
    </row>
    <row r="67" spans="1:5" s="1" customFormat="1" ht="12" customHeight="1">
      <c r="A67" s="348" t="s">
        <v>366</v>
      </c>
      <c r="B67" s="356" t="s">
        <v>367</v>
      </c>
      <c r="C67" s="355">
        <f>+C54+C55</f>
        <v>0</v>
      </c>
      <c r="D67" s="355"/>
      <c r="E67" s="496"/>
    </row>
    <row r="68" spans="1:5" s="1" customFormat="1" ht="12" customHeight="1">
      <c r="A68" s="401" t="s">
        <v>413</v>
      </c>
      <c r="B68" s="352" t="s">
        <v>368</v>
      </c>
      <c r="C68" s="357"/>
      <c r="D68" s="357"/>
      <c r="E68" s="497"/>
    </row>
    <row r="69" spans="1:5" s="1" customFormat="1" ht="12" customHeight="1">
      <c r="A69" s="401" t="s">
        <v>414</v>
      </c>
      <c r="B69" s="352" t="s">
        <v>369</v>
      </c>
      <c r="C69" s="456">
        <v>49875000</v>
      </c>
      <c r="D69" s="456">
        <v>49918030</v>
      </c>
      <c r="E69" s="456">
        <v>48043403</v>
      </c>
    </row>
    <row r="70" spans="1:5" s="1" customFormat="1" ht="12" customHeight="1">
      <c r="A70" s="348" t="s">
        <v>370</v>
      </c>
      <c r="B70" s="349" t="s">
        <v>371</v>
      </c>
      <c r="C70" s="456">
        <v>49875000</v>
      </c>
      <c r="D70" s="456">
        <v>49918030</v>
      </c>
      <c r="E70" s="456">
        <v>48043403</v>
      </c>
    </row>
    <row r="71" spans="1:5" s="1" customFormat="1" ht="12" customHeight="1">
      <c r="A71" s="358" t="s">
        <v>372</v>
      </c>
      <c r="B71" s="359" t="s">
        <v>373</v>
      </c>
      <c r="C71" s="357"/>
      <c r="D71" s="456"/>
      <c r="E71" s="505"/>
    </row>
    <row r="72" spans="1:5" s="483" customFormat="1" ht="12" customHeight="1" thickBot="1">
      <c r="A72" s="481" t="s">
        <v>472</v>
      </c>
      <c r="B72" s="482" t="s">
        <v>533</v>
      </c>
      <c r="C72" s="458">
        <v>800000</v>
      </c>
      <c r="D72" s="458">
        <v>2667600</v>
      </c>
      <c r="E72" s="488">
        <v>3029754</v>
      </c>
    </row>
    <row r="73" spans="1:5" s="1" customFormat="1" ht="12" customHeight="1" thickBot="1">
      <c r="A73" s="404" t="s">
        <v>415</v>
      </c>
      <c r="B73" s="405" t="s">
        <v>416</v>
      </c>
      <c r="C73" s="408">
        <f>SUM(C64+C68+C69+C72)</f>
        <v>50675000</v>
      </c>
      <c r="D73" s="408">
        <f>SUM(D64+D68+D69+D72)</f>
        <v>52585630</v>
      </c>
      <c r="E73" s="513">
        <f>SUM(E64+E68+E69+E72)</f>
        <v>51073157</v>
      </c>
    </row>
    <row r="74" spans="1:5" s="1" customFormat="1" ht="12" customHeight="1" thickBot="1">
      <c r="A74" s="404" t="s">
        <v>432</v>
      </c>
      <c r="B74" s="405" t="s">
        <v>417</v>
      </c>
      <c r="C74" s="408"/>
      <c r="D74" s="171"/>
      <c r="E74" s="500"/>
    </row>
    <row r="75" spans="1:5" s="1" customFormat="1" ht="12" customHeight="1" thickBot="1">
      <c r="A75" s="404" t="s">
        <v>433</v>
      </c>
      <c r="B75" s="405" t="s">
        <v>418</v>
      </c>
      <c r="C75" s="408"/>
      <c r="D75" s="171"/>
      <c r="E75" s="500"/>
    </row>
    <row r="76" spans="1:5" s="1" customFormat="1" ht="12" customHeight="1" thickBot="1">
      <c r="A76" s="404" t="s">
        <v>84</v>
      </c>
      <c r="B76" s="407" t="s">
        <v>411</v>
      </c>
      <c r="C76" s="408">
        <f>SUM(C73:C75)</f>
        <v>50675000</v>
      </c>
      <c r="D76" s="408">
        <f>SUM(D73:D75)</f>
        <v>52585630</v>
      </c>
      <c r="E76" s="513">
        <f>SUM(E73:E75)</f>
        <v>51073157</v>
      </c>
    </row>
    <row r="77" spans="1:5" s="1" customFormat="1" ht="26.25" customHeight="1" thickBot="1">
      <c r="A77" s="404" t="s">
        <v>85</v>
      </c>
      <c r="B77" s="412" t="s">
        <v>434</v>
      </c>
      <c r="C77" s="569">
        <f>SUM(C63+C76)</f>
        <v>119462113</v>
      </c>
      <c r="D77" s="569">
        <f>SUM(D63+D76)</f>
        <v>124467463</v>
      </c>
      <c r="E77" s="579">
        <f>SUM(E63+E76)</f>
        <v>111925428</v>
      </c>
    </row>
    <row r="78" spans="1:5" ht="16.5" customHeight="1">
      <c r="A78" s="284" t="s">
        <v>89</v>
      </c>
      <c r="B78" s="284"/>
      <c r="C78" s="284"/>
      <c r="D78" s="284"/>
      <c r="E78" s="284"/>
    </row>
    <row r="79" spans="1:5" s="93" customFormat="1" ht="16.5" customHeight="1" thickBot="1">
      <c r="A79" s="153" t="s">
        <v>90</v>
      </c>
      <c r="B79" s="284"/>
      <c r="C79" s="54"/>
      <c r="D79" s="54"/>
      <c r="E79" s="54" t="s">
        <v>572</v>
      </c>
    </row>
    <row r="80" spans="1:5" s="93" customFormat="1" ht="16.5" customHeight="1">
      <c r="A80" s="285" t="s">
        <v>71</v>
      </c>
      <c r="B80" s="287" t="s">
        <v>91</v>
      </c>
      <c r="C80" s="289" t="s">
        <v>657</v>
      </c>
      <c r="D80" s="289"/>
      <c r="E80" s="290"/>
    </row>
    <row r="81" spans="1:5" ht="38.1" customHeight="1" thickBot="1">
      <c r="A81" s="286"/>
      <c r="B81" s="288"/>
      <c r="C81" s="155" t="s">
        <v>73</v>
      </c>
      <c r="D81" s="155" t="s">
        <v>74</v>
      </c>
      <c r="E81" s="156" t="s">
        <v>75</v>
      </c>
    </row>
    <row r="82" spans="1:5" s="23" customFormat="1" ht="12" customHeight="1" thickBot="1">
      <c r="A82" s="19">
        <v>1</v>
      </c>
      <c r="B82" s="20">
        <v>2</v>
      </c>
      <c r="C82" s="20">
        <v>3</v>
      </c>
      <c r="D82" s="20">
        <v>4</v>
      </c>
      <c r="E82" s="21">
        <v>5</v>
      </c>
    </row>
    <row r="83" spans="1:5" ht="12" customHeight="1" thickBot="1">
      <c r="A83" s="14" t="s">
        <v>76</v>
      </c>
      <c r="B83" s="18" t="s">
        <v>290</v>
      </c>
      <c r="C83" s="164">
        <f>+C84+C85+C86+C87+C88</f>
        <v>96068326</v>
      </c>
      <c r="D83" s="164">
        <f>+D84+D85+D86+D87+D88</f>
        <v>98706086</v>
      </c>
      <c r="E83" s="82">
        <f>+E84+E85+E86+E87+E88</f>
        <v>72156866</v>
      </c>
    </row>
    <row r="84" spans="1:5" ht="12" customHeight="1">
      <c r="A84" s="11" t="s">
        <v>242</v>
      </c>
      <c r="B84" s="6" t="s">
        <v>92</v>
      </c>
      <c r="C84" s="608">
        <v>36962701</v>
      </c>
      <c r="D84" s="608">
        <v>38475779</v>
      </c>
      <c r="E84" s="609">
        <v>34537268</v>
      </c>
    </row>
    <row r="85" spans="1:5" ht="12" customHeight="1">
      <c r="A85" s="9" t="s">
        <v>243</v>
      </c>
      <c r="B85" s="5" t="s">
        <v>93</v>
      </c>
      <c r="C85" s="610">
        <v>5969577</v>
      </c>
      <c r="D85" s="610">
        <v>6192140</v>
      </c>
      <c r="E85" s="611">
        <v>5321498</v>
      </c>
    </row>
    <row r="86" spans="1:5" ht="12" customHeight="1">
      <c r="A86" s="9" t="s">
        <v>244</v>
      </c>
      <c r="B86" s="5" t="s">
        <v>94</v>
      </c>
      <c r="C86" s="612">
        <v>32477736</v>
      </c>
      <c r="D86" s="612">
        <v>35266765</v>
      </c>
      <c r="E86" s="613">
        <v>23781095</v>
      </c>
    </row>
    <row r="87" spans="1:5" ht="12" customHeight="1">
      <c r="A87" s="9" t="s">
        <v>245</v>
      </c>
      <c r="B87" s="7" t="s">
        <v>95</v>
      </c>
      <c r="C87" s="612">
        <v>807000</v>
      </c>
      <c r="D87" s="612">
        <v>1907000</v>
      </c>
      <c r="E87" s="613">
        <v>1681387</v>
      </c>
    </row>
    <row r="88" spans="1:5" ht="12" customHeight="1">
      <c r="A88" s="9" t="s">
        <v>246</v>
      </c>
      <c r="B88" s="12" t="s">
        <v>96</v>
      </c>
      <c r="C88" s="612">
        <v>19851312</v>
      </c>
      <c r="D88" s="612">
        <v>16864402</v>
      </c>
      <c r="E88" s="613">
        <v>6835618</v>
      </c>
    </row>
    <row r="89" spans="1:5" s="327" customFormat="1" ht="12" customHeight="1">
      <c r="A89" s="325" t="s">
        <v>254</v>
      </c>
      <c r="B89" s="328" t="s">
        <v>248</v>
      </c>
      <c r="C89" s="317">
        <v>5638168</v>
      </c>
      <c r="D89" s="317">
        <v>739581</v>
      </c>
      <c r="E89" s="318">
        <v>651896</v>
      </c>
    </row>
    <row r="90" spans="1:5" s="327" customFormat="1" ht="12" customHeight="1">
      <c r="A90" s="325" t="s">
        <v>255</v>
      </c>
      <c r="B90" s="328" t="s">
        <v>249</v>
      </c>
      <c r="C90" s="317"/>
      <c r="D90" s="317"/>
      <c r="E90" s="318"/>
    </row>
    <row r="91" spans="1:5" s="327" customFormat="1" ht="12" customHeight="1">
      <c r="A91" s="325" t="s">
        <v>256</v>
      </c>
      <c r="B91" s="326" t="s">
        <v>250</v>
      </c>
      <c r="C91" s="317"/>
      <c r="D91" s="317"/>
      <c r="E91" s="318"/>
    </row>
    <row r="92" spans="1:5" s="327" customFormat="1" ht="12" customHeight="1">
      <c r="A92" s="329" t="s">
        <v>257</v>
      </c>
      <c r="B92" s="330" t="s">
        <v>251</v>
      </c>
      <c r="C92" s="317"/>
      <c r="D92" s="317"/>
      <c r="E92" s="318"/>
    </row>
    <row r="93" spans="1:5" s="327" customFormat="1" ht="12" customHeight="1">
      <c r="A93" s="325" t="s">
        <v>258</v>
      </c>
      <c r="B93" s="330" t="s">
        <v>252</v>
      </c>
      <c r="C93" s="317">
        <v>11274000</v>
      </c>
      <c r="D93" s="317">
        <v>11274000</v>
      </c>
      <c r="E93" s="318">
        <v>6183722</v>
      </c>
    </row>
    <row r="94" spans="1:5" s="327" customFormat="1" ht="12" customHeight="1">
      <c r="A94" s="331" t="s">
        <v>259</v>
      </c>
      <c r="B94" s="328" t="s">
        <v>265</v>
      </c>
      <c r="C94" s="317"/>
      <c r="D94" s="317"/>
      <c r="E94" s="318"/>
    </row>
    <row r="95" spans="1:5" s="327" customFormat="1" ht="12" customHeight="1">
      <c r="A95" s="331" t="s">
        <v>260</v>
      </c>
      <c r="B95" s="326" t="s">
        <v>266</v>
      </c>
      <c r="C95" s="317"/>
      <c r="D95" s="317"/>
      <c r="E95" s="318"/>
    </row>
    <row r="96" spans="1:5" s="327" customFormat="1" ht="12" customHeight="1">
      <c r="A96" s="331" t="s">
        <v>261</v>
      </c>
      <c r="B96" s="330" t="s">
        <v>267</v>
      </c>
      <c r="C96" s="317"/>
      <c r="D96" s="317"/>
      <c r="E96" s="318"/>
    </row>
    <row r="97" spans="1:5" s="327" customFormat="1" ht="12" customHeight="1">
      <c r="A97" s="331" t="s">
        <v>262</v>
      </c>
      <c r="B97" s="330" t="s">
        <v>268</v>
      </c>
      <c r="C97" s="317"/>
      <c r="D97" s="317"/>
      <c r="E97" s="318"/>
    </row>
    <row r="98" spans="1:5" s="327" customFormat="1" ht="12" customHeight="1">
      <c r="A98" s="331" t="s">
        <v>264</v>
      </c>
      <c r="B98" s="330" t="s">
        <v>269</v>
      </c>
      <c r="C98" s="317"/>
      <c r="D98" s="317"/>
      <c r="E98" s="318"/>
    </row>
    <row r="99" spans="1:5" s="327" customFormat="1" ht="12" customHeight="1" thickBot="1">
      <c r="A99" s="332" t="s">
        <v>557</v>
      </c>
      <c r="B99" s="333" t="s">
        <v>270</v>
      </c>
      <c r="C99" s="319">
        <v>2939144</v>
      </c>
      <c r="D99" s="319">
        <v>4850821</v>
      </c>
      <c r="E99" s="320"/>
    </row>
    <row r="100" spans="1:5" ht="12" customHeight="1" thickBot="1">
      <c r="A100" s="13" t="s">
        <v>77</v>
      </c>
      <c r="B100" s="17" t="s">
        <v>291</v>
      </c>
      <c r="C100" s="165">
        <f>+C101+C102+C103</f>
        <v>17983690</v>
      </c>
      <c r="D100" s="165">
        <f>+D101+D102+D103</f>
        <v>18483690</v>
      </c>
      <c r="E100" s="83">
        <f>+E101+E102+E103</f>
        <v>17903152</v>
      </c>
    </row>
    <row r="101" spans="1:5" ht="12" customHeight="1">
      <c r="A101" s="10" t="s">
        <v>271</v>
      </c>
      <c r="B101" s="5" t="s">
        <v>97</v>
      </c>
      <c r="C101" s="614">
        <v>17983690</v>
      </c>
      <c r="D101" s="614">
        <v>18483690</v>
      </c>
      <c r="E101" s="615">
        <v>17903152</v>
      </c>
    </row>
    <row r="102" spans="1:5" ht="12" customHeight="1">
      <c r="A102" s="10" t="s">
        <v>272</v>
      </c>
      <c r="B102" s="8" t="s">
        <v>98</v>
      </c>
      <c r="C102" s="166"/>
      <c r="D102" s="166"/>
      <c r="E102" s="85"/>
    </row>
    <row r="103" spans="1:5" ht="12" customHeight="1">
      <c r="A103" s="10" t="s">
        <v>273</v>
      </c>
      <c r="B103" s="324" t="s">
        <v>274</v>
      </c>
      <c r="C103" s="166">
        <f>SUM(C104:C111)</f>
        <v>0</v>
      </c>
      <c r="D103" s="166">
        <f>SUM(D104:D111)</f>
        <v>0</v>
      </c>
      <c r="E103" s="85">
        <f>SUM(E104:E111)</f>
        <v>0</v>
      </c>
    </row>
    <row r="104" spans="1:5" s="327" customFormat="1" ht="12" customHeight="1">
      <c r="A104" s="334" t="s">
        <v>275</v>
      </c>
      <c r="B104" s="73" t="s">
        <v>289</v>
      </c>
      <c r="C104" s="315"/>
      <c r="D104" s="315"/>
      <c r="E104" s="316"/>
    </row>
    <row r="105" spans="1:5" s="327" customFormat="1" ht="12" customHeight="1">
      <c r="A105" s="334" t="s">
        <v>276</v>
      </c>
      <c r="B105" s="335" t="s">
        <v>283</v>
      </c>
      <c r="C105" s="315"/>
      <c r="D105" s="315"/>
      <c r="E105" s="316"/>
    </row>
    <row r="106" spans="1:5" s="327" customFormat="1">
      <c r="A106" s="334" t="s">
        <v>277</v>
      </c>
      <c r="B106" s="336" t="s">
        <v>284</v>
      </c>
      <c r="C106" s="315"/>
      <c r="D106" s="315"/>
      <c r="E106" s="316"/>
    </row>
    <row r="107" spans="1:5" s="327" customFormat="1" ht="12" customHeight="1">
      <c r="A107" s="334" t="s">
        <v>278</v>
      </c>
      <c r="B107" s="336" t="s">
        <v>285</v>
      </c>
      <c r="C107" s="337"/>
      <c r="D107" s="337"/>
      <c r="E107" s="338"/>
    </row>
    <row r="108" spans="1:5" s="327" customFormat="1" ht="12" customHeight="1">
      <c r="A108" s="334" t="s">
        <v>279</v>
      </c>
      <c r="B108" s="336" t="s">
        <v>286</v>
      </c>
      <c r="C108" s="337"/>
      <c r="D108" s="337"/>
      <c r="E108" s="338"/>
    </row>
    <row r="109" spans="1:5" s="327" customFormat="1" ht="15" customHeight="1">
      <c r="A109" s="334" t="s">
        <v>280</v>
      </c>
      <c r="B109" s="336" t="s">
        <v>287</v>
      </c>
      <c r="C109" s="337"/>
      <c r="D109" s="337"/>
      <c r="E109" s="338"/>
    </row>
    <row r="110" spans="1:5" s="327" customFormat="1" ht="12.75" customHeight="1">
      <c r="A110" s="339" t="s">
        <v>281</v>
      </c>
      <c r="B110" s="336" t="s">
        <v>100</v>
      </c>
      <c r="C110" s="340"/>
      <c r="D110" s="340"/>
      <c r="E110" s="341"/>
    </row>
    <row r="111" spans="1:5" s="327" customFormat="1" ht="14.25" customHeight="1" thickBot="1">
      <c r="A111" s="342" t="s">
        <v>282</v>
      </c>
      <c r="B111" s="343" t="s">
        <v>288</v>
      </c>
      <c r="C111" s="340"/>
      <c r="D111" s="340"/>
      <c r="E111" s="341"/>
    </row>
    <row r="112" spans="1:5" ht="12" customHeight="1" thickBot="1">
      <c r="A112" s="13" t="s">
        <v>78</v>
      </c>
      <c r="B112" s="344" t="s">
        <v>292</v>
      </c>
      <c r="C112" s="164">
        <f>+C83+C100</f>
        <v>114052016</v>
      </c>
      <c r="D112" s="164">
        <f>+D83+D100</f>
        <v>117189776</v>
      </c>
      <c r="E112" s="82">
        <f>+E83+E100</f>
        <v>90060018</v>
      </c>
    </row>
    <row r="113" spans="1:5" ht="12" customHeight="1" thickBot="1">
      <c r="A113" s="76" t="s">
        <v>419</v>
      </c>
      <c r="B113" s="410" t="s">
        <v>420</v>
      </c>
      <c r="C113" s="165">
        <f>SUM(C114:C116)</f>
        <v>0</v>
      </c>
      <c r="D113" s="165">
        <f>SUM(D114:D116)</f>
        <v>0</v>
      </c>
      <c r="E113" s="83">
        <f>SUM(E114:E116)</f>
        <v>0</v>
      </c>
    </row>
    <row r="114" spans="1:5" ht="12" customHeight="1">
      <c r="A114" s="77" t="s">
        <v>421</v>
      </c>
      <c r="B114" s="78" t="s">
        <v>424</v>
      </c>
      <c r="C114" s="166"/>
      <c r="D114" s="166"/>
      <c r="E114" s="85"/>
    </row>
    <row r="115" spans="1:5" ht="12" customHeight="1">
      <c r="A115" s="75" t="s">
        <v>422</v>
      </c>
      <c r="B115" s="72" t="s">
        <v>425</v>
      </c>
      <c r="C115" s="166"/>
      <c r="D115" s="166"/>
      <c r="E115" s="85"/>
    </row>
    <row r="116" spans="1:5" ht="12" customHeight="1" thickBot="1">
      <c r="A116" s="79" t="s">
        <v>423</v>
      </c>
      <c r="B116" s="80" t="s">
        <v>426</v>
      </c>
      <c r="C116" s="169"/>
      <c r="D116" s="169"/>
      <c r="E116" s="87"/>
    </row>
    <row r="117" spans="1:5" ht="12" customHeight="1" thickBot="1">
      <c r="A117" s="76" t="s">
        <v>427</v>
      </c>
      <c r="B117" s="410" t="s">
        <v>428</v>
      </c>
      <c r="C117" s="172"/>
      <c r="D117" s="172"/>
      <c r="E117" s="173"/>
    </row>
    <row r="118" spans="1:5" ht="12" customHeight="1" thickBot="1">
      <c r="A118" s="411" t="s">
        <v>556</v>
      </c>
      <c r="B118" s="410" t="s">
        <v>558</v>
      </c>
      <c r="C118" s="617">
        <v>800000</v>
      </c>
      <c r="D118" s="617">
        <v>2667600</v>
      </c>
      <c r="E118" s="618">
        <v>2639905</v>
      </c>
    </row>
    <row r="119" spans="1:5" ht="12" customHeight="1" thickBot="1">
      <c r="A119" s="411" t="s">
        <v>437</v>
      </c>
      <c r="B119" s="410" t="s">
        <v>429</v>
      </c>
      <c r="C119" s="172"/>
      <c r="D119" s="172"/>
      <c r="E119" s="173"/>
    </row>
    <row r="120" spans="1:5" ht="12" customHeight="1" thickBot="1">
      <c r="A120" s="411" t="s">
        <v>438</v>
      </c>
      <c r="B120" s="410" t="s">
        <v>430</v>
      </c>
      <c r="C120" s="172"/>
      <c r="D120" s="172"/>
      <c r="E120" s="173"/>
    </row>
    <row r="121" spans="1:5" ht="12" customHeight="1" thickBot="1">
      <c r="A121" s="74" t="s">
        <v>101</v>
      </c>
      <c r="B121" s="144" t="s">
        <v>431</v>
      </c>
      <c r="C121" s="174">
        <f>SUM(C118:C120)</f>
        <v>800000</v>
      </c>
      <c r="D121" s="174">
        <f>SUM(D117:D120)</f>
        <v>2667600</v>
      </c>
      <c r="E121" s="174">
        <f>SUM(E117:E120)</f>
        <v>2639905</v>
      </c>
    </row>
    <row r="122" spans="1:5" s="1" customFormat="1" ht="28.5" customHeight="1" thickBot="1">
      <c r="A122" s="81" t="s">
        <v>80</v>
      </c>
      <c r="B122" s="145" t="s">
        <v>439</v>
      </c>
      <c r="C122" s="170">
        <f>SUM(C112+C121)</f>
        <v>114852016</v>
      </c>
      <c r="D122" s="170">
        <f>SUM(D112+D121)</f>
        <v>119857376</v>
      </c>
      <c r="E122" s="88">
        <f>SUM(E112+E121)</f>
        <v>92699923</v>
      </c>
    </row>
    <row r="123" spans="1:5" ht="17.25" customHeight="1">
      <c r="A123" s="146"/>
      <c r="B123" s="146"/>
      <c r="C123" s="147"/>
      <c r="D123" s="147"/>
      <c r="E123" s="147"/>
    </row>
    <row r="124" spans="1:5" ht="7.5" customHeight="1">
      <c r="A124" s="146"/>
      <c r="B124" s="146"/>
      <c r="C124" s="147"/>
      <c r="D124" s="147"/>
      <c r="E124" s="147"/>
    </row>
    <row r="126" spans="1:5" ht="12.75" customHeight="1">
      <c r="C126" s="1269"/>
      <c r="D126" s="1269"/>
      <c r="E126" s="1269"/>
    </row>
    <row r="127" spans="1:5" ht="13.5" customHeight="1"/>
    <row r="128" spans="1:5" ht="13.5" customHeight="1"/>
    <row r="129" ht="7.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</sheetData>
  <mergeCells count="3">
    <mergeCell ref="A3:A4"/>
    <mergeCell ref="B3:B4"/>
    <mergeCell ref="C3:E3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7" fitToWidth="3" fitToHeight="2" orientation="portrait" r:id="rId1"/>
  <headerFooter alignWithMargins="0">
    <oddHeader>&amp;C&amp;"Times New Roman CE,Félkövér"&amp;12
Kokad Községi Önkormányzat
2020. ÉVI ZÁRSZÁMADÁS
KÖTELEZŐ FELADATAINAK MÉRLEGE &amp;10
&amp;R&amp;"Times New Roman CE,Félkövér dőlt"&amp;11 1.2. melléklet a 3/2021. (IV.30.) önkormányzati rendelethez</oddHeader>
  </headerFooter>
  <rowBreaks count="1" manualBreakCount="1">
    <brk id="77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codeName="Munka20">
    <tabColor rgb="FF00B050"/>
  </sheetPr>
  <dimension ref="A1:P44"/>
  <sheetViews>
    <sheetView view="pageLayout" workbookViewId="0">
      <selection activeCell="A38" sqref="A38:B44"/>
    </sheetView>
  </sheetViews>
  <sheetFormatPr defaultRowHeight="15.75"/>
  <cols>
    <col min="1" max="1" width="60.6640625" style="740" customWidth="1"/>
    <col min="2" max="2" width="23.6640625" style="740" customWidth="1"/>
    <col min="3" max="3" width="18.83203125" style="740" customWidth="1"/>
    <col min="4" max="4" width="22.5" style="740" customWidth="1"/>
    <col min="5" max="5" width="14.1640625" style="740" customWidth="1"/>
    <col min="6" max="6" width="9.33203125" style="740"/>
    <col min="7" max="7" width="15" style="740" customWidth="1"/>
    <col min="8" max="8" width="45.5" style="740" bestFit="1" customWidth="1"/>
    <col min="9" max="16384" width="9.33203125" style="740"/>
  </cols>
  <sheetData>
    <row r="1" spans="1:7">
      <c r="A1" s="739" t="s">
        <v>559</v>
      </c>
    </row>
    <row r="2" spans="1:7">
      <c r="A2" s="739" t="s">
        <v>560</v>
      </c>
    </row>
    <row r="3" spans="1:7">
      <c r="D3" s="741" t="s">
        <v>563</v>
      </c>
    </row>
    <row r="4" spans="1:7">
      <c r="A4" s="742"/>
      <c r="B4" s="743"/>
      <c r="C4" s="743"/>
      <c r="D4" s="743"/>
      <c r="E4" s="743"/>
    </row>
    <row r="5" spans="1:7" ht="105">
      <c r="A5" s="1261" t="s">
        <v>109</v>
      </c>
      <c r="B5" s="1261" t="s">
        <v>59</v>
      </c>
      <c r="C5" s="1261" t="s">
        <v>562</v>
      </c>
      <c r="D5" s="1261" t="s">
        <v>60</v>
      </c>
      <c r="E5" s="1261" t="s">
        <v>61</v>
      </c>
    </row>
    <row r="6" spans="1:7">
      <c r="A6" s="1261">
        <v>2</v>
      </c>
      <c r="B6" s="1261">
        <v>3</v>
      </c>
      <c r="C6" s="1261">
        <v>4</v>
      </c>
      <c r="D6" s="1261">
        <v>5</v>
      </c>
      <c r="E6" s="1261">
        <v>6</v>
      </c>
    </row>
    <row r="7" spans="1:7" ht="25.5">
      <c r="A7" s="1301" t="s">
        <v>805</v>
      </c>
      <c r="B7" s="1277">
        <v>1800000</v>
      </c>
      <c r="C7" s="1277">
        <v>1800000</v>
      </c>
      <c r="D7" s="1277">
        <v>0</v>
      </c>
      <c r="E7" s="1277">
        <v>0</v>
      </c>
    </row>
    <row r="8" spans="1:7" ht="25.5">
      <c r="A8" s="1301" t="s">
        <v>806</v>
      </c>
      <c r="B8" s="1277">
        <v>1727200</v>
      </c>
      <c r="C8" s="1277">
        <v>0</v>
      </c>
      <c r="D8" s="1277">
        <v>1727200</v>
      </c>
      <c r="E8" s="1277">
        <v>0</v>
      </c>
    </row>
    <row r="9" spans="1:7">
      <c r="A9" s="1301" t="s">
        <v>807</v>
      </c>
      <c r="B9" s="1277">
        <v>8445444</v>
      </c>
      <c r="C9" s="1277">
        <v>8445444</v>
      </c>
      <c r="D9" s="1277">
        <v>0</v>
      </c>
      <c r="E9" s="1277">
        <v>0</v>
      </c>
    </row>
    <row r="10" spans="1:7" ht="38.25">
      <c r="A10" s="1301" t="s">
        <v>808</v>
      </c>
      <c r="B10" s="1277">
        <v>71598</v>
      </c>
      <c r="C10" s="1277">
        <v>71598</v>
      </c>
      <c r="D10" s="1277">
        <v>0</v>
      </c>
      <c r="E10" s="1277">
        <v>0</v>
      </c>
    </row>
    <row r="11" spans="1:7" ht="25.5">
      <c r="A11" s="1278" t="s">
        <v>809</v>
      </c>
      <c r="B11" s="1279">
        <v>10244242</v>
      </c>
      <c r="C11" s="1279">
        <v>8517042</v>
      </c>
      <c r="D11" s="1279">
        <v>1727200</v>
      </c>
      <c r="E11" s="1279">
        <v>0</v>
      </c>
    </row>
    <row r="12" spans="1:7">
      <c r="A12" s="1301" t="s">
        <v>810</v>
      </c>
      <c r="B12" s="1277">
        <v>1347960</v>
      </c>
      <c r="C12" s="1277">
        <v>1286360</v>
      </c>
      <c r="D12" s="1277">
        <v>0</v>
      </c>
      <c r="E12" s="1277">
        <v>61600</v>
      </c>
      <c r="G12" s="744"/>
    </row>
    <row r="13" spans="1:7">
      <c r="A13" s="1278" t="s">
        <v>811</v>
      </c>
      <c r="B13" s="1279">
        <v>13392202</v>
      </c>
      <c r="C13" s="1279">
        <v>11603402</v>
      </c>
      <c r="D13" s="1279">
        <v>1727200</v>
      </c>
      <c r="E13" s="1279">
        <v>61600</v>
      </c>
      <c r="G13" s="744"/>
    </row>
    <row r="14" spans="1:7">
      <c r="A14" s="1278"/>
      <c r="B14" s="1279"/>
      <c r="C14" s="1279"/>
      <c r="D14" s="1279"/>
      <c r="E14" s="1279"/>
    </row>
    <row r="15" spans="1:7" s="739" customFormat="1">
      <c r="A15" s="1259"/>
      <c r="B15" s="1260"/>
      <c r="C15" s="1260"/>
      <c r="D15" s="1260"/>
      <c r="E15" s="1260"/>
    </row>
    <row r="16" spans="1:7">
      <c r="A16" s="739" t="s">
        <v>588</v>
      </c>
      <c r="B16" s="744"/>
      <c r="C16" s="744"/>
      <c r="D16" s="744"/>
    </row>
    <row r="17" spans="1:16">
      <c r="A17" s="739" t="s">
        <v>564</v>
      </c>
    </row>
    <row r="18" spans="1:16">
      <c r="D18" s="741" t="s">
        <v>563</v>
      </c>
    </row>
    <row r="19" spans="1:16" s="745" customFormat="1" ht="54.75" customHeight="1">
      <c r="A19" s="1280" t="s">
        <v>109</v>
      </c>
      <c r="B19" s="1280" t="s">
        <v>668</v>
      </c>
      <c r="C19" s="1280" t="s">
        <v>669</v>
      </c>
      <c r="D19" s="1280" t="s">
        <v>670</v>
      </c>
      <c r="E19" s="1280" t="s">
        <v>671</v>
      </c>
      <c r="F19" s="1280" t="s">
        <v>672</v>
      </c>
      <c r="G19" s="1280" t="s">
        <v>673</v>
      </c>
      <c r="H19" s="1280" t="s">
        <v>674</v>
      </c>
      <c r="I19" s="1280" t="s">
        <v>675</v>
      </c>
      <c r="J19" s="1280" t="s">
        <v>676</v>
      </c>
      <c r="K19" s="1280" t="s">
        <v>677</v>
      </c>
      <c r="L19" s="1280" t="s">
        <v>678</v>
      </c>
      <c r="M19" s="1280" t="s">
        <v>679</v>
      </c>
      <c r="N19" s="1280" t="s">
        <v>680</v>
      </c>
      <c r="O19" s="1280" t="s">
        <v>681</v>
      </c>
      <c r="P19" s="1280" t="s">
        <v>682</v>
      </c>
    </row>
    <row r="20" spans="1:16">
      <c r="A20" s="1280">
        <v>2</v>
      </c>
      <c r="B20" s="1280">
        <v>3</v>
      </c>
      <c r="C20" s="1280">
        <v>4</v>
      </c>
      <c r="D20" s="1280">
        <v>5</v>
      </c>
      <c r="E20" s="1280">
        <v>6</v>
      </c>
      <c r="F20" s="1280">
        <v>7</v>
      </c>
      <c r="G20" s="1280">
        <v>8</v>
      </c>
      <c r="H20" s="1280">
        <v>9</v>
      </c>
      <c r="I20" s="1280">
        <v>10</v>
      </c>
      <c r="J20" s="1280">
        <v>11</v>
      </c>
      <c r="K20" s="1280">
        <v>12</v>
      </c>
      <c r="L20" s="1280">
        <v>13</v>
      </c>
      <c r="M20" s="1280">
        <v>14</v>
      </c>
      <c r="N20" s="1280">
        <v>15</v>
      </c>
      <c r="O20" s="1280">
        <v>16</v>
      </c>
      <c r="P20" s="1280">
        <v>17</v>
      </c>
    </row>
    <row r="21" spans="1:16" ht="25.5">
      <c r="A21" s="1301" t="s">
        <v>662</v>
      </c>
      <c r="B21" s="1277">
        <v>0</v>
      </c>
      <c r="C21" s="1277">
        <v>0</v>
      </c>
      <c r="D21" s="1277">
        <v>0</v>
      </c>
      <c r="E21" s="1277">
        <v>0</v>
      </c>
      <c r="F21" s="1277">
        <v>0</v>
      </c>
      <c r="G21" s="1277">
        <v>55964690</v>
      </c>
      <c r="H21" s="1277">
        <v>0</v>
      </c>
      <c r="I21" s="1277">
        <v>0</v>
      </c>
      <c r="J21" s="1277">
        <v>0</v>
      </c>
      <c r="K21" s="1277">
        <v>0</v>
      </c>
      <c r="L21" s="1277">
        <v>0</v>
      </c>
      <c r="M21" s="1277">
        <v>0</v>
      </c>
      <c r="N21" s="1277">
        <v>0</v>
      </c>
      <c r="O21" s="1277">
        <v>0</v>
      </c>
      <c r="P21" s="1277">
        <v>0</v>
      </c>
    </row>
    <row r="22" spans="1:16" ht="25.5">
      <c r="A22" s="1301" t="s">
        <v>663</v>
      </c>
      <c r="B22" s="1277">
        <v>0</v>
      </c>
      <c r="C22" s="1277">
        <v>0</v>
      </c>
      <c r="D22" s="1277">
        <v>0</v>
      </c>
      <c r="E22" s="1277">
        <v>0</v>
      </c>
      <c r="F22" s="1277">
        <v>0</v>
      </c>
      <c r="G22" s="1277">
        <v>651863</v>
      </c>
      <c r="H22" s="1277">
        <v>0</v>
      </c>
      <c r="I22" s="1277">
        <v>0</v>
      </c>
      <c r="J22" s="1277">
        <v>0</v>
      </c>
      <c r="K22" s="1277">
        <v>0</v>
      </c>
      <c r="L22" s="1277">
        <v>0</v>
      </c>
      <c r="M22" s="1277">
        <v>0</v>
      </c>
      <c r="N22" s="1277">
        <v>0</v>
      </c>
      <c r="O22" s="1277">
        <v>0</v>
      </c>
      <c r="P22" s="1277">
        <v>0</v>
      </c>
    </row>
    <row r="23" spans="1:16" ht="25.5">
      <c r="A23" s="1301" t="s">
        <v>664</v>
      </c>
      <c r="B23" s="1277">
        <v>12166850</v>
      </c>
      <c r="C23" s="1277">
        <v>0</v>
      </c>
      <c r="D23" s="1277">
        <v>-29220</v>
      </c>
      <c r="E23" s="1277">
        <v>12166850</v>
      </c>
      <c r="F23" s="1277">
        <v>29220</v>
      </c>
      <c r="G23" s="1277">
        <v>16789399</v>
      </c>
      <c r="H23" s="1277">
        <v>12927700</v>
      </c>
      <c r="I23" s="1277">
        <v>0</v>
      </c>
      <c r="J23" s="1277">
        <v>0</v>
      </c>
      <c r="K23" s="1277">
        <v>195000</v>
      </c>
      <c r="L23" s="1277">
        <v>195000</v>
      </c>
      <c r="M23" s="1277">
        <v>0</v>
      </c>
      <c r="N23" s="1277">
        <v>0</v>
      </c>
      <c r="O23" s="1277">
        <v>0</v>
      </c>
      <c r="P23" s="1277">
        <v>0</v>
      </c>
    </row>
    <row r="24" spans="1:16" ht="25.5">
      <c r="A24" s="1301" t="s">
        <v>665</v>
      </c>
      <c r="B24" s="1277">
        <v>2347831</v>
      </c>
      <c r="C24" s="1277">
        <v>2021</v>
      </c>
      <c r="D24" s="1277">
        <v>-853814</v>
      </c>
      <c r="E24" s="1277">
        <v>1496038</v>
      </c>
      <c r="F24" s="1277">
        <v>0</v>
      </c>
      <c r="G24" s="1277">
        <v>1808327</v>
      </c>
      <c r="H24" s="1277">
        <v>2518753</v>
      </c>
      <c r="I24" s="1277">
        <v>0</v>
      </c>
      <c r="J24" s="1277">
        <v>76000</v>
      </c>
      <c r="K24" s="1277">
        <v>228000</v>
      </c>
      <c r="L24" s="1277">
        <v>228000</v>
      </c>
      <c r="M24" s="1277">
        <v>0</v>
      </c>
      <c r="N24" s="1277">
        <v>0</v>
      </c>
      <c r="O24" s="1277">
        <v>0</v>
      </c>
      <c r="P24" s="1277">
        <v>0</v>
      </c>
    </row>
    <row r="25" spans="1:16" ht="25.5">
      <c r="A25" s="1301" t="s">
        <v>666</v>
      </c>
      <c r="B25" s="1277">
        <v>332310</v>
      </c>
      <c r="C25" s="1277">
        <v>-12540</v>
      </c>
      <c r="D25" s="1277">
        <v>35340</v>
      </c>
      <c r="E25" s="1277">
        <v>327750</v>
      </c>
      <c r="F25" s="1277">
        <v>-27360</v>
      </c>
      <c r="G25" s="1277">
        <v>752768</v>
      </c>
      <c r="H25" s="1277">
        <v>388170</v>
      </c>
      <c r="I25" s="1277">
        <v>0</v>
      </c>
      <c r="J25" s="1277">
        <v>11685</v>
      </c>
      <c r="K25" s="1277">
        <v>0</v>
      </c>
      <c r="L25" s="1277">
        <v>0</v>
      </c>
      <c r="M25" s="1277">
        <v>0</v>
      </c>
      <c r="N25" s="1277">
        <v>0</v>
      </c>
      <c r="O25" s="1277">
        <v>0</v>
      </c>
      <c r="P25" s="1277">
        <v>0</v>
      </c>
    </row>
    <row r="26" spans="1:16">
      <c r="A26" s="1278" t="s">
        <v>667</v>
      </c>
      <c r="B26" s="1279">
        <v>14846991</v>
      </c>
      <c r="C26" s="1279">
        <v>-10519</v>
      </c>
      <c r="D26" s="1279">
        <v>-847694</v>
      </c>
      <c r="E26" s="1279">
        <v>13990638</v>
      </c>
      <c r="F26" s="1279">
        <v>1860</v>
      </c>
      <c r="G26" s="1279">
        <v>75967047</v>
      </c>
      <c r="H26" s="1279">
        <v>15834623</v>
      </c>
      <c r="I26" s="1279">
        <v>0</v>
      </c>
      <c r="J26" s="1279">
        <v>87685</v>
      </c>
      <c r="K26" s="1279">
        <v>423000</v>
      </c>
      <c r="L26" s="1279">
        <v>423000</v>
      </c>
      <c r="M26" s="1279">
        <v>0</v>
      </c>
      <c r="N26" s="1279">
        <v>0</v>
      </c>
      <c r="O26" s="1279">
        <v>0</v>
      </c>
      <c r="P26" s="1279">
        <v>0</v>
      </c>
    </row>
    <row r="27" spans="1:16">
      <c r="A27" s="1278"/>
      <c r="B27" s="1279"/>
      <c r="C27" s="1279"/>
      <c r="D27" s="1279"/>
      <c r="E27" s="1279"/>
      <c r="F27" s="1279"/>
      <c r="G27" s="1279"/>
      <c r="H27" s="1279"/>
      <c r="I27" s="1279"/>
      <c r="J27" s="1279"/>
      <c r="K27" s="1279"/>
      <c r="L27" s="1279"/>
      <c r="M27" s="1279"/>
      <c r="N27" s="1279"/>
      <c r="O27" s="1279"/>
      <c r="P27" s="1279"/>
    </row>
    <row r="28" spans="1:16">
      <c r="A28" s="1278"/>
      <c r="B28" s="1279"/>
      <c r="C28" s="1279"/>
      <c r="D28" s="1279"/>
      <c r="E28" s="1279"/>
      <c r="F28" s="1279"/>
      <c r="G28" s="1279"/>
      <c r="H28" s="1279"/>
      <c r="I28" s="1279"/>
      <c r="J28" s="1279"/>
      <c r="K28" s="1279"/>
      <c r="L28" s="1279"/>
      <c r="M28" s="1279"/>
      <c r="N28" s="1279"/>
      <c r="O28" s="1279"/>
      <c r="P28" s="1279"/>
    </row>
    <row r="29" spans="1:16">
      <c r="A29" s="1352" t="s">
        <v>812</v>
      </c>
      <c r="B29" s="1353"/>
      <c r="C29" s="1353"/>
      <c r="D29" s="1353"/>
      <c r="E29" s="1353"/>
    </row>
    <row r="30" spans="1:16" ht="105">
      <c r="A30" s="1261" t="s">
        <v>109</v>
      </c>
      <c r="B30" s="1261" t="s">
        <v>63</v>
      </c>
      <c r="C30" s="1261" t="s">
        <v>64</v>
      </c>
      <c r="D30" s="1261" t="s">
        <v>65</v>
      </c>
      <c r="E30" s="1262"/>
    </row>
    <row r="31" spans="1:16">
      <c r="A31" s="1261">
        <v>2</v>
      </c>
      <c r="B31" s="1261">
        <v>3</v>
      </c>
      <c r="C31" s="1261">
        <v>4</v>
      </c>
      <c r="D31" s="1261">
        <v>5</v>
      </c>
      <c r="E31" s="1262"/>
    </row>
    <row r="32" spans="1:16" ht="25.5">
      <c r="A32" s="1301" t="s">
        <v>62</v>
      </c>
      <c r="B32" s="1277">
        <v>1874520</v>
      </c>
      <c r="C32" s="1277">
        <v>1874520</v>
      </c>
      <c r="D32" s="1277">
        <v>0</v>
      </c>
      <c r="E32" s="1262"/>
    </row>
    <row r="33" spans="1:5" ht="25.5">
      <c r="A33" s="1278" t="s">
        <v>660</v>
      </c>
      <c r="B33" s="1279">
        <v>1874520</v>
      </c>
      <c r="C33" s="1279">
        <v>1874520</v>
      </c>
      <c r="D33" s="1279">
        <v>0</v>
      </c>
      <c r="E33" s="1262"/>
    </row>
    <row r="34" spans="1:5">
      <c r="A34" s="1278" t="s">
        <v>661</v>
      </c>
      <c r="B34" s="1279">
        <v>1874520</v>
      </c>
      <c r="C34" s="1279">
        <v>1874520</v>
      </c>
      <c r="D34" s="1279">
        <v>0</v>
      </c>
      <c r="E34" s="1262"/>
    </row>
    <row r="35" spans="1:5" s="1263" customFormat="1" ht="35.25" customHeight="1">
      <c r="A35" s="1352" t="s">
        <v>67</v>
      </c>
      <c r="B35" s="1353"/>
      <c r="C35" s="1353"/>
    </row>
    <row r="36" spans="1:5" s="1263" customFormat="1">
      <c r="A36" s="1261" t="s">
        <v>109</v>
      </c>
      <c r="B36" s="1261" t="s">
        <v>66</v>
      </c>
      <c r="C36" s="1264"/>
    </row>
    <row r="37" spans="1:5" s="1263" customFormat="1">
      <c r="A37" s="1261">
        <v>2</v>
      </c>
      <c r="B37" s="1261">
        <v>3</v>
      </c>
      <c r="C37" s="1264"/>
    </row>
    <row r="38" spans="1:5" ht="25.5">
      <c r="A38" s="1299" t="s">
        <v>813</v>
      </c>
      <c r="B38" s="1300">
        <v>1860</v>
      </c>
      <c r="C38" s="1262"/>
    </row>
    <row r="39" spans="1:5" ht="25.5">
      <c r="A39" s="1299" t="s">
        <v>814</v>
      </c>
      <c r="B39" s="1300">
        <v>61600</v>
      </c>
      <c r="C39" s="1262"/>
    </row>
    <row r="40" spans="1:5" ht="89.25">
      <c r="A40" s="1299" t="s">
        <v>815</v>
      </c>
      <c r="B40" s="1300">
        <v>14846991</v>
      </c>
      <c r="C40" s="1262"/>
    </row>
    <row r="41" spans="1:5" ht="25.5">
      <c r="A41" s="1299" t="s">
        <v>816</v>
      </c>
      <c r="B41" s="1300">
        <v>61600</v>
      </c>
      <c r="C41" s="1262"/>
    </row>
    <row r="42" spans="1:5" ht="38.25">
      <c r="A42" s="1299" t="s">
        <v>817</v>
      </c>
      <c r="B42" s="1300">
        <v>61600</v>
      </c>
      <c r="C42" s="1262"/>
    </row>
    <row r="43" spans="1:5" ht="25.5">
      <c r="A43" s="1299" t="s">
        <v>818</v>
      </c>
      <c r="B43" s="1300">
        <v>61600</v>
      </c>
      <c r="C43" s="1262"/>
    </row>
    <row r="44" spans="1:5">
      <c r="A44" s="1299" t="s">
        <v>819</v>
      </c>
      <c r="B44" s="1300">
        <v>1860</v>
      </c>
      <c r="C44" s="1262"/>
    </row>
  </sheetData>
  <mergeCells count="2">
    <mergeCell ref="A29:E29"/>
    <mergeCell ref="A35:C35"/>
  </mergeCells>
  <phoneticPr fontId="25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81" orientation="landscape" horizontalDpi="300" verticalDpi="300" r:id="rId1"/>
  <headerFooter alignWithMargins="0">
    <oddHeader xml:space="preserve">&amp;R&amp;"Times New Roman CE,Félkövér dőlt"&amp;12 9. melléklet a 3/2021
 (IV.30.) önkormányzati rendelethez&amp;"Times New Roman CE,Dőlt"
</oddHeader>
  </headerFooter>
  <rowBreaks count="1" manualBreakCount="1">
    <brk id="1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sheetPr codeName="Munka21">
    <tabColor rgb="FF00B050"/>
  </sheetPr>
  <dimension ref="A4:F49"/>
  <sheetViews>
    <sheetView view="pageLayout" workbookViewId="0">
      <selection activeCell="E3" sqref="E3"/>
    </sheetView>
  </sheetViews>
  <sheetFormatPr defaultRowHeight="12.75"/>
  <cols>
    <col min="1" max="1" width="9.5" style="759" bestFit="1" customWidth="1"/>
    <col min="2" max="2" width="45" style="697" customWidth="1"/>
    <col min="3" max="3" width="16.1640625" style="759" customWidth="1"/>
    <col min="4" max="4" width="16" style="759" customWidth="1"/>
    <col min="5" max="5" width="15.33203125" style="759" customWidth="1"/>
    <col min="6" max="16384" width="9.33203125" style="759"/>
  </cols>
  <sheetData>
    <row r="4" spans="1:6" s="691" customFormat="1" ht="24.75">
      <c r="A4" s="746"/>
      <c r="B4" s="747" t="s">
        <v>509</v>
      </c>
      <c r="C4" s="695" t="s">
        <v>578</v>
      </c>
      <c r="D4" s="695" t="s">
        <v>477</v>
      </c>
      <c r="E4" s="696" t="s">
        <v>478</v>
      </c>
    </row>
    <row r="5" spans="1:6" s="691" customFormat="1" ht="15">
      <c r="A5" s="746" t="s">
        <v>76</v>
      </c>
      <c r="B5" s="693" t="s">
        <v>510</v>
      </c>
      <c r="C5" s="699">
        <v>9267531</v>
      </c>
      <c r="D5" s="699">
        <v>0</v>
      </c>
      <c r="E5" s="699">
        <f t="shared" ref="E5:E35" si="0">SUM(C5:D5)</f>
        <v>9267531</v>
      </c>
      <c r="F5" s="707"/>
    </row>
    <row r="6" spans="1:6" s="691" customFormat="1" ht="15">
      <c r="A6" s="746" t="s">
        <v>77</v>
      </c>
      <c r="B6" s="693" t="s">
        <v>511</v>
      </c>
      <c r="C6" s="699">
        <v>1034971</v>
      </c>
      <c r="D6" s="699">
        <v>95160</v>
      </c>
      <c r="E6" s="699">
        <f t="shared" si="0"/>
        <v>1130131</v>
      </c>
      <c r="F6" s="707"/>
    </row>
    <row r="7" spans="1:6" s="691" customFormat="1" ht="15">
      <c r="A7" s="746" t="s">
        <v>78</v>
      </c>
      <c r="B7" s="693" t="s">
        <v>512</v>
      </c>
      <c r="C7" s="699">
        <v>0</v>
      </c>
      <c r="D7" s="699">
        <v>0</v>
      </c>
      <c r="E7" s="699">
        <f t="shared" si="0"/>
        <v>0</v>
      </c>
      <c r="F7" s="707"/>
    </row>
    <row r="8" spans="1:6" s="703" customFormat="1" ht="14.25">
      <c r="A8" s="748" t="s">
        <v>101</v>
      </c>
      <c r="B8" s="747" t="s">
        <v>612</v>
      </c>
      <c r="C8" s="700">
        <f>SUM(C5:C7)</f>
        <v>10302502</v>
      </c>
      <c r="D8" s="700">
        <f>SUM(D5:D7)</f>
        <v>95160</v>
      </c>
      <c r="E8" s="700">
        <f t="shared" si="0"/>
        <v>10397662</v>
      </c>
      <c r="F8" s="749"/>
    </row>
    <row r="9" spans="1:6" s="691" customFormat="1" ht="15">
      <c r="A9" s="746" t="s">
        <v>80</v>
      </c>
      <c r="B9" s="693" t="s">
        <v>513</v>
      </c>
      <c r="C9" s="699">
        <v>0</v>
      </c>
      <c r="D9" s="699">
        <v>0</v>
      </c>
      <c r="E9" s="699">
        <f t="shared" si="0"/>
        <v>0</v>
      </c>
      <c r="F9" s="707"/>
    </row>
    <row r="10" spans="1:6" s="691" customFormat="1" ht="15">
      <c r="A10" s="746" t="s">
        <v>81</v>
      </c>
      <c r="B10" s="693" t="s">
        <v>514</v>
      </c>
      <c r="C10" s="699">
        <v>0</v>
      </c>
      <c r="D10" s="699">
        <v>0</v>
      </c>
      <c r="E10" s="699">
        <f t="shared" si="0"/>
        <v>0</v>
      </c>
      <c r="F10" s="707"/>
    </row>
    <row r="11" spans="1:6" s="703" customFormat="1" ht="15">
      <c r="A11" s="748" t="s">
        <v>102</v>
      </c>
      <c r="B11" s="747" t="s">
        <v>613</v>
      </c>
      <c r="C11" s="700">
        <v>0</v>
      </c>
      <c r="D11" s="700">
        <v>0</v>
      </c>
      <c r="E11" s="699">
        <f t="shared" si="0"/>
        <v>0</v>
      </c>
      <c r="F11" s="749"/>
    </row>
    <row r="12" spans="1:6" s="691" customFormat="1" ht="15">
      <c r="A12" s="746" t="s">
        <v>83</v>
      </c>
      <c r="B12" s="693" t="s">
        <v>515</v>
      </c>
      <c r="C12" s="699">
        <v>27380980</v>
      </c>
      <c r="D12" s="699">
        <v>17960941</v>
      </c>
      <c r="E12" s="699">
        <f t="shared" si="0"/>
        <v>45341921</v>
      </c>
      <c r="F12" s="707"/>
    </row>
    <row r="13" spans="1:6" s="691" customFormat="1" ht="15">
      <c r="A13" s="746" t="s">
        <v>103</v>
      </c>
      <c r="B13" s="693" t="s">
        <v>516</v>
      </c>
      <c r="C13" s="699">
        <v>21867920</v>
      </c>
      <c r="D13" s="699"/>
      <c r="E13" s="699">
        <f t="shared" si="0"/>
        <v>21867920</v>
      </c>
      <c r="F13" s="707"/>
    </row>
    <row r="14" spans="1:6" s="691" customFormat="1" ht="15">
      <c r="A14" s="746" t="s">
        <v>84</v>
      </c>
      <c r="B14" s="693" t="s">
        <v>614</v>
      </c>
      <c r="C14" s="699"/>
      <c r="D14" s="699"/>
      <c r="E14" s="699">
        <f t="shared" si="0"/>
        <v>0</v>
      </c>
      <c r="F14" s="707"/>
    </row>
    <row r="15" spans="1:6" s="691" customFormat="1" ht="15">
      <c r="A15" s="746" t="s">
        <v>85</v>
      </c>
      <c r="B15" s="693" t="s">
        <v>517</v>
      </c>
      <c r="C15" s="699">
        <v>416016</v>
      </c>
      <c r="D15" s="699">
        <v>2565</v>
      </c>
      <c r="E15" s="699">
        <f t="shared" si="0"/>
        <v>418581</v>
      </c>
      <c r="F15" s="707"/>
    </row>
    <row r="16" spans="1:6" s="703" customFormat="1" ht="14.25">
      <c r="A16" s="748" t="s">
        <v>86</v>
      </c>
      <c r="B16" s="747" t="s">
        <v>615</v>
      </c>
      <c r="C16" s="700">
        <f>SUM(C12:C15)</f>
        <v>49664916</v>
      </c>
      <c r="D16" s="700">
        <f>SUM(D12:D15)</f>
        <v>17963506</v>
      </c>
      <c r="E16" s="700">
        <f t="shared" si="0"/>
        <v>67628422</v>
      </c>
      <c r="F16" s="749"/>
    </row>
    <row r="17" spans="1:6" s="691" customFormat="1" ht="15">
      <c r="A17" s="746" t="s">
        <v>87</v>
      </c>
      <c r="B17" s="693" t="s">
        <v>518</v>
      </c>
      <c r="C17" s="699">
        <v>2982664</v>
      </c>
      <c r="D17" s="699">
        <v>268547</v>
      </c>
      <c r="E17" s="699">
        <f t="shared" si="0"/>
        <v>3251211</v>
      </c>
      <c r="F17" s="707"/>
    </row>
    <row r="18" spans="1:6" s="691" customFormat="1" ht="15">
      <c r="A18" s="746" t="s">
        <v>88</v>
      </c>
      <c r="B18" s="693" t="s">
        <v>523</v>
      </c>
      <c r="C18" s="699">
        <v>14996982</v>
      </c>
      <c r="D18" s="699">
        <v>2287727</v>
      </c>
      <c r="E18" s="699">
        <f t="shared" si="0"/>
        <v>17284709</v>
      </c>
      <c r="F18" s="707"/>
    </row>
    <row r="19" spans="1:6" s="691" customFormat="1" ht="15">
      <c r="A19" s="746" t="s">
        <v>115</v>
      </c>
      <c r="B19" s="693" t="s">
        <v>524</v>
      </c>
      <c r="C19" s="699">
        <v>0</v>
      </c>
      <c r="D19" s="699">
        <v>0</v>
      </c>
      <c r="E19" s="699">
        <f t="shared" si="0"/>
        <v>0</v>
      </c>
      <c r="F19" s="707"/>
    </row>
    <row r="20" spans="1:6" s="691" customFormat="1" ht="15">
      <c r="A20" s="746" t="s">
        <v>116</v>
      </c>
      <c r="B20" s="693" t="s">
        <v>521</v>
      </c>
      <c r="C20" s="699">
        <v>0</v>
      </c>
      <c r="D20" s="699">
        <v>0</v>
      </c>
      <c r="E20" s="699">
        <f t="shared" si="0"/>
        <v>0</v>
      </c>
      <c r="F20" s="707"/>
    </row>
    <row r="21" spans="1:6" s="703" customFormat="1" ht="14.25">
      <c r="A21" s="748" t="s">
        <v>117</v>
      </c>
      <c r="B21" s="747" t="s">
        <v>616</v>
      </c>
      <c r="C21" s="700">
        <f>SUM(C17:C20)</f>
        <v>17979646</v>
      </c>
      <c r="D21" s="700">
        <f>SUM(D17:D20)</f>
        <v>2556274</v>
      </c>
      <c r="E21" s="700">
        <f t="shared" si="0"/>
        <v>20535920</v>
      </c>
      <c r="F21" s="749"/>
    </row>
    <row r="22" spans="1:6" s="691" customFormat="1" ht="15">
      <c r="A22" s="746" t="s">
        <v>118</v>
      </c>
      <c r="B22" s="693" t="s">
        <v>522</v>
      </c>
      <c r="C22" s="699">
        <v>11067128</v>
      </c>
      <c r="D22" s="699">
        <v>10635062</v>
      </c>
      <c r="E22" s="699">
        <f t="shared" si="0"/>
        <v>21702190</v>
      </c>
      <c r="F22" s="707"/>
    </row>
    <row r="23" spans="1:6" s="691" customFormat="1" ht="15">
      <c r="A23" s="746" t="s">
        <v>119</v>
      </c>
      <c r="B23" s="693" t="s">
        <v>519</v>
      </c>
      <c r="C23" s="699">
        <v>10472513</v>
      </c>
      <c r="D23" s="699">
        <v>2003596</v>
      </c>
      <c r="E23" s="699">
        <f t="shared" si="0"/>
        <v>12476109</v>
      </c>
      <c r="F23" s="707"/>
    </row>
    <row r="24" spans="1:6" s="691" customFormat="1" ht="15">
      <c r="A24" s="746" t="s">
        <v>120</v>
      </c>
      <c r="B24" s="693" t="s">
        <v>520</v>
      </c>
      <c r="C24" s="699">
        <v>3136513</v>
      </c>
      <c r="D24" s="699">
        <v>2075272</v>
      </c>
      <c r="E24" s="699">
        <f t="shared" si="0"/>
        <v>5211785</v>
      </c>
      <c r="F24" s="707"/>
    </row>
    <row r="25" spans="1:6" s="703" customFormat="1" ht="14.25">
      <c r="A25" s="748" t="s">
        <v>121</v>
      </c>
      <c r="B25" s="747" t="s">
        <v>617</v>
      </c>
      <c r="C25" s="700">
        <f>SUM(C22:C24)</f>
        <v>24676154</v>
      </c>
      <c r="D25" s="700">
        <f>SUM(D22:D24)</f>
        <v>14713930</v>
      </c>
      <c r="E25" s="700">
        <f t="shared" si="0"/>
        <v>39390084</v>
      </c>
      <c r="F25" s="749"/>
    </row>
    <row r="26" spans="1:6" s="703" customFormat="1" ht="14.25">
      <c r="A26" s="748" t="s">
        <v>122</v>
      </c>
      <c r="B26" s="747" t="s">
        <v>618</v>
      </c>
      <c r="C26" s="700">
        <v>14258685</v>
      </c>
      <c r="D26" s="700">
        <v>18102</v>
      </c>
      <c r="E26" s="700">
        <f t="shared" si="0"/>
        <v>14276787</v>
      </c>
      <c r="F26" s="749"/>
    </row>
    <row r="27" spans="1:6" s="703" customFormat="1" ht="14.25">
      <c r="A27" s="748" t="s">
        <v>124</v>
      </c>
      <c r="B27" s="747" t="s">
        <v>619</v>
      </c>
      <c r="C27" s="700">
        <v>36674065</v>
      </c>
      <c r="D27" s="700">
        <v>566651</v>
      </c>
      <c r="E27" s="700">
        <f t="shared" si="0"/>
        <v>37240716</v>
      </c>
      <c r="F27" s="749"/>
    </row>
    <row r="28" spans="1:6" s="703" customFormat="1" ht="14.25">
      <c r="A28" s="750" t="s">
        <v>126</v>
      </c>
      <c r="B28" s="751" t="s">
        <v>620</v>
      </c>
      <c r="C28" s="752">
        <f>C8+C16-C21-C25-C26-C27</f>
        <v>-33621132</v>
      </c>
      <c r="D28" s="752">
        <f>D8+D16-D21-D25-D26-D27</f>
        <v>203709</v>
      </c>
      <c r="E28" s="752">
        <f t="shared" si="0"/>
        <v>-33417423</v>
      </c>
      <c r="F28" s="749"/>
    </row>
    <row r="29" spans="1:6" s="691" customFormat="1" ht="15">
      <c r="A29" s="753" t="s">
        <v>127</v>
      </c>
      <c r="B29" s="754" t="s">
        <v>621</v>
      </c>
      <c r="C29" s="755">
        <v>0</v>
      </c>
      <c r="D29" s="755">
        <v>0</v>
      </c>
      <c r="E29" s="755">
        <f t="shared" si="0"/>
        <v>0</v>
      </c>
      <c r="F29" s="707"/>
    </row>
    <row r="30" spans="1:6" s="691" customFormat="1" ht="15">
      <c r="A30" s="753" t="s">
        <v>130</v>
      </c>
      <c r="B30" s="754" t="s">
        <v>622</v>
      </c>
      <c r="C30" s="755">
        <v>0</v>
      </c>
      <c r="D30" s="755">
        <v>0</v>
      </c>
      <c r="E30" s="755">
        <f t="shared" si="0"/>
        <v>0</v>
      </c>
      <c r="F30" s="707"/>
    </row>
    <row r="31" spans="1:6" s="691" customFormat="1" ht="15">
      <c r="A31" s="753" t="s">
        <v>133</v>
      </c>
      <c r="B31" s="754" t="s">
        <v>623</v>
      </c>
      <c r="C31" s="755">
        <v>9</v>
      </c>
      <c r="D31" s="755">
        <v>0</v>
      </c>
      <c r="E31" s="755">
        <f t="shared" si="0"/>
        <v>9</v>
      </c>
      <c r="F31" s="707"/>
    </row>
    <row r="32" spans="1:6" s="691" customFormat="1" ht="15">
      <c r="A32" s="753" t="s">
        <v>624</v>
      </c>
      <c r="B32" s="754" t="s">
        <v>625</v>
      </c>
      <c r="C32" s="755">
        <v>0</v>
      </c>
      <c r="D32" s="755">
        <v>0</v>
      </c>
      <c r="E32" s="755">
        <f t="shared" si="0"/>
        <v>0</v>
      </c>
      <c r="F32" s="707"/>
    </row>
    <row r="33" spans="1:6" s="691" customFormat="1" ht="15">
      <c r="A33" s="753" t="s">
        <v>151</v>
      </c>
      <c r="B33" s="754" t="s">
        <v>626</v>
      </c>
      <c r="C33" s="755">
        <v>0</v>
      </c>
      <c r="D33" s="755">
        <v>0</v>
      </c>
      <c r="E33" s="755">
        <f t="shared" si="0"/>
        <v>0</v>
      </c>
      <c r="F33" s="707"/>
    </row>
    <row r="34" spans="1:6" s="691" customFormat="1" ht="33.75">
      <c r="A34" s="753" t="s">
        <v>154</v>
      </c>
      <c r="B34" s="756" t="s">
        <v>627</v>
      </c>
      <c r="C34" s="755">
        <v>0</v>
      </c>
      <c r="D34" s="755">
        <v>0</v>
      </c>
      <c r="E34" s="755">
        <f t="shared" si="0"/>
        <v>0</v>
      </c>
      <c r="F34" s="707"/>
    </row>
    <row r="35" spans="1:6" s="691" customFormat="1" ht="33.75">
      <c r="A35" s="753" t="s">
        <v>155</v>
      </c>
      <c r="B35" s="756" t="s">
        <v>628</v>
      </c>
      <c r="C35" s="755">
        <v>0</v>
      </c>
      <c r="D35" s="755">
        <v>0</v>
      </c>
      <c r="E35" s="755">
        <f t="shared" si="0"/>
        <v>0</v>
      </c>
      <c r="F35" s="707"/>
    </row>
    <row r="36" spans="1:6" s="703" customFormat="1" ht="14.25">
      <c r="A36" s="750" t="s">
        <v>629</v>
      </c>
      <c r="B36" s="751" t="s">
        <v>630</v>
      </c>
      <c r="C36" s="752">
        <f>SUM(C29:C35)</f>
        <v>9</v>
      </c>
      <c r="D36" s="752">
        <f>SUM(D29:D35)</f>
        <v>0</v>
      </c>
      <c r="E36" s="752">
        <f>SUM(E29:E35)</f>
        <v>9</v>
      </c>
      <c r="F36" s="749"/>
    </row>
    <row r="37" spans="1:6" s="691" customFormat="1" ht="15">
      <c r="A37" s="753" t="s">
        <v>631</v>
      </c>
      <c r="B37" s="693" t="s">
        <v>632</v>
      </c>
      <c r="C37" s="699">
        <v>0</v>
      </c>
      <c r="D37" s="699">
        <v>0</v>
      </c>
      <c r="E37" s="699">
        <f t="shared" ref="E37:E48" si="1">SUM(C37:D37)</f>
        <v>0</v>
      </c>
      <c r="F37" s="707"/>
    </row>
    <row r="38" spans="1:6" s="691" customFormat="1" ht="15">
      <c r="A38" s="753" t="s">
        <v>633</v>
      </c>
      <c r="B38" s="693" t="s">
        <v>634</v>
      </c>
      <c r="C38" s="699">
        <v>0</v>
      </c>
      <c r="D38" s="699">
        <v>0</v>
      </c>
      <c r="E38" s="699">
        <f t="shared" si="1"/>
        <v>0</v>
      </c>
      <c r="F38" s="707"/>
    </row>
    <row r="39" spans="1:6" s="691" customFormat="1" ht="15">
      <c r="A39" s="753" t="s">
        <v>635</v>
      </c>
      <c r="B39" s="693" t="s">
        <v>636</v>
      </c>
      <c r="C39" s="699">
        <v>0</v>
      </c>
      <c r="D39" s="699">
        <v>0</v>
      </c>
      <c r="E39" s="699">
        <f t="shared" si="1"/>
        <v>0</v>
      </c>
      <c r="F39" s="707"/>
    </row>
    <row r="40" spans="1:6" s="691" customFormat="1" ht="15">
      <c r="A40" s="753" t="s">
        <v>637</v>
      </c>
      <c r="B40" s="693" t="s">
        <v>638</v>
      </c>
      <c r="C40" s="699">
        <v>0</v>
      </c>
      <c r="D40" s="699">
        <v>0</v>
      </c>
      <c r="E40" s="699">
        <f t="shared" si="1"/>
        <v>0</v>
      </c>
      <c r="F40" s="707"/>
    </row>
    <row r="41" spans="1:6" s="691" customFormat="1" ht="15">
      <c r="A41" s="753" t="s">
        <v>639</v>
      </c>
      <c r="B41" s="693" t="s">
        <v>640</v>
      </c>
      <c r="C41" s="699">
        <v>0</v>
      </c>
      <c r="D41" s="699">
        <v>0</v>
      </c>
      <c r="E41" s="699">
        <f t="shared" si="1"/>
        <v>0</v>
      </c>
      <c r="F41" s="707"/>
    </row>
    <row r="42" spans="1:6" s="691" customFormat="1" ht="15">
      <c r="A42" s="753" t="s">
        <v>641</v>
      </c>
      <c r="B42" s="693" t="s">
        <v>642</v>
      </c>
      <c r="C42" s="699">
        <v>0</v>
      </c>
      <c r="D42" s="699">
        <v>0</v>
      </c>
      <c r="E42" s="699">
        <f t="shared" si="1"/>
        <v>0</v>
      </c>
      <c r="F42" s="707"/>
    </row>
    <row r="43" spans="1:6" s="691" customFormat="1" ht="15">
      <c r="A43" s="753" t="s">
        <v>643</v>
      </c>
      <c r="B43" s="693" t="s">
        <v>644</v>
      </c>
      <c r="C43" s="699">
        <v>0</v>
      </c>
      <c r="D43" s="699">
        <v>0</v>
      </c>
      <c r="E43" s="699">
        <f t="shared" si="1"/>
        <v>0</v>
      </c>
      <c r="F43" s="707"/>
    </row>
    <row r="44" spans="1:6" s="691" customFormat="1" ht="36.75">
      <c r="A44" s="753" t="s">
        <v>645</v>
      </c>
      <c r="B44" s="757" t="s">
        <v>646</v>
      </c>
      <c r="C44" s="699">
        <v>0</v>
      </c>
      <c r="D44" s="699">
        <v>0</v>
      </c>
      <c r="E44" s="699">
        <f t="shared" si="1"/>
        <v>0</v>
      </c>
      <c r="F44" s="707"/>
    </row>
    <row r="45" spans="1:6" s="691" customFormat="1" ht="36.75">
      <c r="A45" s="753" t="s">
        <v>647</v>
      </c>
      <c r="B45" s="758" t="s">
        <v>648</v>
      </c>
      <c r="C45" s="699">
        <v>0</v>
      </c>
      <c r="D45" s="699">
        <v>0</v>
      </c>
      <c r="E45" s="699">
        <f t="shared" si="1"/>
        <v>0</v>
      </c>
      <c r="F45" s="707"/>
    </row>
    <row r="46" spans="1:6" s="703" customFormat="1" ht="14.25">
      <c r="A46" s="750" t="s">
        <v>649</v>
      </c>
      <c r="B46" s="747" t="s">
        <v>650</v>
      </c>
      <c r="C46" s="700">
        <f>SUM(C39:C45)</f>
        <v>0</v>
      </c>
      <c r="D46" s="700">
        <v>19</v>
      </c>
      <c r="E46" s="700">
        <f t="shared" si="1"/>
        <v>19</v>
      </c>
      <c r="F46" s="749"/>
    </row>
    <row r="47" spans="1:6" s="703" customFormat="1" ht="14.25">
      <c r="A47" s="750" t="s">
        <v>651</v>
      </c>
      <c r="B47" s="747" t="s">
        <v>652</v>
      </c>
      <c r="C47" s="700">
        <f>C36-C46</f>
        <v>9</v>
      </c>
      <c r="D47" s="700">
        <f>D36-D39</f>
        <v>0</v>
      </c>
      <c r="E47" s="700">
        <f t="shared" si="1"/>
        <v>9</v>
      </c>
      <c r="F47" s="749"/>
    </row>
    <row r="48" spans="1:6" s="703" customFormat="1" ht="14.25">
      <c r="A48" s="750" t="s">
        <v>653</v>
      </c>
      <c r="B48" s="747" t="s">
        <v>654</v>
      </c>
      <c r="C48" s="700">
        <f>C28+C47</f>
        <v>-33621123</v>
      </c>
      <c r="D48" s="700">
        <f>D28+D47</f>
        <v>203709</v>
      </c>
      <c r="E48" s="700">
        <f t="shared" si="1"/>
        <v>-33417414</v>
      </c>
      <c r="F48" s="749"/>
    </row>
    <row r="49" spans="1:5">
      <c r="A49" s="706"/>
      <c r="C49" s="706"/>
      <c r="D49" s="706"/>
      <c r="E49" s="706"/>
    </row>
  </sheetData>
  <phoneticPr fontId="25" type="noConversion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>
    <oddHeader>&amp;CKokad Községi ÖNKORMÁNYZAT
2020. ÉVI ZÁRSZÁMADÁS&amp;R
10.sz. melléklet a 3/2021.(IV.30.)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</sheetPr>
  <dimension ref="A1:C33"/>
  <sheetViews>
    <sheetView view="pageLayout" workbookViewId="0">
      <selection activeCell="A25" sqref="A25:C33"/>
    </sheetView>
  </sheetViews>
  <sheetFormatPr defaultRowHeight="12.75"/>
  <cols>
    <col min="1" max="1" width="13.5" customWidth="1"/>
    <col min="2" max="2" width="27" customWidth="1"/>
    <col min="3" max="3" width="29.33203125" customWidth="1"/>
  </cols>
  <sheetData>
    <row r="1" spans="1:3" ht="15.75">
      <c r="A1" s="1358" t="s">
        <v>699</v>
      </c>
      <c r="B1" s="1358"/>
      <c r="C1" s="1358"/>
    </row>
    <row r="2" spans="1:3">
      <c r="A2" s="1356" t="s">
        <v>689</v>
      </c>
      <c r="B2" s="1357"/>
      <c r="C2" s="1357"/>
    </row>
    <row r="3" spans="1:3" ht="45">
      <c r="A3" s="1292" t="s">
        <v>690</v>
      </c>
      <c r="B3" s="1292" t="s">
        <v>109</v>
      </c>
      <c r="C3" s="1292" t="s">
        <v>691</v>
      </c>
    </row>
    <row r="4" spans="1:3" ht="15">
      <c r="A4" s="1292">
        <v>1</v>
      </c>
      <c r="B4" s="1292">
        <v>2</v>
      </c>
      <c r="C4" s="1292">
        <v>3</v>
      </c>
    </row>
    <row r="5" spans="1:3" ht="51">
      <c r="A5" s="1302" t="s">
        <v>177</v>
      </c>
      <c r="B5" s="1303" t="s">
        <v>820</v>
      </c>
      <c r="C5" s="1304">
        <v>49975465</v>
      </c>
    </row>
    <row r="6" spans="1:3" ht="38.25">
      <c r="A6" s="1305" t="s">
        <v>181</v>
      </c>
      <c r="B6" s="1299" t="s">
        <v>821</v>
      </c>
      <c r="C6" s="1300">
        <v>56990</v>
      </c>
    </row>
    <row r="7" spans="1:3" ht="51">
      <c r="A7" s="1305" t="s">
        <v>182</v>
      </c>
      <c r="B7" s="1299" t="s">
        <v>822</v>
      </c>
      <c r="C7" s="1300">
        <v>49918475</v>
      </c>
    </row>
    <row r="8" spans="1:3" ht="76.5">
      <c r="A8" s="1302" t="s">
        <v>692</v>
      </c>
      <c r="B8" s="1303" t="s">
        <v>823</v>
      </c>
      <c r="C8" s="1304">
        <v>-26767471</v>
      </c>
    </row>
    <row r="9" spans="1:3" ht="51">
      <c r="A9" s="1305" t="s">
        <v>693</v>
      </c>
      <c r="B9" s="1299" t="s">
        <v>824</v>
      </c>
      <c r="C9" s="1300">
        <v>-92925750</v>
      </c>
    </row>
    <row r="10" spans="1:3" ht="51">
      <c r="A10" s="1305" t="s">
        <v>694</v>
      </c>
      <c r="B10" s="1299" t="s">
        <v>825</v>
      </c>
      <c r="C10" s="1300">
        <v>111846827</v>
      </c>
    </row>
    <row r="11" spans="1:3" ht="63.75">
      <c r="A11" s="1305" t="s">
        <v>695</v>
      </c>
      <c r="B11" s="1299" t="s">
        <v>826</v>
      </c>
      <c r="C11" s="1300">
        <v>-47967367</v>
      </c>
    </row>
    <row r="12" spans="1:3" ht="38.25">
      <c r="A12" s="1305" t="s">
        <v>827</v>
      </c>
      <c r="B12" s="1299" t="s">
        <v>828</v>
      </c>
      <c r="C12" s="1300">
        <v>-68970</v>
      </c>
    </row>
    <row r="13" spans="1:3" ht="51">
      <c r="A13" s="1305" t="s">
        <v>696</v>
      </c>
      <c r="B13" s="1299" t="s">
        <v>829</v>
      </c>
      <c r="C13" s="1300">
        <v>-68970</v>
      </c>
    </row>
    <row r="14" spans="1:3" ht="38.25">
      <c r="A14" s="1305" t="s">
        <v>830</v>
      </c>
      <c r="B14" s="1299" t="s">
        <v>831</v>
      </c>
      <c r="C14" s="1300">
        <v>-2402380</v>
      </c>
    </row>
    <row r="15" spans="1:3" ht="51">
      <c r="A15" s="1305" t="s">
        <v>832</v>
      </c>
      <c r="B15" s="1299" t="s">
        <v>833</v>
      </c>
      <c r="C15" s="1300">
        <v>-2402380</v>
      </c>
    </row>
    <row r="16" spans="1:3" ht="51">
      <c r="A16" s="1305" t="s">
        <v>834</v>
      </c>
      <c r="B16" s="1299" t="s">
        <v>835</v>
      </c>
      <c r="C16" s="1300">
        <v>192531</v>
      </c>
    </row>
    <row r="17" spans="1:3" ht="38.25">
      <c r="A17" s="1302" t="s">
        <v>836</v>
      </c>
      <c r="B17" s="1303" t="s">
        <v>697</v>
      </c>
      <c r="C17" s="1304">
        <v>23207994</v>
      </c>
    </row>
    <row r="18" spans="1:3" ht="76.5">
      <c r="A18" s="1302" t="s">
        <v>837</v>
      </c>
      <c r="B18" s="1303" t="s">
        <v>698</v>
      </c>
      <c r="C18" s="1304">
        <v>23207994</v>
      </c>
    </row>
    <row r="19" spans="1:3">
      <c r="A19" s="1293"/>
      <c r="B19" s="1294"/>
      <c r="C19" s="1295"/>
    </row>
    <row r="21" spans="1:3" ht="15.75">
      <c r="A21" s="1358" t="s">
        <v>700</v>
      </c>
      <c r="B21" s="1359"/>
      <c r="C21" s="1359"/>
    </row>
    <row r="22" spans="1:3">
      <c r="A22" s="1354" t="s">
        <v>689</v>
      </c>
      <c r="B22" s="1355"/>
      <c r="C22" s="1355"/>
    </row>
    <row r="23" spans="1:3" ht="45">
      <c r="A23" s="1280" t="s">
        <v>690</v>
      </c>
      <c r="B23" s="1280" t="s">
        <v>109</v>
      </c>
      <c r="C23" s="1280" t="s">
        <v>691</v>
      </c>
    </row>
    <row r="24" spans="1:3" ht="15">
      <c r="A24" s="1280">
        <v>1</v>
      </c>
      <c r="B24" s="1280">
        <v>2</v>
      </c>
      <c r="C24" s="1280">
        <v>3</v>
      </c>
    </row>
    <row r="25" spans="1:3" ht="51">
      <c r="A25" s="1307" t="s">
        <v>177</v>
      </c>
      <c r="B25" s="1278" t="s">
        <v>820</v>
      </c>
      <c r="C25" s="1279">
        <v>71994</v>
      </c>
    </row>
    <row r="26" spans="1:3" ht="38.25">
      <c r="A26" s="1306" t="s">
        <v>181</v>
      </c>
      <c r="B26" s="1301" t="s">
        <v>821</v>
      </c>
      <c r="C26" s="1277">
        <v>60420</v>
      </c>
    </row>
    <row r="27" spans="1:3" ht="51">
      <c r="A27" s="1306" t="s">
        <v>182</v>
      </c>
      <c r="B27" s="1301" t="s">
        <v>822</v>
      </c>
      <c r="C27" s="1277">
        <v>11574</v>
      </c>
    </row>
    <row r="28" spans="1:3" ht="76.5">
      <c r="A28" s="1307" t="s">
        <v>692</v>
      </c>
      <c r="B28" s="1278" t="s">
        <v>823</v>
      </c>
      <c r="C28" s="1279">
        <v>7466</v>
      </c>
    </row>
    <row r="29" spans="1:3" ht="51">
      <c r="A29" s="1306" t="s">
        <v>693</v>
      </c>
      <c r="B29" s="1301" t="s">
        <v>824</v>
      </c>
      <c r="C29" s="1277">
        <v>-18051200</v>
      </c>
    </row>
    <row r="30" spans="1:3" ht="51">
      <c r="A30" s="1306" t="s">
        <v>694</v>
      </c>
      <c r="B30" s="1301" t="s">
        <v>825</v>
      </c>
      <c r="C30" s="1277">
        <v>18134702</v>
      </c>
    </row>
    <row r="31" spans="1:3" ht="63.75">
      <c r="A31" s="1306" t="s">
        <v>695</v>
      </c>
      <c r="B31" s="1301" t="s">
        <v>826</v>
      </c>
      <c r="C31" s="1277">
        <v>-76036</v>
      </c>
    </row>
    <row r="32" spans="1:3" ht="38.25">
      <c r="A32" s="1307" t="s">
        <v>836</v>
      </c>
      <c r="B32" s="1278" t="s">
        <v>697</v>
      </c>
      <c r="C32" s="1279">
        <v>79460</v>
      </c>
    </row>
    <row r="33" spans="1:3" ht="76.5">
      <c r="A33" s="1307" t="s">
        <v>837</v>
      </c>
      <c r="B33" s="1278" t="s">
        <v>698</v>
      </c>
      <c r="C33" s="1279">
        <v>79460</v>
      </c>
    </row>
  </sheetData>
  <mergeCells count="4">
    <mergeCell ref="A22:C22"/>
    <mergeCell ref="A2:C2"/>
    <mergeCell ref="A1:C1"/>
    <mergeCell ref="A21:C2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Munka22">
    <tabColor rgb="FF00B050"/>
  </sheetPr>
  <dimension ref="A1:I185"/>
  <sheetViews>
    <sheetView view="pageLayout" zoomScaleNormal="120" workbookViewId="0">
      <selection activeCell="E1" sqref="E1"/>
    </sheetView>
  </sheetViews>
  <sheetFormatPr defaultRowHeight="15.75"/>
  <cols>
    <col min="1" max="1" width="9.5" style="954" customWidth="1"/>
    <col min="2" max="2" width="60.83203125" style="954" customWidth="1"/>
    <col min="3" max="3" width="17.83203125" style="954" customWidth="1"/>
    <col min="4" max="6" width="15.83203125" style="956" customWidth="1"/>
    <col min="7" max="7" width="5.83203125" style="761" customWidth="1"/>
    <col min="8" max="9" width="11" style="762" customWidth="1"/>
    <col min="10" max="16384" width="9.33203125" style="761"/>
  </cols>
  <sheetData>
    <row r="1" spans="1:9" ht="15.95" customHeight="1">
      <c r="A1" s="760" t="s">
        <v>68</v>
      </c>
      <c r="B1" s="760"/>
      <c r="C1" s="760"/>
      <c r="D1" s="760"/>
      <c r="E1" s="760"/>
      <c r="F1" s="760"/>
    </row>
    <row r="2" spans="1:9" ht="15.95" customHeight="1" thickBot="1">
      <c r="A2" s="763" t="s">
        <v>69</v>
      </c>
      <c r="B2" s="763"/>
      <c r="C2" s="764"/>
      <c r="D2" s="765"/>
      <c r="E2" s="765"/>
      <c r="F2" s="766" t="s">
        <v>582</v>
      </c>
    </row>
    <row r="3" spans="1:9" ht="15.95" customHeight="1">
      <c r="A3" s="1360" t="s">
        <v>293</v>
      </c>
      <c r="B3" s="1362" t="s">
        <v>72</v>
      </c>
      <c r="C3" s="767" t="s">
        <v>838</v>
      </c>
      <c r="D3" s="1364" t="s">
        <v>793</v>
      </c>
      <c r="E3" s="1365"/>
      <c r="F3" s="1366"/>
    </row>
    <row r="4" spans="1:9" ht="38.1" customHeight="1" thickBot="1">
      <c r="A4" s="1361"/>
      <c r="B4" s="1363"/>
      <c r="C4" s="768" t="s">
        <v>655</v>
      </c>
      <c r="D4" s="769" t="s">
        <v>73</v>
      </c>
      <c r="E4" s="769" t="s">
        <v>74</v>
      </c>
      <c r="F4" s="770" t="s">
        <v>75</v>
      </c>
    </row>
    <row r="5" spans="1:9" s="776" customFormat="1" ht="12" customHeight="1" thickBot="1">
      <c r="A5" s="771">
        <v>1</v>
      </c>
      <c r="B5" s="1226">
        <v>2</v>
      </c>
      <c r="C5" s="772"/>
      <c r="D5" s="773">
        <v>3</v>
      </c>
      <c r="E5" s="774">
        <v>4</v>
      </c>
      <c r="F5" s="775">
        <v>5</v>
      </c>
      <c r="H5" s="762"/>
      <c r="I5" s="762"/>
    </row>
    <row r="6" spans="1:9" s="776" customFormat="1" ht="12" customHeight="1" thickBot="1">
      <c r="A6" s="771" t="s">
        <v>76</v>
      </c>
      <c r="B6" s="1227" t="s">
        <v>467</v>
      </c>
      <c r="C6" s="777">
        <f>C7+C14</f>
        <v>49538418</v>
      </c>
      <c r="D6" s="778">
        <f>SUM(D14+D7)</f>
        <v>39862643</v>
      </c>
      <c r="E6" s="778">
        <f>SUM(E14+E7)</f>
        <v>52459157</v>
      </c>
      <c r="F6" s="1228">
        <f>SUM(F14+F7)</f>
        <v>49431262</v>
      </c>
      <c r="H6" s="762"/>
      <c r="I6" s="762"/>
    </row>
    <row r="7" spans="1:9" s="781" customFormat="1" ht="12" customHeight="1" thickBot="1">
      <c r="A7" s="779" t="s">
        <v>468</v>
      </c>
      <c r="B7" s="1229" t="s">
        <v>375</v>
      </c>
      <c r="C7" s="780">
        <f>C8+C9+C10+C11+C12+C13</f>
        <v>21510181</v>
      </c>
      <c r="D7" s="1037">
        <f>SUM(D8:D13)</f>
        <v>16646991</v>
      </c>
      <c r="E7" s="1038">
        <f>SUM(E8:E13)</f>
        <v>27389047</v>
      </c>
      <c r="F7" s="1039">
        <f>SUM(F8:F13)</f>
        <v>27380980</v>
      </c>
      <c r="H7" s="762"/>
      <c r="I7" s="762"/>
    </row>
    <row r="8" spans="1:9" s="781" customFormat="1" ht="12" customHeight="1">
      <c r="A8" s="1214" t="s">
        <v>294</v>
      </c>
      <c r="B8" s="1230" t="s">
        <v>295</v>
      </c>
      <c r="C8" s="447">
        <v>89005</v>
      </c>
      <c r="D8" s="447" t="s">
        <v>592</v>
      </c>
      <c r="E8" s="447">
        <v>79665</v>
      </c>
      <c r="F8" s="447">
        <v>71598</v>
      </c>
      <c r="H8" s="762"/>
      <c r="I8" s="762"/>
    </row>
    <row r="9" spans="1:9" s="781" customFormat="1" ht="12" customHeight="1">
      <c r="A9" s="1215" t="s">
        <v>296</v>
      </c>
      <c r="B9" s="1231" t="s">
        <v>376</v>
      </c>
      <c r="C9" s="350">
        <v>13122700</v>
      </c>
      <c r="D9" s="350">
        <v>12166850</v>
      </c>
      <c r="E9" s="350">
        <v>13029980</v>
      </c>
      <c r="F9" s="350">
        <v>13029980</v>
      </c>
      <c r="H9" s="762"/>
      <c r="I9" s="762"/>
    </row>
    <row r="10" spans="1:9" s="781" customFormat="1" ht="21.75" customHeight="1">
      <c r="A10" s="1215" t="s">
        <v>297</v>
      </c>
      <c r="B10" s="1231" t="s">
        <v>298</v>
      </c>
      <c r="C10" s="350">
        <v>3222608</v>
      </c>
      <c r="D10" s="350">
        <v>2680141</v>
      </c>
      <c r="E10" s="350">
        <v>2013068</v>
      </c>
      <c r="F10" s="350">
        <v>2013068</v>
      </c>
      <c r="H10" s="762"/>
      <c r="I10" s="762"/>
    </row>
    <row r="11" spans="1:9" s="781" customFormat="1" ht="12" customHeight="1">
      <c r="A11" s="1215" t="s">
        <v>299</v>
      </c>
      <c r="B11" s="1231" t="s">
        <v>300</v>
      </c>
      <c r="C11" s="350">
        <v>1800000</v>
      </c>
      <c r="D11" s="350">
        <v>1800000</v>
      </c>
      <c r="E11" s="350">
        <v>2093690</v>
      </c>
      <c r="F11" s="350">
        <v>2093690</v>
      </c>
      <c r="H11" s="762"/>
      <c r="I11" s="762"/>
    </row>
    <row r="12" spans="1:9" s="781" customFormat="1" ht="12" customHeight="1">
      <c r="A12" s="1215" t="s">
        <v>301</v>
      </c>
      <c r="B12" s="1232" t="s">
        <v>569</v>
      </c>
      <c r="C12" s="350">
        <v>3275868</v>
      </c>
      <c r="D12" s="350"/>
      <c r="E12" s="350">
        <v>10172644</v>
      </c>
      <c r="F12" s="350">
        <v>10172644</v>
      </c>
      <c r="H12" s="762"/>
      <c r="I12" s="762"/>
    </row>
    <row r="13" spans="1:9" s="781" customFormat="1" ht="12" customHeight="1" thickBot="1">
      <c r="A13" s="1216" t="s">
        <v>302</v>
      </c>
      <c r="B13" s="1233" t="s">
        <v>378</v>
      </c>
      <c r="C13" s="537"/>
      <c r="D13" s="360"/>
      <c r="E13" s="449"/>
      <c r="F13" s="537"/>
      <c r="H13" s="762"/>
      <c r="I13" s="762"/>
    </row>
    <row r="14" spans="1:9" s="781" customFormat="1" ht="12" customHeight="1" thickBot="1">
      <c r="A14" s="779" t="s">
        <v>469</v>
      </c>
      <c r="B14" s="1234" t="s">
        <v>383</v>
      </c>
      <c r="C14" s="784">
        <f>C19+C15</f>
        <v>28028237</v>
      </c>
      <c r="D14" s="785">
        <f>SUM(D15:D19)</f>
        <v>23215652</v>
      </c>
      <c r="E14" s="785">
        <f>SUM(E15:E19)</f>
        <v>25070110</v>
      </c>
      <c r="F14" s="786">
        <f>SUM(F15:F19)</f>
        <v>22050282</v>
      </c>
      <c r="H14" s="762"/>
      <c r="I14" s="762"/>
    </row>
    <row r="15" spans="1:9" s="781" customFormat="1" ht="12" customHeight="1">
      <c r="A15" s="1217" t="s">
        <v>303</v>
      </c>
      <c r="B15" s="1235" t="s">
        <v>304</v>
      </c>
      <c r="C15" s="787">
        <v>0</v>
      </c>
      <c r="D15" s="788"/>
      <c r="E15" s="788"/>
      <c r="F15" s="789"/>
      <c r="H15" s="762"/>
      <c r="I15" s="762"/>
    </row>
    <row r="16" spans="1:9" s="781" customFormat="1" ht="12" customHeight="1">
      <c r="A16" s="1215" t="s">
        <v>305</v>
      </c>
      <c r="B16" s="1236" t="s">
        <v>379</v>
      </c>
      <c r="C16" s="790"/>
      <c r="D16" s="791"/>
      <c r="E16" s="791"/>
      <c r="F16" s="792"/>
      <c r="H16" s="762"/>
      <c r="I16" s="762"/>
    </row>
    <row r="17" spans="1:9" s="781" customFormat="1" ht="12" customHeight="1">
      <c r="A17" s="1215" t="s">
        <v>306</v>
      </c>
      <c r="B17" s="1236" t="s">
        <v>380</v>
      </c>
      <c r="C17" s="790"/>
      <c r="D17" s="791"/>
      <c r="E17" s="791"/>
      <c r="F17" s="792"/>
      <c r="H17" s="762"/>
      <c r="I17" s="762"/>
    </row>
    <row r="18" spans="1:9" s="781" customFormat="1" ht="12" customHeight="1">
      <c r="A18" s="1215" t="s">
        <v>307</v>
      </c>
      <c r="B18" s="1236" t="s">
        <v>381</v>
      </c>
      <c r="C18" s="790"/>
      <c r="D18" s="791"/>
      <c r="E18" s="791"/>
      <c r="F18" s="792"/>
      <c r="H18" s="762"/>
      <c r="I18" s="762"/>
    </row>
    <row r="19" spans="1:9" s="781" customFormat="1" ht="12" customHeight="1">
      <c r="A19" s="1215" t="s">
        <v>308</v>
      </c>
      <c r="B19" s="1236" t="s">
        <v>382</v>
      </c>
      <c r="C19" s="536">
        <v>28028237</v>
      </c>
      <c r="D19" s="782">
        <v>23215652</v>
      </c>
      <c r="E19" s="350">
        <v>25070110</v>
      </c>
      <c r="F19" s="536">
        <v>22050282</v>
      </c>
      <c r="H19" s="762"/>
      <c r="I19" s="762"/>
    </row>
    <row r="20" spans="1:9" s="797" customFormat="1" ht="12" customHeight="1" thickBot="1">
      <c r="A20" s="1218" t="s">
        <v>308</v>
      </c>
      <c r="B20" s="1237" t="s">
        <v>440</v>
      </c>
      <c r="C20" s="794"/>
      <c r="D20" s="795"/>
      <c r="E20" s="795"/>
      <c r="F20" s="796"/>
      <c r="H20" s="798"/>
      <c r="I20" s="798"/>
    </row>
    <row r="21" spans="1:9" s="781" customFormat="1" ht="12" customHeight="1" thickBot="1">
      <c r="A21" s="1219" t="s">
        <v>78</v>
      </c>
      <c r="B21" s="1238" t="s">
        <v>384</v>
      </c>
      <c r="C21" s="799">
        <f>C26+C22</f>
        <v>0</v>
      </c>
      <c r="D21" s="785">
        <f>SUM(D22:D26)</f>
        <v>0</v>
      </c>
      <c r="E21" s="785">
        <f>SUM(E22:E26)</f>
        <v>0</v>
      </c>
      <c r="F21" s="786">
        <f>SUM(F22:F26)</f>
        <v>0</v>
      </c>
      <c r="H21" s="762"/>
      <c r="I21" s="762"/>
    </row>
    <row r="22" spans="1:9" s="781" customFormat="1" ht="12" customHeight="1">
      <c r="A22" s="1217" t="s">
        <v>309</v>
      </c>
      <c r="B22" s="1235" t="s">
        <v>310</v>
      </c>
      <c r="C22" s="787"/>
      <c r="D22" s="800"/>
      <c r="E22" s="788"/>
      <c r="F22" s="789"/>
      <c r="H22" s="762"/>
      <c r="I22" s="762"/>
    </row>
    <row r="23" spans="1:9" s="781" customFormat="1" ht="12" customHeight="1">
      <c r="A23" s="1215" t="s">
        <v>311</v>
      </c>
      <c r="B23" s="1236" t="s">
        <v>385</v>
      </c>
      <c r="C23" s="790"/>
      <c r="D23" s="801"/>
      <c r="E23" s="801"/>
      <c r="F23" s="802"/>
      <c r="H23" s="762"/>
      <c r="I23" s="762"/>
    </row>
    <row r="24" spans="1:9" s="781" customFormat="1" ht="12" customHeight="1">
      <c r="A24" s="1215" t="s">
        <v>312</v>
      </c>
      <c r="B24" s="1236" t="s">
        <v>386</v>
      </c>
      <c r="C24" s="793"/>
      <c r="D24" s="791"/>
      <c r="E24" s="791"/>
      <c r="F24" s="792"/>
      <c r="H24" s="762"/>
      <c r="I24" s="762"/>
    </row>
    <row r="25" spans="1:9" s="781" customFormat="1" ht="12" customHeight="1">
      <c r="A25" s="1216" t="s">
        <v>313</v>
      </c>
      <c r="B25" s="1239" t="s">
        <v>387</v>
      </c>
      <c r="C25" s="803"/>
      <c r="D25" s="804"/>
      <c r="E25" s="804"/>
      <c r="F25" s="805"/>
      <c r="H25" s="762"/>
      <c r="I25" s="762"/>
    </row>
    <row r="26" spans="1:9" s="781" customFormat="1" ht="12" customHeight="1">
      <c r="A26" s="1220" t="s">
        <v>314</v>
      </c>
      <c r="B26" s="1240" t="s">
        <v>388</v>
      </c>
      <c r="C26" s="783"/>
      <c r="D26" s="806"/>
      <c r="E26" s="166"/>
      <c r="F26" s="619"/>
      <c r="H26" s="762"/>
      <c r="I26" s="762"/>
    </row>
    <row r="27" spans="1:9" s="797" customFormat="1" ht="12.75" customHeight="1" thickBot="1">
      <c r="A27" s="1218" t="s">
        <v>314</v>
      </c>
      <c r="B27" s="1237" t="s">
        <v>440</v>
      </c>
      <c r="C27" s="807"/>
      <c r="D27" s="795"/>
      <c r="E27" s="795"/>
      <c r="F27" s="796"/>
      <c r="H27" s="798"/>
      <c r="I27" s="798"/>
    </row>
    <row r="28" spans="1:9" s="781" customFormat="1" ht="12" customHeight="1" thickBot="1">
      <c r="A28" s="1219" t="s">
        <v>79</v>
      </c>
      <c r="B28" s="1238" t="s">
        <v>395</v>
      </c>
      <c r="C28" s="786">
        <f>SUM(C30+C32+C38+C35)</f>
        <v>31802858</v>
      </c>
      <c r="D28" s="785">
        <f>SUM(D30+D32+D38+D35)</f>
        <v>27900000</v>
      </c>
      <c r="E28" s="785">
        <f>SUM(E30+E32+E38+E35)</f>
        <v>18309140</v>
      </c>
      <c r="F28" s="786">
        <f>SUM(F30+F32+F38+F35)</f>
        <v>10226251</v>
      </c>
      <c r="H28" s="762"/>
      <c r="I28" s="762"/>
    </row>
    <row r="29" spans="1:9" s="781" customFormat="1" ht="12" customHeight="1">
      <c r="A29" s="1217" t="s">
        <v>315</v>
      </c>
      <c r="B29" s="1235" t="s">
        <v>316</v>
      </c>
      <c r="C29" s="1241">
        <f>SUM(C34+C31)</f>
        <v>29216191</v>
      </c>
      <c r="D29" s="1275">
        <v>26500000</v>
      </c>
      <c r="E29" s="1275">
        <v>18309140</v>
      </c>
      <c r="F29" s="1276">
        <v>10226251</v>
      </c>
      <c r="H29" s="762"/>
      <c r="I29" s="762"/>
    </row>
    <row r="30" spans="1:9" s="781" customFormat="1" ht="12" customHeight="1">
      <c r="A30" s="1215" t="s">
        <v>317</v>
      </c>
      <c r="B30" s="1236" t="s">
        <v>318</v>
      </c>
      <c r="C30" s="455">
        <v>550261</v>
      </c>
      <c r="D30" s="454">
        <v>500000</v>
      </c>
      <c r="E30" s="454">
        <v>500000</v>
      </c>
      <c r="F30" s="542">
        <v>573315</v>
      </c>
      <c r="H30" s="762"/>
      <c r="I30" s="762"/>
    </row>
    <row r="31" spans="1:9" s="797" customFormat="1" ht="12" customHeight="1">
      <c r="A31" s="1221" t="s">
        <v>317</v>
      </c>
      <c r="B31" s="1242" t="s">
        <v>389</v>
      </c>
      <c r="C31" s="424">
        <v>550261</v>
      </c>
      <c r="D31" s="378">
        <v>500000</v>
      </c>
      <c r="E31" s="378">
        <v>500000</v>
      </c>
      <c r="F31" s="543">
        <v>573315</v>
      </c>
      <c r="H31" s="798"/>
      <c r="I31" s="798"/>
    </row>
    <row r="32" spans="1:9" s="781" customFormat="1" ht="12" customHeight="1">
      <c r="A32" s="1215" t="s">
        <v>392</v>
      </c>
      <c r="B32" s="1243" t="s">
        <v>393</v>
      </c>
      <c r="C32" s="455">
        <v>28665930</v>
      </c>
      <c r="D32" s="454">
        <v>26000000</v>
      </c>
      <c r="E32" s="454">
        <v>17709140</v>
      </c>
      <c r="F32" s="542">
        <v>9567417</v>
      </c>
      <c r="H32" s="762"/>
      <c r="I32" s="762"/>
    </row>
    <row r="33" spans="1:9" s="781" customFormat="1" ht="12" customHeight="1">
      <c r="A33" s="1215" t="s">
        <v>319</v>
      </c>
      <c r="B33" s="1244" t="s">
        <v>394</v>
      </c>
      <c r="C33" s="423">
        <v>28665930</v>
      </c>
      <c r="D33" s="353">
        <v>26000000</v>
      </c>
      <c r="E33" s="353">
        <v>17709140</v>
      </c>
      <c r="F33" s="502">
        <v>9567417</v>
      </c>
      <c r="H33" s="762"/>
      <c r="I33" s="762"/>
    </row>
    <row r="34" spans="1:9" s="797" customFormat="1" ht="12" customHeight="1">
      <c r="A34" s="1221" t="s">
        <v>319</v>
      </c>
      <c r="B34" s="1245" t="s">
        <v>390</v>
      </c>
      <c r="C34" s="424">
        <v>28665930</v>
      </c>
      <c r="D34" s="378">
        <v>26000000</v>
      </c>
      <c r="E34" s="378">
        <v>17709140</v>
      </c>
      <c r="F34" s="543">
        <v>9567417</v>
      </c>
      <c r="H34" s="798"/>
      <c r="I34" s="798"/>
    </row>
    <row r="35" spans="1:9" s="781" customFormat="1" ht="12" customHeight="1">
      <c r="A35" s="1215" t="s">
        <v>320</v>
      </c>
      <c r="B35" s="1246" t="s">
        <v>321</v>
      </c>
      <c r="C35" s="421">
        <v>1365747</v>
      </c>
      <c r="D35" s="351">
        <v>1300000</v>
      </c>
      <c r="E35" s="351">
        <v>0</v>
      </c>
      <c r="F35" s="541">
        <v>0</v>
      </c>
      <c r="H35" s="762"/>
      <c r="I35" s="762"/>
    </row>
    <row r="36" spans="1:9" s="781" customFormat="1" ht="12" customHeight="1">
      <c r="A36" s="1215" t="s">
        <v>322</v>
      </c>
      <c r="B36" s="1246" t="s">
        <v>323</v>
      </c>
      <c r="C36" s="434"/>
      <c r="D36" s="355"/>
      <c r="E36" s="355"/>
      <c r="F36" s="503"/>
      <c r="H36" s="762"/>
      <c r="I36" s="762"/>
    </row>
    <row r="37" spans="1:9" s="797" customFormat="1" ht="12" customHeight="1">
      <c r="A37" s="1221" t="s">
        <v>322</v>
      </c>
      <c r="B37" s="1247" t="s">
        <v>391</v>
      </c>
      <c r="C37" s="430"/>
      <c r="D37" s="389"/>
      <c r="E37" s="389"/>
      <c r="F37" s="544"/>
      <c r="H37" s="798"/>
      <c r="I37" s="798"/>
    </row>
    <row r="38" spans="1:9" s="781" customFormat="1" ht="12" customHeight="1" thickBot="1">
      <c r="A38" s="1216" t="s">
        <v>324</v>
      </c>
      <c r="B38" s="1239" t="s">
        <v>325</v>
      </c>
      <c r="C38" s="1248">
        <v>1220920</v>
      </c>
      <c r="D38" s="389">
        <v>100000</v>
      </c>
      <c r="E38" s="389">
        <v>100000</v>
      </c>
      <c r="F38" s="544">
        <v>85519</v>
      </c>
      <c r="H38" s="762"/>
      <c r="I38" s="762"/>
    </row>
    <row r="39" spans="1:9" s="781" customFormat="1" ht="12" customHeight="1" thickBot="1">
      <c r="A39" s="1219" t="s">
        <v>80</v>
      </c>
      <c r="B39" s="1238" t="s">
        <v>396</v>
      </c>
      <c r="C39" s="809">
        <f>SUM(C40:C50)</f>
        <v>1597634</v>
      </c>
      <c r="D39" s="810">
        <f>SUM(D40:D50)</f>
        <v>1331870</v>
      </c>
      <c r="E39" s="810">
        <f>SUM(E40:E50)</f>
        <v>1420946</v>
      </c>
      <c r="F39" s="809">
        <f>SUM(F40:F50)</f>
        <v>1289918</v>
      </c>
      <c r="H39" s="762"/>
      <c r="I39" s="762"/>
    </row>
    <row r="40" spans="1:9" s="781" customFormat="1" ht="12" customHeight="1">
      <c r="A40" s="1217" t="s">
        <v>326</v>
      </c>
      <c r="B40" s="1235" t="s">
        <v>327</v>
      </c>
      <c r="C40" s="811"/>
      <c r="D40" s="812"/>
      <c r="E40" s="811"/>
      <c r="F40" s="812"/>
      <c r="H40" s="762"/>
      <c r="I40" s="762"/>
    </row>
    <row r="41" spans="1:9" s="781" customFormat="1" ht="12" customHeight="1">
      <c r="A41" s="1215" t="s">
        <v>328</v>
      </c>
      <c r="B41" s="1236" t="s">
        <v>329</v>
      </c>
      <c r="C41" s="814">
        <v>1182022</v>
      </c>
      <c r="D41" s="353">
        <v>961573</v>
      </c>
      <c r="E41" s="353">
        <v>961573</v>
      </c>
      <c r="F41" s="502">
        <v>949943</v>
      </c>
      <c r="H41" s="762"/>
      <c r="I41" s="762"/>
    </row>
    <row r="42" spans="1:9" s="781" customFormat="1" ht="12" customHeight="1">
      <c r="A42" s="1215" t="s">
        <v>330</v>
      </c>
      <c r="B42" s="1236" t="s">
        <v>331</v>
      </c>
      <c r="C42" s="814"/>
      <c r="D42" s="353"/>
      <c r="E42" s="353"/>
      <c r="F42" s="502">
        <v>74105</v>
      </c>
      <c r="H42" s="762"/>
      <c r="I42" s="762"/>
    </row>
    <row r="43" spans="1:9" s="781" customFormat="1" ht="12" customHeight="1">
      <c r="A43" s="1215" t="s">
        <v>332</v>
      </c>
      <c r="B43" s="1236" t="s">
        <v>333</v>
      </c>
      <c r="C43" s="816"/>
      <c r="D43" s="354"/>
      <c r="E43" s="354"/>
      <c r="F43" s="621"/>
      <c r="H43" s="762"/>
      <c r="I43" s="762"/>
    </row>
    <row r="44" spans="1:9" s="781" customFormat="1" ht="12" customHeight="1">
      <c r="A44" s="1215" t="s">
        <v>334</v>
      </c>
      <c r="B44" s="1236" t="s">
        <v>335</v>
      </c>
      <c r="C44" s="814">
        <v>258795</v>
      </c>
      <c r="D44" s="353">
        <v>258795</v>
      </c>
      <c r="E44" s="353">
        <v>258795</v>
      </c>
      <c r="F44" s="502">
        <v>120975</v>
      </c>
      <c r="H44" s="762"/>
      <c r="I44" s="762"/>
    </row>
    <row r="45" spans="1:9" s="781" customFormat="1" ht="12" customHeight="1">
      <c r="A45" s="1215" t="s">
        <v>336</v>
      </c>
      <c r="B45" s="1236" t="s">
        <v>337</v>
      </c>
      <c r="C45" s="814">
        <v>121628</v>
      </c>
      <c r="D45" s="353">
        <v>111502</v>
      </c>
      <c r="E45" s="353">
        <v>111502</v>
      </c>
      <c r="F45" s="502">
        <v>79040</v>
      </c>
      <c r="H45" s="762"/>
      <c r="I45" s="762"/>
    </row>
    <row r="46" spans="1:9" s="781" customFormat="1" ht="12" customHeight="1">
      <c r="A46" s="1215" t="s">
        <v>338</v>
      </c>
      <c r="B46" s="1236" t="s">
        <v>339</v>
      </c>
      <c r="C46" s="814"/>
      <c r="D46" s="353"/>
      <c r="E46" s="353">
        <v>7000</v>
      </c>
      <c r="F46" s="502"/>
      <c r="H46" s="762"/>
      <c r="I46" s="762"/>
    </row>
    <row r="47" spans="1:9" s="781" customFormat="1" ht="12" customHeight="1">
      <c r="A47" s="1215" t="s">
        <v>340</v>
      </c>
      <c r="B47" s="1236" t="s">
        <v>341</v>
      </c>
      <c r="C47" s="814">
        <v>12803</v>
      </c>
      <c r="D47" s="353"/>
      <c r="E47" s="353">
        <v>0</v>
      </c>
      <c r="F47" s="502">
        <v>10</v>
      </c>
      <c r="H47" s="762"/>
      <c r="I47" s="762"/>
    </row>
    <row r="48" spans="1:9" s="781" customFormat="1" ht="12" customHeight="1">
      <c r="A48" s="1215" t="s">
        <v>342</v>
      </c>
      <c r="B48" s="1236" t="s">
        <v>343</v>
      </c>
      <c r="C48" s="814"/>
      <c r="D48" s="353"/>
      <c r="E48" s="353"/>
      <c r="F48" s="502"/>
      <c r="H48" s="762"/>
      <c r="I48" s="762"/>
    </row>
    <row r="49" spans="1:9" s="781" customFormat="1" ht="12" customHeight="1">
      <c r="A49" s="1216" t="s">
        <v>344</v>
      </c>
      <c r="B49" s="1239" t="s">
        <v>571</v>
      </c>
      <c r="C49" s="817"/>
      <c r="D49" s="533"/>
      <c r="E49" s="533"/>
      <c r="F49" s="622"/>
      <c r="H49" s="762"/>
      <c r="I49" s="762"/>
    </row>
    <row r="50" spans="1:9" s="781" customFormat="1" ht="12" customHeight="1" thickBot="1">
      <c r="A50" s="1216" t="s">
        <v>575</v>
      </c>
      <c r="B50" s="1239" t="s">
        <v>345</v>
      </c>
      <c r="C50" s="817">
        <v>22386</v>
      </c>
      <c r="D50" s="529"/>
      <c r="E50" s="529">
        <v>82076</v>
      </c>
      <c r="F50" s="623">
        <v>65845</v>
      </c>
      <c r="H50" s="762"/>
      <c r="I50" s="762"/>
    </row>
    <row r="51" spans="1:9" s="781" customFormat="1" ht="12" customHeight="1" thickBot="1">
      <c r="A51" s="1219" t="s">
        <v>81</v>
      </c>
      <c r="B51" s="1238" t="s">
        <v>397</v>
      </c>
      <c r="C51" s="818"/>
      <c r="D51" s="810">
        <f>SUM(D52:D56)</f>
        <v>0</v>
      </c>
      <c r="E51" s="810">
        <f>SUM(E52:E56)</f>
        <v>0</v>
      </c>
      <c r="F51" s="809">
        <f>SUM(F52:F56)</f>
        <v>0</v>
      </c>
      <c r="H51" s="762"/>
      <c r="I51" s="762"/>
    </row>
    <row r="52" spans="1:9" s="781" customFormat="1" ht="12" customHeight="1">
      <c r="A52" s="1217" t="s">
        <v>347</v>
      </c>
      <c r="B52" s="1235" t="s">
        <v>348</v>
      </c>
      <c r="C52" s="787"/>
      <c r="D52" s="819"/>
      <c r="E52" s="819"/>
      <c r="F52" s="820"/>
      <c r="H52" s="762"/>
      <c r="I52" s="762"/>
    </row>
    <row r="53" spans="1:9" s="781" customFormat="1" ht="12" customHeight="1">
      <c r="A53" s="1215" t="s">
        <v>349</v>
      </c>
      <c r="B53" s="1236" t="s">
        <v>350</v>
      </c>
      <c r="C53" s="790"/>
      <c r="D53" s="821"/>
      <c r="E53" s="821"/>
      <c r="F53" s="822"/>
      <c r="H53" s="762"/>
      <c r="I53" s="762"/>
    </row>
    <row r="54" spans="1:9" s="781" customFormat="1" ht="12" customHeight="1">
      <c r="A54" s="1215" t="s">
        <v>351</v>
      </c>
      <c r="B54" s="1236" t="s">
        <v>352</v>
      </c>
      <c r="C54" s="790"/>
      <c r="D54" s="821"/>
      <c r="E54" s="821"/>
      <c r="F54" s="822"/>
      <c r="H54" s="762"/>
      <c r="I54" s="762"/>
    </row>
    <row r="55" spans="1:9" s="781" customFormat="1" ht="12" customHeight="1">
      <c r="A55" s="1215" t="s">
        <v>353</v>
      </c>
      <c r="B55" s="1236" t="s">
        <v>354</v>
      </c>
      <c r="C55" s="790"/>
      <c r="D55" s="821"/>
      <c r="E55" s="821"/>
      <c r="F55" s="822"/>
      <c r="H55" s="762"/>
      <c r="I55" s="762"/>
    </row>
    <row r="56" spans="1:9" s="781" customFormat="1" ht="13.5" thickBot="1">
      <c r="A56" s="1216" t="s">
        <v>355</v>
      </c>
      <c r="B56" s="1239" t="s">
        <v>356</v>
      </c>
      <c r="C56" s="803"/>
      <c r="D56" s="823"/>
      <c r="E56" s="823"/>
      <c r="F56" s="824"/>
      <c r="H56" s="762"/>
      <c r="I56" s="762"/>
    </row>
    <row r="57" spans="1:9" s="781" customFormat="1" ht="12" customHeight="1" thickBot="1">
      <c r="A57" s="1219" t="s">
        <v>82</v>
      </c>
      <c r="B57" s="1238" t="s">
        <v>403</v>
      </c>
      <c r="C57" s="818"/>
      <c r="D57" s="825">
        <f>SUM(D58:D60)</f>
        <v>0</v>
      </c>
      <c r="E57" s="825">
        <f>SUM(E58:E60)</f>
        <v>0</v>
      </c>
      <c r="F57" s="826">
        <f>SUM(F58:F60)</f>
        <v>0</v>
      </c>
      <c r="H57" s="762"/>
      <c r="I57" s="762"/>
    </row>
    <row r="58" spans="1:9" s="781" customFormat="1" ht="12" customHeight="1">
      <c r="A58" s="1217" t="s">
        <v>357</v>
      </c>
      <c r="B58" s="1235" t="s">
        <v>398</v>
      </c>
      <c r="C58" s="787"/>
      <c r="D58" s="827"/>
      <c r="E58" s="827"/>
      <c r="F58" s="828"/>
      <c r="H58" s="762"/>
      <c r="I58" s="762"/>
    </row>
    <row r="59" spans="1:9" s="781" customFormat="1" ht="12" customHeight="1">
      <c r="A59" s="1215" t="s">
        <v>400</v>
      </c>
      <c r="B59" s="1236" t="s">
        <v>399</v>
      </c>
      <c r="C59" s="790"/>
      <c r="D59" s="815"/>
      <c r="E59" s="815"/>
      <c r="F59" s="816"/>
      <c r="H59" s="762"/>
      <c r="I59" s="762"/>
    </row>
    <row r="60" spans="1:9" s="781" customFormat="1" ht="12" customHeight="1">
      <c r="A60" s="1215" t="s">
        <v>401</v>
      </c>
      <c r="B60" s="1236" t="s">
        <v>358</v>
      </c>
      <c r="C60" s="790"/>
      <c r="D60" s="813"/>
      <c r="E60" s="813"/>
      <c r="F60" s="814"/>
      <c r="H60" s="762"/>
      <c r="I60" s="762"/>
    </row>
    <row r="61" spans="1:9" s="797" customFormat="1" ht="12" customHeight="1" thickBot="1">
      <c r="A61" s="1222" t="s">
        <v>401</v>
      </c>
      <c r="B61" s="1249" t="s">
        <v>402</v>
      </c>
      <c r="C61" s="829"/>
      <c r="D61" s="830"/>
      <c r="E61" s="830"/>
      <c r="F61" s="831"/>
      <c r="H61" s="798"/>
      <c r="I61" s="798"/>
    </row>
    <row r="62" spans="1:9" s="781" customFormat="1" ht="12" customHeight="1" thickBot="1">
      <c r="A62" s="1219" t="s">
        <v>83</v>
      </c>
      <c r="B62" s="1234" t="s">
        <v>409</v>
      </c>
      <c r="C62" s="832">
        <f>C65</f>
        <v>0</v>
      </c>
      <c r="D62" s="810">
        <f>SUM(D63:D65)</f>
        <v>0</v>
      </c>
      <c r="E62" s="810">
        <f>SUM(E63:E65)</f>
        <v>0</v>
      </c>
      <c r="F62" s="809">
        <f>SUM(F63:F65)</f>
        <v>0</v>
      </c>
      <c r="H62" s="762"/>
      <c r="I62" s="762"/>
    </row>
    <row r="63" spans="1:9" s="781" customFormat="1" ht="12" customHeight="1">
      <c r="A63" s="1217" t="s">
        <v>359</v>
      </c>
      <c r="B63" s="1235" t="s">
        <v>404</v>
      </c>
      <c r="C63" s="808"/>
      <c r="D63" s="811"/>
      <c r="E63" s="811"/>
      <c r="F63" s="812"/>
      <c r="H63" s="762"/>
      <c r="I63" s="762"/>
    </row>
    <row r="64" spans="1:9" s="781" customFormat="1" ht="12" customHeight="1">
      <c r="A64" s="1215" t="s">
        <v>406</v>
      </c>
      <c r="B64" s="1236" t="s">
        <v>405</v>
      </c>
      <c r="C64" s="793"/>
      <c r="D64" s="813"/>
      <c r="E64" s="813"/>
      <c r="F64" s="814"/>
      <c r="H64" s="762"/>
      <c r="I64" s="762"/>
    </row>
    <row r="65" spans="1:9" s="781" customFormat="1" ht="12" customHeight="1">
      <c r="A65" s="1215" t="s">
        <v>407</v>
      </c>
      <c r="B65" s="1236" t="s">
        <v>360</v>
      </c>
      <c r="C65" s="793"/>
      <c r="D65" s="833"/>
      <c r="E65" s="833"/>
      <c r="F65" s="834"/>
      <c r="H65" s="762"/>
      <c r="I65" s="762"/>
    </row>
    <row r="66" spans="1:9" s="797" customFormat="1" ht="12" customHeight="1" thickBot="1">
      <c r="A66" s="1222" t="s">
        <v>407</v>
      </c>
      <c r="B66" s="1249" t="s">
        <v>408</v>
      </c>
      <c r="C66" s="835"/>
      <c r="D66" s="836"/>
      <c r="E66" s="836"/>
      <c r="F66" s="837"/>
      <c r="H66" s="798"/>
      <c r="I66" s="798"/>
    </row>
    <row r="67" spans="1:9" s="781" customFormat="1" ht="12" customHeight="1" thickBot="1">
      <c r="A67" s="1219" t="s">
        <v>103</v>
      </c>
      <c r="B67" s="1238" t="s">
        <v>410</v>
      </c>
      <c r="C67" s="810">
        <f>SUM(C7+C14+C21+C28+C39+C51+C57+C62)</f>
        <v>82938910</v>
      </c>
      <c r="D67" s="810">
        <f>SUM(D7+D14+D21+D28+D39+D51+D57+D62)</f>
        <v>69094513</v>
      </c>
      <c r="E67" s="810">
        <f>SUM(E7+E14+E21+E28+E39+E51+E57+E62)</f>
        <v>72189243</v>
      </c>
      <c r="F67" s="809">
        <f>SUM(F7+F14+F21+F28+F39+F51+F57+F62)</f>
        <v>60947431</v>
      </c>
      <c r="H67" s="762"/>
      <c r="I67" s="762"/>
    </row>
    <row r="68" spans="1:9" s="781" customFormat="1" ht="12" customHeight="1">
      <c r="A68" s="1223" t="s">
        <v>412</v>
      </c>
      <c r="B68" s="1250" t="s">
        <v>361</v>
      </c>
      <c r="C68" s="811">
        <f>SUM(C69:C71)</f>
        <v>0</v>
      </c>
      <c r="D68" s="812">
        <f>SUM(D69:D71)</f>
        <v>0</v>
      </c>
      <c r="E68" s="811">
        <f>SUM(E69:E71)</f>
        <v>0</v>
      </c>
      <c r="F68" s="812">
        <f>SUM(F69:F71)</f>
        <v>0</v>
      </c>
      <c r="H68" s="762"/>
      <c r="I68" s="762"/>
    </row>
    <row r="69" spans="1:9" s="781" customFormat="1" ht="12" customHeight="1">
      <c r="A69" s="1215" t="s">
        <v>362</v>
      </c>
      <c r="B69" s="1236" t="s">
        <v>363</v>
      </c>
      <c r="C69" s="813"/>
      <c r="D69" s="814"/>
      <c r="E69" s="813"/>
      <c r="F69" s="814"/>
      <c r="H69" s="762"/>
      <c r="I69" s="762"/>
    </row>
    <row r="70" spans="1:9" s="781" customFormat="1" ht="12" customHeight="1">
      <c r="A70" s="1215" t="s">
        <v>364</v>
      </c>
      <c r="B70" s="1236" t="s">
        <v>365</v>
      </c>
      <c r="C70" s="813"/>
      <c r="D70" s="814"/>
      <c r="E70" s="813"/>
      <c r="F70" s="814"/>
      <c r="H70" s="762"/>
      <c r="I70" s="762"/>
    </row>
    <row r="71" spans="1:9" s="781" customFormat="1" ht="12" customHeight="1">
      <c r="A71" s="1215" t="s">
        <v>366</v>
      </c>
      <c r="B71" s="1251" t="s">
        <v>367</v>
      </c>
      <c r="C71" s="838"/>
      <c r="D71" s="839"/>
      <c r="E71" s="838"/>
      <c r="F71" s="839"/>
      <c r="H71" s="762"/>
      <c r="I71" s="762"/>
    </row>
    <row r="72" spans="1:9" s="781" customFormat="1" ht="12" customHeight="1">
      <c r="A72" s="1223" t="s">
        <v>413</v>
      </c>
      <c r="B72" s="1252" t="s">
        <v>368</v>
      </c>
      <c r="C72" s="840"/>
      <c r="D72" s="841"/>
      <c r="E72" s="840"/>
      <c r="F72" s="841"/>
      <c r="H72" s="762"/>
      <c r="I72" s="762"/>
    </row>
    <row r="73" spans="1:9" s="781" customFormat="1" ht="12" customHeight="1">
      <c r="A73" s="1223" t="s">
        <v>414</v>
      </c>
      <c r="B73" s="1252" t="s">
        <v>369</v>
      </c>
      <c r="C73" s="842">
        <f>SUM(C74:C75)</f>
        <v>32840739</v>
      </c>
      <c r="D73" s="456">
        <v>49875000</v>
      </c>
      <c r="E73" s="456">
        <v>49918030</v>
      </c>
      <c r="F73" s="456">
        <v>48043403</v>
      </c>
      <c r="H73" s="762"/>
      <c r="I73" s="762"/>
    </row>
    <row r="74" spans="1:9" s="781" customFormat="1" ht="12" customHeight="1">
      <c r="A74" s="1215" t="s">
        <v>370</v>
      </c>
      <c r="B74" s="1236" t="s">
        <v>371</v>
      </c>
      <c r="C74" s="843">
        <v>32840739</v>
      </c>
      <c r="D74" s="456">
        <v>49875000</v>
      </c>
      <c r="E74" s="456">
        <v>49918030</v>
      </c>
      <c r="F74" s="456">
        <v>48043403</v>
      </c>
      <c r="H74" s="762"/>
      <c r="I74" s="762"/>
    </row>
    <row r="75" spans="1:9" s="781" customFormat="1" ht="12" customHeight="1">
      <c r="A75" s="1215" t="s">
        <v>372</v>
      </c>
      <c r="B75" s="1236" t="s">
        <v>373</v>
      </c>
      <c r="C75" s="843"/>
      <c r="D75" s="357"/>
      <c r="E75" s="456"/>
      <c r="F75" s="505"/>
      <c r="H75" s="762"/>
      <c r="I75" s="762"/>
    </row>
    <row r="76" spans="1:9" s="781" customFormat="1" ht="12" customHeight="1" thickBot="1">
      <c r="A76" s="1224" t="s">
        <v>472</v>
      </c>
      <c r="B76" s="1253" t="s">
        <v>473</v>
      </c>
      <c r="C76" s="844">
        <v>1727092</v>
      </c>
      <c r="D76" s="458">
        <v>800000</v>
      </c>
      <c r="E76" s="458">
        <v>2667600</v>
      </c>
      <c r="F76" s="488">
        <v>3029754</v>
      </c>
      <c r="H76" s="762"/>
      <c r="I76" s="762"/>
    </row>
    <row r="77" spans="1:9" s="781" customFormat="1" ht="12" customHeight="1" thickBot="1">
      <c r="A77" s="1225" t="s">
        <v>415</v>
      </c>
      <c r="B77" s="845" t="s">
        <v>416</v>
      </c>
      <c r="C77" s="846">
        <f>C68+C73+C76</f>
        <v>34567831</v>
      </c>
      <c r="D77" s="847">
        <f>SUM(D68+D72+D73+D76)</f>
        <v>50675000</v>
      </c>
      <c r="E77" s="847">
        <f>SUM(E68+E72+E73+E76)</f>
        <v>52585630</v>
      </c>
      <c r="F77" s="851">
        <f>SUM(F68+F72+F73+F76)</f>
        <v>51073157</v>
      </c>
      <c r="H77" s="762"/>
      <c r="I77" s="762"/>
    </row>
    <row r="78" spans="1:9" s="781" customFormat="1" ht="12" customHeight="1" thickBot="1">
      <c r="A78" s="1225" t="s">
        <v>432</v>
      </c>
      <c r="B78" s="845" t="s">
        <v>417</v>
      </c>
      <c r="C78" s="846"/>
      <c r="D78" s="847"/>
      <c r="E78" s="848"/>
      <c r="F78" s="849"/>
      <c r="H78" s="762"/>
      <c r="I78" s="762"/>
    </row>
    <row r="79" spans="1:9" s="781" customFormat="1" ht="12" customHeight="1" thickBot="1">
      <c r="A79" s="1225" t="s">
        <v>433</v>
      </c>
      <c r="B79" s="845" t="s">
        <v>418</v>
      </c>
      <c r="C79" s="846"/>
      <c r="D79" s="847"/>
      <c r="E79" s="848"/>
      <c r="F79" s="849"/>
      <c r="H79" s="762"/>
      <c r="I79" s="762"/>
    </row>
    <row r="80" spans="1:9" s="781" customFormat="1" ht="12" customHeight="1" thickBot="1">
      <c r="A80" s="1225" t="s">
        <v>84</v>
      </c>
      <c r="B80" s="850" t="s">
        <v>411</v>
      </c>
      <c r="C80" s="846">
        <v>4220142</v>
      </c>
      <c r="D80" s="847">
        <f>SUM(D77:D79)</f>
        <v>50675000</v>
      </c>
      <c r="E80" s="847">
        <f>SUM(E77:E79)</f>
        <v>52585630</v>
      </c>
      <c r="F80" s="851">
        <f>SUM(F77:F79)</f>
        <v>51073157</v>
      </c>
      <c r="H80" s="762"/>
      <c r="I80" s="762"/>
    </row>
    <row r="81" spans="1:9" s="781" customFormat="1" ht="26.25" customHeight="1" thickBot="1">
      <c r="A81" s="1225" t="s">
        <v>85</v>
      </c>
      <c r="B81" s="1254" t="s">
        <v>434</v>
      </c>
      <c r="C81" s="1255">
        <f>C67+C80</f>
        <v>87159052</v>
      </c>
      <c r="D81" s="1256">
        <f>SUM(D67+D80)</f>
        <v>119769513</v>
      </c>
      <c r="E81" s="1256">
        <f>SUM(E67+E80)</f>
        <v>124774873</v>
      </c>
      <c r="F81" s="1257">
        <f>SUM(F67+F80)</f>
        <v>112020588</v>
      </c>
      <c r="H81" s="762"/>
      <c r="I81" s="762"/>
    </row>
    <row r="82" spans="1:9" ht="16.5" customHeight="1">
      <c r="A82" s="760" t="s">
        <v>89</v>
      </c>
      <c r="B82" s="760"/>
      <c r="C82" s="760"/>
      <c r="D82" s="852"/>
      <c r="E82" s="852"/>
      <c r="F82" s="852"/>
    </row>
    <row r="83" spans="1:9" s="855" customFormat="1" ht="16.5" customHeight="1" thickBot="1">
      <c r="A83" s="853" t="s">
        <v>90</v>
      </c>
      <c r="B83" s="760"/>
      <c r="C83" s="760"/>
      <c r="D83" s="854"/>
      <c r="E83" s="854"/>
      <c r="F83" s="766" t="s">
        <v>582</v>
      </c>
      <c r="H83" s="856"/>
      <c r="I83" s="856"/>
    </row>
    <row r="84" spans="1:9" s="855" customFormat="1" ht="16.5" customHeight="1">
      <c r="A84" s="857" t="s">
        <v>71</v>
      </c>
      <c r="B84" s="858" t="s">
        <v>91</v>
      </c>
      <c r="C84" s="767" t="s">
        <v>838</v>
      </c>
      <c r="D84" s="1367" t="s">
        <v>793</v>
      </c>
      <c r="E84" s="1368"/>
      <c r="F84" s="1369"/>
      <c r="H84" s="856"/>
      <c r="I84" s="856"/>
    </row>
    <row r="85" spans="1:9" ht="38.1" customHeight="1" thickBot="1">
      <c r="A85" s="859"/>
      <c r="B85" s="860"/>
      <c r="C85" s="861"/>
      <c r="D85" s="769" t="s">
        <v>73</v>
      </c>
      <c r="E85" s="769" t="s">
        <v>74</v>
      </c>
      <c r="F85" s="770" t="s">
        <v>75</v>
      </c>
    </row>
    <row r="86" spans="1:9" s="776" customFormat="1" ht="12" customHeight="1" thickBot="1">
      <c r="A86" s="862">
        <v>1</v>
      </c>
      <c r="B86" s="774">
        <v>2</v>
      </c>
      <c r="C86" s="863"/>
      <c r="D86" s="774">
        <v>3</v>
      </c>
      <c r="E86" s="774">
        <v>4</v>
      </c>
      <c r="F86" s="775">
        <v>5</v>
      </c>
      <c r="H86" s="762"/>
      <c r="I86" s="762"/>
    </row>
    <row r="87" spans="1:9" ht="12" customHeight="1" thickBot="1">
      <c r="A87" s="864" t="s">
        <v>76</v>
      </c>
      <c r="B87" s="865" t="s">
        <v>290</v>
      </c>
      <c r="C87" s="866">
        <f>C88+C89+C90+C91+C92</f>
        <v>82481281</v>
      </c>
      <c r="D87" s="867">
        <f>+D88+D89+D90+D91+D92</f>
        <v>96753286</v>
      </c>
      <c r="E87" s="867">
        <f>+E88+E89+E90+E91+E92</f>
        <v>99391046</v>
      </c>
      <c r="F87" s="868">
        <f>+F88+F89+F90+F91+F92</f>
        <v>72472952</v>
      </c>
    </row>
    <row r="88" spans="1:9" ht="12" customHeight="1">
      <c r="A88" s="869" t="s">
        <v>242</v>
      </c>
      <c r="B88" s="870" t="s">
        <v>92</v>
      </c>
      <c r="C88" s="609">
        <v>35388146</v>
      </c>
      <c r="D88" s="608">
        <v>36962701</v>
      </c>
      <c r="E88" s="608">
        <v>38475779</v>
      </c>
      <c r="F88" s="609">
        <v>34537268</v>
      </c>
    </row>
    <row r="89" spans="1:9" ht="12" customHeight="1">
      <c r="A89" s="871" t="s">
        <v>243</v>
      </c>
      <c r="B89" s="872" t="s">
        <v>93</v>
      </c>
      <c r="C89" s="611">
        <v>6034677</v>
      </c>
      <c r="D89" s="610">
        <v>5969577</v>
      </c>
      <c r="E89" s="610">
        <v>6192140</v>
      </c>
      <c r="F89" s="611">
        <v>5321498</v>
      </c>
    </row>
    <row r="90" spans="1:9" ht="12" customHeight="1">
      <c r="A90" s="871" t="s">
        <v>244</v>
      </c>
      <c r="B90" s="872" t="s">
        <v>94</v>
      </c>
      <c r="C90" s="613">
        <v>25859909</v>
      </c>
      <c r="D90" s="612">
        <v>32785136</v>
      </c>
      <c r="E90" s="612">
        <v>35574165</v>
      </c>
      <c r="F90" s="613">
        <v>23874666</v>
      </c>
    </row>
    <row r="91" spans="1:9" ht="12" customHeight="1">
      <c r="A91" s="871" t="s">
        <v>245</v>
      </c>
      <c r="B91" s="878" t="s">
        <v>95</v>
      </c>
      <c r="C91" s="613">
        <v>1665646</v>
      </c>
      <c r="D91" s="612">
        <v>807000</v>
      </c>
      <c r="E91" s="612">
        <v>1907000</v>
      </c>
      <c r="F91" s="613">
        <v>1681387</v>
      </c>
    </row>
    <row r="92" spans="1:9" ht="12" customHeight="1">
      <c r="A92" s="871" t="s">
        <v>246</v>
      </c>
      <c r="B92" s="879" t="s">
        <v>96</v>
      </c>
      <c r="C92" s="876">
        <f>C94+C98+C103+C104</f>
        <v>13532903</v>
      </c>
      <c r="D92" s="877">
        <f>SUM(D93:D104)</f>
        <v>20228872</v>
      </c>
      <c r="E92" s="876">
        <f>E94+E98+E103+E104</f>
        <v>17241962</v>
      </c>
      <c r="F92" s="877">
        <f>SUM(F93:F104)</f>
        <v>7058133</v>
      </c>
    </row>
    <row r="93" spans="1:9" s="884" customFormat="1" ht="12" customHeight="1">
      <c r="A93" s="880" t="s">
        <v>253</v>
      </c>
      <c r="B93" s="881" t="s">
        <v>247</v>
      </c>
      <c r="C93" s="882"/>
      <c r="D93" s="883"/>
      <c r="E93" s="882"/>
      <c r="F93" s="883"/>
      <c r="H93" s="798"/>
      <c r="I93" s="798"/>
    </row>
    <row r="94" spans="1:9" s="884" customFormat="1" ht="12" customHeight="1">
      <c r="A94" s="880" t="s">
        <v>254</v>
      </c>
      <c r="B94" s="885" t="s">
        <v>248</v>
      </c>
      <c r="C94" s="883">
        <v>4498935</v>
      </c>
      <c r="D94" s="317">
        <v>5638168</v>
      </c>
      <c r="E94" s="317">
        <v>739581</v>
      </c>
      <c r="F94" s="318">
        <v>651896</v>
      </c>
      <c r="H94" s="798"/>
      <c r="I94" s="798"/>
    </row>
    <row r="95" spans="1:9" s="884" customFormat="1" ht="12" customHeight="1">
      <c r="A95" s="880" t="s">
        <v>255</v>
      </c>
      <c r="B95" s="885" t="s">
        <v>249</v>
      </c>
      <c r="C95" s="883"/>
      <c r="D95" s="317"/>
      <c r="E95" s="317"/>
      <c r="F95" s="318"/>
      <c r="H95" s="798"/>
      <c r="I95" s="798"/>
    </row>
    <row r="96" spans="1:9" s="884" customFormat="1" ht="12" customHeight="1">
      <c r="A96" s="880" t="s">
        <v>256</v>
      </c>
      <c r="B96" s="881" t="s">
        <v>250</v>
      </c>
      <c r="C96" s="883"/>
      <c r="D96" s="317"/>
      <c r="E96" s="317"/>
      <c r="F96" s="318"/>
      <c r="H96" s="798"/>
      <c r="I96" s="798"/>
    </row>
    <row r="97" spans="1:9" s="884" customFormat="1" ht="12" customHeight="1">
      <c r="A97" s="886" t="s">
        <v>257</v>
      </c>
      <c r="B97" s="887" t="s">
        <v>251</v>
      </c>
      <c r="C97" s="883"/>
      <c r="D97" s="317"/>
      <c r="E97" s="317"/>
      <c r="F97" s="318"/>
      <c r="H97" s="798"/>
      <c r="I97" s="798"/>
    </row>
    <row r="98" spans="1:9" s="884" customFormat="1" ht="12" customHeight="1">
      <c r="A98" s="880" t="s">
        <v>258</v>
      </c>
      <c r="B98" s="887" t="s">
        <v>252</v>
      </c>
      <c r="C98" s="883">
        <v>8827317</v>
      </c>
      <c r="D98" s="317">
        <v>11274000</v>
      </c>
      <c r="E98" s="317">
        <v>11274000</v>
      </c>
      <c r="F98" s="318">
        <v>6183722</v>
      </c>
      <c r="H98" s="798"/>
      <c r="I98" s="798"/>
    </row>
    <row r="99" spans="1:9" s="884" customFormat="1" ht="12" customHeight="1">
      <c r="A99" s="888" t="s">
        <v>259</v>
      </c>
      <c r="B99" s="885" t="s">
        <v>265</v>
      </c>
      <c r="C99" s="883"/>
      <c r="D99" s="317"/>
      <c r="E99" s="317"/>
      <c r="F99" s="318"/>
      <c r="H99" s="798"/>
      <c r="I99" s="798"/>
    </row>
    <row r="100" spans="1:9" s="884" customFormat="1" ht="12" customHeight="1">
      <c r="A100" s="888" t="s">
        <v>260</v>
      </c>
      <c r="B100" s="881" t="s">
        <v>266</v>
      </c>
      <c r="C100" s="883"/>
      <c r="D100" s="317"/>
      <c r="E100" s="317"/>
      <c r="F100" s="318"/>
      <c r="H100" s="798"/>
      <c r="I100" s="798"/>
    </row>
    <row r="101" spans="1:9" s="884" customFormat="1" ht="12" customHeight="1">
      <c r="A101" s="888" t="s">
        <v>261</v>
      </c>
      <c r="B101" s="887" t="s">
        <v>267</v>
      </c>
      <c r="C101" s="883"/>
      <c r="D101" s="317"/>
      <c r="E101" s="317"/>
      <c r="F101" s="318"/>
      <c r="H101" s="798"/>
      <c r="I101" s="798"/>
    </row>
    <row r="102" spans="1:9" s="884" customFormat="1" ht="12" customHeight="1">
      <c r="A102" s="888" t="s">
        <v>262</v>
      </c>
      <c r="B102" s="887" t="s">
        <v>268</v>
      </c>
      <c r="C102" s="883"/>
      <c r="D102" s="317"/>
      <c r="E102" s="317"/>
      <c r="F102" s="318"/>
      <c r="H102" s="798"/>
      <c r="I102" s="798"/>
    </row>
    <row r="103" spans="1:9" s="884" customFormat="1" ht="12" customHeight="1">
      <c r="A103" s="888" t="s">
        <v>263</v>
      </c>
      <c r="B103" s="887" t="s">
        <v>269</v>
      </c>
      <c r="C103" s="883">
        <v>206651</v>
      </c>
      <c r="D103" s="317">
        <v>377560</v>
      </c>
      <c r="E103" s="317">
        <v>377560</v>
      </c>
      <c r="F103" s="318">
        <v>222515</v>
      </c>
      <c r="H103" s="798"/>
      <c r="I103" s="798"/>
    </row>
    <row r="104" spans="1:9" s="884" customFormat="1" ht="12" customHeight="1" thickBot="1">
      <c r="A104" s="889" t="s">
        <v>264</v>
      </c>
      <c r="B104" s="890" t="s">
        <v>270</v>
      </c>
      <c r="C104" s="891"/>
      <c r="D104" s="319">
        <v>2939144</v>
      </c>
      <c r="E104" s="319">
        <v>4850821</v>
      </c>
      <c r="F104" s="320"/>
      <c r="H104" s="798"/>
      <c r="I104" s="798"/>
    </row>
    <row r="105" spans="1:9" ht="12" customHeight="1" thickBot="1">
      <c r="A105" s="892" t="s">
        <v>77</v>
      </c>
      <c r="B105" s="893" t="s">
        <v>291</v>
      </c>
      <c r="C105" s="863">
        <f>C106+C108</f>
        <v>2185059</v>
      </c>
      <c r="D105" s="894">
        <f>+D106+D107+D108</f>
        <v>17983690</v>
      </c>
      <c r="E105" s="894">
        <f>E106+E112</f>
        <v>18483690</v>
      </c>
      <c r="F105" s="895">
        <f>+F106+F107+F108</f>
        <v>17903152</v>
      </c>
    </row>
    <row r="106" spans="1:9" ht="12" customHeight="1">
      <c r="A106" s="896" t="s">
        <v>271</v>
      </c>
      <c r="B106" s="872" t="s">
        <v>97</v>
      </c>
      <c r="C106" s="897">
        <v>2185059</v>
      </c>
      <c r="D106" s="614">
        <v>17983690</v>
      </c>
      <c r="E106" s="614">
        <v>18483690</v>
      </c>
      <c r="F106" s="615">
        <v>17903152</v>
      </c>
    </row>
    <row r="107" spans="1:9" ht="12" customHeight="1">
      <c r="A107" s="896" t="s">
        <v>272</v>
      </c>
      <c r="B107" s="898" t="s">
        <v>98</v>
      </c>
      <c r="C107" s="875"/>
      <c r="D107" s="873"/>
      <c r="E107" s="873"/>
      <c r="F107" s="874"/>
    </row>
    <row r="108" spans="1:9" ht="12" customHeight="1">
      <c r="A108" s="896" t="s">
        <v>273</v>
      </c>
      <c r="B108" s="899" t="s">
        <v>274</v>
      </c>
      <c r="C108" s="900"/>
      <c r="D108" s="873">
        <f>SUM(D109:D116)</f>
        <v>0</v>
      </c>
      <c r="E108" s="873"/>
      <c r="F108" s="874"/>
    </row>
    <row r="109" spans="1:9" s="884" customFormat="1" ht="12" customHeight="1">
      <c r="A109" s="901" t="s">
        <v>275</v>
      </c>
      <c r="B109" s="902" t="s">
        <v>289</v>
      </c>
      <c r="C109" s="903"/>
      <c r="D109" s="904"/>
      <c r="E109" s="904"/>
      <c r="F109" s="905"/>
      <c r="H109" s="798"/>
      <c r="I109" s="798"/>
    </row>
    <row r="110" spans="1:9" s="884" customFormat="1" ht="12" customHeight="1">
      <c r="A110" s="901" t="s">
        <v>276</v>
      </c>
      <c r="B110" s="906" t="s">
        <v>283</v>
      </c>
      <c r="C110" s="907"/>
      <c r="D110" s="904"/>
      <c r="E110" s="904"/>
      <c r="F110" s="905"/>
      <c r="H110" s="798"/>
      <c r="I110" s="798"/>
    </row>
    <row r="111" spans="1:9" s="884" customFormat="1">
      <c r="A111" s="901" t="s">
        <v>277</v>
      </c>
      <c r="B111" s="908" t="s">
        <v>284</v>
      </c>
      <c r="C111" s="909"/>
      <c r="D111" s="904"/>
      <c r="E111" s="904"/>
      <c r="F111" s="905"/>
      <c r="H111" s="798"/>
      <c r="I111" s="798"/>
    </row>
    <row r="112" spans="1:9" s="884" customFormat="1" ht="12" customHeight="1">
      <c r="A112" s="901" t="s">
        <v>278</v>
      </c>
      <c r="B112" s="908" t="s">
        <v>285</v>
      </c>
      <c r="C112" s="909"/>
      <c r="D112" s="904"/>
      <c r="E112" s="904"/>
      <c r="F112" s="905"/>
      <c r="H112" s="798"/>
      <c r="I112" s="798"/>
    </row>
    <row r="113" spans="1:9" s="884" customFormat="1" ht="12" customHeight="1">
      <c r="A113" s="901" t="s">
        <v>279</v>
      </c>
      <c r="B113" s="908" t="s">
        <v>286</v>
      </c>
      <c r="C113" s="909"/>
      <c r="D113" s="904"/>
      <c r="E113" s="904"/>
      <c r="F113" s="905"/>
      <c r="H113" s="798"/>
      <c r="I113" s="798"/>
    </row>
    <row r="114" spans="1:9" s="884" customFormat="1" ht="15" customHeight="1">
      <c r="A114" s="901" t="s">
        <v>280</v>
      </c>
      <c r="B114" s="908" t="s">
        <v>287</v>
      </c>
      <c r="C114" s="909"/>
      <c r="D114" s="904"/>
      <c r="E114" s="904"/>
      <c r="F114" s="905"/>
      <c r="H114" s="798"/>
      <c r="I114" s="798"/>
    </row>
    <row r="115" spans="1:9" s="884" customFormat="1" ht="12.75" customHeight="1">
      <c r="A115" s="910" t="s">
        <v>281</v>
      </c>
      <c r="B115" s="908" t="s">
        <v>100</v>
      </c>
      <c r="C115" s="911"/>
      <c r="D115" s="882"/>
      <c r="E115" s="882"/>
      <c r="F115" s="883"/>
      <c r="H115" s="798"/>
      <c r="I115" s="798"/>
    </row>
    <row r="116" spans="1:9" s="884" customFormat="1" ht="14.25" customHeight="1" thickBot="1">
      <c r="A116" s="912" t="s">
        <v>282</v>
      </c>
      <c r="B116" s="913" t="s">
        <v>288</v>
      </c>
      <c r="C116" s="911"/>
      <c r="D116" s="882"/>
      <c r="E116" s="882"/>
      <c r="F116" s="883"/>
      <c r="H116" s="798"/>
      <c r="I116" s="798"/>
    </row>
    <row r="117" spans="1:9" ht="12" customHeight="1" thickBot="1">
      <c r="A117" s="892" t="s">
        <v>78</v>
      </c>
      <c r="B117" s="914" t="s">
        <v>292</v>
      </c>
      <c r="C117" s="915">
        <f>C87+C105</f>
        <v>84666340</v>
      </c>
      <c r="D117" s="867">
        <f>+D87+D105</f>
        <v>114736976</v>
      </c>
      <c r="E117" s="867">
        <f>+E87+E105</f>
        <v>117874736</v>
      </c>
      <c r="F117" s="868">
        <f>+F87+F105</f>
        <v>90376104</v>
      </c>
    </row>
    <row r="118" spans="1:9" ht="12" customHeight="1" thickBot="1">
      <c r="A118" s="916" t="s">
        <v>419</v>
      </c>
      <c r="B118" s="917" t="s">
        <v>420</v>
      </c>
      <c r="C118" s="918"/>
      <c r="D118" s="894"/>
      <c r="E118" s="894"/>
      <c r="F118" s="919">
        <f>SUM(F119:F121)</f>
        <v>0</v>
      </c>
    </row>
    <row r="119" spans="1:9" ht="12" customHeight="1">
      <c r="A119" s="920" t="s">
        <v>421</v>
      </c>
      <c r="B119" s="921" t="s">
        <v>424</v>
      </c>
      <c r="C119" s="922"/>
      <c r="D119" s="923"/>
      <c r="E119" s="873"/>
      <c r="F119" s="924"/>
    </row>
    <row r="120" spans="1:9" ht="12" customHeight="1">
      <c r="A120" s="925" t="s">
        <v>422</v>
      </c>
      <c r="B120" s="926" t="s">
        <v>470</v>
      </c>
      <c r="C120" s="927"/>
      <c r="D120" s="923"/>
      <c r="E120" s="873"/>
      <c r="F120" s="924"/>
    </row>
    <row r="121" spans="1:9" ht="12" customHeight="1" thickBot="1">
      <c r="A121" s="928" t="s">
        <v>423</v>
      </c>
      <c r="B121" s="929" t="s">
        <v>471</v>
      </c>
      <c r="C121" s="930">
        <v>0</v>
      </c>
      <c r="D121" s="612">
        <v>4232537</v>
      </c>
      <c r="E121" s="612">
        <v>4232537</v>
      </c>
      <c r="F121" s="613">
        <v>0</v>
      </c>
    </row>
    <row r="122" spans="1:9" ht="12" customHeight="1" thickBot="1">
      <c r="A122" s="916" t="s">
        <v>427</v>
      </c>
      <c r="B122" s="917" t="s">
        <v>428</v>
      </c>
      <c r="C122" s="918"/>
      <c r="D122" s="617"/>
      <c r="E122" s="617"/>
      <c r="F122" s="618"/>
    </row>
    <row r="123" spans="1:9" ht="12" customHeight="1" thickBot="1">
      <c r="A123" s="916" t="s">
        <v>556</v>
      </c>
      <c r="B123" s="931" t="s">
        <v>656</v>
      </c>
      <c r="C123" s="932">
        <v>1627340</v>
      </c>
      <c r="D123" s="617">
        <v>800000</v>
      </c>
      <c r="E123" s="617">
        <v>2667600</v>
      </c>
      <c r="F123" s="618">
        <v>2639905</v>
      </c>
    </row>
    <row r="124" spans="1:9" ht="12" customHeight="1" thickBot="1">
      <c r="A124" s="934" t="s">
        <v>436</v>
      </c>
      <c r="B124" s="917" t="s">
        <v>435</v>
      </c>
      <c r="C124" s="918"/>
      <c r="D124" s="932"/>
      <c r="E124" s="932"/>
      <c r="F124" s="933"/>
    </row>
    <row r="125" spans="1:9" ht="12" customHeight="1" thickBot="1">
      <c r="A125" s="934" t="s">
        <v>437</v>
      </c>
      <c r="B125" s="917" t="s">
        <v>429</v>
      </c>
      <c r="C125" s="918"/>
      <c r="D125" s="932"/>
      <c r="E125" s="932"/>
      <c r="F125" s="933"/>
    </row>
    <row r="126" spans="1:9" ht="12" customHeight="1" thickBot="1">
      <c r="A126" s="934" t="s">
        <v>438</v>
      </c>
      <c r="B126" s="917" t="s">
        <v>430</v>
      </c>
      <c r="C126" s="918"/>
      <c r="D126" s="932"/>
      <c r="E126" s="932"/>
      <c r="F126" s="933"/>
    </row>
    <row r="127" spans="1:9" ht="12" customHeight="1" thickBot="1">
      <c r="A127" s="935" t="s">
        <v>101</v>
      </c>
      <c r="B127" s="936" t="s">
        <v>431</v>
      </c>
      <c r="C127" s="937">
        <f>C121+C123</f>
        <v>1627340</v>
      </c>
      <c r="D127" s="938">
        <v>5032537</v>
      </c>
      <c r="E127" s="938">
        <v>6900137</v>
      </c>
      <c r="F127" s="938">
        <v>2639905</v>
      </c>
    </row>
    <row r="128" spans="1:9" s="781" customFormat="1" ht="28.5" customHeight="1" thickBot="1">
      <c r="A128" s="939" t="s">
        <v>80</v>
      </c>
      <c r="B128" s="940" t="s">
        <v>439</v>
      </c>
      <c r="C128" s="941">
        <f>C117+C127</f>
        <v>86293680</v>
      </c>
      <c r="D128" s="942">
        <f>SUM(D117+D127)</f>
        <v>119769513</v>
      </c>
      <c r="E128" s="942">
        <f>SUM(E117+E127)</f>
        <v>124774873</v>
      </c>
      <c r="F128" s="943">
        <f>SUM(F117+F127)</f>
        <v>93016009</v>
      </c>
      <c r="H128" s="762"/>
      <c r="I128" s="762"/>
    </row>
    <row r="129" spans="1:6" ht="17.25" customHeight="1">
      <c r="A129" s="944"/>
      <c r="B129" s="944"/>
      <c r="C129" s="945"/>
      <c r="D129" s="946"/>
      <c r="E129" s="946"/>
      <c r="F129" s="946"/>
    </row>
    <row r="130" spans="1:6">
      <c r="A130" s="947" t="s">
        <v>104</v>
      </c>
      <c r="B130" s="947"/>
      <c r="C130" s="948"/>
      <c r="D130" s="949"/>
      <c r="E130" s="949"/>
      <c r="F130" s="949"/>
    </row>
    <row r="131" spans="1:6" ht="15" customHeight="1" thickBot="1">
      <c r="A131" s="763" t="s">
        <v>105</v>
      </c>
      <c r="B131" s="763"/>
      <c r="C131" s="950"/>
      <c r="D131" s="951"/>
      <c r="E131" s="951"/>
      <c r="F131" s="765" t="s">
        <v>70</v>
      </c>
    </row>
    <row r="132" spans="1:6" ht="24.75" customHeight="1" thickBot="1">
      <c r="A132" s="892">
        <v>1</v>
      </c>
      <c r="B132" s="893" t="s">
        <v>441</v>
      </c>
      <c r="C132" s="952">
        <f>C67-C117</f>
        <v>-1727430</v>
      </c>
      <c r="D132" s="1258">
        <f>SUM(D67-D117)</f>
        <v>-45642463</v>
      </c>
      <c r="E132" s="1258">
        <f>SUM(E67-E117)</f>
        <v>-45685493</v>
      </c>
      <c r="F132" s="895">
        <f>SUM(F67-F117)</f>
        <v>-29428673</v>
      </c>
    </row>
    <row r="133" spans="1:6" ht="7.5" customHeight="1">
      <c r="A133" s="944"/>
      <c r="B133" s="944"/>
      <c r="C133" s="953"/>
      <c r="D133" s="946"/>
      <c r="E133" s="946"/>
      <c r="F133" s="946"/>
    </row>
    <row r="134" spans="1:6">
      <c r="C134" s="955"/>
    </row>
    <row r="135" spans="1:6" ht="12.75" customHeight="1">
      <c r="C135" s="955"/>
    </row>
    <row r="136" spans="1:6" ht="13.5" customHeight="1">
      <c r="C136" s="955"/>
    </row>
    <row r="137" spans="1:6" ht="13.5" customHeight="1">
      <c r="C137" s="955"/>
    </row>
    <row r="138" spans="1:6" ht="13.5" customHeight="1">
      <c r="C138" s="955"/>
    </row>
    <row r="139" spans="1:6" ht="7.5" customHeight="1">
      <c r="C139" s="955"/>
    </row>
    <row r="140" spans="1:6">
      <c r="C140" s="955"/>
    </row>
    <row r="141" spans="1:6" ht="12.75" customHeight="1">
      <c r="C141" s="955"/>
    </row>
    <row r="142" spans="1:6" ht="12.75" customHeight="1">
      <c r="C142" s="955"/>
    </row>
    <row r="143" spans="1:6" ht="12.75" customHeight="1">
      <c r="C143" s="955"/>
    </row>
    <row r="144" spans="1:6" ht="12.75" customHeight="1">
      <c r="C144" s="955"/>
    </row>
    <row r="145" spans="3:3" ht="12.75" customHeight="1">
      <c r="C145" s="955"/>
    </row>
    <row r="146" spans="3:3" ht="12.75" customHeight="1">
      <c r="C146" s="955"/>
    </row>
    <row r="147" spans="3:3" ht="12.75" customHeight="1">
      <c r="C147" s="955"/>
    </row>
    <row r="148" spans="3:3" ht="12.75" customHeight="1">
      <c r="C148" s="955"/>
    </row>
    <row r="149" spans="3:3">
      <c r="C149" s="955"/>
    </row>
    <row r="150" spans="3:3">
      <c r="C150" s="955"/>
    </row>
    <row r="151" spans="3:3">
      <c r="C151" s="955"/>
    </row>
    <row r="152" spans="3:3">
      <c r="C152" s="955"/>
    </row>
    <row r="153" spans="3:3">
      <c r="C153" s="955"/>
    </row>
    <row r="154" spans="3:3">
      <c r="C154" s="955"/>
    </row>
    <row r="155" spans="3:3">
      <c r="C155" s="955"/>
    </row>
    <row r="156" spans="3:3">
      <c r="C156" s="955"/>
    </row>
    <row r="157" spans="3:3">
      <c r="C157" s="955"/>
    </row>
    <row r="158" spans="3:3">
      <c r="C158" s="955"/>
    </row>
    <row r="159" spans="3:3">
      <c r="C159" s="955"/>
    </row>
    <row r="160" spans="3:3">
      <c r="C160" s="955"/>
    </row>
    <row r="161" spans="3:3">
      <c r="C161" s="955"/>
    </row>
    <row r="162" spans="3:3">
      <c r="C162" s="955"/>
    </row>
    <row r="163" spans="3:3">
      <c r="C163" s="955"/>
    </row>
    <row r="164" spans="3:3">
      <c r="C164" s="955"/>
    </row>
    <row r="165" spans="3:3">
      <c r="C165" s="955"/>
    </row>
    <row r="166" spans="3:3">
      <c r="C166" s="955"/>
    </row>
    <row r="167" spans="3:3">
      <c r="C167" s="955"/>
    </row>
    <row r="168" spans="3:3">
      <c r="C168" s="955"/>
    </row>
    <row r="169" spans="3:3">
      <c r="C169" s="955"/>
    </row>
    <row r="170" spans="3:3">
      <c r="C170" s="955"/>
    </row>
    <row r="171" spans="3:3">
      <c r="C171" s="955"/>
    </row>
    <row r="172" spans="3:3">
      <c r="C172" s="955"/>
    </row>
    <row r="173" spans="3:3">
      <c r="C173" s="955"/>
    </row>
    <row r="174" spans="3:3">
      <c r="C174" s="955"/>
    </row>
    <row r="175" spans="3:3">
      <c r="C175" s="955"/>
    </row>
    <row r="176" spans="3:3">
      <c r="C176" s="955"/>
    </row>
    <row r="177" spans="3:3">
      <c r="C177" s="955"/>
    </row>
    <row r="178" spans="3:3">
      <c r="C178" s="955"/>
    </row>
    <row r="179" spans="3:3">
      <c r="C179" s="955"/>
    </row>
    <row r="180" spans="3:3">
      <c r="C180" s="955"/>
    </row>
    <row r="181" spans="3:3">
      <c r="C181" s="955"/>
    </row>
    <row r="182" spans="3:3">
      <c r="C182" s="955"/>
    </row>
    <row r="183" spans="3:3">
      <c r="C183" s="955"/>
    </row>
    <row r="184" spans="3:3">
      <c r="C184" s="955"/>
    </row>
    <row r="185" spans="3:3">
      <c r="C185" s="955"/>
    </row>
  </sheetData>
  <mergeCells count="4">
    <mergeCell ref="A3:A4"/>
    <mergeCell ref="B3:B4"/>
    <mergeCell ref="D3:F3"/>
    <mergeCell ref="D84:F84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5" fitToHeight="2" orientation="portrait" r:id="rId1"/>
  <headerFooter alignWithMargins="0">
    <oddHeader>&amp;C&amp;"Times New Roman CE,Félkövér"&amp;12
Kokad Községi Önkormányzat
2020. ÉVI ZÁRSZÁMADÁSÁNAK PÉNZÜGYI MÉRLEGE&amp;10
&amp;R&amp;"Times New Roman CE,Félkövér dőlt"&amp;11 1. tájékoztató tábla a 3/2021. (IV.30.) önkormányzati rendelethez</oddHeader>
  </headerFooter>
  <rowBreaks count="1" manualBreakCount="1">
    <brk id="81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sheetPr codeName="Munka23">
    <tabColor rgb="FF00B050"/>
  </sheetPr>
  <dimension ref="A1:K22"/>
  <sheetViews>
    <sheetView view="pageLayout" workbookViewId="0">
      <selection activeCell="J4" sqref="J4"/>
    </sheetView>
  </sheetViews>
  <sheetFormatPr defaultRowHeight="12.75"/>
  <cols>
    <col min="1" max="1" width="6.83203125" style="25" customWidth="1"/>
    <col min="2" max="2" width="27.83203125" style="24" customWidth="1"/>
    <col min="3" max="3" width="13.6640625" style="24" customWidth="1"/>
    <col min="4" max="8" width="12.83203125" style="24" customWidth="1"/>
    <col min="9" max="9" width="10.1640625" style="24" customWidth="1"/>
    <col min="10" max="10" width="10.6640625" style="24" customWidth="1"/>
    <col min="11" max="11" width="13.83203125" style="24" customWidth="1"/>
    <col min="12" max="16384" width="9.33203125" style="24"/>
  </cols>
  <sheetData>
    <row r="1" spans="1:11" ht="14.25" thickBot="1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3" t="s">
        <v>583</v>
      </c>
    </row>
    <row r="2" spans="1:11" s="197" customFormat="1" ht="26.25" customHeight="1">
      <c r="A2" s="302" t="s">
        <v>71</v>
      </c>
      <c r="B2" s="304" t="s">
        <v>184</v>
      </c>
      <c r="C2" s="1370" t="s">
        <v>185</v>
      </c>
      <c r="D2" s="1370" t="s">
        <v>186</v>
      </c>
      <c r="E2" s="1370" t="s">
        <v>839</v>
      </c>
      <c r="F2" s="1370" t="s">
        <v>840</v>
      </c>
      <c r="G2" s="194" t="s">
        <v>187</v>
      </c>
      <c r="H2" s="195"/>
      <c r="I2" s="195"/>
      <c r="J2" s="196"/>
      <c r="K2" s="604" t="s">
        <v>188</v>
      </c>
    </row>
    <row r="3" spans="1:11" s="200" customFormat="1" ht="32.25" customHeight="1" thickBot="1">
      <c r="A3" s="303"/>
      <c r="B3" s="305"/>
      <c r="C3" s="1371"/>
      <c r="D3" s="1371"/>
      <c r="E3" s="1371"/>
      <c r="F3" s="1371"/>
      <c r="G3" s="198" t="s">
        <v>585</v>
      </c>
      <c r="H3" s="198" t="s">
        <v>687</v>
      </c>
      <c r="I3" s="198" t="s">
        <v>841</v>
      </c>
      <c r="J3" s="199" t="s">
        <v>842</v>
      </c>
      <c r="K3" s="605"/>
    </row>
    <row r="4" spans="1:11" s="205" customFormat="1" ht="14.1" customHeight="1" thickBot="1">
      <c r="A4" s="201">
        <v>1</v>
      </c>
      <c r="B4" s="202">
        <v>2</v>
      </c>
      <c r="C4" s="203">
        <v>3</v>
      </c>
      <c r="D4" s="203">
        <v>4</v>
      </c>
      <c r="E4" s="203">
        <v>5</v>
      </c>
      <c r="F4" s="203">
        <v>6</v>
      </c>
      <c r="G4" s="203">
        <v>7</v>
      </c>
      <c r="H4" s="203">
        <v>8</v>
      </c>
      <c r="I4" s="203">
        <v>9</v>
      </c>
      <c r="J4" s="203">
        <v>10</v>
      </c>
      <c r="K4" s="204" t="s">
        <v>586</v>
      </c>
    </row>
    <row r="5" spans="1:11" ht="33.75" customHeight="1">
      <c r="A5" s="206" t="s">
        <v>76</v>
      </c>
      <c r="B5" s="207" t="s">
        <v>189</v>
      </c>
      <c r="C5" s="208"/>
      <c r="D5" s="209">
        <f t="shared" ref="D5:J5" si="0">SUM(D6:D7)</f>
        <v>0</v>
      </c>
      <c r="E5" s="209"/>
      <c r="F5" s="209">
        <f t="shared" si="0"/>
        <v>0</v>
      </c>
      <c r="G5" s="209">
        <f t="shared" si="0"/>
        <v>0</v>
      </c>
      <c r="H5" s="209">
        <f t="shared" si="0"/>
        <v>0</v>
      </c>
      <c r="I5" s="209">
        <f t="shared" si="0"/>
        <v>0</v>
      </c>
      <c r="J5" s="210">
        <f t="shared" si="0"/>
        <v>0</v>
      </c>
      <c r="K5" s="211">
        <f t="shared" ref="K5:K19" si="1">SUM(G5:J5)</f>
        <v>0</v>
      </c>
    </row>
    <row r="6" spans="1:11" ht="21" customHeight="1">
      <c r="A6" s="212" t="s">
        <v>77</v>
      </c>
      <c r="B6" s="213" t="s">
        <v>239</v>
      </c>
      <c r="C6" s="214"/>
      <c r="D6" s="15"/>
      <c r="E6" s="15"/>
      <c r="F6" s="15">
        <v>0</v>
      </c>
      <c r="G6" s="15"/>
      <c r="H6" s="15"/>
      <c r="I6" s="15"/>
      <c r="J6" s="160"/>
      <c r="K6" s="215">
        <f t="shared" si="1"/>
        <v>0</v>
      </c>
    </row>
    <row r="7" spans="1:11" ht="21" customHeight="1">
      <c r="A7" s="212" t="s">
        <v>78</v>
      </c>
      <c r="B7" s="213" t="s">
        <v>190</v>
      </c>
      <c r="C7" s="214"/>
      <c r="D7" s="15"/>
      <c r="E7" s="15"/>
      <c r="F7" s="15"/>
      <c r="G7" s="15"/>
      <c r="H7" s="15"/>
      <c r="I7" s="15"/>
      <c r="J7" s="160"/>
      <c r="K7" s="215">
        <f t="shared" si="1"/>
        <v>0</v>
      </c>
    </row>
    <row r="8" spans="1:11" ht="36" customHeight="1">
      <c r="A8" s="212" t="s">
        <v>101</v>
      </c>
      <c r="B8" s="216" t="s">
        <v>191</v>
      </c>
      <c r="C8" s="217"/>
      <c r="D8" s="218">
        <f>SUM(D9:D11)</f>
        <v>0</v>
      </c>
      <c r="E8" s="218"/>
      <c r="F8" s="218">
        <f t="shared" ref="F8:K8" si="2">SUM(F9:F11)</f>
        <v>0</v>
      </c>
      <c r="G8" s="218">
        <f t="shared" si="2"/>
        <v>0</v>
      </c>
      <c r="H8" s="218">
        <f t="shared" si="2"/>
        <v>0</v>
      </c>
      <c r="I8" s="218">
        <f t="shared" si="2"/>
        <v>0</v>
      </c>
      <c r="J8" s="219">
        <f t="shared" si="2"/>
        <v>0</v>
      </c>
      <c r="K8" s="220">
        <f t="shared" si="2"/>
        <v>0</v>
      </c>
    </row>
    <row r="9" spans="1:11" ht="21" customHeight="1">
      <c r="A9" s="212" t="s">
        <v>80</v>
      </c>
      <c r="B9" s="213" t="s">
        <v>536</v>
      </c>
      <c r="C9" s="214"/>
      <c r="D9" s="15"/>
      <c r="E9" s="15"/>
      <c r="F9" s="15"/>
      <c r="G9" s="15"/>
      <c r="H9" s="15"/>
      <c r="I9" s="15"/>
      <c r="J9" s="160"/>
      <c r="K9" s="215">
        <f t="shared" si="1"/>
        <v>0</v>
      </c>
    </row>
    <row r="10" spans="1:11" ht="18" customHeight="1">
      <c r="A10" s="212" t="s">
        <v>81</v>
      </c>
      <c r="B10" s="213"/>
      <c r="C10" s="214"/>
      <c r="D10" s="15"/>
      <c r="E10" s="15"/>
      <c r="F10" s="15"/>
      <c r="G10" s="15"/>
      <c r="H10" s="15"/>
      <c r="I10" s="15"/>
      <c r="J10" s="160"/>
      <c r="K10" s="215">
        <f t="shared" si="1"/>
        <v>0</v>
      </c>
    </row>
    <row r="11" spans="1:11" ht="18" customHeight="1">
      <c r="A11" s="212"/>
      <c r="B11" s="213"/>
      <c r="C11" s="214"/>
      <c r="D11" s="15"/>
      <c r="E11" s="15"/>
      <c r="F11" s="15"/>
      <c r="G11" s="15"/>
      <c r="H11" s="15"/>
      <c r="I11" s="15"/>
      <c r="J11" s="160"/>
      <c r="K11" s="215">
        <f t="shared" si="1"/>
        <v>0</v>
      </c>
    </row>
    <row r="12" spans="1:11" ht="21" customHeight="1">
      <c r="A12" s="212" t="s">
        <v>102</v>
      </c>
      <c r="B12" s="221" t="s">
        <v>192</v>
      </c>
      <c r="C12" s="217"/>
      <c r="D12" s="218">
        <f>SUM(D13:D15)</f>
        <v>0</v>
      </c>
      <c r="E12" s="218">
        <f t="shared" ref="E12:K12" si="3">SUM(E13:E15)</f>
        <v>0</v>
      </c>
      <c r="F12" s="218">
        <f t="shared" si="3"/>
        <v>0</v>
      </c>
      <c r="G12" s="218">
        <f t="shared" si="3"/>
        <v>0</v>
      </c>
      <c r="H12" s="218">
        <f t="shared" si="3"/>
        <v>0</v>
      </c>
      <c r="I12" s="218">
        <f t="shared" si="3"/>
        <v>0</v>
      </c>
      <c r="J12" s="218">
        <f t="shared" si="3"/>
        <v>0</v>
      </c>
      <c r="K12" s="161">
        <f t="shared" si="3"/>
        <v>0</v>
      </c>
    </row>
    <row r="13" spans="1:11" s="602" customFormat="1" ht="21" customHeight="1">
      <c r="A13" s="598"/>
      <c r="B13" s="136"/>
      <c r="C13" s="603"/>
      <c r="D13" s="599"/>
      <c r="E13" s="599"/>
      <c r="F13" s="599"/>
      <c r="G13" s="599"/>
      <c r="H13" s="599"/>
      <c r="I13" s="599"/>
      <c r="J13" s="600"/>
      <c r="K13" s="601">
        <f>SUM(G13:J13)</f>
        <v>0</v>
      </c>
    </row>
    <row r="14" spans="1:11" s="602" customFormat="1" ht="21" customHeight="1">
      <c r="A14" s="598"/>
      <c r="B14" s="136"/>
      <c r="C14" s="603"/>
      <c r="D14" s="599"/>
      <c r="E14" s="599"/>
      <c r="F14" s="599"/>
      <c r="G14" s="599"/>
      <c r="H14" s="599"/>
      <c r="I14" s="599"/>
      <c r="J14" s="600"/>
      <c r="K14" s="601">
        <f>SUM(G14:J14)</f>
        <v>0</v>
      </c>
    </row>
    <row r="15" spans="1:11" ht="21" customHeight="1">
      <c r="A15" s="212"/>
      <c r="B15" s="213"/>
      <c r="C15" s="214"/>
      <c r="D15" s="15"/>
      <c r="E15" s="15"/>
      <c r="F15" s="15"/>
      <c r="G15" s="15"/>
      <c r="H15" s="15"/>
      <c r="I15" s="15"/>
      <c r="J15" s="160"/>
      <c r="K15" s="601">
        <f>SUM(G15:J15)</f>
        <v>0</v>
      </c>
    </row>
    <row r="16" spans="1:11" ht="21" customHeight="1">
      <c r="A16" s="212" t="s">
        <v>103</v>
      </c>
      <c r="B16" s="221" t="s">
        <v>193</v>
      </c>
      <c r="C16" s="217"/>
      <c r="D16" s="218">
        <f t="shared" ref="D16:J16" si="4">SUM(D17:D17)</f>
        <v>0</v>
      </c>
      <c r="E16" s="218"/>
      <c r="F16" s="218">
        <f t="shared" si="4"/>
        <v>0</v>
      </c>
      <c r="G16" s="218">
        <f t="shared" si="4"/>
        <v>0</v>
      </c>
      <c r="H16" s="218">
        <f t="shared" si="4"/>
        <v>0</v>
      </c>
      <c r="I16" s="218">
        <f t="shared" si="4"/>
        <v>0</v>
      </c>
      <c r="J16" s="219">
        <f t="shared" si="4"/>
        <v>0</v>
      </c>
      <c r="K16" s="220">
        <f t="shared" si="1"/>
        <v>0</v>
      </c>
    </row>
    <row r="17" spans="1:11" ht="21" customHeight="1">
      <c r="A17" s="212" t="s">
        <v>84</v>
      </c>
      <c r="B17" s="213" t="s">
        <v>190</v>
      </c>
      <c r="C17" s="214"/>
      <c r="D17" s="15"/>
      <c r="E17" s="15"/>
      <c r="F17" s="15"/>
      <c r="G17" s="15"/>
      <c r="H17" s="15"/>
      <c r="I17" s="15"/>
      <c r="J17" s="160"/>
      <c r="K17" s="215">
        <f t="shared" si="1"/>
        <v>0</v>
      </c>
    </row>
    <row r="18" spans="1:11" ht="21" customHeight="1">
      <c r="A18" s="222" t="s">
        <v>85</v>
      </c>
      <c r="B18" s="223" t="s">
        <v>194</v>
      </c>
      <c r="C18" s="224"/>
      <c r="D18" s="225">
        <f t="shared" ref="D18:J18" si="5">SUM(D19:D19)</f>
        <v>0</v>
      </c>
      <c r="E18" s="225">
        <f t="shared" si="5"/>
        <v>0</v>
      </c>
      <c r="F18" s="225">
        <f t="shared" si="5"/>
        <v>0</v>
      </c>
      <c r="G18" s="225">
        <f t="shared" si="5"/>
        <v>0</v>
      </c>
      <c r="H18" s="225">
        <f t="shared" si="5"/>
        <v>0</v>
      </c>
      <c r="I18" s="225">
        <f t="shared" si="5"/>
        <v>0</v>
      </c>
      <c r="J18" s="226">
        <f t="shared" si="5"/>
        <v>0</v>
      </c>
      <c r="K18" s="220">
        <f t="shared" si="1"/>
        <v>0</v>
      </c>
    </row>
    <row r="19" spans="1:11" ht="21" customHeight="1" thickBot="1">
      <c r="A19" s="222" t="s">
        <v>87</v>
      </c>
      <c r="B19" s="213" t="s">
        <v>190</v>
      </c>
      <c r="C19" s="227"/>
      <c r="D19" s="228"/>
      <c r="E19" s="228"/>
      <c r="F19" s="228"/>
      <c r="G19" s="228"/>
      <c r="H19" s="228"/>
      <c r="I19" s="228"/>
      <c r="J19" s="229"/>
      <c r="K19" s="215">
        <f t="shared" si="1"/>
        <v>0</v>
      </c>
    </row>
    <row r="20" spans="1:11" ht="21" customHeight="1" thickBot="1">
      <c r="A20" s="230" t="s">
        <v>88</v>
      </c>
      <c r="B20" s="231" t="s">
        <v>195</v>
      </c>
      <c r="C20" s="232"/>
      <c r="D20" s="233">
        <f t="shared" ref="D20:K20" si="6">D5+D8+D12+D16+D18</f>
        <v>0</v>
      </c>
      <c r="E20" s="233">
        <f t="shared" si="6"/>
        <v>0</v>
      </c>
      <c r="F20" s="233">
        <f t="shared" si="6"/>
        <v>0</v>
      </c>
      <c r="G20" s="233">
        <f t="shared" si="6"/>
        <v>0</v>
      </c>
      <c r="H20" s="233">
        <f t="shared" si="6"/>
        <v>0</v>
      </c>
      <c r="I20" s="233">
        <f t="shared" si="6"/>
        <v>0</v>
      </c>
      <c r="J20" s="234">
        <f t="shared" si="6"/>
        <v>0</v>
      </c>
      <c r="K20" s="235">
        <f t="shared" si="6"/>
        <v>0</v>
      </c>
    </row>
    <row r="22" spans="1:11">
      <c r="B22" s="24" t="s">
        <v>240</v>
      </c>
    </row>
  </sheetData>
  <mergeCells count="4">
    <mergeCell ref="F2:F3"/>
    <mergeCell ref="D2:D3"/>
    <mergeCell ref="C2:C3"/>
    <mergeCell ref="E2:E3"/>
  </mergeCells>
  <phoneticPr fontId="25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0" orientation="landscape" verticalDpi="300" r:id="rId1"/>
  <headerFooter alignWithMargins="0">
    <oddHeader>&amp;C&amp;"Times New Roman CE,Félkövér"&amp;12
Többéves kihatással járó döntésekből származó kötelezettségek
célok szerint, évenkénti bontásban&amp;R&amp;"Times New Roman CE,Félkövér dőlt"&amp;11 2. tájékoztató tábla a 3/2021. (IV.30.)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codeName="Munka24">
    <tabColor rgb="FF00B050"/>
  </sheetPr>
  <dimension ref="A1:H16"/>
  <sheetViews>
    <sheetView view="pageLayout" workbookViewId="0">
      <selection activeCell="G5" sqref="G5"/>
    </sheetView>
  </sheetViews>
  <sheetFormatPr defaultRowHeight="12.75"/>
  <cols>
    <col min="1" max="1" width="6.83203125" style="25" customWidth="1"/>
    <col min="2" max="2" width="50.33203125" style="24" customWidth="1"/>
    <col min="3" max="5" width="12.83203125" style="24" customWidth="1"/>
    <col min="6" max="6" width="13.83203125" style="24" customWidth="1"/>
    <col min="7" max="7" width="15.5" style="24" customWidth="1"/>
    <col min="8" max="8" width="16.83203125" style="24" customWidth="1"/>
    <col min="9" max="16384" width="9.33203125" style="24"/>
  </cols>
  <sheetData>
    <row r="1" spans="1:8" s="39" customFormat="1" ht="15.75" thickBot="1">
      <c r="A1" s="236"/>
      <c r="B1" s="39" t="s">
        <v>238</v>
      </c>
      <c r="H1" s="237" t="s">
        <v>583</v>
      </c>
    </row>
    <row r="2" spans="1:8" s="197" customFormat="1" ht="36" customHeight="1">
      <c r="A2" s="299" t="s">
        <v>71</v>
      </c>
      <c r="B2" s="307" t="s">
        <v>196</v>
      </c>
      <c r="C2" s="299" t="s">
        <v>197</v>
      </c>
      <c r="D2" s="299" t="s">
        <v>198</v>
      </c>
      <c r="E2" s="309" t="s">
        <v>844</v>
      </c>
      <c r="F2" s="311" t="s">
        <v>199</v>
      </c>
      <c r="G2" s="312"/>
      <c r="H2" s="1372" t="s">
        <v>843</v>
      </c>
    </row>
    <row r="3" spans="1:8" s="200" customFormat="1" ht="40.5" customHeight="1" thickBot="1">
      <c r="A3" s="306"/>
      <c r="B3" s="308"/>
      <c r="C3" s="308"/>
      <c r="D3" s="306"/>
      <c r="E3" s="310"/>
      <c r="F3" s="238">
        <v>2019</v>
      </c>
      <c r="G3" s="239">
        <v>2020</v>
      </c>
      <c r="H3" s="1373"/>
    </row>
    <row r="4" spans="1:8" s="243" customFormat="1" ht="12.95" customHeight="1" thickBot="1">
      <c r="A4" s="240">
        <v>1</v>
      </c>
      <c r="B4" s="190">
        <v>2</v>
      </c>
      <c r="C4" s="190">
        <v>3</v>
      </c>
      <c r="D4" s="241">
        <v>4</v>
      </c>
      <c r="E4" s="240">
        <v>5</v>
      </c>
      <c r="F4" s="241">
        <v>6</v>
      </c>
      <c r="G4" s="241">
        <v>7</v>
      </c>
      <c r="H4" s="242">
        <v>8</v>
      </c>
    </row>
    <row r="5" spans="1:8" ht="20.100000000000001" customHeight="1" thickBot="1">
      <c r="A5" s="244" t="s">
        <v>76</v>
      </c>
      <c r="B5" s="245" t="s">
        <v>200</v>
      </c>
      <c r="C5" s="246"/>
      <c r="D5" s="247"/>
      <c r="E5" s="248">
        <f>SUM(E6:E9)</f>
        <v>0</v>
      </c>
      <c r="F5" s="249">
        <f>SUM(F6:F9)</f>
        <v>0</v>
      </c>
      <c r="G5" s="249">
        <f>SUM(G6:G9)</f>
        <v>0</v>
      </c>
      <c r="H5" s="250">
        <f>SUM(H6:H9)</f>
        <v>0</v>
      </c>
    </row>
    <row r="6" spans="1:8" ht="20.100000000000001" customHeight="1">
      <c r="A6" s="251" t="s">
        <v>77</v>
      </c>
      <c r="B6" s="252" t="s">
        <v>190</v>
      </c>
      <c r="C6" s="253"/>
      <c r="D6" s="254"/>
      <c r="E6" s="255"/>
      <c r="F6" s="15"/>
      <c r="G6" s="15"/>
      <c r="H6" s="256">
        <v>0</v>
      </c>
    </row>
    <row r="7" spans="1:8" ht="20.100000000000001" customHeight="1">
      <c r="A7" s="251" t="s">
        <v>78</v>
      </c>
      <c r="B7" s="252" t="s">
        <v>190</v>
      </c>
      <c r="C7" s="253"/>
      <c r="D7" s="254"/>
      <c r="E7" s="255"/>
      <c r="F7" s="15">
        <v>0</v>
      </c>
      <c r="G7" s="15"/>
      <c r="H7" s="256"/>
    </row>
    <row r="8" spans="1:8" ht="20.100000000000001" customHeight="1">
      <c r="A8" s="251" t="s">
        <v>101</v>
      </c>
      <c r="B8" s="252" t="s">
        <v>190</v>
      </c>
      <c r="C8" s="253"/>
      <c r="D8" s="254"/>
      <c r="E8" s="255"/>
      <c r="F8" s="15"/>
      <c r="G8" s="15"/>
      <c r="H8" s="256"/>
    </row>
    <row r="9" spans="1:8" ht="20.100000000000001" customHeight="1" thickBot="1">
      <c r="A9" s="251" t="s">
        <v>80</v>
      </c>
      <c r="B9" s="252" t="s">
        <v>190</v>
      </c>
      <c r="C9" s="253"/>
      <c r="D9" s="254"/>
      <c r="E9" s="255"/>
      <c r="F9" s="15"/>
      <c r="G9" s="15"/>
      <c r="H9" s="256"/>
    </row>
    <row r="10" spans="1:8" ht="20.100000000000001" customHeight="1" thickBot="1">
      <c r="A10" s="244" t="s">
        <v>81</v>
      </c>
      <c r="B10" s="245" t="s">
        <v>201</v>
      </c>
      <c r="C10" s="257"/>
      <c r="D10" s="258"/>
      <c r="E10" s="248">
        <f>SUM(E11:E14)</f>
        <v>0</v>
      </c>
      <c r="F10" s="249">
        <f>SUM(F11:F14)</f>
        <v>0</v>
      </c>
      <c r="G10" s="249">
        <f>SUM(G11:G14)</f>
        <v>0</v>
      </c>
      <c r="H10" s="250">
        <f>SUM(H11:H14)</f>
        <v>0</v>
      </c>
    </row>
    <row r="11" spans="1:8" ht="20.100000000000001" customHeight="1">
      <c r="A11" s="251" t="s">
        <v>102</v>
      </c>
      <c r="B11" s="252" t="s">
        <v>190</v>
      </c>
      <c r="C11" s="253"/>
      <c r="D11" s="254"/>
      <c r="E11" s="255"/>
      <c r="F11" s="15"/>
      <c r="G11" s="15"/>
      <c r="H11" s="256"/>
    </row>
    <row r="12" spans="1:8" ht="20.100000000000001" customHeight="1">
      <c r="A12" s="251" t="s">
        <v>83</v>
      </c>
      <c r="B12" s="252" t="s">
        <v>190</v>
      </c>
      <c r="C12" s="253"/>
      <c r="D12" s="254"/>
      <c r="E12" s="255"/>
      <c r="F12" s="15"/>
      <c r="G12" s="15"/>
      <c r="H12" s="256"/>
    </row>
    <row r="13" spans="1:8" ht="20.100000000000001" customHeight="1">
      <c r="A13" s="251" t="s">
        <v>103</v>
      </c>
      <c r="B13" s="252" t="s">
        <v>190</v>
      </c>
      <c r="C13" s="253"/>
      <c r="D13" s="254"/>
      <c r="E13" s="255"/>
      <c r="F13" s="15"/>
      <c r="G13" s="15"/>
      <c r="H13" s="256"/>
    </row>
    <row r="14" spans="1:8" ht="20.100000000000001" customHeight="1" thickBot="1">
      <c r="A14" s="251" t="s">
        <v>84</v>
      </c>
      <c r="B14" s="252" t="s">
        <v>190</v>
      </c>
      <c r="C14" s="253"/>
      <c r="D14" s="254"/>
      <c r="E14" s="255"/>
      <c r="F14" s="15"/>
      <c r="G14" s="15"/>
      <c r="H14" s="256"/>
    </row>
    <row r="15" spans="1:8" ht="20.100000000000001" customHeight="1" thickBot="1">
      <c r="A15" s="244" t="s">
        <v>85</v>
      </c>
      <c r="B15" s="245" t="s">
        <v>202</v>
      </c>
      <c r="C15" s="246"/>
      <c r="D15" s="247"/>
      <c r="E15" s="248">
        <f>E5+E10</f>
        <v>0</v>
      </c>
      <c r="F15" s="249">
        <f>F5+F10</f>
        <v>0</v>
      </c>
      <c r="G15" s="249">
        <f>G5+G10</f>
        <v>0</v>
      </c>
      <c r="H15" s="323">
        <v>0</v>
      </c>
    </row>
    <row r="16" spans="1:8" ht="20.100000000000001" customHeight="1"/>
  </sheetData>
  <mergeCells count="1">
    <mergeCell ref="H2:H3"/>
  </mergeCells>
  <phoneticPr fontId="25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bontásban&amp;R&amp;"Times New Roman CE,Félkövér dőlt"&amp;11 3. tájékoztató tábla a 3/2021. (IV.30.)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codeName="Munka25">
    <tabColor rgb="FF00B050"/>
  </sheetPr>
  <dimension ref="A1:G25"/>
  <sheetViews>
    <sheetView workbookViewId="0">
      <selection activeCell="G5" sqref="G5"/>
    </sheetView>
  </sheetViews>
  <sheetFormatPr defaultRowHeight="12.75"/>
  <cols>
    <col min="1" max="1" width="9.33203125" style="960"/>
    <col min="2" max="2" width="58.33203125" style="960" customWidth="1"/>
    <col min="3" max="5" width="25" style="960" customWidth="1"/>
    <col min="6" max="16384" width="9.33203125" style="960"/>
  </cols>
  <sheetData>
    <row r="1" spans="1:7" ht="15">
      <c r="A1" s="957" t="s">
        <v>241</v>
      </c>
      <c r="B1" s="958"/>
      <c r="C1" s="958"/>
      <c r="D1" s="958"/>
      <c r="E1" s="959" t="s">
        <v>1099</v>
      </c>
    </row>
    <row r="2" spans="1:7">
      <c r="A2" s="961"/>
    </row>
    <row r="3" spans="1:7" ht="33" customHeight="1">
      <c r="A3" s="962" t="s">
        <v>701</v>
      </c>
      <c r="B3" s="962"/>
      <c r="C3" s="962"/>
      <c r="D3" s="962"/>
      <c r="E3" s="962"/>
    </row>
    <row r="4" spans="1:7" ht="16.5" thickBot="1">
      <c r="A4" s="963"/>
    </row>
    <row r="5" spans="1:7" ht="79.5" thickBot="1">
      <c r="A5" s="964" t="s">
        <v>228</v>
      </c>
      <c r="B5" s="965" t="s">
        <v>230</v>
      </c>
      <c r="C5" s="965" t="s">
        <v>231</v>
      </c>
      <c r="D5" s="965" t="s">
        <v>232</v>
      </c>
      <c r="E5" s="966" t="s">
        <v>233</v>
      </c>
      <c r="G5" s="1283" t="s">
        <v>685</v>
      </c>
    </row>
    <row r="6" spans="1:7" ht="15.75">
      <c r="A6" s="967" t="s">
        <v>76</v>
      </c>
      <c r="B6" s="968" t="s">
        <v>236</v>
      </c>
      <c r="C6" s="969"/>
      <c r="D6" s="970">
        <v>0</v>
      </c>
      <c r="E6" s="971">
        <v>0</v>
      </c>
    </row>
    <row r="7" spans="1:7" ht="15.75">
      <c r="A7" s="972" t="s">
        <v>77</v>
      </c>
      <c r="B7" s="973" t="s">
        <v>237</v>
      </c>
      <c r="C7" s="974"/>
      <c r="D7" s="975">
        <v>434000</v>
      </c>
      <c r="E7" s="976">
        <v>0</v>
      </c>
    </row>
    <row r="8" spans="1:7" s="981" customFormat="1" ht="15.75">
      <c r="A8" s="967" t="s">
        <v>78</v>
      </c>
      <c r="B8" s="977" t="s">
        <v>0</v>
      </c>
      <c r="C8" s="978"/>
      <c r="D8" s="979">
        <v>100000</v>
      </c>
      <c r="E8" s="980">
        <v>0</v>
      </c>
    </row>
    <row r="9" spans="1:7" ht="15.75">
      <c r="A9" s="972" t="s">
        <v>101</v>
      </c>
      <c r="B9" s="973" t="s">
        <v>1</v>
      </c>
      <c r="C9" s="974"/>
      <c r="D9" s="975">
        <v>40000</v>
      </c>
      <c r="E9" s="976">
        <v>0</v>
      </c>
    </row>
    <row r="10" spans="1:7" ht="15.75">
      <c r="A10" s="967" t="s">
        <v>80</v>
      </c>
      <c r="B10" s="982" t="s">
        <v>2</v>
      </c>
      <c r="C10" s="983"/>
      <c r="D10" s="975">
        <v>10000</v>
      </c>
      <c r="E10" s="976"/>
    </row>
    <row r="11" spans="1:7" ht="15.75">
      <c r="A11" s="972" t="s">
        <v>81</v>
      </c>
      <c r="B11" s="982" t="s">
        <v>686</v>
      </c>
      <c r="C11" s="983"/>
      <c r="D11" s="975">
        <v>0</v>
      </c>
      <c r="E11" s="976"/>
    </row>
    <row r="12" spans="1:7" ht="15.75">
      <c r="A12" s="972" t="s">
        <v>83</v>
      </c>
      <c r="B12" s="982"/>
      <c r="C12" s="983"/>
      <c r="D12" s="975"/>
      <c r="E12" s="976"/>
    </row>
    <row r="13" spans="1:7" ht="15.75">
      <c r="A13" s="972" t="s">
        <v>103</v>
      </c>
      <c r="B13" s="982"/>
      <c r="C13" s="983"/>
      <c r="D13" s="975"/>
      <c r="E13" s="976"/>
    </row>
    <row r="14" spans="1:7" ht="15.75">
      <c r="A14" s="972" t="s">
        <v>84</v>
      </c>
      <c r="B14" s="984"/>
      <c r="C14" s="978"/>
      <c r="D14" s="979"/>
      <c r="E14" s="976"/>
    </row>
    <row r="15" spans="1:7" ht="15.75">
      <c r="A15" s="972" t="s">
        <v>85</v>
      </c>
      <c r="B15" s="982"/>
      <c r="C15" s="983"/>
      <c r="D15" s="975"/>
      <c r="E15" s="976"/>
    </row>
    <row r="16" spans="1:7" ht="15.75">
      <c r="A16" s="972" t="s">
        <v>86</v>
      </c>
      <c r="B16" s="982"/>
      <c r="C16" s="983"/>
      <c r="D16" s="975"/>
      <c r="E16" s="976"/>
    </row>
    <row r="17" spans="1:5" ht="15.75">
      <c r="A17" s="972" t="s">
        <v>87</v>
      </c>
      <c r="B17" s="982"/>
      <c r="C17" s="983"/>
      <c r="D17" s="975"/>
      <c r="E17" s="976"/>
    </row>
    <row r="18" spans="1:5" ht="15.75">
      <c r="A18" s="972" t="s">
        <v>88</v>
      </c>
      <c r="B18" s="982"/>
      <c r="C18" s="983"/>
      <c r="D18" s="975"/>
      <c r="E18" s="976"/>
    </row>
    <row r="19" spans="1:5" ht="15.75">
      <c r="A19" s="972" t="s">
        <v>115</v>
      </c>
      <c r="B19" s="982"/>
      <c r="C19" s="983"/>
      <c r="D19" s="975"/>
      <c r="E19" s="976"/>
    </row>
    <row r="20" spans="1:5" ht="15.75">
      <c r="A20" s="972" t="s">
        <v>116</v>
      </c>
      <c r="B20" s="982"/>
      <c r="C20" s="983"/>
      <c r="D20" s="975"/>
      <c r="E20" s="976"/>
    </row>
    <row r="21" spans="1:5" ht="16.5" thickBot="1">
      <c r="A21" s="985" t="s">
        <v>117</v>
      </c>
      <c r="B21" s="986"/>
      <c r="C21" s="987"/>
      <c r="D21" s="988"/>
      <c r="E21" s="989"/>
    </row>
    <row r="22" spans="1:5" ht="48" thickBot="1">
      <c r="A22" s="990" t="s">
        <v>234</v>
      </c>
      <c r="B22" s="991"/>
      <c r="C22" s="992"/>
      <c r="D22" s="993">
        <f>IF(SUM(D6:D21)=0,"",SUM(D6:D21))</f>
        <v>584000</v>
      </c>
      <c r="E22" s="994" t="str">
        <f>IF(SUM(E6:E21)=0,"",SUM(E6:E21))</f>
        <v/>
      </c>
    </row>
    <row r="23" spans="1:5" ht="15.75">
      <c r="A23" s="963"/>
      <c r="D23" s="1283"/>
    </row>
    <row r="25" spans="1:5">
      <c r="D25" s="995"/>
    </row>
  </sheetData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Munka26">
    <tabColor rgb="FF00B050"/>
  </sheetPr>
  <dimension ref="A1:D30"/>
  <sheetViews>
    <sheetView showWhiteSpace="0" view="pageLayout" workbookViewId="0">
      <selection activeCell="C3" sqref="C3"/>
    </sheetView>
  </sheetViews>
  <sheetFormatPr defaultRowHeight="12.75"/>
  <cols>
    <col min="1" max="1" width="5.83203125" style="274" customWidth="1"/>
    <col min="2" max="2" width="55.83203125" style="4" customWidth="1"/>
    <col min="3" max="4" width="14.83203125" style="4" customWidth="1"/>
    <col min="5" max="16384" width="9.33203125" style="4"/>
  </cols>
  <sheetData>
    <row r="1" spans="1:4" s="39" customFormat="1" ht="15.75" thickBot="1">
      <c r="A1" s="236"/>
      <c r="D1" s="237" t="s">
        <v>583</v>
      </c>
    </row>
    <row r="2" spans="1:4" s="40" customFormat="1" ht="48" customHeight="1" thickBot="1">
      <c r="A2" s="262" t="s">
        <v>183</v>
      </c>
      <c r="B2" s="259" t="s">
        <v>72</v>
      </c>
      <c r="C2" s="259" t="s">
        <v>207</v>
      </c>
      <c r="D2" s="263" t="s">
        <v>208</v>
      </c>
    </row>
    <row r="3" spans="1:4" s="40" customFormat="1" ht="14.1" customHeight="1" thickBot="1">
      <c r="A3" s="264">
        <v>1</v>
      </c>
      <c r="B3" s="265">
        <v>2</v>
      </c>
      <c r="C3" s="265">
        <v>3</v>
      </c>
      <c r="D3" s="266">
        <v>4</v>
      </c>
    </row>
    <row r="4" spans="1:4" ht="18" customHeight="1">
      <c r="A4" s="267" t="s">
        <v>76</v>
      </c>
      <c r="B4" s="268" t="s">
        <v>209</v>
      </c>
      <c r="C4" s="177"/>
      <c r="D4" s="41"/>
    </row>
    <row r="5" spans="1:4" ht="18" customHeight="1">
      <c r="A5" s="269" t="s">
        <v>77</v>
      </c>
      <c r="B5" s="270" t="s">
        <v>210</v>
      </c>
      <c r="C5" s="42"/>
      <c r="D5" s="43"/>
    </row>
    <row r="6" spans="1:4" ht="18" customHeight="1">
      <c r="A6" s="269" t="s">
        <v>78</v>
      </c>
      <c r="B6" s="270" t="s">
        <v>211</v>
      </c>
      <c r="C6" s="42"/>
      <c r="D6" s="43"/>
    </row>
    <row r="7" spans="1:4" ht="18" customHeight="1">
      <c r="A7" s="269" t="s">
        <v>101</v>
      </c>
      <c r="B7" s="270" t="s">
        <v>212</v>
      </c>
      <c r="C7" s="42"/>
      <c r="D7" s="43"/>
    </row>
    <row r="8" spans="1:4" ht="18" customHeight="1">
      <c r="A8" s="271" t="s">
        <v>80</v>
      </c>
      <c r="B8" s="270" t="s">
        <v>213</v>
      </c>
      <c r="C8" s="42">
        <f>SUM(C9:C14)</f>
        <v>0</v>
      </c>
      <c r="D8" s="43">
        <f>SUM(D9:D14)</f>
        <v>0</v>
      </c>
    </row>
    <row r="9" spans="1:4" ht="18" customHeight="1">
      <c r="A9" s="269" t="s">
        <v>81</v>
      </c>
      <c r="B9" s="270" t="s">
        <v>214</v>
      </c>
      <c r="C9" s="42"/>
      <c r="D9" s="43"/>
    </row>
    <row r="10" spans="1:4" ht="18" customHeight="1">
      <c r="A10" s="271" t="s">
        <v>102</v>
      </c>
      <c r="B10" s="270" t="s">
        <v>215</v>
      </c>
      <c r="C10" s="42"/>
      <c r="D10" s="43"/>
    </row>
    <row r="11" spans="1:4" ht="18" customHeight="1">
      <c r="A11" s="271" t="s">
        <v>83</v>
      </c>
      <c r="B11" s="270" t="s">
        <v>216</v>
      </c>
      <c r="C11" s="42"/>
      <c r="D11" s="43"/>
    </row>
    <row r="12" spans="1:4" ht="18" customHeight="1">
      <c r="A12" s="269" t="s">
        <v>103</v>
      </c>
      <c r="B12" s="270" t="s">
        <v>217</v>
      </c>
      <c r="C12" s="42"/>
      <c r="D12" s="43"/>
    </row>
    <row r="13" spans="1:4" ht="18" customHeight="1">
      <c r="A13" s="271" t="s">
        <v>84</v>
      </c>
      <c r="B13" s="270" t="s">
        <v>218</v>
      </c>
      <c r="C13" s="42"/>
      <c r="D13" s="43"/>
    </row>
    <row r="14" spans="1:4">
      <c r="A14" s="269" t="s">
        <v>85</v>
      </c>
      <c r="B14" s="270" t="s">
        <v>219</v>
      </c>
      <c r="C14" s="42"/>
      <c r="D14" s="43"/>
    </row>
    <row r="15" spans="1:4" ht="18" customHeight="1">
      <c r="A15" s="271" t="s">
        <v>86</v>
      </c>
      <c r="B15" s="270" t="s">
        <v>220</v>
      </c>
      <c r="C15" s="42"/>
      <c r="D15" s="43"/>
    </row>
    <row r="16" spans="1:4" ht="18" customHeight="1">
      <c r="A16" s="269" t="s">
        <v>87</v>
      </c>
      <c r="B16" s="270" t="s">
        <v>221</v>
      </c>
      <c r="C16" s="42"/>
      <c r="D16" s="43"/>
    </row>
    <row r="17" spans="1:4" ht="18" customHeight="1">
      <c r="A17" s="271" t="s">
        <v>88</v>
      </c>
      <c r="B17" s="270" t="s">
        <v>222</v>
      </c>
      <c r="C17" s="42"/>
      <c r="D17" s="43"/>
    </row>
    <row r="18" spans="1:4" ht="18" customHeight="1">
      <c r="A18" s="269" t="s">
        <v>115</v>
      </c>
      <c r="B18" s="270" t="s">
        <v>223</v>
      </c>
      <c r="C18" s="42"/>
      <c r="D18" s="43"/>
    </row>
    <row r="19" spans="1:4" ht="18" customHeight="1">
      <c r="A19" s="271" t="s">
        <v>116</v>
      </c>
      <c r="B19" s="270" t="s">
        <v>224</v>
      </c>
      <c r="C19" s="42"/>
      <c r="D19" s="43"/>
    </row>
    <row r="20" spans="1:4" ht="18" customHeight="1">
      <c r="A20" s="269" t="s">
        <v>117</v>
      </c>
      <c r="B20" s="260"/>
      <c r="C20" s="42"/>
      <c r="D20" s="43"/>
    </row>
    <row r="21" spans="1:4" ht="18" customHeight="1">
      <c r="A21" s="271" t="s">
        <v>118</v>
      </c>
      <c r="B21" s="260"/>
      <c r="C21" s="42"/>
      <c r="D21" s="43"/>
    </row>
    <row r="22" spans="1:4" ht="18" customHeight="1">
      <c r="A22" s="269" t="s">
        <v>119</v>
      </c>
      <c r="B22" s="260"/>
      <c r="C22" s="42"/>
      <c r="D22" s="43"/>
    </row>
    <row r="23" spans="1:4" ht="18" customHeight="1">
      <c r="A23" s="271" t="s">
        <v>120</v>
      </c>
      <c r="B23" s="260"/>
      <c r="C23" s="42"/>
      <c r="D23" s="43"/>
    </row>
    <row r="24" spans="1:4" ht="18" customHeight="1">
      <c r="A24" s="269" t="s">
        <v>121</v>
      </c>
      <c r="B24" s="260"/>
      <c r="C24" s="42"/>
      <c r="D24" s="43"/>
    </row>
    <row r="25" spans="1:4" ht="18" customHeight="1">
      <c r="A25" s="271" t="s">
        <v>122</v>
      </c>
      <c r="B25" s="260"/>
      <c r="C25" s="42"/>
      <c r="D25" s="43"/>
    </row>
    <row r="26" spans="1:4" ht="18" customHeight="1">
      <c r="A26" s="269" t="s">
        <v>124</v>
      </c>
      <c r="B26" s="260"/>
      <c r="C26" s="42"/>
      <c r="D26" s="43"/>
    </row>
    <row r="27" spans="1:4" ht="18" customHeight="1">
      <c r="A27" s="271" t="s">
        <v>126</v>
      </c>
      <c r="B27" s="260"/>
      <c r="C27" s="42"/>
      <c r="D27" s="43"/>
    </row>
    <row r="28" spans="1:4" ht="18" customHeight="1" thickBot="1">
      <c r="A28" s="272" t="s">
        <v>127</v>
      </c>
      <c r="B28" s="261"/>
      <c r="C28" s="44"/>
      <c r="D28" s="45"/>
    </row>
    <row r="29" spans="1:4" ht="18" customHeight="1" thickBot="1">
      <c r="A29" s="278" t="s">
        <v>130</v>
      </c>
      <c r="B29" s="279" t="s">
        <v>175</v>
      </c>
      <c r="C29" s="280">
        <f>+C4+C5+C6+C7+C8+C15+C16+C17+C18+C19+C20+C21+C22+C23+C24+C25+C26+C27+C28</f>
        <v>0</v>
      </c>
      <c r="D29" s="281">
        <f>+D4+D5+D6+D7+D8+D15+D16+D17+D18+D19+D20+D21+D22+D23+D24+D25+D26+D27+D28</f>
        <v>0</v>
      </c>
    </row>
    <row r="30" spans="1:4" ht="25.5" customHeight="1">
      <c r="A30" s="273"/>
      <c r="B30" s="313" t="s">
        <v>225</v>
      </c>
      <c r="C30" s="313" t="s">
        <v>240</v>
      </c>
      <c r="D30" s="313" t="s">
        <v>240</v>
      </c>
    </row>
  </sheetData>
  <phoneticPr fontId="25" type="noConversion"/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a3/2021. (IV.30.)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codeName="Munka27">
    <tabColor rgb="FF00B050"/>
  </sheetPr>
  <dimension ref="A1:K17"/>
  <sheetViews>
    <sheetView view="pageLayout" workbookViewId="0">
      <selection activeCell="G3" sqref="G3"/>
    </sheetView>
  </sheetViews>
  <sheetFormatPr defaultRowHeight="12.75"/>
  <cols>
    <col min="1" max="1" width="6.6640625" style="996" customWidth="1"/>
    <col min="2" max="2" width="68.1640625" style="996" customWidth="1"/>
    <col min="3" max="3" width="20.83203125" style="996" customWidth="1"/>
    <col min="4" max="5" width="12.83203125" style="996" customWidth="1"/>
    <col min="6" max="9" width="9.33203125" style="996"/>
    <col min="10" max="10" width="11.5" style="996" bestFit="1" customWidth="1"/>
    <col min="11" max="16384" width="9.33203125" style="996"/>
  </cols>
  <sheetData>
    <row r="1" spans="1:11" ht="14.25" thickBot="1">
      <c r="C1" s="997"/>
      <c r="D1" s="997"/>
      <c r="E1" s="766" t="s">
        <v>582</v>
      </c>
    </row>
    <row r="2" spans="1:11" ht="42.75" customHeight="1">
      <c r="A2" s="998" t="s">
        <v>71</v>
      </c>
      <c r="B2" s="999" t="s">
        <v>226</v>
      </c>
      <c r="C2" s="999" t="s">
        <v>227</v>
      </c>
      <c r="D2" s="1000" t="s">
        <v>3</v>
      </c>
      <c r="E2" s="1048" t="s">
        <v>4</v>
      </c>
    </row>
    <row r="3" spans="1:11" ht="12.75" customHeight="1">
      <c r="A3" s="1001" t="s">
        <v>76</v>
      </c>
      <c r="B3" s="1002" t="s">
        <v>5</v>
      </c>
      <c r="C3" s="1003" t="s">
        <v>6</v>
      </c>
      <c r="D3" s="1308">
        <v>9174000</v>
      </c>
      <c r="E3" s="1049">
        <v>5000000</v>
      </c>
      <c r="J3" s="1004"/>
    </row>
    <row r="4" spans="1:11" ht="12.75" customHeight="1">
      <c r="A4" s="1001" t="s">
        <v>77</v>
      </c>
      <c r="B4" s="1002" t="s">
        <v>7</v>
      </c>
      <c r="C4" s="1003" t="s">
        <v>6</v>
      </c>
      <c r="D4" s="1309">
        <v>2000000</v>
      </c>
      <c r="E4" s="1049">
        <v>1075185</v>
      </c>
      <c r="K4" s="1004"/>
    </row>
    <row r="5" spans="1:11" ht="12.75" customHeight="1">
      <c r="A5" s="1001" t="s">
        <v>78</v>
      </c>
      <c r="B5" s="1002" t="s">
        <v>8</v>
      </c>
      <c r="C5" s="1003" t="s">
        <v>6</v>
      </c>
      <c r="D5" s="1310">
        <v>100000</v>
      </c>
      <c r="E5" s="1049">
        <v>100000</v>
      </c>
      <c r="I5" s="1004"/>
    </row>
    <row r="6" spans="1:11" ht="12.75" customHeight="1">
      <c r="A6" s="1281" t="s">
        <v>101</v>
      </c>
      <c r="B6" s="1282" t="s">
        <v>845</v>
      </c>
      <c r="C6" s="1003" t="s">
        <v>6</v>
      </c>
      <c r="D6" s="1047">
        <v>0</v>
      </c>
      <c r="E6" s="1053">
        <v>8537</v>
      </c>
      <c r="I6" s="1004"/>
    </row>
    <row r="7" spans="1:11" ht="12.75" customHeight="1" thickBot="1">
      <c r="A7" s="1005"/>
      <c r="B7" s="1006" t="s">
        <v>9</v>
      </c>
      <c r="C7" s="1007"/>
      <c r="D7" s="1047">
        <f>SUM(D3:D6)</f>
        <v>11274000</v>
      </c>
      <c r="E7" s="1050">
        <f>SUM(E3:E6)</f>
        <v>6183722</v>
      </c>
      <c r="J7" s="1008"/>
    </row>
    <row r="8" spans="1:11" ht="12.75" customHeight="1" thickBot="1">
      <c r="A8" s="1009"/>
      <c r="B8" s="1010"/>
      <c r="C8" s="1011"/>
      <c r="D8" s="1012"/>
      <c r="E8" s="1051"/>
    </row>
    <row r="9" spans="1:11" ht="12.75" customHeight="1">
      <c r="A9" s="1013" t="s">
        <v>76</v>
      </c>
      <c r="B9" s="1040" t="s">
        <v>10</v>
      </c>
      <c r="C9" s="1014" t="s">
        <v>6</v>
      </c>
      <c r="D9" s="1041">
        <v>106350</v>
      </c>
      <c r="E9" s="1052">
        <v>106350</v>
      </c>
    </row>
    <row r="10" spans="1:11" ht="12.75" customHeight="1">
      <c r="A10" s="1015" t="s">
        <v>77</v>
      </c>
      <c r="B10" s="1042" t="s">
        <v>11</v>
      </c>
      <c r="C10" s="1003" t="s">
        <v>6</v>
      </c>
      <c r="D10" s="1043">
        <v>100000</v>
      </c>
      <c r="E10" s="1049"/>
    </row>
    <row r="11" spans="1:11" ht="12.75" customHeight="1">
      <c r="A11" s="1015" t="s">
        <v>101</v>
      </c>
      <c r="B11" s="1042" t="s">
        <v>17</v>
      </c>
      <c r="C11" s="1003" t="s">
        <v>6</v>
      </c>
      <c r="D11" s="1043">
        <v>100000</v>
      </c>
      <c r="E11" s="1049">
        <v>33467</v>
      </c>
    </row>
    <row r="12" spans="1:11" ht="12.75" customHeight="1">
      <c r="A12" s="1015" t="s">
        <v>80</v>
      </c>
      <c r="B12" s="1044" t="s">
        <v>18</v>
      </c>
      <c r="C12" s="1003" t="s">
        <v>6</v>
      </c>
      <c r="D12" s="1045">
        <v>17050</v>
      </c>
      <c r="E12" s="1049">
        <v>8538</v>
      </c>
    </row>
    <row r="13" spans="1:11" ht="12.75" customHeight="1">
      <c r="A13" s="1015" t="s">
        <v>81</v>
      </c>
      <c r="B13" s="1042" t="s">
        <v>19</v>
      </c>
      <c r="C13" s="1003" t="s">
        <v>6</v>
      </c>
      <c r="D13" s="1043">
        <v>14160</v>
      </c>
      <c r="E13" s="1049">
        <v>14160</v>
      </c>
    </row>
    <row r="14" spans="1:11" ht="12.75" customHeight="1">
      <c r="A14" s="1015" t="s">
        <v>102</v>
      </c>
      <c r="B14" s="1042" t="s">
        <v>683</v>
      </c>
      <c r="C14" s="1003" t="s">
        <v>6</v>
      </c>
      <c r="D14" s="1046">
        <v>30000</v>
      </c>
      <c r="E14" s="1049">
        <v>30000</v>
      </c>
    </row>
    <row r="15" spans="1:11" ht="12.75" customHeight="1">
      <c r="A15" s="1016" t="s">
        <v>83</v>
      </c>
      <c r="B15" s="1042" t="s">
        <v>684</v>
      </c>
      <c r="C15" s="1003" t="s">
        <v>6</v>
      </c>
      <c r="D15" s="1046">
        <v>10000</v>
      </c>
      <c r="E15" s="1053">
        <v>30000</v>
      </c>
    </row>
    <row r="16" spans="1:11" ht="12.75" customHeight="1" thickBot="1">
      <c r="A16" s="1017" t="s">
        <v>175</v>
      </c>
      <c r="B16" s="1006" t="s">
        <v>12</v>
      </c>
      <c r="C16" s="1018"/>
      <c r="D16" s="1019">
        <f>SUM(D9:D15)</f>
        <v>377560</v>
      </c>
      <c r="E16" s="1054">
        <f>SUM(E9:E15)</f>
        <v>222515</v>
      </c>
      <c r="I16" s="1008"/>
    </row>
    <row r="17" spans="4:5" ht="12.75" customHeight="1">
      <c r="D17" s="1020"/>
      <c r="E17" s="1020"/>
    </row>
  </sheetData>
  <phoneticPr fontId="25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landscape" r:id="rId1"/>
  <headerFooter alignWithMargins="0">
    <oddHeader>&amp;C&amp;"Times New Roman CE,Félkövér"&amp;12
K I M U T A T Á S
a 2020. évi céljelleggel juttatott támogatások felhasználásáról&amp;R&amp;"Times New Roman CE,Félkövér dőlt"&amp;11 6. tájékoztató tábla a 3/2021. (IV.30.)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codeName="Munka29">
    <tabColor rgb="FF00B050"/>
  </sheetPr>
  <dimension ref="A1:E73"/>
  <sheetViews>
    <sheetView view="pageLayout" workbookViewId="0">
      <selection activeCell="D3" sqref="D3"/>
    </sheetView>
  </sheetViews>
  <sheetFormatPr defaultRowHeight="12.75"/>
  <cols>
    <col min="1" max="1" width="8.83203125" style="1021" customWidth="1"/>
    <col min="2" max="2" width="60.83203125" style="1021" customWidth="1"/>
    <col min="3" max="3" width="19.5" style="1022" customWidth="1"/>
    <col min="4" max="4" width="13.6640625" style="1021" customWidth="1"/>
    <col min="5" max="5" width="12.6640625" style="1021" bestFit="1" customWidth="1"/>
    <col min="6" max="16384" width="9.33203125" style="1021"/>
  </cols>
  <sheetData>
    <row r="1" spans="1:5" ht="13.5">
      <c r="C1" s="1296" t="s">
        <v>13</v>
      </c>
    </row>
    <row r="2" spans="1:5" ht="15.75">
      <c r="A2" s="1374" t="s">
        <v>14</v>
      </c>
      <c r="B2" s="1374"/>
      <c r="C2" s="1374"/>
      <c r="D2" s="1374"/>
    </row>
    <row r="5" spans="1:5">
      <c r="A5" s="1023" t="s">
        <v>475</v>
      </c>
      <c r="B5" s="1023" t="s">
        <v>476</v>
      </c>
      <c r="C5" s="1024" t="s">
        <v>235</v>
      </c>
      <c r="D5" s="1297" t="s">
        <v>15</v>
      </c>
    </row>
    <row r="6" spans="1:5">
      <c r="A6" s="1025" t="s">
        <v>76</v>
      </c>
      <c r="B6" s="1301" t="s">
        <v>702</v>
      </c>
      <c r="C6" s="1277">
        <v>357000</v>
      </c>
      <c r="D6" s="1277">
        <v>116799</v>
      </c>
      <c r="E6" s="1277"/>
    </row>
    <row r="7" spans="1:5">
      <c r="A7" s="1025" t="s">
        <v>77</v>
      </c>
      <c r="B7" s="1278" t="s">
        <v>703</v>
      </c>
      <c r="C7" s="1279">
        <v>357000</v>
      </c>
      <c r="D7" s="1279">
        <v>116799</v>
      </c>
      <c r="E7" s="1279"/>
    </row>
    <row r="8" spans="1:5">
      <c r="A8" s="1025" t="s">
        <v>78</v>
      </c>
      <c r="B8" s="1301" t="s">
        <v>704</v>
      </c>
      <c r="C8" s="1277">
        <v>305454713</v>
      </c>
      <c r="D8" s="1277">
        <v>294836136</v>
      </c>
      <c r="E8" s="1277"/>
    </row>
    <row r="9" spans="1:5">
      <c r="A9" s="1025" t="s">
        <v>101</v>
      </c>
      <c r="B9" s="1301" t="s">
        <v>705</v>
      </c>
      <c r="C9" s="1277">
        <v>577150</v>
      </c>
      <c r="D9" s="1277">
        <v>11195107</v>
      </c>
      <c r="E9" s="1277"/>
    </row>
    <row r="10" spans="1:5">
      <c r="A10" s="1026" t="s">
        <v>80</v>
      </c>
      <c r="B10" s="1301" t="s">
        <v>706</v>
      </c>
      <c r="C10" s="1277">
        <v>221882</v>
      </c>
      <c r="D10" s="1277">
        <v>303447</v>
      </c>
      <c r="E10" s="1277"/>
    </row>
    <row r="11" spans="1:5">
      <c r="A11" s="1025" t="s">
        <v>81</v>
      </c>
      <c r="B11" s="1278" t="s">
        <v>707</v>
      </c>
      <c r="C11" s="1279">
        <v>306253745</v>
      </c>
      <c r="D11" s="1279">
        <v>306334690</v>
      </c>
      <c r="E11" s="1279"/>
    </row>
    <row r="12" spans="1:5">
      <c r="A12" s="1025" t="s">
        <v>102</v>
      </c>
      <c r="B12" s="1301" t="s">
        <v>708</v>
      </c>
      <c r="C12" s="1277">
        <v>584000</v>
      </c>
      <c r="D12" s="1277">
        <v>584000</v>
      </c>
      <c r="E12" s="1277"/>
    </row>
    <row r="13" spans="1:5">
      <c r="A13" s="1026" t="s">
        <v>83</v>
      </c>
      <c r="B13" s="1301" t="s">
        <v>709</v>
      </c>
      <c r="C13" s="1277">
        <v>584000</v>
      </c>
      <c r="D13" s="1277">
        <v>584000</v>
      </c>
      <c r="E13" s="1277"/>
    </row>
    <row r="14" spans="1:5" s="1027" customFormat="1" ht="25.5">
      <c r="A14" s="1025" t="s">
        <v>103</v>
      </c>
      <c r="B14" s="1278" t="s">
        <v>710</v>
      </c>
      <c r="C14" s="1279">
        <v>584000</v>
      </c>
      <c r="D14" s="1279">
        <v>584000</v>
      </c>
      <c r="E14" s="1279"/>
    </row>
    <row r="15" spans="1:5" ht="25.5">
      <c r="A15" s="1025" t="s">
        <v>84</v>
      </c>
      <c r="B15" s="1278" t="s">
        <v>711</v>
      </c>
      <c r="C15" s="1279">
        <v>307194745</v>
      </c>
      <c r="D15" s="1279">
        <v>307035489</v>
      </c>
      <c r="E15" s="1279"/>
    </row>
    <row r="16" spans="1:5">
      <c r="A16" s="1025" t="s">
        <v>85</v>
      </c>
      <c r="B16" s="1301" t="s">
        <v>712</v>
      </c>
      <c r="C16" s="1277">
        <v>1689</v>
      </c>
      <c r="D16" s="1277">
        <v>1689</v>
      </c>
      <c r="E16" s="1277"/>
    </row>
    <row r="17" spans="1:5">
      <c r="A17" s="1025" t="s">
        <v>86</v>
      </c>
      <c r="B17" s="1278" t="s">
        <v>713</v>
      </c>
      <c r="C17" s="1279">
        <v>1689</v>
      </c>
      <c r="D17" s="1279">
        <v>1689</v>
      </c>
      <c r="E17" s="1279"/>
    </row>
    <row r="18" spans="1:5" s="1027" customFormat="1" ht="25.5">
      <c r="A18" s="1025" t="s">
        <v>87</v>
      </c>
      <c r="B18" s="1278" t="s">
        <v>714</v>
      </c>
      <c r="C18" s="1279">
        <v>1689</v>
      </c>
      <c r="D18" s="1279">
        <v>1689</v>
      </c>
      <c r="E18" s="1279"/>
    </row>
    <row r="19" spans="1:5" s="1027" customFormat="1">
      <c r="A19" s="1025" t="s">
        <v>88</v>
      </c>
      <c r="B19" s="1301" t="s">
        <v>715</v>
      </c>
      <c r="C19" s="1277">
        <v>117410</v>
      </c>
      <c r="D19" s="1277">
        <v>194340</v>
      </c>
      <c r="E19" s="1277"/>
    </row>
    <row r="20" spans="1:5" s="1027" customFormat="1" ht="25.5">
      <c r="A20" s="1025" t="s">
        <v>115</v>
      </c>
      <c r="B20" s="1278" t="s">
        <v>716</v>
      </c>
      <c r="C20" s="1279">
        <v>117410</v>
      </c>
      <c r="D20" s="1279">
        <v>194340</v>
      </c>
      <c r="E20" s="1279"/>
    </row>
    <row r="21" spans="1:5" s="1027" customFormat="1">
      <c r="A21" s="1025" t="s">
        <v>116</v>
      </c>
      <c r="B21" s="1301" t="s">
        <v>717</v>
      </c>
      <c r="C21" s="1277">
        <v>27630359</v>
      </c>
      <c r="D21" s="1277">
        <v>18291548</v>
      </c>
      <c r="E21" s="1277"/>
    </row>
    <row r="22" spans="1:5">
      <c r="A22" s="1025" t="s">
        <v>117</v>
      </c>
      <c r="B22" s="1301" t="s">
        <v>718</v>
      </c>
      <c r="C22" s="1277">
        <v>22299690</v>
      </c>
      <c r="D22" s="1277">
        <v>4801566</v>
      </c>
      <c r="E22" s="1277"/>
    </row>
    <row r="23" spans="1:5">
      <c r="A23" s="1026" t="s">
        <v>118</v>
      </c>
      <c r="B23" s="1278" t="s">
        <v>719</v>
      </c>
      <c r="C23" s="1279">
        <v>49930049</v>
      </c>
      <c r="D23" s="1279">
        <v>23093114</v>
      </c>
      <c r="E23" s="1279"/>
    </row>
    <row r="24" spans="1:5">
      <c r="A24" s="1026" t="s">
        <v>119</v>
      </c>
      <c r="B24" s="1278" t="s">
        <v>720</v>
      </c>
      <c r="C24" s="1279">
        <v>50047459</v>
      </c>
      <c r="D24" s="1279">
        <v>23287454</v>
      </c>
      <c r="E24" s="1279"/>
    </row>
    <row r="25" spans="1:5" ht="38.25">
      <c r="A25" s="1026" t="s">
        <v>120</v>
      </c>
      <c r="B25" s="1301" t="s">
        <v>721</v>
      </c>
      <c r="C25" s="1277">
        <v>349470</v>
      </c>
      <c r="D25" s="1277">
        <v>349470</v>
      </c>
      <c r="E25" s="1277"/>
    </row>
    <row r="26" spans="1:5" s="1027" customFormat="1" ht="25.5">
      <c r="A26" s="1025" t="s">
        <v>121</v>
      </c>
      <c r="B26" s="1301" t="s">
        <v>722</v>
      </c>
      <c r="C26" s="1277">
        <v>8169084</v>
      </c>
      <c r="D26" s="1277">
        <v>2861837</v>
      </c>
      <c r="E26" s="1277"/>
    </row>
    <row r="27" spans="1:5" ht="25.5">
      <c r="A27" s="1025" t="s">
        <v>122</v>
      </c>
      <c r="B27" s="1301" t="s">
        <v>723</v>
      </c>
      <c r="C27" s="1277">
        <v>135157</v>
      </c>
      <c r="D27" s="1277">
        <v>133029</v>
      </c>
      <c r="E27" s="1277"/>
    </row>
    <row r="28" spans="1:5" ht="25.5">
      <c r="A28" s="1025" t="s">
        <v>124</v>
      </c>
      <c r="B28" s="1301" t="s">
        <v>724</v>
      </c>
      <c r="C28" s="1277">
        <v>7923449</v>
      </c>
      <c r="D28" s="1277">
        <v>2430382</v>
      </c>
      <c r="E28" s="1277"/>
    </row>
    <row r="29" spans="1:5" ht="25.5">
      <c r="A29" s="1025" t="s">
        <v>126</v>
      </c>
      <c r="B29" s="1301" t="s">
        <v>725</v>
      </c>
      <c r="C29" s="1277">
        <v>110478</v>
      </c>
      <c r="D29" s="1277">
        <v>298426</v>
      </c>
      <c r="E29" s="1277"/>
    </row>
    <row r="30" spans="1:5" s="1027" customFormat="1" ht="25.5">
      <c r="A30" s="1026" t="s">
        <v>127</v>
      </c>
      <c r="B30" s="1301" t="s">
        <v>726</v>
      </c>
      <c r="C30" s="1277">
        <v>7000</v>
      </c>
      <c r="D30" s="1277">
        <v>7000</v>
      </c>
      <c r="E30" s="1277"/>
    </row>
    <row r="31" spans="1:5" ht="25.5">
      <c r="A31" s="1025" t="s">
        <v>130</v>
      </c>
      <c r="B31" s="1301" t="s">
        <v>727</v>
      </c>
      <c r="C31" s="1277">
        <v>7000</v>
      </c>
      <c r="D31" s="1277">
        <v>7000</v>
      </c>
      <c r="E31" s="1277"/>
    </row>
    <row r="32" spans="1:5" ht="25.5">
      <c r="A32" s="1025" t="s">
        <v>133</v>
      </c>
      <c r="B32" s="1278" t="s">
        <v>728</v>
      </c>
      <c r="C32" s="1279">
        <v>8525554</v>
      </c>
      <c r="D32" s="1279">
        <v>3218307</v>
      </c>
      <c r="E32" s="1279"/>
    </row>
    <row r="33" spans="1:5" ht="25.5">
      <c r="A33" s="1025" t="s">
        <v>624</v>
      </c>
      <c r="B33" s="1301" t="s">
        <v>729</v>
      </c>
      <c r="C33" s="1277">
        <v>627988</v>
      </c>
      <c r="D33" s="1277">
        <v>607625</v>
      </c>
      <c r="E33" s="1277"/>
    </row>
    <row r="34" spans="1:5" s="1027" customFormat="1" ht="51">
      <c r="A34" s="1026" t="s">
        <v>151</v>
      </c>
      <c r="B34" s="1301" t="s">
        <v>730</v>
      </c>
      <c r="C34" s="1277">
        <v>612392</v>
      </c>
      <c r="D34" s="1277">
        <v>597500</v>
      </c>
      <c r="E34" s="1277"/>
    </row>
    <row r="35" spans="1:5" ht="25.5">
      <c r="A35" s="1025" t="s">
        <v>154</v>
      </c>
      <c r="B35" s="1301" t="s">
        <v>731</v>
      </c>
      <c r="C35" s="1277">
        <v>15596</v>
      </c>
      <c r="D35" s="1277">
        <v>10125</v>
      </c>
      <c r="E35" s="1277"/>
    </row>
    <row r="36" spans="1:5" ht="25.5">
      <c r="A36" s="1025" t="s">
        <v>155</v>
      </c>
      <c r="B36" s="1278" t="s">
        <v>732</v>
      </c>
      <c r="C36" s="1279">
        <v>627988</v>
      </c>
      <c r="D36" s="1279">
        <v>607625</v>
      </c>
      <c r="E36" s="1279"/>
    </row>
    <row r="37" spans="1:5">
      <c r="A37" s="1025" t="s">
        <v>629</v>
      </c>
      <c r="B37" s="1301" t="s">
        <v>733</v>
      </c>
      <c r="C37" s="1277">
        <v>98503</v>
      </c>
      <c r="D37" s="1277">
        <v>29533</v>
      </c>
      <c r="E37" s="1277"/>
    </row>
    <row r="38" spans="1:5">
      <c r="A38" s="1026" t="s">
        <v>631</v>
      </c>
      <c r="B38" s="1301" t="s">
        <v>734</v>
      </c>
      <c r="C38" s="1277">
        <v>98503</v>
      </c>
      <c r="D38" s="1277">
        <v>29533</v>
      </c>
      <c r="E38" s="1277"/>
    </row>
    <row r="39" spans="1:5">
      <c r="A39" s="1025" t="s">
        <v>633</v>
      </c>
      <c r="B39" s="1301" t="s">
        <v>735</v>
      </c>
      <c r="C39" s="1277">
        <v>34000</v>
      </c>
      <c r="D39" s="1277">
        <v>34000</v>
      </c>
      <c r="E39" s="1277"/>
    </row>
    <row r="40" spans="1:5" ht="25.5">
      <c r="A40" s="1025" t="s">
        <v>635</v>
      </c>
      <c r="B40" s="1278" t="s">
        <v>736</v>
      </c>
      <c r="C40" s="1279">
        <v>132503</v>
      </c>
      <c r="D40" s="1279">
        <v>63533</v>
      </c>
      <c r="E40" s="1279"/>
    </row>
    <row r="41" spans="1:5">
      <c r="A41" s="1025" t="s">
        <v>637</v>
      </c>
      <c r="B41" s="1278" t="s">
        <v>737</v>
      </c>
      <c r="C41" s="1279">
        <v>9286045</v>
      </c>
      <c r="D41" s="1279">
        <v>3889465</v>
      </c>
      <c r="E41" s="1279"/>
    </row>
    <row r="42" spans="1:5" ht="25.5">
      <c r="A42" s="1026" t="s">
        <v>639</v>
      </c>
      <c r="B42" s="1301" t="s">
        <v>738</v>
      </c>
      <c r="C42" s="1277">
        <v>235725</v>
      </c>
      <c r="D42" s="1277">
        <v>289506</v>
      </c>
      <c r="E42" s="1277"/>
    </row>
    <row r="43" spans="1:5" ht="25.5">
      <c r="A43" s="1025" t="s">
        <v>641</v>
      </c>
      <c r="B43" s="1278" t="s">
        <v>739</v>
      </c>
      <c r="C43" s="1279">
        <v>235725</v>
      </c>
      <c r="D43" s="1279">
        <v>289506</v>
      </c>
      <c r="E43" s="1279"/>
    </row>
    <row r="44" spans="1:5">
      <c r="A44" s="1025" t="s">
        <v>643</v>
      </c>
      <c r="B44" s="1301" t="s">
        <v>740</v>
      </c>
      <c r="C44" s="1277">
        <v>-239754</v>
      </c>
      <c r="D44" s="1277">
        <v>-313323</v>
      </c>
      <c r="E44" s="1277"/>
    </row>
    <row r="45" spans="1:5" ht="25.5">
      <c r="A45" s="1025" t="s">
        <v>645</v>
      </c>
      <c r="B45" s="1278" t="s">
        <v>741</v>
      </c>
      <c r="C45" s="1279">
        <v>-239754</v>
      </c>
      <c r="D45" s="1279">
        <v>-313323</v>
      </c>
      <c r="E45" s="1279"/>
    </row>
    <row r="46" spans="1:5">
      <c r="A46" s="1026" t="s">
        <v>647</v>
      </c>
      <c r="B46" s="1278" t="s">
        <v>742</v>
      </c>
      <c r="C46" s="1279">
        <v>-4029</v>
      </c>
      <c r="D46" s="1279">
        <v>-23817</v>
      </c>
      <c r="E46" s="1279"/>
    </row>
    <row r="47" spans="1:5">
      <c r="A47" s="1025" t="s">
        <v>649</v>
      </c>
      <c r="B47" s="1278" t="s">
        <v>743</v>
      </c>
      <c r="C47" s="1279">
        <v>366525909</v>
      </c>
      <c r="D47" s="1279">
        <v>334190280</v>
      </c>
      <c r="E47" s="1279"/>
    </row>
    <row r="48" spans="1:5">
      <c r="A48" s="1025" t="s">
        <v>651</v>
      </c>
      <c r="B48" s="1301" t="s">
        <v>744</v>
      </c>
      <c r="C48" s="1277">
        <v>287017678</v>
      </c>
      <c r="D48" s="1277">
        <v>287017678</v>
      </c>
      <c r="E48" s="1277"/>
    </row>
    <row r="49" spans="1:5">
      <c r="A49" s="1025" t="s">
        <v>769</v>
      </c>
      <c r="B49" s="1301" t="s">
        <v>745</v>
      </c>
      <c r="C49" s="1277">
        <v>15134894</v>
      </c>
      <c r="D49" s="1277">
        <v>15134894</v>
      </c>
      <c r="E49" s="1277"/>
    </row>
    <row r="50" spans="1:5">
      <c r="A50" s="1026" t="s">
        <v>770</v>
      </c>
      <c r="B50" s="1301" t="s">
        <v>746</v>
      </c>
      <c r="C50" s="1277">
        <v>35970014</v>
      </c>
      <c r="D50" s="1277">
        <v>24011951</v>
      </c>
      <c r="E50" s="1277"/>
    </row>
    <row r="51" spans="1:5">
      <c r="A51" s="1025" t="s">
        <v>771</v>
      </c>
      <c r="B51" s="1301" t="s">
        <v>747</v>
      </c>
      <c r="C51" s="1277">
        <v>-11958063</v>
      </c>
      <c r="D51" s="1277">
        <v>-33417414</v>
      </c>
      <c r="E51" s="1277"/>
    </row>
    <row r="52" spans="1:5">
      <c r="A52" s="1025" t="s">
        <v>772</v>
      </c>
      <c r="B52" s="1278" t="s">
        <v>748</v>
      </c>
      <c r="C52" s="1279">
        <v>326164523</v>
      </c>
      <c r="D52" s="1279">
        <v>292747109</v>
      </c>
      <c r="E52" s="1279"/>
    </row>
    <row r="53" spans="1:5" ht="25.5">
      <c r="A53" s="1025" t="s">
        <v>773</v>
      </c>
      <c r="B53" s="1301" t="s">
        <v>846</v>
      </c>
      <c r="C53" s="1277">
        <v>0</v>
      </c>
      <c r="D53" s="1277">
        <v>23890</v>
      </c>
      <c r="E53" s="1277"/>
    </row>
    <row r="54" spans="1:5" ht="25.5">
      <c r="A54" s="1026" t="s">
        <v>774</v>
      </c>
      <c r="B54" s="1301" t="s">
        <v>749</v>
      </c>
      <c r="C54" s="1277">
        <v>200426</v>
      </c>
      <c r="D54" s="1277">
        <v>187720</v>
      </c>
      <c r="E54" s="1277"/>
    </row>
    <row r="55" spans="1:5" ht="25.5">
      <c r="A55" s="1025" t="s">
        <v>653</v>
      </c>
      <c r="B55" s="1301" t="s">
        <v>750</v>
      </c>
      <c r="C55" s="1277">
        <v>183805</v>
      </c>
      <c r="D55" s="1277">
        <v>183805</v>
      </c>
      <c r="E55" s="1277"/>
    </row>
    <row r="56" spans="1:5" ht="25.5">
      <c r="A56" s="1025" t="s">
        <v>775</v>
      </c>
      <c r="B56" s="1301" t="s">
        <v>751</v>
      </c>
      <c r="C56" s="1277">
        <v>3254262</v>
      </c>
      <c r="D56" s="1277">
        <v>2702051</v>
      </c>
      <c r="E56" s="1277"/>
    </row>
    <row r="57" spans="1:5" ht="25.5">
      <c r="A57" s="1025" t="s">
        <v>776</v>
      </c>
      <c r="B57" s="1301" t="s">
        <v>752</v>
      </c>
      <c r="C57" s="1277">
        <v>4232537</v>
      </c>
      <c r="D57" s="1277">
        <v>4232537</v>
      </c>
      <c r="E57" s="1277"/>
    </row>
    <row r="58" spans="1:5" ht="38.25">
      <c r="A58" s="1026" t="s">
        <v>777</v>
      </c>
      <c r="B58" s="1301" t="s">
        <v>753</v>
      </c>
      <c r="C58" s="1277">
        <v>4232537</v>
      </c>
      <c r="D58" s="1277">
        <v>4232537</v>
      </c>
      <c r="E58" s="1277"/>
    </row>
    <row r="59" spans="1:5" ht="25.5">
      <c r="A59" s="1025" t="s">
        <v>778</v>
      </c>
      <c r="B59" s="1278" t="s">
        <v>754</v>
      </c>
      <c r="C59" s="1279">
        <v>7871030</v>
      </c>
      <c r="D59" s="1279">
        <v>7330003</v>
      </c>
      <c r="E59" s="1279"/>
    </row>
    <row r="60" spans="1:5" ht="25.5">
      <c r="A60" s="1025" t="s">
        <v>779</v>
      </c>
      <c r="B60" s="1301" t="s">
        <v>755</v>
      </c>
      <c r="C60" s="1277">
        <v>1762933</v>
      </c>
      <c r="D60" s="1277">
        <v>1350397</v>
      </c>
      <c r="E60" s="1277"/>
    </row>
    <row r="61" spans="1:5" ht="38.25">
      <c r="A61" s="1025" t="s">
        <v>780</v>
      </c>
      <c r="B61" s="1301" t="s">
        <v>756</v>
      </c>
      <c r="C61" s="1277">
        <v>665880</v>
      </c>
      <c r="D61" s="1277">
        <v>1055729</v>
      </c>
      <c r="E61" s="1277"/>
    </row>
    <row r="62" spans="1:5" ht="38.25">
      <c r="A62" s="1026" t="s">
        <v>781</v>
      </c>
      <c r="B62" s="1301" t="s">
        <v>757</v>
      </c>
      <c r="C62" s="1277">
        <v>665880</v>
      </c>
      <c r="D62" s="1277">
        <v>1055729</v>
      </c>
      <c r="E62" s="1277"/>
    </row>
    <row r="63" spans="1:5" ht="25.5">
      <c r="A63" s="1025" t="s">
        <v>782</v>
      </c>
      <c r="B63" s="1278" t="s">
        <v>758</v>
      </c>
      <c r="C63" s="1279">
        <v>2428813</v>
      </c>
      <c r="D63" s="1279">
        <v>2406126</v>
      </c>
      <c r="E63" s="1279"/>
    </row>
    <row r="64" spans="1:5">
      <c r="A64" s="1025" t="s">
        <v>783</v>
      </c>
      <c r="B64" s="1301" t="s">
        <v>759</v>
      </c>
      <c r="C64" s="1277">
        <v>1767953</v>
      </c>
      <c r="D64" s="1277">
        <v>4170333</v>
      </c>
      <c r="E64" s="1277"/>
    </row>
    <row r="65" spans="1:5" ht="25.5">
      <c r="A65" s="1025" t="s">
        <v>784</v>
      </c>
      <c r="B65" s="1301" t="s">
        <v>760</v>
      </c>
      <c r="C65" s="1277">
        <v>13000</v>
      </c>
      <c r="D65" s="1277">
        <v>13000</v>
      </c>
      <c r="E65" s="1277"/>
    </row>
    <row r="66" spans="1:5">
      <c r="A66" s="1026" t="s">
        <v>785</v>
      </c>
      <c r="B66" s="1301" t="s">
        <v>761</v>
      </c>
      <c r="C66" s="1277">
        <v>355606</v>
      </c>
      <c r="D66" s="1277">
        <v>163075</v>
      </c>
      <c r="E66" s="1277"/>
    </row>
    <row r="67" spans="1:5" ht="25.5">
      <c r="A67" s="1025" t="s">
        <v>786</v>
      </c>
      <c r="B67" s="1278" t="s">
        <v>762</v>
      </c>
      <c r="C67" s="1279">
        <v>2136559</v>
      </c>
      <c r="D67" s="1279">
        <v>4346408</v>
      </c>
      <c r="E67" s="1279"/>
    </row>
    <row r="68" spans="1:5">
      <c r="A68" s="1025" t="s">
        <v>787</v>
      </c>
      <c r="B68" s="1278" t="s">
        <v>763</v>
      </c>
      <c r="C68" s="1279">
        <v>12436402</v>
      </c>
      <c r="D68" s="1279">
        <v>14082537</v>
      </c>
      <c r="E68" s="1279"/>
    </row>
    <row r="69" spans="1:5" ht="25.5">
      <c r="A69" s="1025" t="s">
        <v>788</v>
      </c>
      <c r="B69" s="1301" t="s">
        <v>764</v>
      </c>
      <c r="C69" s="1277">
        <v>4940460</v>
      </c>
      <c r="D69" s="1277">
        <v>4940460</v>
      </c>
      <c r="E69" s="1277"/>
    </row>
    <row r="70" spans="1:5">
      <c r="A70" s="1026" t="s">
        <v>789</v>
      </c>
      <c r="B70" s="1301" t="s">
        <v>765</v>
      </c>
      <c r="C70" s="1277">
        <v>3447568</v>
      </c>
      <c r="D70" s="1277">
        <v>2954996</v>
      </c>
      <c r="E70" s="1277"/>
    </row>
    <row r="71" spans="1:5">
      <c r="A71" s="1025" t="s">
        <v>790</v>
      </c>
      <c r="B71" s="1301" t="s">
        <v>766</v>
      </c>
      <c r="C71" s="1277">
        <v>19536956</v>
      </c>
      <c r="D71" s="1277">
        <v>19465178</v>
      </c>
      <c r="E71" s="1277"/>
    </row>
    <row r="72" spans="1:5">
      <c r="A72" s="1025" t="s">
        <v>791</v>
      </c>
      <c r="B72" s="1278" t="s">
        <v>767</v>
      </c>
      <c r="C72" s="1279">
        <v>27924984</v>
      </c>
      <c r="D72" s="1279">
        <v>27360634</v>
      </c>
      <c r="E72" s="1279"/>
    </row>
    <row r="73" spans="1:5">
      <c r="A73" s="1025" t="s">
        <v>792</v>
      </c>
      <c r="B73" s="1278" t="s">
        <v>768</v>
      </c>
      <c r="C73" s="1279">
        <v>366525909</v>
      </c>
      <c r="D73" s="1279">
        <v>334190280</v>
      </c>
      <c r="E73" s="1279"/>
    </row>
  </sheetData>
  <mergeCells count="1">
    <mergeCell ref="A2:D2"/>
  </mergeCells>
  <phoneticPr fontId="25" type="noConversion"/>
  <pageMargins left="0.75" right="0.75" top="1" bottom="1" header="0.5" footer="0.5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rgb="FF00B050"/>
  </sheetPr>
  <dimension ref="A1:E138"/>
  <sheetViews>
    <sheetView view="pageLayout" workbookViewId="0">
      <selection activeCell="D8" sqref="D8"/>
    </sheetView>
  </sheetViews>
  <sheetFormatPr defaultRowHeight="15.75"/>
  <cols>
    <col min="1" max="1" width="9.5" style="148" customWidth="1"/>
    <col min="2" max="2" width="60.83203125" style="148" customWidth="1"/>
    <col min="3" max="5" width="15.83203125" style="149" customWidth="1"/>
    <col min="6" max="16384" width="9.33203125" style="22"/>
  </cols>
  <sheetData>
    <row r="1" spans="1:5" ht="15.95" customHeight="1">
      <c r="A1" s="284" t="s">
        <v>68</v>
      </c>
      <c r="B1" s="284"/>
      <c r="C1" s="284"/>
      <c r="D1" s="284"/>
      <c r="E1" s="284"/>
    </row>
    <row r="2" spans="1:5" ht="15.95" customHeight="1" thickBot="1">
      <c r="A2" s="152" t="s">
        <v>69</v>
      </c>
      <c r="B2" s="152"/>
      <c r="C2" s="91"/>
      <c r="D2" s="91"/>
      <c r="E2" s="91" t="s">
        <v>582</v>
      </c>
    </row>
    <row r="3" spans="1:5" ht="15.95" customHeight="1">
      <c r="A3" s="1323" t="s">
        <v>293</v>
      </c>
      <c r="B3" s="1325" t="s">
        <v>72</v>
      </c>
      <c r="C3" s="1320" t="s">
        <v>793</v>
      </c>
      <c r="D3" s="1321"/>
      <c r="E3" s="1322"/>
    </row>
    <row r="4" spans="1:5" ht="38.1" customHeight="1" thickBot="1">
      <c r="A4" s="1324"/>
      <c r="B4" s="1326"/>
      <c r="C4" s="155" t="s">
        <v>73</v>
      </c>
      <c r="D4" s="155" t="s">
        <v>74</v>
      </c>
      <c r="E4" s="156" t="s">
        <v>75</v>
      </c>
    </row>
    <row r="5" spans="1:5" s="23" customFormat="1" ht="12" customHeight="1" thickBot="1">
      <c r="A5" s="369">
        <v>1</v>
      </c>
      <c r="B5" s="371">
        <v>2</v>
      </c>
      <c r="C5" s="367">
        <v>3</v>
      </c>
      <c r="D5" s="20">
        <v>4</v>
      </c>
      <c r="E5" s="21">
        <v>5</v>
      </c>
    </row>
    <row r="6" spans="1:5" s="1" customFormat="1" ht="12" customHeight="1" thickBot="1">
      <c r="A6" s="370" t="s">
        <v>76</v>
      </c>
      <c r="B6" s="372" t="s">
        <v>375</v>
      </c>
      <c r="C6" s="368">
        <f>SUM(C7:C12)</f>
        <v>0</v>
      </c>
      <c r="D6" s="368">
        <f>SUM(D7:D12)</f>
        <v>0</v>
      </c>
      <c r="E6" s="413">
        <f>SUM(E7:E12)</f>
        <v>0</v>
      </c>
    </row>
    <row r="7" spans="1:5" s="1" customFormat="1" ht="12" customHeight="1">
      <c r="A7" s="345" t="s">
        <v>294</v>
      </c>
      <c r="B7" s="346" t="s">
        <v>295</v>
      </c>
      <c r="C7" s="347">
        <f>+C8+C9+C10+C11</f>
        <v>0</v>
      </c>
      <c r="D7" s="347">
        <f>+D8+D9+D10+D11</f>
        <v>0</v>
      </c>
      <c r="E7" s="414">
        <f>+E8+E9+E10+E11</f>
        <v>0</v>
      </c>
    </row>
    <row r="8" spans="1:5" s="1" customFormat="1" ht="12" customHeight="1">
      <c r="A8" s="348" t="s">
        <v>296</v>
      </c>
      <c r="B8" s="349" t="s">
        <v>376</v>
      </c>
      <c r="C8" s="350"/>
      <c r="D8" s="350"/>
      <c r="E8" s="415"/>
    </row>
    <row r="9" spans="1:5" s="1" customFormat="1" ht="21.75" customHeight="1">
      <c r="A9" s="348" t="s">
        <v>297</v>
      </c>
      <c r="B9" s="349" t="s">
        <v>298</v>
      </c>
      <c r="C9" s="350"/>
      <c r="D9" s="350"/>
      <c r="E9" s="415"/>
    </row>
    <row r="10" spans="1:5" s="1" customFormat="1" ht="12" customHeight="1">
      <c r="A10" s="348" t="s">
        <v>299</v>
      </c>
      <c r="B10" s="349" t="s">
        <v>300</v>
      </c>
      <c r="C10" s="350"/>
      <c r="D10" s="350"/>
      <c r="E10" s="415"/>
    </row>
    <row r="11" spans="1:5" s="1" customFormat="1" ht="12" customHeight="1">
      <c r="A11" s="348" t="s">
        <v>301</v>
      </c>
      <c r="B11" s="349" t="s">
        <v>569</v>
      </c>
      <c r="C11" s="350"/>
      <c r="D11" s="350"/>
      <c r="E11" s="415"/>
    </row>
    <row r="12" spans="1:5" s="1" customFormat="1" ht="12" customHeight="1" thickBot="1">
      <c r="A12" s="358" t="s">
        <v>302</v>
      </c>
      <c r="B12" s="359" t="s">
        <v>378</v>
      </c>
      <c r="C12" s="449"/>
      <c r="D12" s="449"/>
      <c r="E12" s="450"/>
    </row>
    <row r="13" spans="1:5" s="1" customFormat="1" ht="12" customHeight="1" thickBot="1">
      <c r="A13" s="364" t="s">
        <v>77</v>
      </c>
      <c r="B13" s="365" t="s">
        <v>383</v>
      </c>
      <c r="C13" s="366">
        <f>SUM(C14:C18)</f>
        <v>0</v>
      </c>
      <c r="D13" s="366">
        <f>SUM(D14:D18)</f>
        <v>0</v>
      </c>
      <c r="E13" s="417">
        <f>SUM(E14:E18)</f>
        <v>0</v>
      </c>
    </row>
    <row r="14" spans="1:5" s="1" customFormat="1" ht="12" customHeight="1">
      <c r="A14" s="361" t="s">
        <v>303</v>
      </c>
      <c r="B14" s="362" t="s">
        <v>304</v>
      </c>
      <c r="C14" s="363"/>
      <c r="D14" s="363"/>
      <c r="E14" s="418"/>
    </row>
    <row r="15" spans="1:5" s="1" customFormat="1" ht="12" customHeight="1">
      <c r="A15" s="348" t="s">
        <v>305</v>
      </c>
      <c r="B15" s="349" t="s">
        <v>379</v>
      </c>
      <c r="C15" s="350"/>
      <c r="D15" s="350"/>
      <c r="E15" s="415"/>
    </row>
    <row r="16" spans="1:5" s="1" customFormat="1" ht="12" customHeight="1">
      <c r="A16" s="348" t="s">
        <v>306</v>
      </c>
      <c r="B16" s="349" t="s">
        <v>380</v>
      </c>
      <c r="C16" s="350"/>
      <c r="D16" s="350"/>
      <c r="E16" s="415"/>
    </row>
    <row r="17" spans="1:5" s="1" customFormat="1" ht="12" customHeight="1">
      <c r="A17" s="348" t="s">
        <v>307</v>
      </c>
      <c r="B17" s="349" t="s">
        <v>381</v>
      </c>
      <c r="C17" s="350"/>
      <c r="D17" s="350"/>
      <c r="E17" s="415"/>
    </row>
    <row r="18" spans="1:5" s="1" customFormat="1" ht="12" customHeight="1">
      <c r="A18" s="348" t="s">
        <v>308</v>
      </c>
      <c r="B18" s="349" t="s">
        <v>382</v>
      </c>
      <c r="C18" s="350"/>
      <c r="D18" s="350"/>
      <c r="E18" s="415"/>
    </row>
    <row r="19" spans="1:5" s="379" customFormat="1" ht="12" customHeight="1" thickBot="1">
      <c r="A19" s="397" t="s">
        <v>308</v>
      </c>
      <c r="B19" s="398" t="s">
        <v>440</v>
      </c>
      <c r="C19" s="399"/>
      <c r="D19" s="399"/>
      <c r="E19" s="419"/>
    </row>
    <row r="20" spans="1:5" s="1" customFormat="1" ht="12" customHeight="1" thickBot="1">
      <c r="A20" s="364" t="s">
        <v>78</v>
      </c>
      <c r="B20" s="375" t="s">
        <v>384</v>
      </c>
      <c r="C20" s="366">
        <f>SUM(C21:C25)</f>
        <v>0</v>
      </c>
      <c r="D20" s="366">
        <f>SUM(D21:D25)</f>
        <v>0</v>
      </c>
      <c r="E20" s="417">
        <f>SUM(E21:E25)</f>
        <v>0</v>
      </c>
    </row>
    <row r="21" spans="1:5" s="1" customFormat="1" ht="12" customHeight="1">
      <c r="A21" s="361" t="s">
        <v>309</v>
      </c>
      <c r="B21" s="362" t="s">
        <v>310</v>
      </c>
      <c r="C21" s="374"/>
      <c r="D21" s="374"/>
      <c r="E21" s="420"/>
    </row>
    <row r="22" spans="1:5" s="1" customFormat="1" ht="12" customHeight="1">
      <c r="A22" s="348" t="s">
        <v>311</v>
      </c>
      <c r="B22" s="349" t="s">
        <v>385</v>
      </c>
      <c r="C22" s="351"/>
      <c r="D22" s="351"/>
      <c r="E22" s="421"/>
    </row>
    <row r="23" spans="1:5" s="1" customFormat="1" ht="12" customHeight="1">
      <c r="A23" s="348" t="s">
        <v>312</v>
      </c>
      <c r="B23" s="563" t="s">
        <v>386</v>
      </c>
      <c r="C23" s="350"/>
      <c r="D23" s="350"/>
      <c r="E23" s="415"/>
    </row>
    <row r="24" spans="1:5" s="1" customFormat="1" ht="12" customHeight="1">
      <c r="A24" s="358" t="s">
        <v>313</v>
      </c>
      <c r="B24" s="564" t="s">
        <v>579</v>
      </c>
      <c r="C24" s="373"/>
      <c r="D24" s="373"/>
      <c r="E24" s="422"/>
    </row>
    <row r="25" spans="1:5" s="1" customFormat="1" ht="12" customHeight="1">
      <c r="A25" s="396" t="s">
        <v>314</v>
      </c>
      <c r="B25" s="395" t="s">
        <v>388</v>
      </c>
      <c r="C25" s="166"/>
      <c r="D25" s="166"/>
      <c r="E25" s="85"/>
    </row>
    <row r="26" spans="1:5" s="379" customFormat="1" ht="12.75" customHeight="1" thickBot="1">
      <c r="A26" s="397" t="s">
        <v>314</v>
      </c>
      <c r="B26" s="398" t="s">
        <v>440</v>
      </c>
      <c r="C26" s="399"/>
      <c r="D26" s="399"/>
      <c r="E26" s="419"/>
    </row>
    <row r="27" spans="1:5" s="1" customFormat="1" ht="12" customHeight="1" thickBot="1">
      <c r="A27" s="364" t="s">
        <v>79</v>
      </c>
      <c r="B27" s="375" t="s">
        <v>395</v>
      </c>
      <c r="C27" s="366">
        <f>SUM(C29+C31+C37)</f>
        <v>0</v>
      </c>
      <c r="D27" s="366">
        <f>SUM(D29+D31+D37)</f>
        <v>0</v>
      </c>
      <c r="E27" s="417">
        <f>SUM(E29+E31+E37)</f>
        <v>0</v>
      </c>
    </row>
    <row r="28" spans="1:5" s="1" customFormat="1" ht="12" customHeight="1">
      <c r="A28" s="361" t="s">
        <v>315</v>
      </c>
      <c r="B28" s="362" t="s">
        <v>316</v>
      </c>
      <c r="C28" s="363">
        <f>SUM(C33+C30)</f>
        <v>0</v>
      </c>
      <c r="D28" s="363">
        <f>SUM(D33+D30)</f>
        <v>0</v>
      </c>
      <c r="E28" s="418">
        <f>SUM(E33+E30)</f>
        <v>0</v>
      </c>
    </row>
    <row r="29" spans="1:5" s="1" customFormat="1" ht="12" customHeight="1">
      <c r="A29" s="348" t="s">
        <v>317</v>
      </c>
      <c r="B29" s="349" t="s">
        <v>318</v>
      </c>
      <c r="C29" s="353">
        <f>SUM(C30)</f>
        <v>0</v>
      </c>
      <c r="D29" s="353">
        <f>SUM(D30)</f>
        <v>0</v>
      </c>
      <c r="E29" s="423">
        <f>SUM(E30)</f>
        <v>0</v>
      </c>
    </row>
    <row r="30" spans="1:5" s="379" customFormat="1" ht="12" customHeight="1">
      <c r="A30" s="376" t="s">
        <v>317</v>
      </c>
      <c r="B30" s="377" t="s">
        <v>389</v>
      </c>
      <c r="C30" s="378"/>
      <c r="D30" s="378"/>
      <c r="E30" s="424"/>
    </row>
    <row r="31" spans="1:5" s="1" customFormat="1" ht="12" customHeight="1">
      <c r="A31" s="348" t="s">
        <v>392</v>
      </c>
      <c r="B31" s="380" t="s">
        <v>393</v>
      </c>
      <c r="C31" s="353">
        <f>SUM(C35+C34+C32)</f>
        <v>0</v>
      </c>
      <c r="D31" s="353">
        <f>SUM(D35+D34+D32)</f>
        <v>0</v>
      </c>
      <c r="E31" s="423">
        <f>SUM(E35+E34+E32)</f>
        <v>0</v>
      </c>
    </row>
    <row r="32" spans="1:5" s="1" customFormat="1" ht="12" customHeight="1">
      <c r="A32" s="348" t="s">
        <v>319</v>
      </c>
      <c r="B32" s="381" t="s">
        <v>394</v>
      </c>
      <c r="C32" s="353">
        <f>SUM(C33)</f>
        <v>0</v>
      </c>
      <c r="D32" s="353">
        <f>SUM(D33)</f>
        <v>0</v>
      </c>
      <c r="E32" s="423">
        <f>SUM(E33)</f>
        <v>0</v>
      </c>
    </row>
    <row r="33" spans="1:5" s="379" customFormat="1" ht="12" customHeight="1">
      <c r="A33" s="376" t="s">
        <v>319</v>
      </c>
      <c r="B33" s="382" t="s">
        <v>390</v>
      </c>
      <c r="C33" s="378"/>
      <c r="D33" s="378"/>
      <c r="E33" s="424"/>
    </row>
    <row r="34" spans="1:5" s="1" customFormat="1" ht="12" customHeight="1">
      <c r="A34" s="348" t="s">
        <v>320</v>
      </c>
      <c r="B34" s="383" t="s">
        <v>321</v>
      </c>
      <c r="C34" s="351"/>
      <c r="D34" s="351"/>
      <c r="E34" s="421"/>
    </row>
    <row r="35" spans="1:5" s="1" customFormat="1" ht="12" customHeight="1">
      <c r="A35" s="348" t="s">
        <v>322</v>
      </c>
      <c r="B35" s="383" t="s">
        <v>323</v>
      </c>
      <c r="C35" s="354">
        <f>SUM(C36)</f>
        <v>0</v>
      </c>
      <c r="D35" s="354">
        <f>SUM(D36)</f>
        <v>0</v>
      </c>
      <c r="E35" s="425">
        <f>SUM(E36)</f>
        <v>0</v>
      </c>
    </row>
    <row r="36" spans="1:5" s="379" customFormat="1" ht="12" customHeight="1">
      <c r="A36" s="376" t="s">
        <v>322</v>
      </c>
      <c r="B36" s="384" t="s">
        <v>391</v>
      </c>
      <c r="C36" s="354"/>
      <c r="D36" s="354"/>
      <c r="E36" s="425"/>
    </row>
    <row r="37" spans="1:5" s="1" customFormat="1" ht="12" customHeight="1" thickBot="1">
      <c r="A37" s="358" t="s">
        <v>324</v>
      </c>
      <c r="B37" s="359" t="s">
        <v>325</v>
      </c>
      <c r="C37" s="385"/>
      <c r="D37" s="385"/>
      <c r="E37" s="426"/>
    </row>
    <row r="38" spans="1:5" s="1" customFormat="1" ht="12" customHeight="1" thickBot="1">
      <c r="A38" s="364" t="s">
        <v>80</v>
      </c>
      <c r="B38" s="375" t="s">
        <v>396</v>
      </c>
      <c r="C38" s="387">
        <f>SUM(C39:C48)</f>
        <v>307400</v>
      </c>
      <c r="D38" s="387">
        <f>SUM(D39:D48)</f>
        <v>307400</v>
      </c>
      <c r="E38" s="427">
        <f>SUM(E39:E48)</f>
        <v>95160</v>
      </c>
    </row>
    <row r="39" spans="1:5" s="1" customFormat="1" ht="12" customHeight="1">
      <c r="A39" s="361" t="s">
        <v>326</v>
      </c>
      <c r="B39" s="362" t="s">
        <v>327</v>
      </c>
      <c r="C39" s="386"/>
      <c r="D39" s="386"/>
      <c r="E39" s="428"/>
    </row>
    <row r="40" spans="1:5" s="1" customFormat="1" ht="12" customHeight="1">
      <c r="A40" s="348" t="s">
        <v>328</v>
      </c>
      <c r="B40" s="349" t="s">
        <v>329</v>
      </c>
      <c r="C40" s="353">
        <v>307400</v>
      </c>
      <c r="D40" s="353">
        <v>307400</v>
      </c>
      <c r="E40" s="423">
        <v>95160</v>
      </c>
    </row>
    <row r="41" spans="1:5" s="1" customFormat="1" ht="12" customHeight="1">
      <c r="A41" s="348" t="s">
        <v>330</v>
      </c>
      <c r="B41" s="349" t="s">
        <v>331</v>
      </c>
      <c r="C41" s="353"/>
      <c r="D41" s="353"/>
      <c r="E41" s="423"/>
    </row>
    <row r="42" spans="1:5" s="1" customFormat="1" ht="12" customHeight="1">
      <c r="A42" s="348" t="s">
        <v>332</v>
      </c>
      <c r="B42" s="349" t="s">
        <v>333</v>
      </c>
      <c r="C42" s="354"/>
      <c r="D42" s="354"/>
      <c r="E42" s="425"/>
    </row>
    <row r="43" spans="1:5" s="1" customFormat="1" ht="12" customHeight="1">
      <c r="A43" s="348" t="s">
        <v>334</v>
      </c>
      <c r="B43" s="349" t="s">
        <v>335</v>
      </c>
      <c r="C43" s="353"/>
      <c r="D43" s="353"/>
      <c r="E43" s="423"/>
    </row>
    <row r="44" spans="1:5" s="1" customFormat="1" ht="12" customHeight="1">
      <c r="A44" s="348" t="s">
        <v>336</v>
      </c>
      <c r="B44" s="349" t="s">
        <v>337</v>
      </c>
      <c r="C44" s="353"/>
      <c r="D44" s="353"/>
      <c r="E44" s="423"/>
    </row>
    <row r="45" spans="1:5" s="1" customFormat="1" ht="12" customHeight="1">
      <c r="A45" s="348" t="s">
        <v>338</v>
      </c>
      <c r="B45" s="349" t="s">
        <v>339</v>
      </c>
      <c r="C45" s="353"/>
      <c r="D45" s="353"/>
      <c r="E45" s="423"/>
    </row>
    <row r="46" spans="1:5" s="1" customFormat="1" ht="12" customHeight="1">
      <c r="A46" s="348" t="s">
        <v>340</v>
      </c>
      <c r="B46" s="349" t="s">
        <v>341</v>
      </c>
      <c r="C46" s="353"/>
      <c r="D46" s="353"/>
      <c r="E46" s="423"/>
    </row>
    <row r="47" spans="1:5" s="1" customFormat="1" ht="12" customHeight="1">
      <c r="A47" s="348" t="s">
        <v>342</v>
      </c>
      <c r="B47" s="349" t="s">
        <v>343</v>
      </c>
      <c r="C47" s="353"/>
      <c r="D47" s="353"/>
      <c r="E47" s="423"/>
    </row>
    <row r="48" spans="1:5" s="1" customFormat="1" ht="12" customHeight="1" thickBot="1">
      <c r="A48" s="358" t="s">
        <v>344</v>
      </c>
      <c r="B48" s="359" t="s">
        <v>345</v>
      </c>
      <c r="C48" s="373"/>
      <c r="D48" s="373"/>
      <c r="E48" s="422"/>
    </row>
    <row r="49" spans="1:5" s="1" customFormat="1" ht="12" customHeight="1" thickBot="1">
      <c r="A49" s="364" t="s">
        <v>81</v>
      </c>
      <c r="B49" s="375" t="s">
        <v>397</v>
      </c>
      <c r="C49" s="366">
        <f>SUM(C50:C54)</f>
        <v>0</v>
      </c>
      <c r="D49" s="366">
        <f>SUM(D50:D54)</f>
        <v>0</v>
      </c>
      <c r="E49" s="417">
        <f>SUM(E50:E54)</f>
        <v>0</v>
      </c>
    </row>
    <row r="50" spans="1:5" s="1" customFormat="1" ht="12" customHeight="1">
      <c r="A50" s="361" t="s">
        <v>347</v>
      </c>
      <c r="B50" s="362" t="s">
        <v>348</v>
      </c>
      <c r="C50" s="388"/>
      <c r="D50" s="388"/>
      <c r="E50" s="429"/>
    </row>
    <row r="51" spans="1:5" s="1" customFormat="1" ht="12" customHeight="1">
      <c r="A51" s="348" t="s">
        <v>349</v>
      </c>
      <c r="B51" s="349" t="s">
        <v>350</v>
      </c>
      <c r="C51" s="353"/>
      <c r="D51" s="353"/>
      <c r="E51" s="423"/>
    </row>
    <row r="52" spans="1:5" s="1" customFormat="1" ht="12" customHeight="1">
      <c r="A52" s="348" t="s">
        <v>351</v>
      </c>
      <c r="B52" s="349" t="s">
        <v>352</v>
      </c>
      <c r="C52" s="353"/>
      <c r="D52" s="353"/>
      <c r="E52" s="423"/>
    </row>
    <row r="53" spans="1:5" s="1" customFormat="1" ht="12" customHeight="1">
      <c r="A53" s="348" t="s">
        <v>353</v>
      </c>
      <c r="B53" s="349" t="s">
        <v>354</v>
      </c>
      <c r="C53" s="353"/>
      <c r="D53" s="353"/>
      <c r="E53" s="423"/>
    </row>
    <row r="54" spans="1:5" s="1" customFormat="1" ht="13.5" thickBot="1">
      <c r="A54" s="358" t="s">
        <v>355</v>
      </c>
      <c r="B54" s="359" t="s">
        <v>356</v>
      </c>
      <c r="C54" s="389"/>
      <c r="D54" s="389"/>
      <c r="E54" s="430"/>
    </row>
    <row r="55" spans="1:5" s="1" customFormat="1" ht="12" customHeight="1" thickBot="1">
      <c r="A55" s="364" t="s">
        <v>82</v>
      </c>
      <c r="B55" s="375" t="s">
        <v>403</v>
      </c>
      <c r="C55" s="391">
        <f>SUM(C56:C58)</f>
        <v>0</v>
      </c>
      <c r="D55" s="391">
        <f>SUM(D56:D58)</f>
        <v>0</v>
      </c>
      <c r="E55" s="431">
        <f>SUM(E56:E58)</f>
        <v>0</v>
      </c>
    </row>
    <row r="56" spans="1:5" s="1" customFormat="1" ht="12" customHeight="1">
      <c r="A56" s="361" t="s">
        <v>357</v>
      </c>
      <c r="B56" s="362" t="s">
        <v>398</v>
      </c>
      <c r="C56" s="390"/>
      <c r="D56" s="390"/>
      <c r="E56" s="432"/>
    </row>
    <row r="57" spans="1:5" s="1" customFormat="1" ht="12" customHeight="1">
      <c r="A57" s="348" t="s">
        <v>400</v>
      </c>
      <c r="B57" s="349" t="s">
        <v>399</v>
      </c>
      <c r="C57" s="354"/>
      <c r="D57" s="354"/>
      <c r="E57" s="425"/>
    </row>
    <row r="58" spans="1:5" s="1" customFormat="1" ht="12" customHeight="1" thickBot="1">
      <c r="A58" s="348" t="s">
        <v>589</v>
      </c>
      <c r="B58" s="349" t="s">
        <v>358</v>
      </c>
      <c r="C58" s="353"/>
      <c r="D58" s="353"/>
      <c r="E58" s="423"/>
    </row>
    <row r="59" spans="1:5" s="1" customFormat="1" ht="12" customHeight="1" thickBot="1">
      <c r="A59" s="364" t="s">
        <v>83</v>
      </c>
      <c r="B59" s="365" t="s">
        <v>409</v>
      </c>
      <c r="C59" s="387">
        <f>SUM(C60:C62)</f>
        <v>0</v>
      </c>
      <c r="D59" s="387">
        <f>SUM(D60:D62)</f>
        <v>0</v>
      </c>
      <c r="E59" s="427">
        <f>SUM(E60:E62)</f>
        <v>0</v>
      </c>
    </row>
    <row r="60" spans="1:5" s="1" customFormat="1" ht="12" customHeight="1">
      <c r="A60" s="361" t="s">
        <v>359</v>
      </c>
      <c r="B60" s="362" t="s">
        <v>404</v>
      </c>
      <c r="C60" s="386"/>
      <c r="D60" s="386"/>
      <c r="E60" s="428"/>
    </row>
    <row r="61" spans="1:5" s="1" customFormat="1" ht="12" customHeight="1">
      <c r="A61" s="348" t="s">
        <v>406</v>
      </c>
      <c r="B61" s="349" t="s">
        <v>405</v>
      </c>
      <c r="C61" s="353"/>
      <c r="D61" s="353"/>
      <c r="E61" s="423"/>
    </row>
    <row r="62" spans="1:5" s="1" customFormat="1" ht="12" customHeight="1" thickBot="1">
      <c r="A62" s="348" t="s">
        <v>555</v>
      </c>
      <c r="B62" s="349" t="s">
        <v>360</v>
      </c>
      <c r="C62" s="354"/>
      <c r="D62" s="354"/>
      <c r="E62" s="425"/>
    </row>
    <row r="63" spans="1:5" s="1" customFormat="1" ht="12" customHeight="1" thickBot="1">
      <c r="A63" s="364" t="s">
        <v>103</v>
      </c>
      <c r="B63" s="375" t="s">
        <v>410</v>
      </c>
      <c r="C63" s="472">
        <f>SUM(C6+C13+C20+C27+C38+C49+C55+C59)</f>
        <v>307400</v>
      </c>
      <c r="D63" s="472">
        <f>SUM(D6+D13+D20+D27+D38+D49+D55+D59)</f>
        <v>307400</v>
      </c>
      <c r="E63" s="486">
        <f>SUM(E6+E13+E20+E27+E38+E49+E55+E59)</f>
        <v>95160</v>
      </c>
    </row>
    <row r="64" spans="1:5" s="1" customFormat="1" ht="12" customHeight="1">
      <c r="A64" s="401" t="s">
        <v>412</v>
      </c>
      <c r="B64" s="400" t="s">
        <v>361</v>
      </c>
      <c r="C64" s="386">
        <f>SUM(C65:C67)</f>
        <v>0</v>
      </c>
      <c r="D64" s="386">
        <f>SUM(D65:D67)</f>
        <v>0</v>
      </c>
      <c r="E64" s="428">
        <f>SUM(E65:E67)</f>
        <v>0</v>
      </c>
    </row>
    <row r="65" spans="1:5" s="1" customFormat="1" ht="12" customHeight="1">
      <c r="A65" s="348" t="s">
        <v>362</v>
      </c>
      <c r="B65" s="349" t="s">
        <v>363</v>
      </c>
      <c r="C65" s="353"/>
      <c r="D65" s="353"/>
      <c r="E65" s="423"/>
    </row>
    <row r="66" spans="1:5" s="1" customFormat="1" ht="12" customHeight="1">
      <c r="A66" s="348" t="s">
        <v>364</v>
      </c>
      <c r="B66" s="349" t="s">
        <v>365</v>
      </c>
      <c r="C66" s="353"/>
      <c r="D66" s="353"/>
      <c r="E66" s="423"/>
    </row>
    <row r="67" spans="1:5" s="1" customFormat="1" ht="12" customHeight="1">
      <c r="A67" s="348" t="s">
        <v>366</v>
      </c>
      <c r="B67" s="356" t="s">
        <v>367</v>
      </c>
      <c r="C67" s="355">
        <f>+C55+C56</f>
        <v>0</v>
      </c>
      <c r="D67" s="355">
        <f>+D55+D56</f>
        <v>0</v>
      </c>
      <c r="E67" s="434"/>
    </row>
    <row r="68" spans="1:5" s="1" customFormat="1" ht="12" customHeight="1">
      <c r="A68" s="401" t="s">
        <v>413</v>
      </c>
      <c r="B68" s="352" t="s">
        <v>368</v>
      </c>
      <c r="C68" s="357"/>
      <c r="D68" s="357"/>
      <c r="E68" s="435"/>
    </row>
    <row r="69" spans="1:5" s="1" customFormat="1" ht="12" customHeight="1">
      <c r="A69" s="401" t="s">
        <v>414</v>
      </c>
      <c r="B69" s="352" t="s">
        <v>369</v>
      </c>
      <c r="C69" s="357">
        <f>SUM(C70:C71)</f>
        <v>0</v>
      </c>
      <c r="D69" s="357">
        <f>SUM(D70:D71)</f>
        <v>0</v>
      </c>
      <c r="E69" s="435">
        <f>SUM(E70:E71)</f>
        <v>0</v>
      </c>
    </row>
    <row r="70" spans="1:5" s="1" customFormat="1" ht="12" customHeight="1">
      <c r="A70" s="348" t="s">
        <v>370</v>
      </c>
      <c r="B70" s="349" t="s">
        <v>371</v>
      </c>
      <c r="C70" s="357"/>
      <c r="D70" s="357"/>
      <c r="E70" s="435"/>
    </row>
    <row r="71" spans="1:5" s="1" customFormat="1" ht="12" customHeight="1" thickBot="1">
      <c r="A71" s="358" t="s">
        <v>372</v>
      </c>
      <c r="B71" s="359" t="s">
        <v>373</v>
      </c>
      <c r="C71" s="402"/>
      <c r="D71" s="402"/>
      <c r="E71" s="436"/>
    </row>
    <row r="72" spans="1:5" s="1" customFormat="1" ht="12" customHeight="1" thickBot="1">
      <c r="A72" s="404" t="s">
        <v>415</v>
      </c>
      <c r="B72" s="492" t="s">
        <v>416</v>
      </c>
      <c r="C72" s="171">
        <f>SUM(C64+C68+C69)</f>
        <v>0</v>
      </c>
      <c r="D72" s="171">
        <f>SUM(D64+D68+D69)</f>
        <v>0</v>
      </c>
      <c r="E72" s="490">
        <f>SUM(E64+E68+E69)</f>
        <v>0</v>
      </c>
    </row>
    <row r="73" spans="1:5" s="1" customFormat="1" ht="12" customHeight="1" thickBot="1">
      <c r="A73" s="404" t="s">
        <v>432</v>
      </c>
      <c r="B73" s="492" t="s">
        <v>417</v>
      </c>
      <c r="C73" s="171"/>
      <c r="D73" s="171"/>
      <c r="E73" s="490"/>
    </row>
    <row r="74" spans="1:5" s="1" customFormat="1" ht="12" customHeight="1" thickBot="1">
      <c r="A74" s="404" t="s">
        <v>433</v>
      </c>
      <c r="B74" s="492" t="s">
        <v>418</v>
      </c>
      <c r="C74" s="171"/>
      <c r="D74" s="171"/>
      <c r="E74" s="490"/>
    </row>
    <row r="75" spans="1:5" s="1" customFormat="1" ht="12" customHeight="1" thickBot="1">
      <c r="A75" s="404" t="s">
        <v>84</v>
      </c>
      <c r="B75" s="510" t="s">
        <v>411</v>
      </c>
      <c r="C75" s="171">
        <f>SUM(C72:C74)</f>
        <v>0</v>
      </c>
      <c r="D75" s="171">
        <f>SUM(D72:D74)</f>
        <v>0</v>
      </c>
      <c r="E75" s="490">
        <f>SUM(E72:E74)</f>
        <v>0</v>
      </c>
    </row>
    <row r="76" spans="1:5" s="1" customFormat="1" ht="26.25" customHeight="1" thickBot="1">
      <c r="A76" s="404" t="s">
        <v>85</v>
      </c>
      <c r="B76" s="412" t="s">
        <v>434</v>
      </c>
      <c r="C76" s="475">
        <f>SUM(C63+C75)</f>
        <v>307400</v>
      </c>
      <c r="D76" s="475">
        <f>SUM(D63+D75)</f>
        <v>307400</v>
      </c>
      <c r="E76" s="476">
        <f>SUM(E63+E75)</f>
        <v>95160</v>
      </c>
    </row>
    <row r="77" spans="1:5" ht="16.5" customHeight="1">
      <c r="A77" s="284" t="s">
        <v>89</v>
      </c>
      <c r="B77" s="284"/>
      <c r="C77" s="284"/>
      <c r="D77" s="284"/>
      <c r="E77" s="284"/>
    </row>
    <row r="78" spans="1:5" s="93" customFormat="1" ht="16.5" customHeight="1" thickBot="1">
      <c r="A78" s="153" t="s">
        <v>90</v>
      </c>
      <c r="B78" s="284"/>
      <c r="C78" s="54"/>
      <c r="D78" s="54"/>
      <c r="E78" s="54" t="s">
        <v>582</v>
      </c>
    </row>
    <row r="79" spans="1:5" s="93" customFormat="1" ht="16.5" customHeight="1">
      <c r="A79" s="285" t="s">
        <v>71</v>
      </c>
      <c r="B79" s="287" t="s">
        <v>91</v>
      </c>
      <c r="C79" s="289" t="s">
        <v>657</v>
      </c>
      <c r="D79" s="289"/>
      <c r="E79" s="290"/>
    </row>
    <row r="80" spans="1:5" ht="38.1" customHeight="1" thickBot="1">
      <c r="A80" s="286"/>
      <c r="B80" s="288"/>
      <c r="C80" s="155" t="s">
        <v>73</v>
      </c>
      <c r="D80" s="155" t="s">
        <v>74</v>
      </c>
      <c r="E80" s="156" t="s">
        <v>75</v>
      </c>
    </row>
    <row r="81" spans="1:5" s="23" customFormat="1" ht="12" customHeight="1" thickBot="1">
      <c r="A81" s="19">
        <v>1</v>
      </c>
      <c r="B81" s="20">
        <v>2</v>
      </c>
      <c r="C81" s="20">
        <v>3</v>
      </c>
      <c r="D81" s="20">
        <v>4</v>
      </c>
      <c r="E81" s="21">
        <v>5</v>
      </c>
    </row>
    <row r="82" spans="1:5" ht="12" customHeight="1" thickBot="1">
      <c r="A82" s="14" t="s">
        <v>76</v>
      </c>
      <c r="B82" s="18" t="s">
        <v>290</v>
      </c>
      <c r="C82" s="164">
        <f>+C83+C84+C85+C86+C87</f>
        <v>684960</v>
      </c>
      <c r="D82" s="164">
        <f>+D83+D84+D85+D86+D87</f>
        <v>684960</v>
      </c>
      <c r="E82" s="82">
        <f>+E83+E84+E85+E86+E87</f>
        <v>316086</v>
      </c>
    </row>
    <row r="83" spans="1:5" ht="12" customHeight="1">
      <c r="A83" s="11" t="s">
        <v>242</v>
      </c>
      <c r="B83" s="6" t="s">
        <v>92</v>
      </c>
      <c r="C83" s="167"/>
      <c r="D83" s="167"/>
      <c r="E83" s="84"/>
    </row>
    <row r="84" spans="1:5" ht="12" customHeight="1">
      <c r="A84" s="9" t="s">
        <v>243</v>
      </c>
      <c r="B84" s="5" t="s">
        <v>93</v>
      </c>
      <c r="C84" s="166"/>
      <c r="D84" s="166"/>
      <c r="E84" s="85"/>
    </row>
    <row r="85" spans="1:5" ht="12" customHeight="1">
      <c r="A85" s="9" t="s">
        <v>244</v>
      </c>
      <c r="B85" s="5" t="s">
        <v>94</v>
      </c>
      <c r="C85" s="353">
        <v>307400</v>
      </c>
      <c r="D85" s="353">
        <v>307400</v>
      </c>
      <c r="E85" s="423">
        <v>93571</v>
      </c>
    </row>
    <row r="86" spans="1:5" ht="12" customHeight="1">
      <c r="A86" s="9" t="s">
        <v>245</v>
      </c>
      <c r="B86" s="7" t="s">
        <v>95</v>
      </c>
      <c r="C86" s="169"/>
      <c r="D86" s="169"/>
      <c r="E86" s="87"/>
    </row>
    <row r="87" spans="1:5" ht="12" customHeight="1">
      <c r="A87" s="9" t="s">
        <v>246</v>
      </c>
      <c r="B87" s="12" t="s">
        <v>96</v>
      </c>
      <c r="C87" s="169">
        <f>SUM(C88:C98)</f>
        <v>377560</v>
      </c>
      <c r="D87" s="169">
        <f>SUM(D88:D98)</f>
        <v>377560</v>
      </c>
      <c r="E87" s="87">
        <f>SUM(E88:E98)</f>
        <v>222515</v>
      </c>
    </row>
    <row r="88" spans="1:5" s="327" customFormat="1" ht="12" customHeight="1">
      <c r="A88" s="325" t="s">
        <v>254</v>
      </c>
      <c r="B88" s="328" t="s">
        <v>248</v>
      </c>
      <c r="C88" s="317"/>
      <c r="D88" s="317"/>
      <c r="E88" s="318"/>
    </row>
    <row r="89" spans="1:5" s="327" customFormat="1" ht="12" customHeight="1">
      <c r="A89" s="325" t="s">
        <v>255</v>
      </c>
      <c r="B89" s="328" t="s">
        <v>249</v>
      </c>
      <c r="C89" s="317"/>
      <c r="D89" s="317"/>
      <c r="E89" s="318"/>
    </row>
    <row r="90" spans="1:5" s="327" customFormat="1" ht="12" customHeight="1">
      <c r="A90" s="325" t="s">
        <v>256</v>
      </c>
      <c r="B90" s="326" t="s">
        <v>250</v>
      </c>
      <c r="C90" s="317"/>
      <c r="D90" s="317"/>
      <c r="E90" s="318"/>
    </row>
    <row r="91" spans="1:5" s="327" customFormat="1" ht="12" customHeight="1">
      <c r="A91" s="329" t="s">
        <v>257</v>
      </c>
      <c r="B91" s="330" t="s">
        <v>251</v>
      </c>
      <c r="C91" s="317"/>
      <c r="D91" s="317"/>
      <c r="E91" s="318"/>
    </row>
    <row r="92" spans="1:5" s="327" customFormat="1" ht="12" customHeight="1">
      <c r="A92" s="325" t="s">
        <v>258</v>
      </c>
      <c r="B92" s="330" t="s">
        <v>252</v>
      </c>
      <c r="C92" s="317"/>
      <c r="D92" s="317"/>
      <c r="E92" s="318"/>
    </row>
    <row r="93" spans="1:5" s="327" customFormat="1" ht="12" customHeight="1">
      <c r="A93" s="331" t="s">
        <v>259</v>
      </c>
      <c r="B93" s="328" t="s">
        <v>265</v>
      </c>
      <c r="C93" s="317"/>
      <c r="D93" s="317"/>
      <c r="E93" s="318"/>
    </row>
    <row r="94" spans="1:5" s="327" customFormat="1" ht="12" customHeight="1">
      <c r="A94" s="331" t="s">
        <v>260</v>
      </c>
      <c r="B94" s="326" t="s">
        <v>266</v>
      </c>
      <c r="C94" s="317"/>
      <c r="D94" s="317"/>
      <c r="E94" s="318"/>
    </row>
    <row r="95" spans="1:5" s="327" customFormat="1" ht="12" customHeight="1">
      <c r="A95" s="331" t="s">
        <v>261</v>
      </c>
      <c r="B95" s="330" t="s">
        <v>267</v>
      </c>
      <c r="C95" s="317"/>
      <c r="D95" s="317"/>
      <c r="E95" s="318"/>
    </row>
    <row r="96" spans="1:5" s="327" customFormat="1" ht="12" customHeight="1">
      <c r="A96" s="331" t="s">
        <v>262</v>
      </c>
      <c r="B96" s="330" t="s">
        <v>268</v>
      </c>
      <c r="C96" s="317"/>
      <c r="D96" s="317"/>
      <c r="E96" s="318"/>
    </row>
    <row r="97" spans="1:5" s="327" customFormat="1" ht="12" customHeight="1">
      <c r="A97" s="331" t="s">
        <v>264</v>
      </c>
      <c r="B97" s="330" t="s">
        <v>269</v>
      </c>
      <c r="C97" s="317">
        <v>377560</v>
      </c>
      <c r="D97" s="317">
        <v>377560</v>
      </c>
      <c r="E97" s="318">
        <v>222515</v>
      </c>
    </row>
    <row r="98" spans="1:5" s="327" customFormat="1" ht="12" customHeight="1" thickBot="1">
      <c r="A98" s="332" t="s">
        <v>557</v>
      </c>
      <c r="B98" s="333" t="s">
        <v>270</v>
      </c>
      <c r="C98" s="319"/>
      <c r="D98" s="319"/>
      <c r="E98" s="320"/>
    </row>
    <row r="99" spans="1:5" ht="12" customHeight="1" thickBot="1">
      <c r="A99" s="13" t="s">
        <v>77</v>
      </c>
      <c r="B99" s="17" t="s">
        <v>291</v>
      </c>
      <c r="C99" s="165">
        <f>+C100+C101+C102</f>
        <v>0</v>
      </c>
      <c r="D99" s="165">
        <f>+D100+D101+D102</f>
        <v>0</v>
      </c>
      <c r="E99" s="83">
        <f>+E100+E101+E102</f>
        <v>0</v>
      </c>
    </row>
    <row r="100" spans="1:5" ht="12" customHeight="1">
      <c r="A100" s="10" t="s">
        <v>271</v>
      </c>
      <c r="B100" s="5" t="s">
        <v>97</v>
      </c>
      <c r="C100" s="168"/>
      <c r="D100" s="168"/>
      <c r="E100" s="86"/>
    </row>
    <row r="101" spans="1:5" ht="12" customHeight="1">
      <c r="A101" s="10" t="s">
        <v>272</v>
      </c>
      <c r="B101" s="8" t="s">
        <v>98</v>
      </c>
      <c r="C101" s="166"/>
      <c r="D101" s="166"/>
      <c r="E101" s="85"/>
    </row>
    <row r="102" spans="1:5" ht="12" customHeight="1">
      <c r="A102" s="10" t="s">
        <v>273</v>
      </c>
      <c r="B102" s="324" t="s">
        <v>274</v>
      </c>
      <c r="C102" s="166">
        <f>SUM(C103:C110)</f>
        <v>0</v>
      </c>
      <c r="D102" s="166">
        <f>SUM(D103:D110)</f>
        <v>0</v>
      </c>
      <c r="E102" s="85">
        <f>SUM(E103:E110)</f>
        <v>0</v>
      </c>
    </row>
    <row r="103" spans="1:5" s="327" customFormat="1" ht="12" customHeight="1">
      <c r="A103" s="334" t="s">
        <v>275</v>
      </c>
      <c r="B103" s="73" t="s">
        <v>289</v>
      </c>
      <c r="C103" s="315"/>
      <c r="D103" s="315"/>
      <c r="E103" s="316"/>
    </row>
    <row r="104" spans="1:5" s="327" customFormat="1" ht="12" customHeight="1">
      <c r="A104" s="334" t="s">
        <v>276</v>
      </c>
      <c r="B104" s="335" t="s">
        <v>283</v>
      </c>
      <c r="C104" s="315"/>
      <c r="D104" s="315"/>
      <c r="E104" s="316"/>
    </row>
    <row r="105" spans="1:5" s="327" customFormat="1">
      <c r="A105" s="334" t="s">
        <v>277</v>
      </c>
      <c r="B105" s="336" t="s">
        <v>284</v>
      </c>
      <c r="C105" s="315"/>
      <c r="D105" s="315"/>
      <c r="E105" s="316"/>
    </row>
    <row r="106" spans="1:5" s="327" customFormat="1" ht="12" customHeight="1">
      <c r="A106" s="334" t="s">
        <v>278</v>
      </c>
      <c r="B106" s="336" t="s">
        <v>285</v>
      </c>
      <c r="C106" s="337"/>
      <c r="D106" s="337"/>
      <c r="E106" s="338"/>
    </row>
    <row r="107" spans="1:5" s="327" customFormat="1" ht="12" customHeight="1">
      <c r="A107" s="334" t="s">
        <v>279</v>
      </c>
      <c r="B107" s="336" t="s">
        <v>286</v>
      </c>
      <c r="C107" s="337"/>
      <c r="D107" s="337"/>
      <c r="E107" s="338"/>
    </row>
    <row r="108" spans="1:5" s="327" customFormat="1" ht="15" customHeight="1">
      <c r="A108" s="334" t="s">
        <v>280</v>
      </c>
      <c r="B108" s="336" t="s">
        <v>287</v>
      </c>
      <c r="C108" s="337"/>
      <c r="D108" s="337"/>
      <c r="E108" s="338"/>
    </row>
    <row r="109" spans="1:5" s="327" customFormat="1" ht="12.75" customHeight="1">
      <c r="A109" s="339" t="s">
        <v>281</v>
      </c>
      <c r="B109" s="336" t="s">
        <v>100</v>
      </c>
      <c r="C109" s="340"/>
      <c r="D109" s="340"/>
      <c r="E109" s="341"/>
    </row>
    <row r="110" spans="1:5" s="327" customFormat="1" ht="14.25" customHeight="1" thickBot="1">
      <c r="A110" s="342" t="s">
        <v>282</v>
      </c>
      <c r="B110" s="343" t="s">
        <v>288</v>
      </c>
      <c r="C110" s="340"/>
      <c r="D110" s="340"/>
      <c r="E110" s="341"/>
    </row>
    <row r="111" spans="1:5" ht="12" customHeight="1" thickBot="1">
      <c r="A111" s="13" t="s">
        <v>78</v>
      </c>
      <c r="B111" s="344" t="s">
        <v>292</v>
      </c>
      <c r="C111" s="164">
        <f>+C82+C99</f>
        <v>684960</v>
      </c>
      <c r="D111" s="164">
        <f>+D82+D99</f>
        <v>684960</v>
      </c>
      <c r="E111" s="82">
        <f>+E82+E99</f>
        <v>316086</v>
      </c>
    </row>
    <row r="112" spans="1:5" ht="12" customHeight="1" thickBot="1">
      <c r="A112" s="76" t="s">
        <v>419</v>
      </c>
      <c r="B112" s="410" t="s">
        <v>420</v>
      </c>
      <c r="C112" s="165">
        <f>SUM(C113:C115)</f>
        <v>4232537</v>
      </c>
      <c r="D112" s="165">
        <f>SUM(D113:D115)</f>
        <v>4232537</v>
      </c>
      <c r="E112" s="83"/>
    </row>
    <row r="113" spans="1:5" ht="12" customHeight="1">
      <c r="A113" s="77" t="s">
        <v>421</v>
      </c>
      <c r="B113" s="78" t="s">
        <v>424</v>
      </c>
      <c r="C113" s="166"/>
      <c r="D113" s="166"/>
      <c r="E113" s="85"/>
    </row>
    <row r="114" spans="1:5" ht="12" customHeight="1">
      <c r="A114" s="75" t="s">
        <v>422</v>
      </c>
      <c r="B114" s="72" t="s">
        <v>425</v>
      </c>
      <c r="C114" s="166"/>
      <c r="D114" s="166"/>
      <c r="E114" s="85"/>
    </row>
    <row r="115" spans="1:5" ht="12" customHeight="1" thickBot="1">
      <c r="A115" s="79" t="s">
        <v>423</v>
      </c>
      <c r="B115" s="80" t="s">
        <v>426</v>
      </c>
      <c r="C115" s="169">
        <v>4232537</v>
      </c>
      <c r="D115" s="169">
        <v>4232537</v>
      </c>
      <c r="E115" s="87"/>
    </row>
    <row r="116" spans="1:5" ht="12" customHeight="1" thickBot="1">
      <c r="A116" s="76" t="s">
        <v>427</v>
      </c>
      <c r="B116" s="410" t="s">
        <v>428</v>
      </c>
      <c r="C116" s="172"/>
      <c r="D116" s="172"/>
      <c r="E116" s="173"/>
    </row>
    <row r="117" spans="1:5" ht="12" customHeight="1" thickBot="1">
      <c r="A117" s="411" t="s">
        <v>556</v>
      </c>
      <c r="B117" s="410" t="s">
        <v>558</v>
      </c>
      <c r="C117" s="172"/>
      <c r="D117" s="172"/>
      <c r="E117" s="173"/>
    </row>
    <row r="118" spans="1:5" ht="12" customHeight="1" thickBot="1">
      <c r="A118" s="411" t="s">
        <v>437</v>
      </c>
      <c r="B118" s="410" t="s">
        <v>429</v>
      </c>
      <c r="C118" s="172"/>
      <c r="D118" s="172"/>
      <c r="E118" s="173"/>
    </row>
    <row r="119" spans="1:5" ht="12" customHeight="1" thickBot="1">
      <c r="A119" s="411" t="s">
        <v>438</v>
      </c>
      <c r="B119" s="410" t="s">
        <v>430</v>
      </c>
      <c r="C119" s="172"/>
      <c r="D119" s="172"/>
      <c r="E119" s="173"/>
    </row>
    <row r="120" spans="1:5" ht="12" customHeight="1" thickBot="1">
      <c r="A120" s="74" t="s">
        <v>101</v>
      </c>
      <c r="B120" s="144" t="s">
        <v>431</v>
      </c>
      <c r="C120" s="174">
        <v>4232537</v>
      </c>
      <c r="D120" s="174">
        <f>SUM(C120)</f>
        <v>4232537</v>
      </c>
      <c r="E120" s="89"/>
    </row>
    <row r="121" spans="1:5" s="1" customFormat="1" ht="28.5" customHeight="1" thickBot="1">
      <c r="A121" s="81" t="s">
        <v>80</v>
      </c>
      <c r="B121" s="145" t="s">
        <v>439</v>
      </c>
      <c r="C121" s="477">
        <f>SUM(C111+C120)</f>
        <v>4917497</v>
      </c>
      <c r="D121" s="477">
        <f>SUM(D111+D120)</f>
        <v>4917497</v>
      </c>
      <c r="E121" s="478">
        <f>SUM(E112+E82)</f>
        <v>316086</v>
      </c>
    </row>
    <row r="122" spans="1:5" ht="17.25" customHeight="1">
      <c r="A122" s="146"/>
      <c r="B122" s="146"/>
      <c r="C122" s="147"/>
      <c r="D122" s="147"/>
      <c r="E122" s="147"/>
    </row>
    <row r="123" spans="1:5" ht="7.5" customHeight="1">
      <c r="A123" s="146"/>
      <c r="B123" s="146"/>
      <c r="C123" s="147"/>
      <c r="D123" s="147"/>
      <c r="E123" s="147"/>
    </row>
    <row r="125" spans="1:5" ht="12.75" customHeight="1"/>
    <row r="126" spans="1:5" ht="13.5" customHeight="1"/>
    <row r="127" spans="1:5" ht="13.5" customHeight="1"/>
    <row r="128" spans="1:5" ht="13.5" customHeight="1"/>
    <row r="129" ht="7.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</sheetData>
  <mergeCells count="3">
    <mergeCell ref="A3:A4"/>
    <mergeCell ref="B3:B4"/>
    <mergeCell ref="C3:E3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8" fitToWidth="3" fitToHeight="2" orientation="portrait" r:id="rId1"/>
  <headerFooter alignWithMargins="0">
    <oddHeader>&amp;C&amp;"Times New Roman CE,Félkövér"&amp;12
Kokad Községi Önkormányzat
2020. ÉVI ZÁRSZÁMADÁS
ÖNKÉNT VÁLLALT FELADATAINAK MÉRLEGE&amp;10
&amp;R&amp;"Times New Roman CE,Félkövér dőlt"&amp;11 1.3. melléklet a 3/2021. (IV.30.) önkormányzati rendelethez</oddHeader>
  </headerFooter>
  <rowBreaks count="1" manualBreakCount="1">
    <brk id="76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50"/>
  </sheetPr>
  <dimension ref="A1:AF36"/>
  <sheetViews>
    <sheetView topLeftCell="A4" workbookViewId="0">
      <selection sqref="A1:E1"/>
    </sheetView>
  </sheetViews>
  <sheetFormatPr defaultColWidth="10.6640625" defaultRowHeight="12.75"/>
  <cols>
    <col min="1" max="1" width="8.5" style="1272" customWidth="1"/>
    <col min="2" max="2" width="10" style="1272" customWidth="1"/>
    <col min="3" max="3" width="16.5" style="1273" customWidth="1"/>
    <col min="4" max="4" width="15.5" style="1273" customWidth="1"/>
    <col min="5" max="5" width="12.6640625" style="1271" customWidth="1"/>
    <col min="6" max="6" width="5.5" style="1273" hidden="1" customWidth="1"/>
    <col min="7" max="7" width="11" style="1273" hidden="1" customWidth="1"/>
    <col min="8" max="8" width="13" style="1273" hidden="1" customWidth="1"/>
    <col min="9" max="9" width="10.6640625" style="1270" hidden="1" customWidth="1"/>
    <col min="10" max="10" width="13" style="1270" hidden="1" customWidth="1"/>
    <col min="11" max="11" width="10.6640625" style="1270"/>
    <col min="12" max="12" width="5.6640625" style="1270" customWidth="1"/>
    <col min="13" max="14" width="10.6640625" style="1270" hidden="1" customWidth="1"/>
    <col min="15" max="16" width="10.6640625" style="1270"/>
    <col min="17" max="17" width="2.33203125" style="1270" customWidth="1"/>
    <col min="18" max="20" width="10.6640625" style="1270" hidden="1" customWidth="1"/>
    <col min="21" max="21" width="10.6640625" style="1270"/>
    <col min="22" max="22" width="9.83203125" style="1270" customWidth="1"/>
    <col min="23" max="26" width="10.6640625" style="1270" hidden="1" customWidth="1"/>
    <col min="27" max="27" width="10.6640625" style="1270"/>
    <col min="28" max="28" width="0.1640625" style="1270" customWidth="1"/>
    <col min="29" max="32" width="10.6640625" style="1270" hidden="1" customWidth="1"/>
    <col min="33" max="16384" width="10.6640625" style="1270"/>
  </cols>
  <sheetData>
    <row r="1" spans="1:32" ht="62.25" customHeight="1">
      <c r="A1" s="1375" t="s">
        <v>848</v>
      </c>
      <c r="B1" s="1375"/>
      <c r="C1" s="1375"/>
      <c r="D1" s="1375"/>
      <c r="E1" s="1375"/>
      <c r="F1" s="1311"/>
    </row>
    <row r="2" spans="1:32" ht="15.75">
      <c r="A2" s="1311"/>
      <c r="B2" s="1311"/>
      <c r="C2" s="1312"/>
      <c r="D2" s="1312"/>
      <c r="E2" s="1291" t="s">
        <v>582</v>
      </c>
      <c r="F2" s="1311"/>
    </row>
    <row r="3" spans="1:32">
      <c r="A3" s="1291"/>
      <c r="B3" s="1291"/>
      <c r="C3" s="1291"/>
      <c r="D3" s="1376"/>
      <c r="E3" s="1376"/>
      <c r="F3" s="1291"/>
    </row>
    <row r="4" spans="1:32">
      <c r="A4" s="1380" t="s">
        <v>561</v>
      </c>
      <c r="B4" s="1381"/>
      <c r="C4" s="1381"/>
      <c r="D4" s="1381"/>
      <c r="E4" s="1382"/>
      <c r="F4" s="1313" t="s">
        <v>849</v>
      </c>
      <c r="K4" s="1383" t="s">
        <v>968</v>
      </c>
      <c r="L4" s="1383"/>
      <c r="M4" s="1383"/>
      <c r="N4" s="1383"/>
      <c r="O4" s="1383" t="s">
        <v>969</v>
      </c>
      <c r="P4" s="1383"/>
      <c r="Q4" s="1383"/>
      <c r="R4" s="1383"/>
      <c r="S4" s="1383"/>
      <c r="T4" s="1383"/>
      <c r="U4" s="1383" t="s">
        <v>970</v>
      </c>
      <c r="V4" s="1383"/>
      <c r="W4" s="1383"/>
      <c r="X4" s="1383"/>
      <c r="Y4" s="1383"/>
      <c r="Z4" s="1383"/>
      <c r="AA4" s="1270" t="s">
        <v>971</v>
      </c>
    </row>
    <row r="5" spans="1:32" ht="13.5" thickBot="1">
      <c r="A5" s="1377" t="s">
        <v>850</v>
      </c>
      <c r="B5" s="1377"/>
      <c r="C5" s="1377"/>
      <c r="D5" s="1377"/>
      <c r="E5" s="1377"/>
      <c r="F5" s="1377"/>
      <c r="G5" s="1377"/>
      <c r="H5" s="1377"/>
      <c r="I5" s="1377"/>
      <c r="J5" s="1377"/>
      <c r="K5" s="1378" t="s">
        <v>851</v>
      </c>
      <c r="L5" s="1378"/>
      <c r="M5" s="1378"/>
      <c r="N5" s="1378"/>
      <c r="O5" s="1378" t="s">
        <v>852</v>
      </c>
      <c r="P5" s="1378"/>
      <c r="Q5" s="1378"/>
      <c r="R5" s="1378"/>
      <c r="S5" s="1378"/>
      <c r="T5" s="1378"/>
      <c r="U5" s="1378" t="s">
        <v>853</v>
      </c>
      <c r="V5" s="1378"/>
      <c r="W5" s="1378"/>
      <c r="X5" s="1378"/>
      <c r="Y5" s="1378"/>
      <c r="Z5" s="1378"/>
      <c r="AA5" s="1379" t="s">
        <v>854</v>
      </c>
      <c r="AB5" s="1379"/>
      <c r="AC5" s="1379"/>
      <c r="AD5" s="1379"/>
      <c r="AE5" s="1379"/>
      <c r="AF5" s="1379"/>
    </row>
    <row r="6" spans="1:32" ht="14.25" thickTop="1" thickBot="1">
      <c r="A6" s="1377" t="s">
        <v>855</v>
      </c>
      <c r="B6" s="1377"/>
      <c r="C6" s="1377"/>
      <c r="D6" s="1377"/>
      <c r="E6" s="1377"/>
      <c r="F6" s="1377"/>
      <c r="G6" s="1377"/>
      <c r="H6" s="1377"/>
      <c r="I6" s="1377"/>
      <c r="J6" s="1377"/>
      <c r="K6" s="1378" t="s">
        <v>856</v>
      </c>
      <c r="L6" s="1378"/>
      <c r="M6" s="1378"/>
      <c r="N6" s="1378"/>
      <c r="O6" s="1378" t="s">
        <v>857</v>
      </c>
      <c r="P6" s="1378"/>
      <c r="Q6" s="1378"/>
      <c r="R6" s="1378"/>
      <c r="S6" s="1378"/>
      <c r="T6" s="1378"/>
      <c r="U6" s="1378" t="s">
        <v>858</v>
      </c>
      <c r="V6" s="1378"/>
      <c r="W6" s="1378"/>
      <c r="X6" s="1378"/>
      <c r="Y6" s="1378"/>
      <c r="Z6" s="1378"/>
      <c r="AA6" s="1379" t="s">
        <v>859</v>
      </c>
      <c r="AB6" s="1379"/>
      <c r="AC6" s="1379"/>
      <c r="AD6" s="1379"/>
      <c r="AE6" s="1379"/>
      <c r="AF6" s="1379"/>
    </row>
    <row r="7" spans="1:32" ht="14.25" thickTop="1" thickBot="1">
      <c r="A7" s="1377" t="s">
        <v>865</v>
      </c>
      <c r="B7" s="1377"/>
      <c r="C7" s="1377"/>
      <c r="D7" s="1377"/>
      <c r="E7" s="1377"/>
      <c r="F7" s="1377"/>
      <c r="G7" s="1377"/>
      <c r="H7" s="1377"/>
      <c r="I7" s="1377"/>
      <c r="J7" s="1377"/>
      <c r="K7" s="1378" t="s">
        <v>866</v>
      </c>
      <c r="L7" s="1378"/>
      <c r="M7" s="1378"/>
      <c r="N7" s="1378"/>
      <c r="O7" s="1378" t="s">
        <v>857</v>
      </c>
      <c r="P7" s="1378"/>
      <c r="Q7" s="1378"/>
      <c r="R7" s="1378"/>
      <c r="S7" s="1378"/>
      <c r="T7" s="1378"/>
      <c r="U7" s="1378" t="s">
        <v>858</v>
      </c>
      <c r="V7" s="1378"/>
      <c r="W7" s="1378"/>
      <c r="X7" s="1378"/>
      <c r="Y7" s="1378"/>
      <c r="Z7" s="1378"/>
      <c r="AA7" s="1379" t="s">
        <v>859</v>
      </c>
      <c r="AB7" s="1379"/>
      <c r="AC7" s="1379"/>
      <c r="AD7" s="1379"/>
      <c r="AE7" s="1379"/>
      <c r="AF7" s="1379"/>
    </row>
    <row r="8" spans="1:32" ht="14.25" thickTop="1" thickBot="1">
      <c r="A8" s="1377" t="s">
        <v>863</v>
      </c>
      <c r="B8" s="1377"/>
      <c r="C8" s="1377"/>
      <c r="D8" s="1377"/>
      <c r="E8" s="1377"/>
      <c r="F8" s="1377"/>
      <c r="G8" s="1377"/>
      <c r="H8" s="1377"/>
      <c r="I8" s="1377"/>
      <c r="J8" s="1377"/>
      <c r="K8" s="1378" t="s">
        <v>867</v>
      </c>
      <c r="L8" s="1378"/>
      <c r="M8" s="1378"/>
      <c r="N8" s="1378"/>
      <c r="O8" s="1378" t="s">
        <v>857</v>
      </c>
      <c r="P8" s="1378"/>
      <c r="Q8" s="1378"/>
      <c r="R8" s="1378"/>
      <c r="S8" s="1378"/>
      <c r="T8" s="1378"/>
      <c r="U8" s="1378" t="s">
        <v>868</v>
      </c>
      <c r="V8" s="1378"/>
      <c r="W8" s="1378"/>
      <c r="X8" s="1378"/>
      <c r="Y8" s="1378"/>
      <c r="Z8" s="1378"/>
      <c r="AA8" s="1379" t="s">
        <v>869</v>
      </c>
      <c r="AB8" s="1379"/>
      <c r="AC8" s="1379"/>
      <c r="AD8" s="1379"/>
      <c r="AE8" s="1379"/>
      <c r="AF8" s="1379"/>
    </row>
    <row r="9" spans="1:32" ht="14.25" thickTop="1" thickBot="1">
      <c r="A9" s="1377" t="s">
        <v>864</v>
      </c>
      <c r="B9" s="1377"/>
      <c r="C9" s="1377"/>
      <c r="D9" s="1377"/>
      <c r="E9" s="1377"/>
      <c r="F9" s="1377"/>
      <c r="G9" s="1377"/>
      <c r="H9" s="1377"/>
      <c r="I9" s="1377"/>
      <c r="J9" s="1377"/>
      <c r="K9" s="1378" t="s">
        <v>870</v>
      </c>
      <c r="L9" s="1378"/>
      <c r="M9" s="1378"/>
      <c r="N9" s="1378"/>
      <c r="O9" s="1378" t="s">
        <v>860</v>
      </c>
      <c r="P9" s="1378"/>
      <c r="Q9" s="1378"/>
      <c r="R9" s="1378"/>
      <c r="S9" s="1378"/>
      <c r="T9" s="1378"/>
      <c r="U9" s="1378" t="s">
        <v>871</v>
      </c>
      <c r="V9" s="1378"/>
      <c r="W9" s="1378"/>
      <c r="X9" s="1378"/>
      <c r="Y9" s="1378"/>
      <c r="Z9" s="1378"/>
      <c r="AA9" s="1379" t="s">
        <v>860</v>
      </c>
      <c r="AB9" s="1379"/>
      <c r="AC9" s="1379"/>
      <c r="AD9" s="1379"/>
      <c r="AE9" s="1379"/>
      <c r="AF9" s="1379"/>
    </row>
    <row r="10" spans="1:32" ht="14.25" thickTop="1" thickBot="1">
      <c r="A10" s="1377" t="s">
        <v>872</v>
      </c>
      <c r="B10" s="1377"/>
      <c r="C10" s="1377"/>
      <c r="D10" s="1377"/>
      <c r="E10" s="1377"/>
      <c r="F10" s="1377"/>
      <c r="G10" s="1377"/>
      <c r="H10" s="1377"/>
      <c r="I10" s="1377"/>
      <c r="J10" s="1377"/>
      <c r="K10" s="1378" t="s">
        <v>873</v>
      </c>
      <c r="L10" s="1378"/>
      <c r="M10" s="1378"/>
      <c r="N10" s="1378"/>
      <c r="O10" s="1378" t="s">
        <v>874</v>
      </c>
      <c r="P10" s="1378"/>
      <c r="Q10" s="1378"/>
      <c r="R10" s="1378"/>
      <c r="S10" s="1378"/>
      <c r="T10" s="1378"/>
      <c r="U10" s="1378" t="s">
        <v>875</v>
      </c>
      <c r="V10" s="1378"/>
      <c r="W10" s="1378"/>
      <c r="X10" s="1378"/>
      <c r="Y10" s="1378"/>
      <c r="Z10" s="1378"/>
      <c r="AA10" s="1379" t="s">
        <v>876</v>
      </c>
      <c r="AB10" s="1379"/>
      <c r="AC10" s="1379"/>
      <c r="AD10" s="1379"/>
      <c r="AE10" s="1379"/>
      <c r="AF10" s="1379"/>
    </row>
    <row r="11" spans="1:32" ht="14.25" thickTop="1" thickBot="1">
      <c r="A11" s="1377" t="s">
        <v>877</v>
      </c>
      <c r="B11" s="1377"/>
      <c r="C11" s="1377"/>
      <c r="D11" s="1377"/>
      <c r="E11" s="1377"/>
      <c r="F11" s="1377"/>
      <c r="G11" s="1377"/>
      <c r="H11" s="1377"/>
      <c r="I11" s="1377"/>
      <c r="J11" s="1377"/>
      <c r="K11" s="1378" t="s">
        <v>878</v>
      </c>
      <c r="L11" s="1378"/>
      <c r="M11" s="1378"/>
      <c r="N11" s="1378"/>
      <c r="O11" s="1378" t="s">
        <v>879</v>
      </c>
      <c r="P11" s="1378"/>
      <c r="Q11" s="1378"/>
      <c r="R11" s="1378"/>
      <c r="S11" s="1378"/>
      <c r="T11" s="1378"/>
      <c r="U11" s="1378" t="s">
        <v>880</v>
      </c>
      <c r="V11" s="1378"/>
      <c r="W11" s="1378"/>
      <c r="X11" s="1378"/>
      <c r="Y11" s="1378"/>
      <c r="Z11" s="1378"/>
      <c r="AA11" s="1379" t="s">
        <v>881</v>
      </c>
      <c r="AB11" s="1379"/>
      <c r="AC11" s="1379"/>
      <c r="AD11" s="1379"/>
      <c r="AE11" s="1379"/>
      <c r="AF11" s="1379"/>
    </row>
    <row r="12" spans="1:32" ht="12.75" customHeight="1" thickTop="1" thickBot="1">
      <c r="A12" s="1377" t="s">
        <v>861</v>
      </c>
      <c r="B12" s="1377"/>
      <c r="C12" s="1377"/>
      <c r="D12" s="1377"/>
      <c r="E12" s="1377"/>
      <c r="F12" s="1377"/>
      <c r="G12" s="1377"/>
      <c r="H12" s="1377"/>
      <c r="I12" s="1377"/>
      <c r="J12" s="1377"/>
      <c r="K12" s="1378" t="s">
        <v>882</v>
      </c>
      <c r="L12" s="1378"/>
      <c r="M12" s="1378"/>
      <c r="N12" s="1378"/>
      <c r="O12" s="1378" t="s">
        <v>883</v>
      </c>
      <c r="P12" s="1378"/>
      <c r="Q12" s="1378"/>
      <c r="R12" s="1378"/>
      <c r="S12" s="1378"/>
      <c r="T12" s="1378"/>
      <c r="U12" s="1378" t="s">
        <v>884</v>
      </c>
      <c r="V12" s="1378"/>
      <c r="W12" s="1378"/>
      <c r="X12" s="1378"/>
      <c r="Y12" s="1378"/>
      <c r="Z12" s="1378"/>
      <c r="AA12" s="1379" t="s">
        <v>885</v>
      </c>
      <c r="AB12" s="1379"/>
      <c r="AC12" s="1379"/>
      <c r="AD12" s="1379"/>
      <c r="AE12" s="1379"/>
      <c r="AF12" s="1379"/>
    </row>
    <row r="13" spans="1:32" ht="12.75" customHeight="1" thickTop="1" thickBot="1">
      <c r="A13" s="1377" t="s">
        <v>862</v>
      </c>
      <c r="B13" s="1377"/>
      <c r="C13" s="1377"/>
      <c r="D13" s="1377"/>
      <c r="E13" s="1377"/>
      <c r="F13" s="1377"/>
      <c r="G13" s="1377"/>
      <c r="H13" s="1377"/>
      <c r="I13" s="1377"/>
      <c r="J13" s="1377"/>
      <c r="K13" s="1378" t="s">
        <v>886</v>
      </c>
      <c r="L13" s="1378"/>
      <c r="M13" s="1378"/>
      <c r="N13" s="1378"/>
      <c r="O13" s="1378" t="s">
        <v>860</v>
      </c>
      <c r="P13" s="1378"/>
      <c r="Q13" s="1378"/>
      <c r="R13" s="1378"/>
      <c r="S13" s="1378"/>
      <c r="T13" s="1378"/>
      <c r="U13" s="1378" t="s">
        <v>860</v>
      </c>
      <c r="V13" s="1378"/>
      <c r="W13" s="1378"/>
      <c r="X13" s="1378"/>
      <c r="Y13" s="1378"/>
      <c r="Z13" s="1378"/>
      <c r="AA13" s="1379" t="s">
        <v>860</v>
      </c>
      <c r="AB13" s="1379"/>
      <c r="AC13" s="1379"/>
      <c r="AD13" s="1379"/>
      <c r="AE13" s="1379"/>
      <c r="AF13" s="1379"/>
    </row>
    <row r="14" spans="1:32" ht="14.25" thickTop="1" thickBot="1">
      <c r="A14" s="1377" t="s">
        <v>863</v>
      </c>
      <c r="B14" s="1377"/>
      <c r="C14" s="1377"/>
      <c r="D14" s="1377"/>
      <c r="E14" s="1377"/>
      <c r="F14" s="1377"/>
      <c r="G14" s="1377"/>
      <c r="H14" s="1377"/>
      <c r="I14" s="1377"/>
      <c r="J14" s="1377"/>
      <c r="K14" s="1378" t="s">
        <v>887</v>
      </c>
      <c r="L14" s="1378"/>
      <c r="M14" s="1378"/>
      <c r="N14" s="1378"/>
      <c r="O14" s="1378" t="s">
        <v>888</v>
      </c>
      <c r="P14" s="1378"/>
      <c r="Q14" s="1378"/>
      <c r="R14" s="1378"/>
      <c r="S14" s="1378"/>
      <c r="T14" s="1378"/>
      <c r="U14" s="1378" t="s">
        <v>889</v>
      </c>
      <c r="V14" s="1378"/>
      <c r="W14" s="1378"/>
      <c r="X14" s="1378"/>
      <c r="Y14" s="1378"/>
      <c r="Z14" s="1378"/>
      <c r="AA14" s="1379" t="s">
        <v>890</v>
      </c>
      <c r="AB14" s="1379"/>
      <c r="AC14" s="1379"/>
      <c r="AD14" s="1379"/>
      <c r="AE14" s="1379"/>
      <c r="AF14" s="1379"/>
    </row>
    <row r="15" spans="1:32" ht="14.25" thickTop="1" thickBot="1">
      <c r="A15" s="1377" t="s">
        <v>864</v>
      </c>
      <c r="B15" s="1377"/>
      <c r="C15" s="1377"/>
      <c r="D15" s="1377"/>
      <c r="E15" s="1377"/>
      <c r="F15" s="1377"/>
      <c r="G15" s="1377"/>
      <c r="H15" s="1377"/>
      <c r="I15" s="1377"/>
      <c r="J15" s="1377"/>
      <c r="K15" s="1378" t="s">
        <v>891</v>
      </c>
      <c r="L15" s="1378"/>
      <c r="M15" s="1378"/>
      <c r="N15" s="1378"/>
      <c r="O15" s="1378" t="s">
        <v>892</v>
      </c>
      <c r="P15" s="1378"/>
      <c r="Q15" s="1378"/>
      <c r="R15" s="1378"/>
      <c r="S15" s="1378"/>
      <c r="T15" s="1378"/>
      <c r="U15" s="1378" t="s">
        <v>893</v>
      </c>
      <c r="V15" s="1378"/>
      <c r="W15" s="1378"/>
      <c r="X15" s="1378"/>
      <c r="Y15" s="1378"/>
      <c r="Z15" s="1378"/>
      <c r="AA15" s="1379" t="s">
        <v>894</v>
      </c>
      <c r="AB15" s="1379"/>
      <c r="AC15" s="1379"/>
      <c r="AD15" s="1379"/>
      <c r="AE15" s="1379"/>
      <c r="AF15" s="1379"/>
    </row>
    <row r="16" spans="1:32" ht="12.75" customHeight="1" thickTop="1" thickBot="1">
      <c r="A16" s="1377" t="s">
        <v>895</v>
      </c>
      <c r="B16" s="1377"/>
      <c r="C16" s="1377"/>
      <c r="D16" s="1377"/>
      <c r="E16" s="1377"/>
      <c r="F16" s="1377"/>
      <c r="G16" s="1377"/>
      <c r="H16" s="1377"/>
      <c r="I16" s="1377"/>
      <c r="J16" s="1377"/>
      <c r="K16" s="1378" t="s">
        <v>896</v>
      </c>
      <c r="L16" s="1378"/>
      <c r="M16" s="1378"/>
      <c r="N16" s="1378"/>
      <c r="O16" s="1378" t="s">
        <v>897</v>
      </c>
      <c r="P16" s="1378"/>
      <c r="Q16" s="1378"/>
      <c r="R16" s="1378"/>
      <c r="S16" s="1378"/>
      <c r="T16" s="1378"/>
      <c r="U16" s="1378" t="s">
        <v>898</v>
      </c>
      <c r="V16" s="1378"/>
      <c r="W16" s="1378"/>
      <c r="X16" s="1378"/>
      <c r="Y16" s="1378"/>
      <c r="Z16" s="1378"/>
      <c r="AA16" s="1379" t="s">
        <v>899</v>
      </c>
      <c r="AB16" s="1379"/>
      <c r="AC16" s="1379"/>
      <c r="AD16" s="1379"/>
      <c r="AE16" s="1379"/>
      <c r="AF16" s="1379"/>
    </row>
    <row r="17" spans="1:32" ht="14.25" thickTop="1" thickBot="1">
      <c r="A17" s="1377" t="s">
        <v>864</v>
      </c>
      <c r="B17" s="1377"/>
      <c r="C17" s="1377"/>
      <c r="D17" s="1377"/>
      <c r="E17" s="1377"/>
      <c r="F17" s="1377"/>
      <c r="G17" s="1377"/>
      <c r="H17" s="1377"/>
      <c r="I17" s="1377"/>
      <c r="J17" s="1377"/>
      <c r="K17" s="1378" t="s">
        <v>900</v>
      </c>
      <c r="L17" s="1378"/>
      <c r="M17" s="1378"/>
      <c r="N17" s="1378"/>
      <c r="O17" s="1378" t="s">
        <v>897</v>
      </c>
      <c r="P17" s="1378"/>
      <c r="Q17" s="1378"/>
      <c r="R17" s="1378"/>
      <c r="S17" s="1378"/>
      <c r="T17" s="1378"/>
      <c r="U17" s="1378" t="s">
        <v>898</v>
      </c>
      <c r="V17" s="1378"/>
      <c r="W17" s="1378"/>
      <c r="X17" s="1378"/>
      <c r="Y17" s="1378"/>
      <c r="Z17" s="1378"/>
      <c r="AA17" s="1379" t="s">
        <v>899</v>
      </c>
      <c r="AB17" s="1379"/>
      <c r="AC17" s="1379"/>
      <c r="AD17" s="1379"/>
      <c r="AE17" s="1379"/>
      <c r="AF17" s="1379"/>
    </row>
    <row r="18" spans="1:32" ht="14.25" thickTop="1" thickBot="1">
      <c r="A18" s="1377" t="s">
        <v>901</v>
      </c>
      <c r="B18" s="1377"/>
      <c r="C18" s="1377"/>
      <c r="D18" s="1377"/>
      <c r="E18" s="1377"/>
      <c r="F18" s="1377"/>
      <c r="G18" s="1377"/>
      <c r="H18" s="1377"/>
      <c r="I18" s="1377"/>
      <c r="J18" s="1377"/>
      <c r="K18" s="1378" t="s">
        <v>902</v>
      </c>
      <c r="L18" s="1378"/>
      <c r="M18" s="1378"/>
      <c r="N18" s="1378"/>
      <c r="O18" s="1378" t="s">
        <v>903</v>
      </c>
      <c r="P18" s="1378"/>
      <c r="Q18" s="1378"/>
      <c r="R18" s="1378"/>
      <c r="S18" s="1378"/>
      <c r="T18" s="1378"/>
      <c r="U18" s="1378" t="s">
        <v>904</v>
      </c>
      <c r="V18" s="1378"/>
      <c r="W18" s="1378"/>
      <c r="X18" s="1378"/>
      <c r="Y18" s="1378"/>
      <c r="Z18" s="1378"/>
      <c r="AA18" s="1379" t="s">
        <v>905</v>
      </c>
      <c r="AB18" s="1379"/>
      <c r="AC18" s="1379"/>
      <c r="AD18" s="1379"/>
      <c r="AE18" s="1379"/>
      <c r="AF18" s="1379"/>
    </row>
    <row r="19" spans="1:32" ht="14.25" thickTop="1" thickBot="1">
      <c r="A19" s="1377" t="s">
        <v>864</v>
      </c>
      <c r="B19" s="1377"/>
      <c r="C19" s="1377"/>
      <c r="D19" s="1377"/>
      <c r="E19" s="1377"/>
      <c r="F19" s="1377"/>
      <c r="G19" s="1377"/>
      <c r="H19" s="1377"/>
      <c r="I19" s="1377"/>
      <c r="J19" s="1377"/>
      <c r="K19" s="1378" t="s">
        <v>906</v>
      </c>
      <c r="L19" s="1378"/>
      <c r="M19" s="1378"/>
      <c r="N19" s="1378"/>
      <c r="O19" s="1378" t="s">
        <v>903</v>
      </c>
      <c r="P19" s="1378"/>
      <c r="Q19" s="1378"/>
      <c r="R19" s="1378"/>
      <c r="S19" s="1378"/>
      <c r="T19" s="1378"/>
      <c r="U19" s="1378" t="s">
        <v>904</v>
      </c>
      <c r="V19" s="1378"/>
      <c r="W19" s="1378"/>
      <c r="X19" s="1378"/>
      <c r="Y19" s="1378"/>
      <c r="Z19" s="1378"/>
      <c r="AA19" s="1379" t="s">
        <v>905</v>
      </c>
      <c r="AB19" s="1379"/>
      <c r="AC19" s="1379"/>
      <c r="AD19" s="1379"/>
      <c r="AE19" s="1379"/>
      <c r="AF19" s="1379"/>
    </row>
    <row r="20" spans="1:32" ht="14.25" thickTop="1" thickBot="1">
      <c r="A20" s="1377" t="s">
        <v>907</v>
      </c>
      <c r="B20" s="1377"/>
      <c r="C20" s="1377"/>
      <c r="D20" s="1377"/>
      <c r="E20" s="1377"/>
      <c r="F20" s="1377"/>
      <c r="G20" s="1377"/>
      <c r="H20" s="1377"/>
      <c r="I20" s="1377"/>
      <c r="J20" s="1377"/>
      <c r="K20" s="1378" t="s">
        <v>908</v>
      </c>
      <c r="L20" s="1378"/>
      <c r="M20" s="1378"/>
      <c r="N20" s="1378"/>
      <c r="O20" s="1378" t="s">
        <v>909</v>
      </c>
      <c r="P20" s="1378"/>
      <c r="Q20" s="1378"/>
      <c r="R20" s="1378"/>
      <c r="S20" s="1378"/>
      <c r="T20" s="1378"/>
      <c r="U20" s="1378" t="s">
        <v>909</v>
      </c>
      <c r="V20" s="1378"/>
      <c r="W20" s="1378"/>
      <c r="X20" s="1378"/>
      <c r="Y20" s="1378"/>
      <c r="Z20" s="1378"/>
      <c r="AA20" s="1379" t="s">
        <v>910</v>
      </c>
      <c r="AB20" s="1379"/>
      <c r="AC20" s="1379"/>
      <c r="AD20" s="1379"/>
      <c r="AE20" s="1379"/>
      <c r="AF20" s="1379"/>
    </row>
    <row r="21" spans="1:32" ht="14.25" thickTop="1" thickBot="1">
      <c r="A21" s="1377" t="s">
        <v>911</v>
      </c>
      <c r="B21" s="1377"/>
      <c r="C21" s="1377"/>
      <c r="D21" s="1377"/>
      <c r="E21" s="1377"/>
      <c r="F21" s="1377"/>
      <c r="G21" s="1377"/>
      <c r="H21" s="1377"/>
      <c r="I21" s="1377"/>
      <c r="J21" s="1377"/>
      <c r="K21" s="1378" t="s">
        <v>912</v>
      </c>
      <c r="L21" s="1378"/>
      <c r="M21" s="1378"/>
      <c r="N21" s="1378"/>
      <c r="O21" s="1378" t="s">
        <v>909</v>
      </c>
      <c r="P21" s="1378"/>
      <c r="Q21" s="1378"/>
      <c r="R21" s="1378"/>
      <c r="S21" s="1378"/>
      <c r="T21" s="1378"/>
      <c r="U21" s="1378" t="s">
        <v>909</v>
      </c>
      <c r="V21" s="1378"/>
      <c r="W21" s="1378"/>
      <c r="X21" s="1378"/>
      <c r="Y21" s="1378"/>
      <c r="Z21" s="1378"/>
      <c r="AA21" s="1379" t="s">
        <v>910</v>
      </c>
      <c r="AB21" s="1379"/>
      <c r="AC21" s="1379"/>
      <c r="AD21" s="1379"/>
      <c r="AE21" s="1379"/>
      <c r="AF21" s="1379"/>
    </row>
    <row r="22" spans="1:32" ht="14.25" thickTop="1" thickBot="1">
      <c r="A22" s="1377" t="s">
        <v>864</v>
      </c>
      <c r="B22" s="1377"/>
      <c r="C22" s="1377"/>
      <c r="D22" s="1377"/>
      <c r="E22" s="1377"/>
      <c r="F22" s="1377"/>
      <c r="G22" s="1377"/>
      <c r="H22" s="1377"/>
      <c r="I22" s="1377"/>
      <c r="J22" s="1377"/>
      <c r="K22" s="1378" t="s">
        <v>913</v>
      </c>
      <c r="L22" s="1378"/>
      <c r="M22" s="1378"/>
      <c r="N22" s="1378"/>
      <c r="O22" s="1378" t="s">
        <v>909</v>
      </c>
      <c r="P22" s="1378"/>
      <c r="Q22" s="1378"/>
      <c r="R22" s="1378"/>
      <c r="S22" s="1378"/>
      <c r="T22" s="1378"/>
      <c r="U22" s="1378" t="s">
        <v>909</v>
      </c>
      <c r="V22" s="1378"/>
      <c r="W22" s="1378"/>
      <c r="X22" s="1378"/>
      <c r="Y22" s="1378"/>
      <c r="Z22" s="1378"/>
      <c r="AA22" s="1379" t="s">
        <v>910</v>
      </c>
      <c r="AB22" s="1379"/>
      <c r="AC22" s="1379"/>
      <c r="AD22" s="1379"/>
      <c r="AE22" s="1379"/>
      <c r="AF22" s="1379"/>
    </row>
    <row r="23" spans="1:32" ht="14.25" thickTop="1" thickBot="1">
      <c r="A23" s="1377" t="s">
        <v>914</v>
      </c>
      <c r="B23" s="1377"/>
      <c r="C23" s="1377"/>
      <c r="D23" s="1377"/>
      <c r="E23" s="1377"/>
      <c r="F23" s="1377"/>
      <c r="G23" s="1377"/>
      <c r="H23" s="1377"/>
      <c r="I23" s="1377"/>
      <c r="J23" s="1377"/>
      <c r="K23" s="1378" t="s">
        <v>915</v>
      </c>
      <c r="L23" s="1378"/>
      <c r="M23" s="1378"/>
      <c r="N23" s="1378"/>
      <c r="O23" s="1378" t="s">
        <v>916</v>
      </c>
      <c r="P23" s="1378"/>
      <c r="Q23" s="1378"/>
      <c r="R23" s="1378"/>
      <c r="S23" s="1378"/>
      <c r="T23" s="1378"/>
      <c r="U23" s="1378" t="s">
        <v>916</v>
      </c>
      <c r="V23" s="1378"/>
      <c r="W23" s="1378"/>
      <c r="X23" s="1378"/>
      <c r="Y23" s="1378"/>
      <c r="Z23" s="1378"/>
      <c r="AA23" s="1379" t="s">
        <v>910</v>
      </c>
      <c r="AB23" s="1379"/>
      <c r="AC23" s="1379"/>
      <c r="AD23" s="1379"/>
      <c r="AE23" s="1379"/>
      <c r="AF23" s="1379"/>
    </row>
    <row r="24" spans="1:32" ht="14.25" thickTop="1" thickBot="1">
      <c r="A24" s="1377" t="s">
        <v>917</v>
      </c>
      <c r="B24" s="1377"/>
      <c r="C24" s="1377"/>
      <c r="D24" s="1377"/>
      <c r="E24" s="1377"/>
      <c r="F24" s="1377"/>
      <c r="G24" s="1377"/>
      <c r="H24" s="1377"/>
      <c r="I24" s="1377"/>
      <c r="J24" s="1377"/>
      <c r="K24" s="1378" t="s">
        <v>918</v>
      </c>
      <c r="L24" s="1378"/>
      <c r="M24" s="1378"/>
      <c r="N24" s="1378"/>
      <c r="O24" s="1378" t="s">
        <v>916</v>
      </c>
      <c r="P24" s="1378"/>
      <c r="Q24" s="1378"/>
      <c r="R24" s="1378"/>
      <c r="S24" s="1378"/>
      <c r="T24" s="1378"/>
      <c r="U24" s="1378" t="s">
        <v>916</v>
      </c>
      <c r="V24" s="1378"/>
      <c r="W24" s="1378"/>
      <c r="X24" s="1378"/>
      <c r="Y24" s="1378"/>
      <c r="Z24" s="1378"/>
      <c r="AA24" s="1379" t="s">
        <v>910</v>
      </c>
      <c r="AB24" s="1379"/>
      <c r="AC24" s="1379"/>
      <c r="AD24" s="1379"/>
      <c r="AE24" s="1379"/>
      <c r="AF24" s="1379"/>
    </row>
    <row r="25" spans="1:32" ht="14.25" thickTop="1" thickBot="1">
      <c r="A25" s="1377" t="s">
        <v>919</v>
      </c>
      <c r="B25" s="1377"/>
      <c r="C25" s="1377"/>
      <c r="D25" s="1377"/>
      <c r="E25" s="1377"/>
      <c r="F25" s="1377"/>
      <c r="G25" s="1377"/>
      <c r="H25" s="1377"/>
      <c r="I25" s="1377"/>
      <c r="J25" s="1377"/>
      <c r="K25" s="1378" t="s">
        <v>920</v>
      </c>
      <c r="L25" s="1378"/>
      <c r="M25" s="1378"/>
      <c r="N25" s="1378"/>
      <c r="O25" s="1378" t="s">
        <v>921</v>
      </c>
      <c r="P25" s="1378"/>
      <c r="Q25" s="1378"/>
      <c r="R25" s="1378"/>
      <c r="S25" s="1378"/>
      <c r="T25" s="1378"/>
      <c r="U25" s="1378" t="s">
        <v>922</v>
      </c>
      <c r="V25" s="1378"/>
      <c r="W25" s="1378"/>
      <c r="X25" s="1378"/>
      <c r="Y25" s="1378"/>
      <c r="Z25" s="1378"/>
      <c r="AA25" s="1379" t="s">
        <v>923</v>
      </c>
      <c r="AB25" s="1379"/>
      <c r="AC25" s="1379"/>
      <c r="AD25" s="1379"/>
      <c r="AE25" s="1379"/>
      <c r="AF25" s="1379"/>
    </row>
    <row r="26" spans="1:32" ht="14.25" thickTop="1" thickBot="1">
      <c r="A26" s="1377" t="s">
        <v>924</v>
      </c>
      <c r="B26" s="1377"/>
      <c r="C26" s="1377"/>
      <c r="D26" s="1377"/>
      <c r="E26" s="1377"/>
      <c r="F26" s="1377"/>
      <c r="G26" s="1377"/>
      <c r="H26" s="1377"/>
      <c r="I26" s="1377"/>
      <c r="J26" s="1377"/>
      <c r="K26" s="1378" t="s">
        <v>925</v>
      </c>
      <c r="L26" s="1378"/>
      <c r="M26" s="1378"/>
      <c r="N26" s="1378"/>
      <c r="O26" s="1378" t="s">
        <v>860</v>
      </c>
      <c r="P26" s="1378"/>
      <c r="Q26" s="1378"/>
      <c r="R26" s="1378"/>
      <c r="S26" s="1378"/>
      <c r="T26" s="1378"/>
      <c r="U26" s="1378" t="s">
        <v>860</v>
      </c>
      <c r="V26" s="1378"/>
      <c r="W26" s="1378"/>
      <c r="X26" s="1378"/>
      <c r="Y26" s="1378"/>
      <c r="Z26" s="1378"/>
      <c r="AA26" s="1379" t="s">
        <v>860</v>
      </c>
      <c r="AB26" s="1379"/>
      <c r="AC26" s="1379"/>
      <c r="AD26" s="1379"/>
      <c r="AE26" s="1379"/>
      <c r="AF26" s="1379"/>
    </row>
    <row r="27" spans="1:32" ht="14.25" thickTop="1" thickBot="1">
      <c r="A27" s="1377" t="s">
        <v>926</v>
      </c>
      <c r="B27" s="1377"/>
      <c r="C27" s="1377"/>
      <c r="D27" s="1377"/>
      <c r="E27" s="1377"/>
      <c r="F27" s="1377"/>
      <c r="G27" s="1377"/>
      <c r="H27" s="1377"/>
      <c r="I27" s="1377"/>
      <c r="J27" s="1377"/>
      <c r="K27" s="1378" t="s">
        <v>927</v>
      </c>
      <c r="L27" s="1378"/>
      <c r="M27" s="1378"/>
      <c r="N27" s="1378"/>
      <c r="O27" s="1378" t="s">
        <v>928</v>
      </c>
      <c r="P27" s="1378"/>
      <c r="Q27" s="1378"/>
      <c r="R27" s="1378"/>
      <c r="S27" s="1378"/>
      <c r="T27" s="1378"/>
      <c r="U27" s="1378" t="s">
        <v>929</v>
      </c>
      <c r="V27" s="1378"/>
      <c r="W27" s="1378"/>
      <c r="X27" s="1378"/>
      <c r="Y27" s="1378"/>
      <c r="Z27" s="1378"/>
      <c r="AA27" s="1379" t="s">
        <v>930</v>
      </c>
      <c r="AB27" s="1379"/>
      <c r="AC27" s="1379"/>
      <c r="AD27" s="1379"/>
      <c r="AE27" s="1379"/>
      <c r="AF27" s="1379"/>
    </row>
    <row r="28" spans="1:32" ht="14.25" thickTop="1" thickBot="1">
      <c r="A28" s="1377" t="s">
        <v>931</v>
      </c>
      <c r="B28" s="1377"/>
      <c r="C28" s="1377"/>
      <c r="D28" s="1377"/>
      <c r="E28" s="1377"/>
      <c r="F28" s="1377"/>
      <c r="G28" s="1377"/>
      <c r="H28" s="1377"/>
      <c r="I28" s="1377"/>
      <c r="J28" s="1377"/>
      <c r="K28" s="1378" t="s">
        <v>932</v>
      </c>
      <c r="L28" s="1378"/>
      <c r="M28" s="1378"/>
      <c r="N28" s="1378"/>
      <c r="O28" s="1378" t="s">
        <v>933</v>
      </c>
      <c r="P28" s="1378"/>
      <c r="Q28" s="1378"/>
      <c r="R28" s="1378"/>
      <c r="S28" s="1378"/>
      <c r="T28" s="1378"/>
      <c r="U28" s="1378" t="s">
        <v>934</v>
      </c>
      <c r="V28" s="1378"/>
      <c r="W28" s="1378"/>
      <c r="X28" s="1378"/>
      <c r="Y28" s="1378"/>
      <c r="Z28" s="1378"/>
      <c r="AA28" s="1379" t="s">
        <v>935</v>
      </c>
      <c r="AB28" s="1379"/>
      <c r="AC28" s="1379"/>
      <c r="AD28" s="1379"/>
      <c r="AE28" s="1379"/>
      <c r="AF28" s="1379"/>
    </row>
    <row r="29" spans="1:32" ht="14.25" thickTop="1" thickBot="1">
      <c r="A29" s="1377" t="s">
        <v>936</v>
      </c>
      <c r="B29" s="1377"/>
      <c r="C29" s="1377"/>
      <c r="D29" s="1377"/>
      <c r="E29" s="1377"/>
      <c r="F29" s="1377"/>
      <c r="G29" s="1377"/>
      <c r="H29" s="1377"/>
      <c r="I29" s="1377"/>
      <c r="J29" s="1377"/>
      <c r="K29" s="1378" t="s">
        <v>937</v>
      </c>
      <c r="L29" s="1378"/>
      <c r="M29" s="1378"/>
      <c r="N29" s="1378"/>
      <c r="O29" s="1378" t="s">
        <v>938</v>
      </c>
      <c r="P29" s="1378"/>
      <c r="Q29" s="1378"/>
      <c r="R29" s="1378"/>
      <c r="S29" s="1378"/>
      <c r="T29" s="1378"/>
      <c r="U29" s="1378" t="s">
        <v>939</v>
      </c>
      <c r="V29" s="1378"/>
      <c r="W29" s="1378"/>
      <c r="X29" s="1378"/>
      <c r="Y29" s="1378"/>
      <c r="Z29" s="1378"/>
      <c r="AA29" s="1379" t="s">
        <v>940</v>
      </c>
      <c r="AB29" s="1379"/>
      <c r="AC29" s="1379"/>
      <c r="AD29" s="1379"/>
      <c r="AE29" s="1379"/>
      <c r="AF29" s="1379"/>
    </row>
    <row r="30" spans="1:32" ht="14.25" thickTop="1" thickBot="1">
      <c r="A30" s="1377" t="s">
        <v>941</v>
      </c>
      <c r="B30" s="1377"/>
      <c r="C30" s="1377"/>
      <c r="D30" s="1377"/>
      <c r="E30" s="1377"/>
      <c r="F30" s="1377"/>
      <c r="G30" s="1377"/>
      <c r="H30" s="1377"/>
      <c r="I30" s="1377"/>
      <c r="J30" s="1377"/>
      <c r="K30" s="1378" t="s">
        <v>942</v>
      </c>
      <c r="L30" s="1378"/>
      <c r="M30" s="1378"/>
      <c r="N30" s="1378"/>
      <c r="O30" s="1378" t="s">
        <v>943</v>
      </c>
      <c r="P30" s="1378"/>
      <c r="Q30" s="1378"/>
      <c r="R30" s="1378"/>
      <c r="S30" s="1378"/>
      <c r="T30" s="1378"/>
      <c r="U30" s="1378" t="s">
        <v>944</v>
      </c>
      <c r="V30" s="1378"/>
      <c r="W30" s="1378"/>
      <c r="X30" s="1378"/>
      <c r="Y30" s="1378"/>
      <c r="Z30" s="1378"/>
      <c r="AA30" s="1379" t="s">
        <v>945</v>
      </c>
      <c r="AB30" s="1379"/>
      <c r="AC30" s="1379"/>
      <c r="AD30" s="1379"/>
      <c r="AE30" s="1379"/>
      <c r="AF30" s="1379"/>
    </row>
    <row r="31" spans="1:32" ht="14.25" thickTop="1" thickBot="1">
      <c r="A31" s="1377" t="s">
        <v>946</v>
      </c>
      <c r="B31" s="1377"/>
      <c r="C31" s="1377"/>
      <c r="D31" s="1377"/>
      <c r="E31" s="1377"/>
      <c r="F31" s="1377"/>
      <c r="G31" s="1377"/>
      <c r="H31" s="1377"/>
      <c r="I31" s="1377"/>
      <c r="J31" s="1377"/>
      <c r="K31" s="1378" t="s">
        <v>947</v>
      </c>
      <c r="L31" s="1378"/>
      <c r="M31" s="1378"/>
      <c r="N31" s="1378"/>
      <c r="O31" s="1378" t="s">
        <v>948</v>
      </c>
      <c r="P31" s="1378"/>
      <c r="Q31" s="1378"/>
      <c r="R31" s="1378"/>
      <c r="S31" s="1378"/>
      <c r="T31" s="1378"/>
      <c r="U31" s="1378" t="s">
        <v>949</v>
      </c>
      <c r="V31" s="1378"/>
      <c r="W31" s="1378"/>
      <c r="X31" s="1378"/>
      <c r="Y31" s="1378"/>
      <c r="Z31" s="1378"/>
      <c r="AA31" s="1379" t="s">
        <v>950</v>
      </c>
      <c r="AB31" s="1379"/>
      <c r="AC31" s="1379"/>
      <c r="AD31" s="1379"/>
      <c r="AE31" s="1379"/>
      <c r="AF31" s="1379"/>
    </row>
    <row r="32" spans="1:32" ht="14.25" thickTop="1" thickBot="1">
      <c r="A32" s="1377" t="s">
        <v>951</v>
      </c>
      <c r="B32" s="1377"/>
      <c r="C32" s="1377"/>
      <c r="D32" s="1377"/>
      <c r="E32" s="1377"/>
      <c r="F32" s="1377"/>
      <c r="G32" s="1377"/>
      <c r="H32" s="1377"/>
      <c r="I32" s="1377"/>
      <c r="J32" s="1377"/>
      <c r="K32" s="1378" t="s">
        <v>952</v>
      </c>
      <c r="L32" s="1378"/>
      <c r="M32" s="1378"/>
      <c r="N32" s="1378"/>
      <c r="O32" s="1378" t="s">
        <v>953</v>
      </c>
      <c r="P32" s="1378"/>
      <c r="Q32" s="1378"/>
      <c r="R32" s="1378"/>
      <c r="S32" s="1378"/>
      <c r="T32" s="1378"/>
      <c r="U32" s="1378" t="s">
        <v>954</v>
      </c>
      <c r="V32" s="1378"/>
      <c r="W32" s="1378"/>
      <c r="X32" s="1378"/>
      <c r="Y32" s="1378"/>
      <c r="Z32" s="1378"/>
      <c r="AA32" s="1379" t="s">
        <v>955</v>
      </c>
      <c r="AB32" s="1379"/>
      <c r="AC32" s="1379"/>
      <c r="AD32" s="1379"/>
      <c r="AE32" s="1379"/>
      <c r="AF32" s="1379"/>
    </row>
    <row r="33" spans="1:32" ht="14.25" thickTop="1" thickBot="1">
      <c r="A33" s="1377" t="s">
        <v>956</v>
      </c>
      <c r="B33" s="1377"/>
      <c r="C33" s="1377"/>
      <c r="D33" s="1377"/>
      <c r="E33" s="1377"/>
      <c r="F33" s="1377"/>
      <c r="G33" s="1377"/>
      <c r="H33" s="1377"/>
      <c r="I33" s="1377"/>
      <c r="J33" s="1377"/>
      <c r="K33" s="1378" t="s">
        <v>957</v>
      </c>
      <c r="L33" s="1378"/>
      <c r="M33" s="1378"/>
      <c r="N33" s="1378"/>
      <c r="O33" s="1378" t="s">
        <v>958</v>
      </c>
      <c r="P33" s="1378"/>
      <c r="Q33" s="1378"/>
      <c r="R33" s="1378"/>
      <c r="S33" s="1378"/>
      <c r="T33" s="1378"/>
      <c r="U33" s="1378" t="s">
        <v>959</v>
      </c>
      <c r="V33" s="1378"/>
      <c r="W33" s="1378"/>
      <c r="X33" s="1378"/>
      <c r="Y33" s="1378"/>
      <c r="Z33" s="1378"/>
      <c r="AA33" s="1379" t="s">
        <v>960</v>
      </c>
      <c r="AB33" s="1379"/>
      <c r="AC33" s="1379"/>
      <c r="AD33" s="1379"/>
      <c r="AE33" s="1379"/>
      <c r="AF33" s="1379"/>
    </row>
    <row r="34" spans="1:32" ht="14.25" thickTop="1" thickBot="1">
      <c r="A34" s="1377" t="s">
        <v>961</v>
      </c>
      <c r="B34" s="1377"/>
      <c r="C34" s="1377"/>
      <c r="D34" s="1377"/>
      <c r="E34" s="1377"/>
      <c r="F34" s="1377"/>
      <c r="G34" s="1377"/>
      <c r="H34" s="1377"/>
      <c r="I34" s="1377"/>
      <c r="J34" s="1377"/>
      <c r="K34" s="1378" t="s">
        <v>962</v>
      </c>
      <c r="L34" s="1378"/>
      <c r="M34" s="1378"/>
      <c r="N34" s="1378"/>
      <c r="O34" s="1378" t="s">
        <v>860</v>
      </c>
      <c r="P34" s="1378"/>
      <c r="Q34" s="1378"/>
      <c r="R34" s="1378"/>
      <c r="S34" s="1378"/>
      <c r="T34" s="1378"/>
      <c r="U34" s="1378" t="s">
        <v>860</v>
      </c>
      <c r="V34" s="1378"/>
      <c r="W34" s="1378"/>
      <c r="X34" s="1378"/>
      <c r="Y34" s="1378"/>
      <c r="Z34" s="1378"/>
      <c r="AA34" s="1379" t="s">
        <v>860</v>
      </c>
      <c r="AB34" s="1379"/>
      <c r="AC34" s="1379"/>
      <c r="AD34" s="1379"/>
      <c r="AE34" s="1379"/>
      <c r="AF34" s="1379"/>
    </row>
    <row r="35" spans="1:32" ht="14.25" thickTop="1" thickBot="1">
      <c r="A35" s="1377" t="s">
        <v>963</v>
      </c>
      <c r="B35" s="1377"/>
      <c r="C35" s="1377"/>
      <c r="D35" s="1377"/>
      <c r="E35" s="1377"/>
      <c r="F35" s="1377"/>
      <c r="G35" s="1377"/>
      <c r="H35" s="1377"/>
      <c r="I35" s="1377"/>
      <c r="J35" s="1377"/>
      <c r="K35" s="1378" t="s">
        <v>964</v>
      </c>
      <c r="L35" s="1378"/>
      <c r="M35" s="1378"/>
      <c r="N35" s="1378"/>
      <c r="O35" s="1378" t="s">
        <v>965</v>
      </c>
      <c r="P35" s="1378"/>
      <c r="Q35" s="1378"/>
      <c r="R35" s="1378"/>
      <c r="S35" s="1378"/>
      <c r="T35" s="1378"/>
      <c r="U35" s="1378" t="s">
        <v>966</v>
      </c>
      <c r="V35" s="1378"/>
      <c r="W35" s="1378"/>
      <c r="X35" s="1378"/>
      <c r="Y35" s="1378"/>
      <c r="Z35" s="1378"/>
      <c r="AA35" s="1379" t="s">
        <v>967</v>
      </c>
      <c r="AB35" s="1379"/>
      <c r="AC35" s="1379"/>
      <c r="AD35" s="1379"/>
      <c r="AE35" s="1379"/>
      <c r="AF35" s="1379"/>
    </row>
    <row r="36" spans="1:32" ht="13.5" thickTop="1"/>
  </sheetData>
  <mergeCells count="161">
    <mergeCell ref="A35:J35"/>
    <mergeCell ref="K35:N35"/>
    <mergeCell ref="O35:T35"/>
    <mergeCell ref="U35:Z35"/>
    <mergeCell ref="AA35:AF35"/>
    <mergeCell ref="A4:E4"/>
    <mergeCell ref="K4:N4"/>
    <mergeCell ref="O4:T4"/>
    <mergeCell ref="U4:Z4"/>
    <mergeCell ref="A33:J33"/>
    <mergeCell ref="K33:N33"/>
    <mergeCell ref="O33:T33"/>
    <mergeCell ref="U33:Z33"/>
    <mergeCell ref="AA33:AF33"/>
    <mergeCell ref="A34:J34"/>
    <mergeCell ref="K34:N34"/>
    <mergeCell ref="O34:T34"/>
    <mergeCell ref="U34:Z34"/>
    <mergeCell ref="AA34:AF34"/>
    <mergeCell ref="A31:J31"/>
    <mergeCell ref="K31:N31"/>
    <mergeCell ref="O31:T31"/>
    <mergeCell ref="U31:Z31"/>
    <mergeCell ref="AA31:AF31"/>
    <mergeCell ref="A32:J32"/>
    <mergeCell ref="K32:N32"/>
    <mergeCell ref="O32:T32"/>
    <mergeCell ref="U32:Z32"/>
    <mergeCell ref="AA32:AF32"/>
    <mergeCell ref="A29:J29"/>
    <mergeCell ref="K29:N29"/>
    <mergeCell ref="O29:T29"/>
    <mergeCell ref="U29:Z29"/>
    <mergeCell ref="AA29:AF29"/>
    <mergeCell ref="A30:J30"/>
    <mergeCell ref="K30:N30"/>
    <mergeCell ref="O30:T30"/>
    <mergeCell ref="U30:Z30"/>
    <mergeCell ref="AA30:AF30"/>
    <mergeCell ref="A28:J28"/>
    <mergeCell ref="K28:N28"/>
    <mergeCell ref="O28:T28"/>
    <mergeCell ref="U28:Z28"/>
    <mergeCell ref="AA28:AF28"/>
    <mergeCell ref="A26:J26"/>
    <mergeCell ref="K26:N26"/>
    <mergeCell ref="O26:T26"/>
    <mergeCell ref="U26:Z26"/>
    <mergeCell ref="AA26:AF26"/>
    <mergeCell ref="A27:J27"/>
    <mergeCell ref="K27:N27"/>
    <mergeCell ref="O27:T27"/>
    <mergeCell ref="U27:Z27"/>
    <mergeCell ref="AA27:AF27"/>
    <mergeCell ref="A25:J25"/>
    <mergeCell ref="K25:N25"/>
    <mergeCell ref="O25:T25"/>
    <mergeCell ref="U25:Z25"/>
    <mergeCell ref="AA25:AF25"/>
    <mergeCell ref="A23:J23"/>
    <mergeCell ref="K23:N23"/>
    <mergeCell ref="O23:T23"/>
    <mergeCell ref="U23:Z23"/>
    <mergeCell ref="AA23:AF23"/>
    <mergeCell ref="A24:J24"/>
    <mergeCell ref="K24:N24"/>
    <mergeCell ref="O24:T24"/>
    <mergeCell ref="U24:Z24"/>
    <mergeCell ref="AA24:AF24"/>
    <mergeCell ref="A22:J22"/>
    <mergeCell ref="K22:N22"/>
    <mergeCell ref="O22:T22"/>
    <mergeCell ref="U22:Z22"/>
    <mergeCell ref="AA22:AF22"/>
    <mergeCell ref="A21:J21"/>
    <mergeCell ref="K21:N21"/>
    <mergeCell ref="O21:T21"/>
    <mergeCell ref="U21:Z21"/>
    <mergeCell ref="AA21:AF21"/>
    <mergeCell ref="A20:J20"/>
    <mergeCell ref="K20:N20"/>
    <mergeCell ref="O20:T20"/>
    <mergeCell ref="U20:Z20"/>
    <mergeCell ref="AA20:AF20"/>
    <mergeCell ref="A19:J19"/>
    <mergeCell ref="K19:N19"/>
    <mergeCell ref="O19:T19"/>
    <mergeCell ref="U19:Z19"/>
    <mergeCell ref="AA19:AF19"/>
    <mergeCell ref="A18:J18"/>
    <mergeCell ref="K18:N18"/>
    <mergeCell ref="O18:T18"/>
    <mergeCell ref="U18:Z18"/>
    <mergeCell ref="AA18:AF18"/>
    <mergeCell ref="A17:J17"/>
    <mergeCell ref="K17:N17"/>
    <mergeCell ref="O17:T17"/>
    <mergeCell ref="U17:Z17"/>
    <mergeCell ref="AA17:AF17"/>
    <mergeCell ref="K15:N15"/>
    <mergeCell ref="O15:T15"/>
    <mergeCell ref="U15:Z15"/>
    <mergeCell ref="AA15:AF15"/>
    <mergeCell ref="A16:J16"/>
    <mergeCell ref="K16:N16"/>
    <mergeCell ref="O16:T16"/>
    <mergeCell ref="U16:Z16"/>
    <mergeCell ref="AA16:AF16"/>
    <mergeCell ref="A15:J15"/>
    <mergeCell ref="K13:N13"/>
    <mergeCell ref="O13:T13"/>
    <mergeCell ref="U13:Z13"/>
    <mergeCell ref="AA13:AF13"/>
    <mergeCell ref="A14:J14"/>
    <mergeCell ref="K14:N14"/>
    <mergeCell ref="O14:T14"/>
    <mergeCell ref="U14:Z14"/>
    <mergeCell ref="AA14:AF14"/>
    <mergeCell ref="A13:J13"/>
    <mergeCell ref="K11:N11"/>
    <mergeCell ref="O11:T11"/>
    <mergeCell ref="U11:Z11"/>
    <mergeCell ref="AA11:AF11"/>
    <mergeCell ref="A12:J12"/>
    <mergeCell ref="K12:N12"/>
    <mergeCell ref="O12:T12"/>
    <mergeCell ref="U12:Z12"/>
    <mergeCell ref="AA12:AF12"/>
    <mergeCell ref="A11:J11"/>
    <mergeCell ref="A10:J10"/>
    <mergeCell ref="K10:N10"/>
    <mergeCell ref="O10:T10"/>
    <mergeCell ref="U10:Z10"/>
    <mergeCell ref="AA10:AF10"/>
    <mergeCell ref="K8:N8"/>
    <mergeCell ref="O8:T8"/>
    <mergeCell ref="U8:Z8"/>
    <mergeCell ref="AA8:AF8"/>
    <mergeCell ref="A9:J9"/>
    <mergeCell ref="AA9:AF9"/>
    <mergeCell ref="A7:J7"/>
    <mergeCell ref="K7:N7"/>
    <mergeCell ref="O7:T7"/>
    <mergeCell ref="U7:Z7"/>
    <mergeCell ref="AA7:AF7"/>
    <mergeCell ref="A5:J5"/>
    <mergeCell ref="K5:N5"/>
    <mergeCell ref="O5:T5"/>
    <mergeCell ref="K9:N9"/>
    <mergeCell ref="O9:T9"/>
    <mergeCell ref="U9:Z9"/>
    <mergeCell ref="A1:E1"/>
    <mergeCell ref="D3:E3"/>
    <mergeCell ref="A8:J8"/>
    <mergeCell ref="U5:Z5"/>
    <mergeCell ref="AA5:AF5"/>
    <mergeCell ref="A6:J6"/>
    <mergeCell ref="K6:N6"/>
    <mergeCell ref="O6:T6"/>
    <mergeCell ref="U6:Z6"/>
    <mergeCell ref="AA6:AF6"/>
  </mergeCells>
  <phoneticPr fontId="60" type="noConversion"/>
  <pageMargins left="0.75" right="0.75" top="1" bottom="1" header="0.5" footer="0.5"/>
  <pageSetup paperSize="9" scale="84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</sheetPr>
  <dimension ref="A1:AF18"/>
  <sheetViews>
    <sheetView workbookViewId="0">
      <selection sqref="A1:E1"/>
    </sheetView>
  </sheetViews>
  <sheetFormatPr defaultColWidth="10.6640625" defaultRowHeight="12.75"/>
  <cols>
    <col min="1" max="4" width="10.6640625" style="1274"/>
    <col min="5" max="6" width="10.6640625" style="1274" customWidth="1"/>
    <col min="7" max="7" width="0.5" style="1274" customWidth="1"/>
    <col min="8" max="10" width="10.6640625" style="1274" hidden="1" customWidth="1"/>
    <col min="11" max="11" width="10.6640625" style="1274"/>
    <col min="12" max="12" width="2" style="1274" customWidth="1"/>
    <col min="13" max="14" width="10.6640625" style="1274" hidden="1" customWidth="1"/>
    <col min="15" max="16" width="10.6640625" style="1274"/>
    <col min="17" max="17" width="1.5" style="1274" customWidth="1"/>
    <col min="18" max="20" width="10.6640625" style="1274" hidden="1" customWidth="1"/>
    <col min="21" max="21" width="10.6640625" style="1274"/>
    <col min="22" max="22" width="4.83203125" style="1274" customWidth="1"/>
    <col min="23" max="26" width="10.6640625" style="1274" hidden="1" customWidth="1"/>
    <col min="27" max="27" width="10.6640625" style="1274"/>
    <col min="28" max="28" width="0.33203125" style="1274" customWidth="1"/>
    <col min="29" max="32" width="10.6640625" style="1274" hidden="1" customWidth="1"/>
    <col min="33" max="16384" width="10.6640625" style="1274"/>
  </cols>
  <sheetData>
    <row r="1" spans="1:32" ht="65.25" customHeight="1">
      <c r="A1" s="1375" t="s">
        <v>1025</v>
      </c>
      <c r="B1" s="1375"/>
      <c r="C1" s="1375"/>
      <c r="D1" s="1375"/>
      <c r="E1" s="1375"/>
    </row>
    <row r="3" spans="1:32">
      <c r="A3" s="1380" t="s">
        <v>561</v>
      </c>
      <c r="B3" s="1381"/>
      <c r="C3" s="1381"/>
      <c r="D3" s="1381"/>
      <c r="E3" s="1382"/>
      <c r="F3" s="1313"/>
      <c r="G3" s="1273"/>
      <c r="H3" s="1273"/>
      <c r="I3" s="1270"/>
      <c r="J3" s="1270"/>
      <c r="K3" s="1383" t="s">
        <v>968</v>
      </c>
      <c r="L3" s="1383"/>
      <c r="M3" s="1383"/>
      <c r="N3" s="1383"/>
      <c r="O3" s="1383" t="s">
        <v>969</v>
      </c>
      <c r="P3" s="1383"/>
      <c r="Q3" s="1383"/>
      <c r="R3" s="1383"/>
      <c r="S3" s="1383"/>
      <c r="T3" s="1383"/>
      <c r="U3" s="1383" t="s">
        <v>970</v>
      </c>
      <c r="V3" s="1383"/>
      <c r="W3" s="1383"/>
      <c r="X3" s="1383"/>
      <c r="Y3" s="1383"/>
      <c r="Z3" s="1383"/>
      <c r="AA3" s="1270" t="s">
        <v>971</v>
      </c>
    </row>
    <row r="4" spans="1:32" ht="13.5" thickBot="1">
      <c r="A4" s="1377" t="s">
        <v>972</v>
      </c>
      <c r="B4" s="1377"/>
      <c r="C4" s="1377"/>
      <c r="D4" s="1377"/>
      <c r="E4" s="1377"/>
      <c r="F4" s="1377"/>
      <c r="G4" s="1377"/>
      <c r="H4" s="1377"/>
      <c r="I4" s="1377"/>
      <c r="J4" s="1377"/>
      <c r="K4" s="1378" t="s">
        <v>973</v>
      </c>
      <c r="L4" s="1378"/>
      <c r="M4" s="1378"/>
      <c r="N4" s="1378"/>
      <c r="O4" s="1378" t="s">
        <v>974</v>
      </c>
      <c r="P4" s="1378"/>
      <c r="Q4" s="1378"/>
      <c r="R4" s="1378"/>
      <c r="S4" s="1378"/>
      <c r="T4" s="1378"/>
      <c r="U4" s="1378" t="s">
        <v>975</v>
      </c>
      <c r="V4" s="1378"/>
      <c r="W4" s="1378"/>
      <c r="X4" s="1378"/>
      <c r="Y4" s="1378"/>
      <c r="Z4" s="1378"/>
      <c r="AA4" s="1379" t="s">
        <v>976</v>
      </c>
      <c r="AB4" s="1379"/>
      <c r="AC4" s="1379"/>
      <c r="AD4" s="1379"/>
      <c r="AE4" s="1379"/>
      <c r="AF4" s="1379"/>
    </row>
    <row r="5" spans="1:32" ht="14.25" thickTop="1" thickBot="1">
      <c r="A5" s="1377" t="s">
        <v>977</v>
      </c>
      <c r="B5" s="1377"/>
      <c r="C5" s="1377"/>
      <c r="D5" s="1377"/>
      <c r="E5" s="1377"/>
      <c r="F5" s="1377"/>
      <c r="G5" s="1377"/>
      <c r="H5" s="1377"/>
      <c r="I5" s="1377"/>
      <c r="J5" s="1377"/>
      <c r="K5" s="1378" t="s">
        <v>978</v>
      </c>
      <c r="L5" s="1378"/>
      <c r="M5" s="1378"/>
      <c r="N5" s="1378"/>
      <c r="O5" s="1378" t="s">
        <v>979</v>
      </c>
      <c r="P5" s="1378"/>
      <c r="Q5" s="1378"/>
      <c r="R5" s="1378"/>
      <c r="S5" s="1378"/>
      <c r="T5" s="1378"/>
      <c r="U5" s="1378" t="s">
        <v>979</v>
      </c>
      <c r="V5" s="1378"/>
      <c r="W5" s="1378"/>
      <c r="X5" s="1378"/>
      <c r="Y5" s="1378"/>
      <c r="Z5" s="1378"/>
      <c r="AA5" s="1379" t="s">
        <v>910</v>
      </c>
      <c r="AB5" s="1379"/>
      <c r="AC5" s="1379"/>
      <c r="AD5" s="1379"/>
      <c r="AE5" s="1379"/>
      <c r="AF5" s="1379"/>
    </row>
    <row r="6" spans="1:32" ht="14.25" thickTop="1" thickBot="1">
      <c r="A6" s="1377" t="s">
        <v>980</v>
      </c>
      <c r="B6" s="1377"/>
      <c r="C6" s="1377"/>
      <c r="D6" s="1377"/>
      <c r="E6" s="1377"/>
      <c r="F6" s="1377"/>
      <c r="G6" s="1377"/>
      <c r="H6" s="1377"/>
      <c r="I6" s="1377"/>
      <c r="J6" s="1377"/>
      <c r="K6" s="1378" t="s">
        <v>981</v>
      </c>
      <c r="L6" s="1378"/>
      <c r="M6" s="1378"/>
      <c r="N6" s="1378"/>
      <c r="O6" s="1378" t="s">
        <v>860</v>
      </c>
      <c r="P6" s="1378"/>
      <c r="Q6" s="1378"/>
      <c r="R6" s="1378"/>
      <c r="S6" s="1378"/>
      <c r="T6" s="1378"/>
      <c r="U6" s="1378" t="s">
        <v>860</v>
      </c>
      <c r="V6" s="1378"/>
      <c r="W6" s="1378"/>
      <c r="X6" s="1378"/>
      <c r="Y6" s="1378"/>
      <c r="Z6" s="1378"/>
      <c r="AA6" s="1379" t="s">
        <v>860</v>
      </c>
      <c r="AB6" s="1379"/>
      <c r="AC6" s="1379"/>
      <c r="AD6" s="1379"/>
      <c r="AE6" s="1379"/>
      <c r="AF6" s="1379"/>
    </row>
    <row r="7" spans="1:32" ht="14.25" thickTop="1" thickBot="1">
      <c r="A7" s="1377" t="s">
        <v>982</v>
      </c>
      <c r="B7" s="1377"/>
      <c r="C7" s="1377"/>
      <c r="D7" s="1377"/>
      <c r="E7" s="1377"/>
      <c r="F7" s="1377"/>
      <c r="G7" s="1377"/>
      <c r="H7" s="1377"/>
      <c r="I7" s="1377"/>
      <c r="J7" s="1377"/>
      <c r="K7" s="1378" t="s">
        <v>983</v>
      </c>
      <c r="L7" s="1378"/>
      <c r="M7" s="1378"/>
      <c r="N7" s="1378"/>
      <c r="O7" s="1378" t="s">
        <v>984</v>
      </c>
      <c r="P7" s="1378"/>
      <c r="Q7" s="1378"/>
      <c r="R7" s="1378"/>
      <c r="S7" s="1378"/>
      <c r="T7" s="1378"/>
      <c r="U7" s="1378" t="s">
        <v>984</v>
      </c>
      <c r="V7" s="1378"/>
      <c r="W7" s="1378"/>
      <c r="X7" s="1378"/>
      <c r="Y7" s="1378"/>
      <c r="Z7" s="1378"/>
      <c r="AA7" s="1379" t="s">
        <v>910</v>
      </c>
      <c r="AB7" s="1379"/>
      <c r="AC7" s="1379"/>
      <c r="AD7" s="1379"/>
      <c r="AE7" s="1379"/>
      <c r="AF7" s="1379"/>
    </row>
    <row r="8" spans="1:32" ht="14.25" thickTop="1" thickBot="1">
      <c r="A8" s="1377" t="s">
        <v>985</v>
      </c>
      <c r="B8" s="1377"/>
      <c r="C8" s="1377"/>
      <c r="D8" s="1377"/>
      <c r="E8" s="1377"/>
      <c r="F8" s="1377"/>
      <c r="G8" s="1377"/>
      <c r="H8" s="1377"/>
      <c r="I8" s="1377"/>
      <c r="J8" s="1377"/>
      <c r="K8" s="1378" t="s">
        <v>986</v>
      </c>
      <c r="L8" s="1378"/>
      <c r="M8" s="1378"/>
      <c r="N8" s="1378"/>
      <c r="O8" s="1378" t="s">
        <v>987</v>
      </c>
      <c r="P8" s="1378"/>
      <c r="Q8" s="1378"/>
      <c r="R8" s="1378"/>
      <c r="S8" s="1378"/>
      <c r="T8" s="1378"/>
      <c r="U8" s="1378" t="s">
        <v>988</v>
      </c>
      <c r="V8" s="1378"/>
      <c r="W8" s="1378"/>
      <c r="X8" s="1378"/>
      <c r="Y8" s="1378"/>
      <c r="Z8" s="1378"/>
      <c r="AA8" s="1379" t="s">
        <v>989</v>
      </c>
      <c r="AB8" s="1379"/>
      <c r="AC8" s="1379"/>
      <c r="AD8" s="1379"/>
      <c r="AE8" s="1379"/>
      <c r="AF8" s="1379"/>
    </row>
    <row r="9" spans="1:32" ht="14.25" thickTop="1" thickBot="1">
      <c r="A9" s="1377" t="s">
        <v>990</v>
      </c>
      <c r="B9" s="1377"/>
      <c r="C9" s="1377"/>
      <c r="D9" s="1377"/>
      <c r="E9" s="1377"/>
      <c r="F9" s="1377"/>
      <c r="G9" s="1377"/>
      <c r="H9" s="1377"/>
      <c r="I9" s="1377"/>
      <c r="J9" s="1377"/>
      <c r="K9" s="1378" t="s">
        <v>991</v>
      </c>
      <c r="L9" s="1378"/>
      <c r="M9" s="1378"/>
      <c r="N9" s="1378"/>
      <c r="O9" s="1378" t="s">
        <v>860</v>
      </c>
      <c r="P9" s="1378"/>
      <c r="Q9" s="1378"/>
      <c r="R9" s="1378"/>
      <c r="S9" s="1378"/>
      <c r="T9" s="1378"/>
      <c r="U9" s="1378" t="s">
        <v>860</v>
      </c>
      <c r="V9" s="1378"/>
      <c r="W9" s="1378"/>
      <c r="X9" s="1378"/>
      <c r="Y9" s="1378"/>
      <c r="Z9" s="1378"/>
      <c r="AA9" s="1379" t="s">
        <v>860</v>
      </c>
      <c r="AB9" s="1379"/>
      <c r="AC9" s="1379"/>
      <c r="AD9" s="1379"/>
      <c r="AE9" s="1379"/>
      <c r="AF9" s="1379"/>
    </row>
    <row r="10" spans="1:32" ht="14.25" thickTop="1" thickBot="1">
      <c r="A10" s="1377" t="s">
        <v>992</v>
      </c>
      <c r="B10" s="1377"/>
      <c r="C10" s="1377"/>
      <c r="D10" s="1377"/>
      <c r="E10" s="1377"/>
      <c r="F10" s="1377"/>
      <c r="G10" s="1377"/>
      <c r="H10" s="1377"/>
      <c r="I10" s="1377"/>
      <c r="J10" s="1377"/>
      <c r="K10" s="1378" t="s">
        <v>993</v>
      </c>
      <c r="L10" s="1378"/>
      <c r="M10" s="1378"/>
      <c r="N10" s="1378"/>
      <c r="O10" s="1378" t="s">
        <v>994</v>
      </c>
      <c r="P10" s="1378"/>
      <c r="Q10" s="1378"/>
      <c r="R10" s="1378"/>
      <c r="S10" s="1378"/>
      <c r="T10" s="1378"/>
      <c r="U10" s="1378" t="s">
        <v>995</v>
      </c>
      <c r="V10" s="1378"/>
      <c r="W10" s="1378"/>
      <c r="X10" s="1378"/>
      <c r="Y10" s="1378"/>
      <c r="Z10" s="1378"/>
      <c r="AA10" s="1379" t="s">
        <v>996</v>
      </c>
      <c r="AB10" s="1379"/>
      <c r="AC10" s="1379"/>
      <c r="AD10" s="1379"/>
      <c r="AE10" s="1379"/>
      <c r="AF10" s="1379"/>
    </row>
    <row r="11" spans="1:32" ht="14.25" thickTop="1" thickBot="1">
      <c r="A11" s="1377" t="s">
        <v>997</v>
      </c>
      <c r="B11" s="1377"/>
      <c r="C11" s="1377"/>
      <c r="D11" s="1377"/>
      <c r="E11" s="1377"/>
      <c r="F11" s="1377"/>
      <c r="G11" s="1377"/>
      <c r="H11" s="1377"/>
      <c r="I11" s="1377"/>
      <c r="J11" s="1377"/>
      <c r="K11" s="1378" t="s">
        <v>998</v>
      </c>
      <c r="L11" s="1378"/>
      <c r="M11" s="1378"/>
      <c r="N11" s="1378"/>
      <c r="O11" s="1378" t="s">
        <v>999</v>
      </c>
      <c r="P11" s="1378"/>
      <c r="Q11" s="1378"/>
      <c r="R11" s="1378"/>
      <c r="S11" s="1378"/>
      <c r="T11" s="1378"/>
      <c r="U11" s="1378" t="s">
        <v>1000</v>
      </c>
      <c r="V11" s="1378"/>
      <c r="W11" s="1378"/>
      <c r="X11" s="1378"/>
      <c r="Y11" s="1378"/>
      <c r="Z11" s="1378"/>
      <c r="AA11" s="1379" t="s">
        <v>1001</v>
      </c>
      <c r="AB11" s="1379"/>
      <c r="AC11" s="1379"/>
      <c r="AD11" s="1379"/>
      <c r="AE11" s="1379"/>
      <c r="AF11" s="1379"/>
    </row>
    <row r="12" spans="1:32" ht="14.25" thickTop="1" thickBot="1">
      <c r="A12" s="1377" t="s">
        <v>1002</v>
      </c>
      <c r="B12" s="1377"/>
      <c r="C12" s="1377"/>
      <c r="D12" s="1377"/>
      <c r="E12" s="1377"/>
      <c r="F12" s="1377"/>
      <c r="G12" s="1377"/>
      <c r="H12" s="1377"/>
      <c r="I12" s="1377"/>
      <c r="J12" s="1377"/>
      <c r="K12" s="1378" t="s">
        <v>1003</v>
      </c>
      <c r="L12" s="1378"/>
      <c r="M12" s="1378"/>
      <c r="N12" s="1378"/>
      <c r="O12" s="1378" t="s">
        <v>1004</v>
      </c>
      <c r="P12" s="1378"/>
      <c r="Q12" s="1378"/>
      <c r="R12" s="1378"/>
      <c r="S12" s="1378"/>
      <c r="T12" s="1378"/>
      <c r="U12" s="1378" t="s">
        <v>1005</v>
      </c>
      <c r="V12" s="1378"/>
      <c r="W12" s="1378"/>
      <c r="X12" s="1378"/>
      <c r="Y12" s="1378"/>
      <c r="Z12" s="1378"/>
      <c r="AA12" s="1379" t="s">
        <v>1006</v>
      </c>
      <c r="AB12" s="1379"/>
      <c r="AC12" s="1379"/>
      <c r="AD12" s="1379"/>
      <c r="AE12" s="1379"/>
      <c r="AF12" s="1379"/>
    </row>
    <row r="13" spans="1:32" ht="14.25" thickTop="1" thickBot="1">
      <c r="A13" s="1377" t="s">
        <v>1007</v>
      </c>
      <c r="B13" s="1377"/>
      <c r="C13" s="1377"/>
      <c r="D13" s="1377"/>
      <c r="E13" s="1377"/>
      <c r="F13" s="1377"/>
      <c r="G13" s="1377"/>
      <c r="H13" s="1377"/>
      <c r="I13" s="1377"/>
      <c r="J13" s="1377"/>
      <c r="K13" s="1378" t="s">
        <v>1008</v>
      </c>
      <c r="L13" s="1378"/>
      <c r="M13" s="1378"/>
      <c r="N13" s="1378"/>
      <c r="O13" s="1378" t="s">
        <v>1009</v>
      </c>
      <c r="P13" s="1378"/>
      <c r="Q13" s="1378"/>
      <c r="R13" s="1378"/>
      <c r="S13" s="1378"/>
      <c r="T13" s="1378"/>
      <c r="U13" s="1378" t="s">
        <v>1010</v>
      </c>
      <c r="V13" s="1378"/>
      <c r="W13" s="1378"/>
      <c r="X13" s="1378"/>
      <c r="Y13" s="1378"/>
      <c r="Z13" s="1378"/>
      <c r="AA13" s="1379" t="s">
        <v>1011</v>
      </c>
      <c r="AB13" s="1379"/>
      <c r="AC13" s="1379"/>
      <c r="AD13" s="1379"/>
      <c r="AE13" s="1379"/>
      <c r="AF13" s="1379"/>
    </row>
    <row r="14" spans="1:32" ht="14.25" thickTop="1" thickBot="1">
      <c r="A14" s="1377" t="s">
        <v>1012</v>
      </c>
      <c r="B14" s="1377"/>
      <c r="C14" s="1377"/>
      <c r="D14" s="1377"/>
      <c r="E14" s="1377"/>
      <c r="F14" s="1377"/>
      <c r="G14" s="1377"/>
      <c r="H14" s="1377"/>
      <c r="I14" s="1377"/>
      <c r="J14" s="1377"/>
      <c r="K14" s="1378" t="s">
        <v>1013</v>
      </c>
      <c r="L14" s="1378"/>
      <c r="M14" s="1378"/>
      <c r="N14" s="1378"/>
      <c r="O14" s="1378" t="s">
        <v>1014</v>
      </c>
      <c r="P14" s="1378"/>
      <c r="Q14" s="1378"/>
      <c r="R14" s="1378"/>
      <c r="S14" s="1378"/>
      <c r="T14" s="1378"/>
      <c r="U14" s="1378" t="s">
        <v>1015</v>
      </c>
      <c r="V14" s="1378"/>
      <c r="W14" s="1378"/>
      <c r="X14" s="1378"/>
      <c r="Y14" s="1378"/>
      <c r="Z14" s="1378"/>
      <c r="AA14" s="1379" t="s">
        <v>1016</v>
      </c>
      <c r="AB14" s="1379"/>
      <c r="AC14" s="1379"/>
      <c r="AD14" s="1379"/>
      <c r="AE14" s="1379"/>
      <c r="AF14" s="1379"/>
    </row>
    <row r="15" spans="1:32" ht="23.25" customHeight="1" thickTop="1" thickBot="1">
      <c r="A15" s="1377" t="s">
        <v>1017</v>
      </c>
      <c r="B15" s="1377"/>
      <c r="C15" s="1377"/>
      <c r="D15" s="1377"/>
      <c r="E15" s="1377"/>
      <c r="F15" s="1377"/>
      <c r="G15" s="1377"/>
      <c r="H15" s="1377"/>
      <c r="I15" s="1377"/>
      <c r="J15" s="1377"/>
      <c r="K15" s="1378" t="s">
        <v>493</v>
      </c>
      <c r="L15" s="1378"/>
      <c r="M15" s="1378"/>
      <c r="N15" s="1378"/>
      <c r="O15" s="1378" t="s">
        <v>860</v>
      </c>
      <c r="P15" s="1378"/>
      <c r="Q15" s="1378"/>
      <c r="R15" s="1378"/>
      <c r="S15" s="1378"/>
      <c r="T15" s="1378"/>
      <c r="U15" s="1378" t="s">
        <v>860</v>
      </c>
      <c r="V15" s="1378"/>
      <c r="W15" s="1378"/>
      <c r="X15" s="1378"/>
      <c r="Y15" s="1378"/>
      <c r="Z15" s="1378"/>
      <c r="AA15" s="1379" t="s">
        <v>860</v>
      </c>
      <c r="AB15" s="1379"/>
      <c r="AC15" s="1379"/>
      <c r="AD15" s="1379"/>
      <c r="AE15" s="1379"/>
      <c r="AF15" s="1379"/>
    </row>
    <row r="16" spans="1:32" ht="14.25" thickTop="1" thickBot="1">
      <c r="A16" s="1377" t="s">
        <v>1018</v>
      </c>
      <c r="B16" s="1377"/>
      <c r="C16" s="1377"/>
      <c r="D16" s="1377"/>
      <c r="E16" s="1377"/>
      <c r="F16" s="1377"/>
      <c r="G16" s="1377"/>
      <c r="H16" s="1377"/>
      <c r="I16" s="1377"/>
      <c r="J16" s="1377"/>
      <c r="K16" s="1378" t="s">
        <v>1019</v>
      </c>
      <c r="L16" s="1378"/>
      <c r="M16" s="1378"/>
      <c r="N16" s="1378"/>
      <c r="O16" s="1378" t="s">
        <v>1020</v>
      </c>
      <c r="P16" s="1378"/>
      <c r="Q16" s="1378"/>
      <c r="R16" s="1378"/>
      <c r="S16" s="1378"/>
      <c r="T16" s="1378"/>
      <c r="U16" s="1378" t="s">
        <v>1021</v>
      </c>
      <c r="V16" s="1378"/>
      <c r="W16" s="1378"/>
      <c r="X16" s="1378"/>
      <c r="Y16" s="1378"/>
      <c r="Z16" s="1378"/>
      <c r="AA16" s="1379" t="s">
        <v>1022</v>
      </c>
      <c r="AB16" s="1379"/>
      <c r="AC16" s="1379"/>
      <c r="AD16" s="1379"/>
      <c r="AE16" s="1379"/>
      <c r="AF16" s="1379"/>
    </row>
    <row r="17" spans="1:32" ht="14.25" thickTop="1" thickBot="1">
      <c r="A17" s="1377" t="s">
        <v>1023</v>
      </c>
      <c r="B17" s="1377"/>
      <c r="C17" s="1377"/>
      <c r="D17" s="1377"/>
      <c r="E17" s="1377"/>
      <c r="F17" s="1377"/>
      <c r="G17" s="1377"/>
      <c r="H17" s="1377"/>
      <c r="I17" s="1377"/>
      <c r="J17" s="1377"/>
      <c r="K17" s="1378" t="s">
        <v>1024</v>
      </c>
      <c r="L17" s="1378"/>
      <c r="M17" s="1378"/>
      <c r="N17" s="1378"/>
      <c r="O17" s="1378" t="s">
        <v>965</v>
      </c>
      <c r="P17" s="1378"/>
      <c r="Q17" s="1378"/>
      <c r="R17" s="1378"/>
      <c r="S17" s="1378"/>
      <c r="T17" s="1378"/>
      <c r="U17" s="1378" t="s">
        <v>966</v>
      </c>
      <c r="V17" s="1378"/>
      <c r="W17" s="1378"/>
      <c r="X17" s="1378"/>
      <c r="Y17" s="1378"/>
      <c r="Z17" s="1378"/>
      <c r="AA17" s="1379" t="s">
        <v>967</v>
      </c>
      <c r="AB17" s="1379"/>
      <c r="AC17" s="1379"/>
      <c r="AD17" s="1379"/>
      <c r="AE17" s="1379"/>
      <c r="AF17" s="1379"/>
    </row>
    <row r="18" spans="1:32" ht="13.5" thickTop="1"/>
  </sheetData>
  <mergeCells count="75">
    <mergeCell ref="A1:E1"/>
    <mergeCell ref="A16:J16"/>
    <mergeCell ref="K16:N16"/>
    <mergeCell ref="O16:T16"/>
    <mergeCell ref="U16:Z16"/>
    <mergeCell ref="AA16:AF16"/>
    <mergeCell ref="A15:J15"/>
    <mergeCell ref="K15:N15"/>
    <mergeCell ref="O15:T15"/>
    <mergeCell ref="U15:Z15"/>
    <mergeCell ref="A17:J17"/>
    <mergeCell ref="K17:N17"/>
    <mergeCell ref="O17:T17"/>
    <mergeCell ref="U17:Z17"/>
    <mergeCell ref="AA17:AF17"/>
    <mergeCell ref="A14:J14"/>
    <mergeCell ref="K14:N14"/>
    <mergeCell ref="O14:T14"/>
    <mergeCell ref="U14:Z14"/>
    <mergeCell ref="AA14:AF14"/>
    <mergeCell ref="AA15:AF15"/>
    <mergeCell ref="A12:J12"/>
    <mergeCell ref="K12:N12"/>
    <mergeCell ref="O12:T12"/>
    <mergeCell ref="U12:Z12"/>
    <mergeCell ref="AA12:AF12"/>
    <mergeCell ref="A13:J13"/>
    <mergeCell ref="K13:N13"/>
    <mergeCell ref="O13:T13"/>
    <mergeCell ref="U13:Z13"/>
    <mergeCell ref="AA13:AF13"/>
    <mergeCell ref="K10:N10"/>
    <mergeCell ref="O10:T10"/>
    <mergeCell ref="U10:Z10"/>
    <mergeCell ref="AA10:AF10"/>
    <mergeCell ref="A11:J11"/>
    <mergeCell ref="K11:N11"/>
    <mergeCell ref="O11:T11"/>
    <mergeCell ref="U11:Z11"/>
    <mergeCell ref="AA11:AF11"/>
    <mergeCell ref="K8:N8"/>
    <mergeCell ref="O8:T8"/>
    <mergeCell ref="U8:Z8"/>
    <mergeCell ref="AA8:AF8"/>
    <mergeCell ref="A9:J9"/>
    <mergeCell ref="K9:N9"/>
    <mergeCell ref="O9:T9"/>
    <mergeCell ref="U9:Z9"/>
    <mergeCell ref="AA9:AF9"/>
    <mergeCell ref="AA6:AF6"/>
    <mergeCell ref="A7:J7"/>
    <mergeCell ref="K7:N7"/>
    <mergeCell ref="O7:T7"/>
    <mergeCell ref="U7:Z7"/>
    <mergeCell ref="AA7:AF7"/>
    <mergeCell ref="AA4:AF4"/>
    <mergeCell ref="A5:J5"/>
    <mergeCell ref="K5:N5"/>
    <mergeCell ref="O5:T5"/>
    <mergeCell ref="U5:Z5"/>
    <mergeCell ref="AA5:AF5"/>
    <mergeCell ref="A4:J4"/>
    <mergeCell ref="K4:N4"/>
    <mergeCell ref="O4:T4"/>
    <mergeCell ref="U4:Z4"/>
    <mergeCell ref="A10:J10"/>
    <mergeCell ref="K3:N3"/>
    <mergeCell ref="O3:T3"/>
    <mergeCell ref="U3:Z3"/>
    <mergeCell ref="A6:J6"/>
    <mergeCell ref="A3:E3"/>
    <mergeCell ref="A8:J8"/>
    <mergeCell ref="K6:N6"/>
    <mergeCell ref="O6:T6"/>
    <mergeCell ref="U6:Z6"/>
  </mergeCells>
  <phoneticPr fontId="80" type="noConversion"/>
  <pageMargins left="0.75" right="0.75" top="1" bottom="1" header="0.5" footer="0.5"/>
  <pageSetup paperSize="9" scale="85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1">
    <tabColor rgb="FF00B050"/>
  </sheetPr>
  <dimension ref="A1:AF7"/>
  <sheetViews>
    <sheetView workbookViewId="0">
      <selection sqref="A1:E1"/>
    </sheetView>
  </sheetViews>
  <sheetFormatPr defaultColWidth="12" defaultRowHeight="15.75"/>
  <cols>
    <col min="1" max="1" width="49.6640625" style="275" customWidth="1"/>
    <col min="2" max="2" width="6.83203125" style="275" customWidth="1"/>
    <col min="3" max="3" width="2.6640625" style="275" customWidth="1"/>
    <col min="4" max="4" width="19.1640625" style="275" hidden="1" customWidth="1"/>
    <col min="5" max="7" width="12" style="275" hidden="1" customWidth="1"/>
    <col min="8" max="8" width="10.83203125" style="275" hidden="1" customWidth="1"/>
    <col min="9" max="10" width="12" style="275" hidden="1" customWidth="1"/>
    <col min="11" max="11" width="12" style="275" customWidth="1"/>
    <col min="12" max="12" width="0.33203125" style="275" customWidth="1"/>
    <col min="13" max="14" width="12" style="275" hidden="1" customWidth="1"/>
    <col min="15" max="15" width="12" style="275"/>
    <col min="16" max="16" width="12" style="275" customWidth="1"/>
    <col min="17" max="20" width="12" style="275" hidden="1" customWidth="1"/>
    <col min="21" max="21" width="12" style="275"/>
    <col min="22" max="22" width="10.83203125" style="275" customWidth="1"/>
    <col min="23" max="26" width="12" style="275" hidden="1" customWidth="1"/>
    <col min="27" max="27" width="12" style="275" customWidth="1"/>
    <col min="28" max="28" width="0.83203125" style="275" customWidth="1"/>
    <col min="29" max="32" width="12" style="275" hidden="1" customWidth="1"/>
    <col min="33" max="16384" width="12" style="275"/>
  </cols>
  <sheetData>
    <row r="1" spans="1:32" ht="57" customHeight="1">
      <c r="A1" s="1375" t="s">
        <v>1040</v>
      </c>
      <c r="B1" s="1375"/>
      <c r="C1" s="1375"/>
      <c r="D1" s="1375"/>
      <c r="E1" s="1375"/>
    </row>
    <row r="2" spans="1:32">
      <c r="A2" s="276"/>
      <c r="B2" s="277"/>
      <c r="C2" s="314"/>
      <c r="D2" s="314"/>
    </row>
    <row r="3" spans="1:32" ht="16.5" thickBot="1">
      <c r="A3" s="1377" t="s">
        <v>1026</v>
      </c>
      <c r="B3" s="1377"/>
      <c r="C3" s="1377"/>
      <c r="D3" s="1377"/>
      <c r="E3" s="1377"/>
      <c r="F3" s="1377"/>
      <c r="G3" s="1377"/>
      <c r="H3" s="1377"/>
      <c r="I3" s="1377"/>
      <c r="J3" s="1377"/>
      <c r="K3" s="1378" t="s">
        <v>1027</v>
      </c>
      <c r="L3" s="1378"/>
      <c r="M3" s="1378"/>
      <c r="N3" s="1378"/>
      <c r="O3" s="1378" t="s">
        <v>1028</v>
      </c>
      <c r="P3" s="1378"/>
      <c r="Q3" s="1378"/>
      <c r="R3" s="1378"/>
      <c r="S3" s="1378"/>
      <c r="T3" s="1378"/>
      <c r="U3" s="1378" t="s">
        <v>1029</v>
      </c>
      <c r="V3" s="1378"/>
      <c r="W3" s="1378"/>
      <c r="X3" s="1378"/>
      <c r="Y3" s="1378"/>
      <c r="Z3" s="1378"/>
      <c r="AA3" s="1379" t="s">
        <v>1030</v>
      </c>
      <c r="AB3" s="1379"/>
      <c r="AC3" s="1379"/>
      <c r="AD3" s="1379"/>
      <c r="AE3" s="1379"/>
      <c r="AF3" s="1379"/>
    </row>
    <row r="4" spans="1:32" ht="17.25" thickTop="1" thickBot="1">
      <c r="A4" s="1377" t="s">
        <v>1031</v>
      </c>
      <c r="B4" s="1377"/>
      <c r="C4" s="1377"/>
      <c r="D4" s="1377"/>
      <c r="E4" s="1377"/>
      <c r="F4" s="1377"/>
      <c r="G4" s="1377"/>
      <c r="H4" s="1377"/>
      <c r="I4" s="1377"/>
      <c r="J4" s="1377"/>
      <c r="K4" s="1378" t="s">
        <v>1032</v>
      </c>
      <c r="L4" s="1378"/>
      <c r="M4" s="1378"/>
      <c r="N4" s="1378"/>
      <c r="O4" s="1378" t="s">
        <v>1033</v>
      </c>
      <c r="P4" s="1378"/>
      <c r="Q4" s="1378"/>
      <c r="R4" s="1378"/>
      <c r="S4" s="1378"/>
      <c r="T4" s="1378"/>
      <c r="U4" s="1378" t="s">
        <v>1034</v>
      </c>
      <c r="V4" s="1378"/>
      <c r="W4" s="1378"/>
      <c r="X4" s="1378"/>
      <c r="Y4" s="1378"/>
      <c r="Z4" s="1378"/>
      <c r="AA4" s="1379" t="s">
        <v>1035</v>
      </c>
      <c r="AB4" s="1379"/>
      <c r="AC4" s="1379"/>
      <c r="AD4" s="1379"/>
      <c r="AE4" s="1379"/>
      <c r="AF4" s="1379"/>
    </row>
    <row r="5" spans="1:32" ht="17.25" thickTop="1" thickBot="1">
      <c r="A5" s="1377" t="s">
        <v>549</v>
      </c>
      <c r="B5" s="1377"/>
      <c r="C5" s="1377"/>
      <c r="D5" s="1377"/>
      <c r="E5" s="1377"/>
      <c r="F5" s="1377"/>
      <c r="G5" s="1377"/>
      <c r="H5" s="1377"/>
      <c r="I5" s="1377"/>
      <c r="J5" s="1377"/>
      <c r="K5" s="1378" t="s">
        <v>1036</v>
      </c>
      <c r="L5" s="1378"/>
      <c r="M5" s="1378"/>
      <c r="N5" s="1378"/>
      <c r="O5" s="1378" t="s">
        <v>860</v>
      </c>
      <c r="P5" s="1378"/>
      <c r="Q5" s="1378"/>
      <c r="R5" s="1378"/>
      <c r="S5" s="1378"/>
      <c r="T5" s="1378"/>
      <c r="U5" s="1378" t="s">
        <v>1037</v>
      </c>
      <c r="V5" s="1378"/>
      <c r="W5" s="1378"/>
      <c r="X5" s="1378"/>
      <c r="Y5" s="1378"/>
      <c r="Z5" s="1378"/>
      <c r="AA5" s="1379" t="s">
        <v>860</v>
      </c>
      <c r="AB5" s="1379"/>
      <c r="AC5" s="1379"/>
      <c r="AD5" s="1379"/>
      <c r="AE5" s="1379"/>
      <c r="AF5" s="1379"/>
    </row>
    <row r="6" spans="1:32" ht="17.25" thickTop="1" thickBot="1">
      <c r="A6" s="1377" t="s">
        <v>229</v>
      </c>
      <c r="B6" s="1377"/>
      <c r="C6" s="1377"/>
      <c r="D6" s="1377"/>
      <c r="E6" s="1377"/>
      <c r="F6" s="1377"/>
      <c r="G6" s="1377"/>
      <c r="H6" s="1377"/>
      <c r="I6" s="1377"/>
      <c r="J6" s="1377"/>
      <c r="K6" s="1378" t="s">
        <v>1038</v>
      </c>
      <c r="L6" s="1378"/>
      <c r="M6" s="1378"/>
      <c r="N6" s="1378"/>
      <c r="O6" s="1378" t="s">
        <v>860</v>
      </c>
      <c r="P6" s="1378"/>
      <c r="Q6" s="1378"/>
      <c r="R6" s="1378"/>
      <c r="S6" s="1378"/>
      <c r="T6" s="1378"/>
      <c r="U6" s="1378" t="s">
        <v>1039</v>
      </c>
      <c r="V6" s="1378"/>
      <c r="W6" s="1378"/>
      <c r="X6" s="1378"/>
      <c r="Y6" s="1378"/>
      <c r="Z6" s="1378"/>
      <c r="AA6" s="1379" t="s">
        <v>860</v>
      </c>
      <c r="AB6" s="1379"/>
      <c r="AC6" s="1379"/>
      <c r="AD6" s="1379"/>
      <c r="AE6" s="1379"/>
      <c r="AF6" s="1379"/>
    </row>
    <row r="7" spans="1:32" ht="16.5" thickTop="1"/>
  </sheetData>
  <mergeCells count="21">
    <mergeCell ref="AA5:AF5"/>
    <mergeCell ref="AA6:AF6"/>
    <mergeCell ref="A5:J5"/>
    <mergeCell ref="K5:N5"/>
    <mergeCell ref="O5:T5"/>
    <mergeCell ref="O4:T4"/>
    <mergeCell ref="U4:Z4"/>
    <mergeCell ref="A6:J6"/>
    <mergeCell ref="K6:N6"/>
    <mergeCell ref="O6:T6"/>
    <mergeCell ref="U6:Z6"/>
    <mergeCell ref="A1:E1"/>
    <mergeCell ref="A3:J3"/>
    <mergeCell ref="K3:N3"/>
    <mergeCell ref="O3:T3"/>
    <mergeCell ref="AA4:AF4"/>
    <mergeCell ref="U5:Z5"/>
    <mergeCell ref="U3:Z3"/>
    <mergeCell ref="AA3:AF3"/>
    <mergeCell ref="A4:J4"/>
    <mergeCell ref="K4:N4"/>
  </mergeCells>
  <phoneticPr fontId="25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&amp;L&amp;"Times New Roman,Félkövér dőlt"Kokad Községi Önkormányzat
&amp;R&amp;"Times New Roman,Félkövér dőlt"7.3. tájékoztató tábla a ../2019. (.....) önkormányzati rendelethez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codeName="Munka45">
    <tabColor rgb="FF00B050"/>
  </sheetPr>
  <dimension ref="A1:G34"/>
  <sheetViews>
    <sheetView view="pageLayout" workbookViewId="0">
      <selection activeCell="C3" sqref="C3:G3"/>
    </sheetView>
  </sheetViews>
  <sheetFormatPr defaultRowHeight="12.75"/>
  <cols>
    <col min="1" max="1" width="5.5" style="1055" customWidth="1"/>
    <col min="2" max="2" width="33.1640625" style="1055" customWidth="1"/>
    <col min="3" max="3" width="12.33203125" style="1055" customWidth="1"/>
    <col min="4" max="4" width="11.5" style="1055" customWidth="1"/>
    <col min="5" max="5" width="11.33203125" style="1055" customWidth="1"/>
    <col min="6" max="6" width="11" style="1055" customWidth="1"/>
    <col min="7" max="7" width="14.33203125" style="1055" customWidth="1"/>
    <col min="8" max="16384" width="9.33203125" style="1055"/>
  </cols>
  <sheetData>
    <row r="1" spans="1:7" ht="43.5" customHeight="1">
      <c r="A1" s="1384" t="s">
        <v>537</v>
      </c>
      <c r="B1" s="1384"/>
      <c r="C1" s="1384"/>
      <c r="D1" s="1384"/>
      <c r="E1" s="1384"/>
      <c r="F1" s="1384"/>
      <c r="G1" s="1384"/>
    </row>
    <row r="3" spans="1:7" s="1058" customFormat="1" ht="27" customHeight="1">
      <c r="A3" s="1056" t="s">
        <v>538</v>
      </c>
      <c r="B3" s="1057"/>
      <c r="C3" s="1385" t="s">
        <v>599</v>
      </c>
      <c r="D3" s="1385"/>
      <c r="E3" s="1385"/>
      <c r="F3" s="1385"/>
      <c r="G3" s="1385"/>
    </row>
    <row r="4" spans="1:7" s="1058" customFormat="1" ht="15.75">
      <c r="A4" s="1057"/>
      <c r="B4" s="1057"/>
      <c r="C4" s="1057"/>
      <c r="D4" s="1057"/>
      <c r="E4" s="1057"/>
      <c r="F4" s="1057"/>
      <c r="G4" s="1057"/>
    </row>
    <row r="5" spans="1:7" s="1058" customFormat="1" ht="24.75" customHeight="1">
      <c r="A5" s="1056" t="s">
        <v>539</v>
      </c>
      <c r="B5" s="1057"/>
      <c r="C5" s="1386" t="s">
        <v>20</v>
      </c>
      <c r="D5" s="1386"/>
      <c r="E5" s="1386"/>
      <c r="F5" s="1386"/>
      <c r="G5" s="1057"/>
    </row>
    <row r="6" spans="1:7" s="1060" customFormat="1">
      <c r="A6" s="1059"/>
      <c r="B6" s="1059"/>
      <c r="C6" s="1059"/>
      <c r="D6" s="1059"/>
      <c r="E6" s="1059"/>
      <c r="F6" s="1059"/>
      <c r="G6" s="1059"/>
    </row>
    <row r="7" spans="1:7" s="1064" customFormat="1" ht="15" customHeight="1">
      <c r="A7" s="1061" t="s">
        <v>1042</v>
      </c>
      <c r="B7" s="1062"/>
      <c r="C7" s="1062"/>
      <c r="D7" s="1063"/>
      <c r="E7" s="1063"/>
      <c r="F7" s="1063"/>
      <c r="G7" s="1063"/>
    </row>
    <row r="8" spans="1:7" s="1065" customFormat="1" ht="15" customHeight="1">
      <c r="A8" s="1061" t="s">
        <v>1043</v>
      </c>
    </row>
    <row r="9" spans="1:7" s="1064" customFormat="1" ht="15" customHeight="1">
      <c r="A9" s="1061" t="s">
        <v>1044</v>
      </c>
      <c r="B9" s="1066"/>
      <c r="C9" s="1066"/>
      <c r="D9" s="1066"/>
      <c r="E9" s="1066"/>
      <c r="F9" s="1066"/>
      <c r="G9" s="1066"/>
    </row>
    <row r="10" spans="1:7" s="1070" customFormat="1" ht="42" customHeight="1">
      <c r="A10" s="1067" t="s">
        <v>183</v>
      </c>
      <c r="B10" s="1068" t="s">
        <v>541</v>
      </c>
      <c r="C10" s="1068" t="s">
        <v>542</v>
      </c>
      <c r="D10" s="1068" t="s">
        <v>543</v>
      </c>
      <c r="E10" s="1068" t="s">
        <v>544</v>
      </c>
      <c r="F10" s="1068" t="s">
        <v>545</v>
      </c>
      <c r="G10" s="1069" t="s">
        <v>175</v>
      </c>
    </row>
    <row r="11" spans="1:7" ht="24" customHeight="1">
      <c r="A11" s="1071" t="s">
        <v>76</v>
      </c>
      <c r="B11" s="1072" t="s">
        <v>546</v>
      </c>
      <c r="C11" s="1073">
        <v>0</v>
      </c>
      <c r="D11" s="1073"/>
      <c r="E11" s="1073"/>
      <c r="F11" s="1073"/>
      <c r="G11" s="1074">
        <f t="shared" ref="G11:G17" si="0">SUM(C11:F11)</f>
        <v>0</v>
      </c>
    </row>
    <row r="12" spans="1:7" ht="24" customHeight="1">
      <c r="A12" s="1075" t="s">
        <v>77</v>
      </c>
      <c r="B12" s="1076" t="s">
        <v>203</v>
      </c>
      <c r="C12" s="1077">
        <v>0</v>
      </c>
      <c r="D12" s="1077"/>
      <c r="E12" s="1077">
        <v>87685</v>
      </c>
      <c r="F12" s="1077"/>
      <c r="G12" s="1078">
        <f t="shared" si="0"/>
        <v>87685</v>
      </c>
    </row>
    <row r="13" spans="1:7" ht="24" customHeight="1">
      <c r="A13" s="1075" t="s">
        <v>78</v>
      </c>
      <c r="B13" s="1076" t="s">
        <v>204</v>
      </c>
      <c r="C13" s="1077">
        <v>0</v>
      </c>
      <c r="D13" s="1077"/>
      <c r="E13" s="1077"/>
      <c r="F13" s="1077"/>
      <c r="G13" s="1078">
        <f t="shared" si="0"/>
        <v>0</v>
      </c>
    </row>
    <row r="14" spans="1:7" ht="24" customHeight="1">
      <c r="A14" s="1075" t="s">
        <v>101</v>
      </c>
      <c r="B14" s="1076" t="s">
        <v>205</v>
      </c>
      <c r="C14" s="1077"/>
      <c r="D14" s="1077"/>
      <c r="E14" s="1077"/>
      <c r="F14" s="1077"/>
      <c r="G14" s="1078">
        <f t="shared" si="0"/>
        <v>0</v>
      </c>
    </row>
    <row r="15" spans="1:7" ht="24" customHeight="1">
      <c r="A15" s="1075" t="s">
        <v>80</v>
      </c>
      <c r="B15" s="1076" t="s">
        <v>206</v>
      </c>
      <c r="C15" s="1079"/>
      <c r="D15" s="1079">
        <v>2702051</v>
      </c>
      <c r="E15" s="1079">
        <v>183805</v>
      </c>
      <c r="F15" s="1079"/>
      <c r="G15" s="1080">
        <f t="shared" si="0"/>
        <v>2885856</v>
      </c>
    </row>
    <row r="16" spans="1:7" ht="24" customHeight="1">
      <c r="A16" s="1081" t="s">
        <v>81</v>
      </c>
      <c r="B16" s="1082" t="s">
        <v>547</v>
      </c>
      <c r="C16" s="1083">
        <v>209310</v>
      </c>
      <c r="D16" s="1083"/>
      <c r="E16" s="1083">
        <v>4232537</v>
      </c>
      <c r="F16" s="1083"/>
      <c r="G16" s="1084">
        <f t="shared" si="0"/>
        <v>4441847</v>
      </c>
    </row>
    <row r="17" spans="1:7" s="1089" customFormat="1" ht="24" customHeight="1">
      <c r="A17" s="1085" t="s">
        <v>102</v>
      </c>
      <c r="B17" s="1086" t="s">
        <v>175</v>
      </c>
      <c r="C17" s="1087">
        <f>SUM(C15:C16)</f>
        <v>209310</v>
      </c>
      <c r="D17" s="1087">
        <f>SUM(D11:D16)</f>
        <v>2702051</v>
      </c>
      <c r="E17" s="1087">
        <f>SUM(E11:E16)</f>
        <v>4504027</v>
      </c>
      <c r="F17" s="1087">
        <f>SUM(F11:F16)</f>
        <v>0</v>
      </c>
      <c r="G17" s="1088">
        <f t="shared" si="0"/>
        <v>7415388</v>
      </c>
    </row>
    <row r="18" spans="1:7" s="1060" customFormat="1">
      <c r="A18" s="1059"/>
      <c r="B18" s="1059"/>
      <c r="C18" s="1059"/>
      <c r="D18" s="1059"/>
      <c r="E18" s="1059"/>
      <c r="F18" s="1059"/>
      <c r="G18" s="1059"/>
    </row>
    <row r="19" spans="1:7" s="1060" customFormat="1">
      <c r="A19" s="1059"/>
      <c r="B19" s="1059"/>
      <c r="C19" s="1059"/>
      <c r="D19" s="1059"/>
      <c r="E19" s="1059"/>
      <c r="F19" s="1059"/>
      <c r="G19" s="1059"/>
    </row>
    <row r="20" spans="1:7" s="1060" customFormat="1">
      <c r="A20" s="1059"/>
      <c r="B20" s="1059"/>
      <c r="C20" s="1059"/>
      <c r="D20" s="1059"/>
      <c r="E20" s="1059"/>
      <c r="F20" s="1059"/>
      <c r="G20" s="1090"/>
    </row>
    <row r="21" spans="1:7" s="1060" customFormat="1" ht="15.75">
      <c r="A21" s="1058" t="s">
        <v>1041</v>
      </c>
      <c r="B21" s="1059"/>
      <c r="C21" s="1059"/>
      <c r="D21" s="1059"/>
      <c r="E21" s="1059"/>
      <c r="F21" s="1059"/>
      <c r="G21" s="1090"/>
    </row>
    <row r="22" spans="1:7" s="1060" customFormat="1">
      <c r="A22" s="1059"/>
      <c r="B22" s="1059"/>
      <c r="C22" s="1059"/>
      <c r="D22" s="1059"/>
      <c r="E22" s="1059"/>
      <c r="F22" s="1059"/>
      <c r="G22" s="1059"/>
    </row>
    <row r="23" spans="1:7">
      <c r="A23" s="1059"/>
      <c r="B23" s="1059"/>
      <c r="C23" s="1059"/>
      <c r="D23" s="1059"/>
      <c r="E23" s="1059"/>
      <c r="F23" s="1059"/>
      <c r="G23" s="1059"/>
    </row>
    <row r="24" spans="1:7">
      <c r="A24" s="1059"/>
      <c r="B24" s="1059"/>
      <c r="C24" s="1060"/>
      <c r="D24" s="1060"/>
      <c r="E24" s="1060"/>
      <c r="F24" s="1060"/>
      <c r="G24" s="1059"/>
    </row>
    <row r="25" spans="1:7" ht="13.5">
      <c r="A25" s="1059"/>
      <c r="B25" s="1059"/>
      <c r="C25" s="1091"/>
      <c r="D25" s="1092" t="s">
        <v>548</v>
      </c>
      <c r="E25" s="1092"/>
      <c r="F25" s="1091"/>
    </row>
    <row r="26" spans="1:7" ht="13.5">
      <c r="C26" s="1093"/>
      <c r="D26" s="1094"/>
      <c r="E26" s="1094"/>
      <c r="F26" s="1093"/>
    </row>
    <row r="27" spans="1:7" ht="13.5">
      <c r="C27" s="1093"/>
      <c r="D27" s="1094"/>
      <c r="E27" s="1094"/>
      <c r="F27" s="1093"/>
    </row>
    <row r="29" spans="1:7">
      <c r="C29" s="1201"/>
    </row>
    <row r="30" spans="1:7">
      <c r="C30" s="1201"/>
    </row>
    <row r="31" spans="1:7">
      <c r="C31" s="1201"/>
    </row>
    <row r="34" spans="3:3">
      <c r="C34" s="1201"/>
    </row>
  </sheetData>
  <sheetProtection selectLockedCells="1" selectUnlockedCells="1"/>
  <mergeCells count="3">
    <mergeCell ref="A1:G1"/>
    <mergeCell ref="C3:G3"/>
    <mergeCell ref="C5:F5"/>
  </mergeCells>
  <phoneticPr fontId="19" type="noConversion"/>
  <printOptions horizontalCentered="1"/>
  <pageMargins left="0.74803149606299213" right="0.74803149606299213" top="1.2204724409448819" bottom="0.98425196850393704" header="0.51181102362204722" footer="0.51181102362204722"/>
  <pageSetup paperSize="9" scale="90" firstPageNumber="0" orientation="portrait" horizontalDpi="300" verticalDpi="300" r:id="rId1"/>
  <headerFooter alignWithMargins="0">
    <oddHeader>&amp;C&amp;"Times New Roman CE,Félkövér"&amp;12Kokad Községi Önkormányzat 2020. évi zárszámadás
&amp;R&amp;"Times New Roman CE,Dőlt"
8.sz.tájékozató tábla a 3/2021
(IV,30..) önkormányzati rendelethez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codeName="Munka46">
    <tabColor rgb="FF00B050"/>
  </sheetPr>
  <dimension ref="A1:G27"/>
  <sheetViews>
    <sheetView view="pageLayout" workbookViewId="0">
      <selection sqref="A1:G1"/>
    </sheetView>
  </sheetViews>
  <sheetFormatPr defaultRowHeight="12.75"/>
  <cols>
    <col min="1" max="1" width="5.5" style="1055" customWidth="1"/>
    <col min="2" max="2" width="33.1640625" style="1055" customWidth="1"/>
    <col min="3" max="3" width="12.33203125" style="1055" customWidth="1"/>
    <col min="4" max="4" width="11.5" style="1055" customWidth="1"/>
    <col min="5" max="5" width="11.33203125" style="1055" customWidth="1"/>
    <col min="6" max="6" width="11" style="1055" customWidth="1"/>
    <col min="7" max="7" width="14.33203125" style="1055" customWidth="1"/>
    <col min="8" max="16384" width="9.33203125" style="1055"/>
  </cols>
  <sheetData>
    <row r="1" spans="1:7" ht="43.5" customHeight="1">
      <c r="A1" s="1384" t="s">
        <v>537</v>
      </c>
      <c r="B1" s="1384"/>
      <c r="C1" s="1384"/>
      <c r="D1" s="1384"/>
      <c r="E1" s="1384"/>
      <c r="F1" s="1384"/>
      <c r="G1" s="1384"/>
    </row>
    <row r="3" spans="1:7" s="1058" customFormat="1" ht="27" customHeight="1">
      <c r="A3" s="1056" t="s">
        <v>538</v>
      </c>
      <c r="B3" s="1057"/>
      <c r="C3" s="1385" t="s">
        <v>21</v>
      </c>
      <c r="D3" s="1385"/>
      <c r="E3" s="1385"/>
      <c r="F3" s="1385"/>
      <c r="G3" s="1385"/>
    </row>
    <row r="4" spans="1:7" s="1058" customFormat="1" ht="15.75">
      <c r="A4" s="1057"/>
      <c r="B4" s="1057"/>
      <c r="C4" s="1057"/>
      <c r="D4" s="1057"/>
      <c r="E4" s="1057"/>
      <c r="F4" s="1057"/>
      <c r="G4" s="1057"/>
    </row>
    <row r="5" spans="1:7" s="1058" customFormat="1" ht="24.75" customHeight="1">
      <c r="A5" s="1056" t="s">
        <v>539</v>
      </c>
      <c r="B5" s="1057"/>
      <c r="C5" s="1386" t="s">
        <v>22</v>
      </c>
      <c r="D5" s="1386"/>
      <c r="E5" s="1386"/>
      <c r="F5" s="1386"/>
      <c r="G5" s="1057"/>
    </row>
    <row r="6" spans="1:7" s="1060" customFormat="1">
      <c r="A6" s="1059"/>
      <c r="B6" s="1059"/>
      <c r="C6" s="1059"/>
      <c r="D6" s="1059"/>
      <c r="E6" s="1059"/>
      <c r="F6" s="1059"/>
      <c r="G6" s="1059"/>
    </row>
    <row r="7" spans="1:7" s="1064" customFormat="1" ht="15" customHeight="1">
      <c r="A7" s="1061" t="s">
        <v>1045</v>
      </c>
      <c r="B7" s="1062"/>
      <c r="C7" s="1062"/>
      <c r="D7" s="1063"/>
      <c r="E7" s="1063"/>
      <c r="F7" s="1063"/>
      <c r="G7" s="1063"/>
    </row>
    <row r="8" spans="1:7" s="1064" customFormat="1" ht="15" customHeight="1">
      <c r="A8" s="1061" t="s">
        <v>1046</v>
      </c>
      <c r="B8" s="1062"/>
      <c r="C8" s="1062"/>
      <c r="D8" s="1063"/>
      <c r="E8" s="1063"/>
      <c r="F8" s="1063"/>
      <c r="G8" s="1063"/>
    </row>
    <row r="9" spans="1:7" s="1064" customFormat="1" ht="15" customHeight="1">
      <c r="A9" s="1061" t="s">
        <v>540</v>
      </c>
      <c r="B9" s="1063"/>
      <c r="C9" s="1063"/>
      <c r="D9" s="1063"/>
      <c r="E9" s="1063"/>
      <c r="F9" s="1063"/>
      <c r="G9" s="1063"/>
    </row>
    <row r="10" spans="1:7" s="1070" customFormat="1" ht="42" customHeight="1">
      <c r="A10" s="1067" t="s">
        <v>183</v>
      </c>
      <c r="B10" s="1068" t="s">
        <v>541</v>
      </c>
      <c r="C10" s="1068" t="s">
        <v>542</v>
      </c>
      <c r="D10" s="1068" t="s">
        <v>543</v>
      </c>
      <c r="E10" s="1068" t="s">
        <v>544</v>
      </c>
      <c r="F10" s="1068" t="s">
        <v>545</v>
      </c>
      <c r="G10" s="1069" t="s">
        <v>175</v>
      </c>
    </row>
    <row r="11" spans="1:7" ht="24" customHeight="1">
      <c r="A11" s="1071" t="s">
        <v>76</v>
      </c>
      <c r="B11" s="1072" t="s">
        <v>546</v>
      </c>
      <c r="C11" s="1073">
        <v>0</v>
      </c>
      <c r="D11" s="1073"/>
      <c r="E11" s="1073"/>
      <c r="F11" s="1073"/>
      <c r="G11" s="1074">
        <f t="shared" ref="G11:G17" si="0">SUM(C11:F11)</f>
        <v>0</v>
      </c>
    </row>
    <row r="12" spans="1:7" ht="24" customHeight="1">
      <c r="A12" s="1075" t="s">
        <v>77</v>
      </c>
      <c r="B12" s="1076" t="s">
        <v>203</v>
      </c>
      <c r="C12" s="1077">
        <v>0</v>
      </c>
      <c r="D12" s="1077"/>
      <c r="E12" s="1077"/>
      <c r="F12" s="1077"/>
      <c r="G12" s="1078">
        <f t="shared" si="0"/>
        <v>0</v>
      </c>
    </row>
    <row r="13" spans="1:7" ht="24" customHeight="1">
      <c r="A13" s="1075" t="s">
        <v>78</v>
      </c>
      <c r="B13" s="1076" t="s">
        <v>204</v>
      </c>
      <c r="C13" s="1077">
        <v>0</v>
      </c>
      <c r="D13" s="1077"/>
      <c r="E13" s="1077"/>
      <c r="F13" s="1077"/>
      <c r="G13" s="1078">
        <f t="shared" si="0"/>
        <v>0</v>
      </c>
    </row>
    <row r="14" spans="1:7" ht="24" customHeight="1">
      <c r="A14" s="1075" t="s">
        <v>101</v>
      </c>
      <c r="B14" s="1076" t="s">
        <v>205</v>
      </c>
      <c r="C14" s="1077"/>
      <c r="D14" s="1077"/>
      <c r="E14" s="1077"/>
      <c r="F14" s="1077"/>
      <c r="G14" s="1078">
        <f t="shared" si="0"/>
        <v>0</v>
      </c>
    </row>
    <row r="15" spans="1:7" ht="24" customHeight="1">
      <c r="A15" s="1075" t="s">
        <v>80</v>
      </c>
      <c r="B15" s="1076" t="s">
        <v>206</v>
      </c>
      <c r="C15" s="1077"/>
      <c r="D15" s="1077"/>
      <c r="E15" s="1077"/>
      <c r="F15" s="1077"/>
      <c r="G15" s="1078">
        <f t="shared" si="0"/>
        <v>0</v>
      </c>
    </row>
    <row r="16" spans="1:7" ht="24" customHeight="1">
      <c r="A16" s="1081" t="s">
        <v>81</v>
      </c>
      <c r="B16" s="1082" t="s">
        <v>547</v>
      </c>
      <c r="C16" s="1083">
        <v>2300</v>
      </c>
      <c r="D16" s="1083" t="s">
        <v>592</v>
      </c>
      <c r="E16" s="1083"/>
      <c r="F16" s="1083"/>
      <c r="G16" s="1084">
        <f t="shared" si="0"/>
        <v>2300</v>
      </c>
    </row>
    <row r="17" spans="1:7" s="1089" customFormat="1" ht="24" customHeight="1">
      <c r="A17" s="1085" t="s">
        <v>102</v>
      </c>
      <c r="B17" s="1086" t="s">
        <v>175</v>
      </c>
      <c r="C17" s="1087">
        <f>SUM(C15:C16)</f>
        <v>2300</v>
      </c>
      <c r="D17" s="1087">
        <f>SUM(D11:D16)</f>
        <v>0</v>
      </c>
      <c r="E17" s="1087">
        <f>SUM(E11:E16)</f>
        <v>0</v>
      </c>
      <c r="F17" s="1087">
        <f>SUM(F11:F16)</f>
        <v>0</v>
      </c>
      <c r="G17" s="1088">
        <f t="shared" si="0"/>
        <v>2300</v>
      </c>
    </row>
    <row r="18" spans="1:7" s="1060" customFormat="1">
      <c r="A18" s="1059"/>
      <c r="B18" s="1059"/>
      <c r="C18" s="1059"/>
      <c r="D18" s="1059"/>
      <c r="E18" s="1059"/>
      <c r="F18" s="1059"/>
      <c r="G18" s="1059"/>
    </row>
    <row r="19" spans="1:7" s="1060" customFormat="1">
      <c r="A19" s="1059"/>
      <c r="B19" s="1059"/>
      <c r="C19" s="1059"/>
      <c r="D19" s="1059"/>
      <c r="E19" s="1059"/>
      <c r="F19" s="1059"/>
      <c r="G19" s="1059"/>
    </row>
    <row r="20" spans="1:7" s="1060" customFormat="1">
      <c r="A20" s="1059"/>
      <c r="B20" s="1059"/>
      <c r="C20" s="1059"/>
      <c r="D20" s="1059"/>
      <c r="E20" s="1059"/>
      <c r="F20" s="1059"/>
      <c r="G20" s="1059"/>
    </row>
    <row r="21" spans="1:7" s="1060" customFormat="1" ht="15.75">
      <c r="A21" s="1058" t="s">
        <v>688</v>
      </c>
      <c r="B21" s="1059"/>
      <c r="C21" s="1059"/>
      <c r="D21" s="1059"/>
      <c r="E21" s="1059"/>
      <c r="F21" s="1059"/>
      <c r="G21" s="1059"/>
    </row>
    <row r="22" spans="1:7" s="1060" customFormat="1">
      <c r="A22" s="1059"/>
      <c r="B22" s="1059"/>
      <c r="C22" s="1059"/>
      <c r="D22" s="1059"/>
      <c r="E22" s="1059"/>
      <c r="F22" s="1059"/>
      <c r="G22" s="1059"/>
    </row>
    <row r="23" spans="1:7">
      <c r="A23" s="1059"/>
      <c r="B23" s="1059"/>
      <c r="C23" s="1059"/>
      <c r="D23" s="1059"/>
      <c r="E23" s="1059"/>
      <c r="F23" s="1059"/>
      <c r="G23" s="1059"/>
    </row>
    <row r="24" spans="1:7">
      <c r="A24" s="1059"/>
      <c r="B24" s="1059"/>
      <c r="C24" s="1060"/>
      <c r="D24" s="1060"/>
      <c r="E24" s="1060"/>
      <c r="F24" s="1060"/>
      <c r="G24" s="1059"/>
    </row>
    <row r="25" spans="1:7" ht="13.5">
      <c r="A25" s="1059"/>
      <c r="B25" s="1059"/>
      <c r="C25" s="1091"/>
      <c r="D25" s="1092" t="s">
        <v>548</v>
      </c>
      <c r="E25" s="1092"/>
      <c r="F25" s="1091"/>
    </row>
    <row r="26" spans="1:7" ht="13.5">
      <c r="C26" s="1093"/>
      <c r="D26" s="1094"/>
      <c r="E26" s="1094"/>
      <c r="F26" s="1093"/>
    </row>
    <row r="27" spans="1:7" ht="13.5">
      <c r="C27" s="1093"/>
      <c r="D27" s="1094"/>
      <c r="E27" s="1094"/>
      <c r="F27" s="1093"/>
    </row>
  </sheetData>
  <sheetProtection selectLockedCells="1" selectUnlockedCells="1"/>
  <mergeCells count="3">
    <mergeCell ref="A1:G1"/>
    <mergeCell ref="C3:G3"/>
    <mergeCell ref="C5:F5"/>
  </mergeCells>
  <phoneticPr fontId="19" type="noConversion"/>
  <printOptions horizontalCentered="1"/>
  <pageMargins left="0.74803149606299213" right="0.74803149606299213" top="1.2204724409448819" bottom="0.98425196850393704" header="0.51181102362204722" footer="0.51181102362204722"/>
  <pageSetup paperSize="9" scale="90" firstPageNumber="0" orientation="portrait" horizontalDpi="300" verticalDpi="300" r:id="rId1"/>
  <headerFooter alignWithMargins="0">
    <oddHeader>&amp;C&amp;"Times New Roman CE,Félkövér"&amp;12Kokad Községi Önkormányzat 2020 évi zárszámadás
&amp;R&amp;"Times New Roman CE,Dőlt"
9.sz tájékoztató tábla a 3/2021 (IV.30.) önkormányzati rendelethez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codeName="Munka33">
    <tabColor rgb="FF00B050"/>
  </sheetPr>
  <dimension ref="A1:G11"/>
  <sheetViews>
    <sheetView view="pageLayout" zoomScaleNormal="110" workbookViewId="0">
      <selection activeCell="E4" sqref="E4"/>
    </sheetView>
  </sheetViews>
  <sheetFormatPr defaultRowHeight="15"/>
  <cols>
    <col min="1" max="1" width="5.6640625" style="1095" customWidth="1"/>
    <col min="2" max="2" width="35.6640625" style="1095" customWidth="1"/>
    <col min="3" max="6" width="14" style="1095" customWidth="1"/>
    <col min="7" max="16384" width="9.33203125" style="1095"/>
  </cols>
  <sheetData>
    <row r="1" spans="1:7" ht="33" customHeight="1">
      <c r="A1" s="1387" t="s">
        <v>23</v>
      </c>
      <c r="B1" s="1387"/>
      <c r="C1" s="1387"/>
      <c r="D1" s="1387"/>
      <c r="E1" s="1387"/>
      <c r="F1" s="1387"/>
    </row>
    <row r="2" spans="1:7" ht="15.95" customHeight="1">
      <c r="A2" s="1096"/>
      <c r="B2" s="1096"/>
      <c r="C2" s="1388"/>
      <c r="D2" s="1388"/>
      <c r="E2" s="1389" t="s">
        <v>24</v>
      </c>
      <c r="F2" s="1389"/>
      <c r="G2" s="1097"/>
    </row>
    <row r="3" spans="1:7" ht="63" customHeight="1">
      <c r="A3" s="1390" t="s">
        <v>183</v>
      </c>
      <c r="B3" s="1391" t="s">
        <v>561</v>
      </c>
      <c r="C3" s="1392" t="s">
        <v>25</v>
      </c>
      <c r="D3" s="1392"/>
      <c r="E3" s="1392"/>
      <c r="F3" s="1393" t="s">
        <v>26</v>
      </c>
    </row>
    <row r="4" spans="1:7">
      <c r="A4" s="1390"/>
      <c r="B4" s="1391"/>
      <c r="C4" s="1098" t="s">
        <v>573</v>
      </c>
      <c r="D4" s="1098" t="s">
        <v>585</v>
      </c>
      <c r="E4" s="1098" t="s">
        <v>687</v>
      </c>
      <c r="F4" s="1393"/>
    </row>
    <row r="5" spans="1:7">
      <c r="A5" s="1099">
        <v>1</v>
      </c>
      <c r="B5" s="1100">
        <v>2</v>
      </c>
      <c r="C5" s="1100">
        <v>3</v>
      </c>
      <c r="D5" s="1100">
        <v>4</v>
      </c>
      <c r="E5" s="1100">
        <v>5</v>
      </c>
      <c r="F5" s="1101">
        <v>6</v>
      </c>
    </row>
    <row r="6" spans="1:7">
      <c r="A6" s="1102" t="s">
        <v>76</v>
      </c>
      <c r="B6" s="1103" t="s">
        <v>238</v>
      </c>
      <c r="C6" s="1104"/>
      <c r="D6" s="1104"/>
      <c r="E6" s="1104"/>
      <c r="F6" s="1104">
        <f>SUM(C6:E6)</f>
        <v>0</v>
      </c>
    </row>
    <row r="7" spans="1:7">
      <c r="A7" s="1105" t="s">
        <v>77</v>
      </c>
      <c r="B7" s="1106"/>
      <c r="C7" s="1107"/>
      <c r="D7" s="1107"/>
      <c r="E7" s="1107"/>
      <c r="F7" s="1108">
        <f>SUM(C7:E7)</f>
        <v>0</v>
      </c>
    </row>
    <row r="8" spans="1:7">
      <c r="A8" s="1105" t="s">
        <v>78</v>
      </c>
      <c r="B8" s="1106"/>
      <c r="C8" s="1107"/>
      <c r="D8" s="1107"/>
      <c r="E8" s="1107"/>
      <c r="F8" s="1108">
        <f>SUM(C8:E8)</f>
        <v>0</v>
      </c>
    </row>
    <row r="9" spans="1:7">
      <c r="A9" s="1105" t="s">
        <v>101</v>
      </c>
      <c r="B9" s="1106"/>
      <c r="C9" s="1107"/>
      <c r="D9" s="1107"/>
      <c r="E9" s="1107"/>
      <c r="F9" s="1108">
        <f>SUM(C9:E9)</f>
        <v>0</v>
      </c>
    </row>
    <row r="10" spans="1:7">
      <c r="A10" s="1109" t="s">
        <v>80</v>
      </c>
      <c r="B10" s="1110"/>
      <c r="C10" s="1111"/>
      <c r="D10" s="1111"/>
      <c r="E10" s="1111"/>
      <c r="F10" s="1108">
        <f>SUM(C10:E10)</f>
        <v>0</v>
      </c>
    </row>
    <row r="11" spans="1:7" s="1116" customFormat="1" ht="14.25">
      <c r="A11" s="1112" t="s">
        <v>81</v>
      </c>
      <c r="B11" s="1113" t="s">
        <v>27</v>
      </c>
      <c r="C11" s="1114">
        <f>SUM(C6:C10)</f>
        <v>0</v>
      </c>
      <c r="D11" s="1114">
        <f>SUM(D6:D10)</f>
        <v>0</v>
      </c>
      <c r="E11" s="1114">
        <f>SUM(E6:E10)</f>
        <v>0</v>
      </c>
      <c r="F11" s="1115">
        <f>SUM(F6:F10)</f>
        <v>0</v>
      </c>
    </row>
  </sheetData>
  <sheetProtection selectLockedCells="1" selectUnlockedCells="1"/>
  <mergeCells count="7">
    <mergeCell ref="A1:F1"/>
    <mergeCell ref="C2:D2"/>
    <mergeCell ref="E2:F2"/>
    <mergeCell ref="A3:A4"/>
    <mergeCell ref="B3:B4"/>
    <mergeCell ref="C3:E3"/>
    <mergeCell ref="F3:F4"/>
  </mergeCells>
  <phoneticPr fontId="19" type="noConversion"/>
  <printOptions horizontalCentered="1"/>
  <pageMargins left="0.78740157480314965" right="0.78740157480314965" top="1.3779527559055118" bottom="0.98425196850393704" header="0.78740157480314965" footer="0.51181102362204722"/>
  <pageSetup paperSize="9" scale="95" firstPageNumber="0" orientation="portrait" horizontalDpi="300" verticalDpi="300" r:id="rId1"/>
  <headerFooter alignWithMargins="0">
    <oddHeader>&amp;R&amp;"Times New Roman CE,Félkövér dőlt"&amp;11 10.sz tájékoztató tábla a 3/2021. (IV.30.) önkormányzati rendelethez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codeName="Munka34">
    <tabColor rgb="FF00B050"/>
  </sheetPr>
  <dimension ref="A1:I33"/>
  <sheetViews>
    <sheetView view="pageLayout" zoomScaleNormal="110" workbookViewId="0">
      <selection activeCell="F1" sqref="F1"/>
    </sheetView>
  </sheetViews>
  <sheetFormatPr defaultRowHeight="15"/>
  <cols>
    <col min="1" max="1" width="5.6640625" style="1095" customWidth="1"/>
    <col min="2" max="2" width="66.83203125" style="1095" customWidth="1"/>
    <col min="3" max="3" width="27" style="1095" customWidth="1"/>
    <col min="4" max="7" width="9.33203125" style="1095"/>
    <col min="8" max="8" width="11.33203125" style="1095" customWidth="1"/>
    <col min="9" max="16384" width="9.33203125" style="1095"/>
  </cols>
  <sheetData>
    <row r="1" spans="1:9" ht="33" customHeight="1">
      <c r="A1" s="1387" t="s">
        <v>1047</v>
      </c>
      <c r="B1" s="1387"/>
      <c r="C1" s="1387"/>
      <c r="G1" s="1117"/>
      <c r="H1" s="766" t="s">
        <v>24</v>
      </c>
    </row>
    <row r="2" spans="1:9" ht="15.95" customHeight="1">
      <c r="A2" s="1096"/>
      <c r="B2" s="1096"/>
      <c r="C2" s="1118"/>
      <c r="D2" s="1097" t="s">
        <v>28</v>
      </c>
    </row>
    <row r="3" spans="1:9" ht="26.25" customHeight="1">
      <c r="A3" s="1119" t="s">
        <v>183</v>
      </c>
      <c r="B3" s="1120" t="s">
        <v>29</v>
      </c>
      <c r="C3" s="1121" t="s">
        <v>30</v>
      </c>
      <c r="D3" s="1122" t="s">
        <v>31</v>
      </c>
      <c r="E3" s="1122" t="s">
        <v>32</v>
      </c>
      <c r="F3" s="1123" t="s">
        <v>33</v>
      </c>
      <c r="G3" s="1122" t="s">
        <v>34</v>
      </c>
      <c r="H3" s="1124" t="s">
        <v>35</v>
      </c>
      <c r="I3" s="1125"/>
    </row>
    <row r="4" spans="1:9">
      <c r="A4" s="1126">
        <v>1</v>
      </c>
      <c r="B4" s="1127">
        <v>2</v>
      </c>
      <c r="C4" s="1128">
        <v>3</v>
      </c>
      <c r="D4" s="1129">
        <v>4</v>
      </c>
      <c r="E4" s="1129">
        <v>5</v>
      </c>
      <c r="F4" s="1129">
        <v>6</v>
      </c>
      <c r="G4" s="1129">
        <v>7</v>
      </c>
      <c r="H4" s="1129">
        <v>8</v>
      </c>
    </row>
    <row r="5" spans="1:9">
      <c r="A5" s="1130" t="s">
        <v>76</v>
      </c>
      <c r="B5" s="1131" t="s">
        <v>238</v>
      </c>
      <c r="C5" s="1132"/>
      <c r="D5" s="1133"/>
      <c r="E5" s="1133"/>
      <c r="F5" s="1133"/>
      <c r="G5" s="1133"/>
      <c r="H5" s="1133">
        <f t="shared" ref="H5:H12" si="0">SUM(D5:G5)</f>
        <v>0</v>
      </c>
    </row>
    <row r="6" spans="1:9">
      <c r="A6" s="1134" t="s">
        <v>77</v>
      </c>
      <c r="B6" s="1131"/>
      <c r="C6" s="1132"/>
      <c r="D6" s="1133"/>
      <c r="E6" s="1133"/>
      <c r="F6" s="1133"/>
      <c r="G6" s="1133"/>
      <c r="H6" s="1133">
        <f t="shared" si="0"/>
        <v>0</v>
      </c>
    </row>
    <row r="7" spans="1:9">
      <c r="A7" s="1135" t="s">
        <v>78</v>
      </c>
      <c r="B7" s="1131"/>
      <c r="C7" s="1132"/>
      <c r="D7" s="1133"/>
      <c r="E7" s="1133"/>
      <c r="F7" s="1133"/>
      <c r="G7" s="1133"/>
      <c r="H7" s="1133">
        <f t="shared" si="0"/>
        <v>0</v>
      </c>
    </row>
    <row r="8" spans="1:9">
      <c r="A8" s="1135" t="s">
        <v>101</v>
      </c>
      <c r="B8" s="1131"/>
      <c r="C8" s="1132"/>
      <c r="D8" s="1133"/>
      <c r="E8" s="1133"/>
      <c r="F8" s="1133"/>
      <c r="G8" s="1133"/>
      <c r="H8" s="1133">
        <f t="shared" si="0"/>
        <v>0</v>
      </c>
    </row>
    <row r="9" spans="1:9">
      <c r="A9" s="1135" t="s">
        <v>80</v>
      </c>
      <c r="B9" s="1131"/>
      <c r="C9" s="1132"/>
      <c r="D9" s="1133"/>
      <c r="E9" s="1133"/>
      <c r="F9" s="1133"/>
      <c r="G9" s="1133"/>
      <c r="H9" s="1133">
        <f t="shared" si="0"/>
        <v>0</v>
      </c>
    </row>
    <row r="10" spans="1:9">
      <c r="A10" s="1135"/>
      <c r="B10" s="1131"/>
      <c r="C10" s="1132"/>
      <c r="D10" s="1133"/>
      <c r="E10" s="1133"/>
      <c r="F10" s="1133"/>
      <c r="G10" s="1133"/>
      <c r="H10" s="1133">
        <f t="shared" si="0"/>
        <v>0</v>
      </c>
    </row>
    <row r="11" spans="1:9">
      <c r="A11" s="1135" t="s">
        <v>81</v>
      </c>
      <c r="B11" s="1131"/>
      <c r="C11" s="1132"/>
      <c r="D11" s="1133"/>
      <c r="E11" s="1133"/>
      <c r="F11" s="1133"/>
      <c r="G11" s="1133"/>
      <c r="H11" s="1133">
        <f t="shared" si="0"/>
        <v>0</v>
      </c>
    </row>
    <row r="12" spans="1:9">
      <c r="A12" s="1135" t="s">
        <v>102</v>
      </c>
      <c r="B12" s="1136"/>
      <c r="C12" s="1137"/>
      <c r="D12" s="1133"/>
      <c r="E12" s="1133"/>
      <c r="F12" s="1133"/>
      <c r="G12" s="1133"/>
      <c r="H12" s="1133">
        <f t="shared" si="0"/>
        <v>0</v>
      </c>
    </row>
    <row r="13" spans="1:9" s="1116" customFormat="1" ht="17.25" customHeight="1">
      <c r="A13" s="1138" t="s">
        <v>83</v>
      </c>
      <c r="B13" s="1139" t="s">
        <v>36</v>
      </c>
      <c r="C13" s="1140">
        <f t="shared" ref="C13:H13" si="1">SUM(C5:C12)</f>
        <v>0</v>
      </c>
      <c r="D13" s="1141">
        <f t="shared" si="1"/>
        <v>0</v>
      </c>
      <c r="E13" s="1141">
        <f t="shared" si="1"/>
        <v>0</v>
      </c>
      <c r="F13" s="1141">
        <f t="shared" si="1"/>
        <v>0</v>
      </c>
      <c r="G13" s="1141">
        <f t="shared" si="1"/>
        <v>0</v>
      </c>
      <c r="H13" s="1141">
        <f t="shared" si="1"/>
        <v>0</v>
      </c>
    </row>
    <row r="33" spans="2:2" ht="15.75">
      <c r="B33" s="1142"/>
    </row>
  </sheetData>
  <sheetProtection selectLockedCells="1" selectUnlockedCells="1"/>
  <mergeCells count="1">
    <mergeCell ref="A1:C1"/>
  </mergeCells>
  <phoneticPr fontId="19" type="noConversion"/>
  <printOptions horizontalCentered="1"/>
  <pageMargins left="0.78740157480314965" right="0.78740157480314965" top="1.3779527559055118" bottom="0.98425196850393704" header="0.78740157480314965" footer="0.51181102362204722"/>
  <pageSetup paperSize="9" scale="95" firstPageNumber="0" orientation="landscape" horizontalDpi="300" verticalDpi="300" r:id="rId1"/>
  <headerFooter alignWithMargins="0">
    <oddHeader>&amp;R&amp;"Times New Roman CE,Félkövér dőlt"&amp;11 11.sz tájékoztató tábla a 3/2021. (IV.30.) önkormányzati rendelethez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codeName="Munka35">
    <tabColor rgb="FF00B050"/>
  </sheetPr>
  <dimension ref="A1:K19"/>
  <sheetViews>
    <sheetView view="pageLayout" zoomScaleNormal="110" workbookViewId="0">
      <selection activeCell="G11" sqref="G11"/>
    </sheetView>
  </sheetViews>
  <sheetFormatPr defaultRowHeight="20.100000000000001" customHeight="1"/>
  <cols>
    <col min="1" max="1" width="6.83203125" style="1144" customWidth="1"/>
    <col min="2" max="2" width="49.6640625" style="1143" customWidth="1"/>
    <col min="3" max="10" width="12.83203125" style="1143" customWidth="1"/>
    <col min="11" max="11" width="13.83203125" style="1143" customWidth="1"/>
    <col min="12" max="16384" width="9.33203125" style="1143"/>
  </cols>
  <sheetData>
    <row r="1" spans="1:11" ht="27.75" customHeight="1">
      <c r="A1" s="1395" t="s">
        <v>37</v>
      </c>
      <c r="B1" s="1395"/>
      <c r="C1" s="1395"/>
      <c r="D1" s="1395"/>
      <c r="E1" s="1395"/>
      <c r="F1" s="1395"/>
      <c r="G1" s="1395"/>
      <c r="H1" s="1395"/>
      <c r="I1" s="1395"/>
      <c r="J1" s="1395"/>
      <c r="K1" s="1395"/>
    </row>
    <row r="2" spans="1:11" ht="20.25" customHeight="1">
      <c r="K2" s="766" t="s">
        <v>24</v>
      </c>
    </row>
    <row r="3" spans="1:11" s="1145" customFormat="1" ht="26.25" customHeight="1">
      <c r="A3" s="1396" t="s">
        <v>71</v>
      </c>
      <c r="B3" s="1397" t="s">
        <v>38</v>
      </c>
      <c r="C3" s="1396" t="s">
        <v>39</v>
      </c>
      <c r="D3" s="1396" t="s">
        <v>40</v>
      </c>
      <c r="E3" s="1398" t="s">
        <v>41</v>
      </c>
      <c r="F3" s="1398"/>
      <c r="G3" s="1398"/>
      <c r="H3" s="1398"/>
      <c r="I3" s="1284"/>
      <c r="J3" s="1284"/>
      <c r="K3" s="1397" t="s">
        <v>165</v>
      </c>
    </row>
    <row r="4" spans="1:11" s="1148" customFormat="1" ht="32.25" customHeight="1">
      <c r="A4" s="1396"/>
      <c r="B4" s="1397"/>
      <c r="C4" s="1397"/>
      <c r="D4" s="1396"/>
      <c r="E4" s="1146" t="s">
        <v>16</v>
      </c>
      <c r="F4" s="1146" t="s">
        <v>530</v>
      </c>
      <c r="G4" s="1146" t="s">
        <v>553</v>
      </c>
      <c r="H4" s="1147" t="s">
        <v>568</v>
      </c>
      <c r="I4" s="1285" t="s">
        <v>573</v>
      </c>
      <c r="J4" s="1285" t="s">
        <v>843</v>
      </c>
      <c r="K4" s="1397"/>
    </row>
    <row r="5" spans="1:11" s="1154" customFormat="1" ht="12.95" customHeight="1">
      <c r="A5" s="1149">
        <v>1</v>
      </c>
      <c r="B5" s="1150">
        <v>2</v>
      </c>
      <c r="C5" s="1151">
        <v>3</v>
      </c>
      <c r="D5" s="1150">
        <v>4</v>
      </c>
      <c r="E5" s="1149">
        <v>5</v>
      </c>
      <c r="F5" s="1151">
        <v>6</v>
      </c>
      <c r="G5" s="1151">
        <v>7</v>
      </c>
      <c r="H5" s="1152">
        <v>8</v>
      </c>
      <c r="I5" s="1286"/>
      <c r="J5" s="1286"/>
      <c r="K5" s="1153" t="s">
        <v>42</v>
      </c>
    </row>
    <row r="6" spans="1:11" ht="24.75" customHeight="1">
      <c r="A6" s="1155" t="s">
        <v>76</v>
      </c>
      <c r="B6" s="1156" t="s">
        <v>43</v>
      </c>
      <c r="C6" s="1157"/>
      <c r="D6" s="1158">
        <f>+D7+D8</f>
        <v>0</v>
      </c>
      <c r="E6" s="1159">
        <f>+E7+E8</f>
        <v>0</v>
      </c>
      <c r="F6" s="1160">
        <f>+F7+F8</f>
        <v>0</v>
      </c>
      <c r="G6" s="1160">
        <f>+G7+G8</f>
        <v>0</v>
      </c>
      <c r="H6" s="1161">
        <f>+H7+H8</f>
        <v>0</v>
      </c>
      <c r="I6" s="1287"/>
      <c r="J6" s="1287"/>
      <c r="K6" s="1158">
        <f t="shared" ref="K6:K17" si="0">SUM(D6:H6)</f>
        <v>0</v>
      </c>
    </row>
    <row r="7" spans="1:11" ht="20.100000000000001" customHeight="1">
      <c r="A7" s="1162" t="s">
        <v>77</v>
      </c>
      <c r="B7" s="1163" t="s">
        <v>238</v>
      </c>
      <c r="C7" s="1164"/>
      <c r="D7" s="1165"/>
      <c r="E7" s="1166"/>
      <c r="F7" s="1167"/>
      <c r="G7" s="1167"/>
      <c r="H7" s="1168"/>
      <c r="I7" s="1288"/>
      <c r="J7" s="1288"/>
      <c r="K7" s="1169">
        <f t="shared" si="0"/>
        <v>0</v>
      </c>
    </row>
    <row r="8" spans="1:11" ht="20.100000000000001" customHeight="1">
      <c r="A8" s="1162" t="s">
        <v>78</v>
      </c>
      <c r="B8" s="1163" t="s">
        <v>190</v>
      </c>
      <c r="C8" s="1164"/>
      <c r="D8" s="1165"/>
      <c r="E8" s="1166"/>
      <c r="F8" s="1167"/>
      <c r="G8" s="1167"/>
      <c r="H8" s="1168"/>
      <c r="I8" s="1288"/>
      <c r="J8" s="1288"/>
      <c r="K8" s="1169">
        <f t="shared" si="0"/>
        <v>0</v>
      </c>
    </row>
    <row r="9" spans="1:11" ht="26.1" customHeight="1">
      <c r="A9" s="1155" t="s">
        <v>101</v>
      </c>
      <c r="B9" s="1156" t="s">
        <v>44</v>
      </c>
      <c r="C9" s="1170"/>
      <c r="D9" s="1158">
        <f>+D10+D11+D12</f>
        <v>4232537</v>
      </c>
      <c r="E9" s="1158">
        <f>+E10+E11+E12</f>
        <v>0</v>
      </c>
      <c r="F9" s="1158">
        <f>+F10+F11+F12</f>
        <v>0</v>
      </c>
      <c r="G9" s="1158">
        <f>+G10+G11+G12</f>
        <v>0</v>
      </c>
      <c r="H9" s="1158">
        <f>+H10+H11+H12</f>
        <v>0</v>
      </c>
      <c r="I9" s="1158"/>
      <c r="J9" s="1158">
        <v>4232537</v>
      </c>
      <c r="K9" s="1158">
        <f t="shared" si="0"/>
        <v>4232537</v>
      </c>
    </row>
    <row r="10" spans="1:11" ht="20.100000000000001" customHeight="1">
      <c r="A10" s="1162" t="s">
        <v>80</v>
      </c>
      <c r="B10" s="1163" t="s">
        <v>45</v>
      </c>
      <c r="C10" s="1171"/>
      <c r="D10" s="1165">
        <v>4232537</v>
      </c>
      <c r="E10" s="1166"/>
      <c r="F10" s="1167"/>
      <c r="G10" s="1167"/>
      <c r="H10" s="1168"/>
      <c r="I10" s="1288"/>
      <c r="J10" s="1288">
        <v>4232537</v>
      </c>
      <c r="K10" s="1169">
        <f t="shared" si="0"/>
        <v>4232537</v>
      </c>
    </row>
    <row r="11" spans="1:11" ht="20.100000000000001" customHeight="1">
      <c r="A11" s="1162" t="s">
        <v>81</v>
      </c>
      <c r="B11" s="1163"/>
      <c r="C11" s="1164"/>
      <c r="D11" s="1165"/>
      <c r="E11" s="1166"/>
      <c r="F11" s="1167"/>
      <c r="G11" s="1167"/>
      <c r="H11" s="1168"/>
      <c r="I11" s="1288"/>
      <c r="J11" s="1288"/>
      <c r="K11" s="1169">
        <f t="shared" si="0"/>
        <v>0</v>
      </c>
    </row>
    <row r="12" spans="1:11" ht="20.100000000000001" customHeight="1">
      <c r="A12" s="1162" t="s">
        <v>102</v>
      </c>
      <c r="B12" s="1163"/>
      <c r="C12" s="1164"/>
      <c r="D12" s="1165"/>
      <c r="E12" s="1166"/>
      <c r="F12" s="1167"/>
      <c r="G12" s="1167"/>
      <c r="H12" s="1168"/>
      <c r="I12" s="1288"/>
      <c r="J12" s="1288"/>
      <c r="K12" s="1169">
        <f t="shared" si="0"/>
        <v>0</v>
      </c>
    </row>
    <row r="13" spans="1:11" ht="20.100000000000001" customHeight="1">
      <c r="A13" s="1162" t="s">
        <v>83</v>
      </c>
      <c r="B13" s="1156" t="s">
        <v>46</v>
      </c>
      <c r="C13" s="1172"/>
      <c r="D13" s="1158">
        <f>+D14</f>
        <v>0</v>
      </c>
      <c r="E13" s="1159">
        <f>+E14</f>
        <v>0</v>
      </c>
      <c r="F13" s="1160">
        <f>+F14</f>
        <v>0</v>
      </c>
      <c r="G13" s="1160">
        <f>+G14</f>
        <v>0</v>
      </c>
      <c r="H13" s="1161">
        <f>+H14</f>
        <v>0</v>
      </c>
      <c r="I13" s="1287"/>
      <c r="J13" s="1287"/>
      <c r="K13" s="1158">
        <f t="shared" si="0"/>
        <v>0</v>
      </c>
    </row>
    <row r="14" spans="1:11" ht="20.100000000000001" customHeight="1">
      <c r="A14" s="1162" t="s">
        <v>103</v>
      </c>
      <c r="B14" s="1163"/>
      <c r="C14" s="1164"/>
      <c r="D14" s="1165"/>
      <c r="E14" s="1166"/>
      <c r="F14" s="1167"/>
      <c r="G14" s="1167"/>
      <c r="H14" s="1168"/>
      <c r="I14" s="1288"/>
      <c r="J14" s="1288"/>
      <c r="K14" s="1169">
        <f t="shared" si="0"/>
        <v>0</v>
      </c>
    </row>
    <row r="15" spans="1:11" ht="20.100000000000001" customHeight="1">
      <c r="A15" s="1162" t="s">
        <v>84</v>
      </c>
      <c r="B15" s="1156" t="s">
        <v>47</v>
      </c>
      <c r="C15" s="1170"/>
      <c r="D15" s="1173">
        <f>+D16</f>
        <v>0</v>
      </c>
      <c r="E15" s="1174">
        <f>+E16</f>
        <v>0</v>
      </c>
      <c r="F15" s="1175">
        <f>+F16</f>
        <v>0</v>
      </c>
      <c r="G15" s="1175">
        <f>+G16</f>
        <v>0</v>
      </c>
      <c r="H15" s="1176">
        <f>+H16</f>
        <v>0</v>
      </c>
      <c r="I15" s="1289"/>
      <c r="J15" s="1289"/>
      <c r="K15" s="1173">
        <f t="shared" si="0"/>
        <v>0</v>
      </c>
    </row>
    <row r="16" spans="1:11" ht="20.100000000000001" customHeight="1">
      <c r="A16" s="1162" t="s">
        <v>85</v>
      </c>
      <c r="B16" s="1177" t="s">
        <v>190</v>
      </c>
      <c r="C16" s="1178"/>
      <c r="D16" s="1179"/>
      <c r="E16" s="1180"/>
      <c r="F16" s="1181"/>
      <c r="G16" s="1181"/>
      <c r="H16" s="1182"/>
      <c r="I16" s="1290"/>
      <c r="J16" s="1290"/>
      <c r="K16" s="1183">
        <f t="shared" si="0"/>
        <v>0</v>
      </c>
    </row>
    <row r="17" spans="1:11" ht="20.100000000000001" customHeight="1">
      <c r="A17" s="1162" t="s">
        <v>86</v>
      </c>
      <c r="B17" s="1156" t="s">
        <v>48</v>
      </c>
      <c r="C17" s="1170"/>
      <c r="D17" s="1173">
        <f>+D18</f>
        <v>0</v>
      </c>
      <c r="E17" s="1174">
        <f>+E18</f>
        <v>0</v>
      </c>
      <c r="F17" s="1175">
        <f>+F18</f>
        <v>0</v>
      </c>
      <c r="G17" s="1175">
        <f>+G18</f>
        <v>0</v>
      </c>
      <c r="H17" s="1176">
        <f>+H18</f>
        <v>0</v>
      </c>
      <c r="I17" s="1289"/>
      <c r="J17" s="1289"/>
      <c r="K17" s="1173">
        <f t="shared" si="0"/>
        <v>0</v>
      </c>
    </row>
    <row r="18" spans="1:11" ht="20.100000000000001" customHeight="1">
      <c r="A18" s="1162" t="s">
        <v>87</v>
      </c>
      <c r="B18" s="1184"/>
      <c r="C18" s="1185"/>
      <c r="D18" s="1186"/>
      <c r="E18" s="1186"/>
      <c r="F18" s="1186"/>
      <c r="G18" s="1186"/>
      <c r="H18" s="1186"/>
      <c r="I18" s="1186"/>
      <c r="J18" s="1186"/>
      <c r="K18" s="1186"/>
    </row>
    <row r="19" spans="1:11" ht="20.100000000000001" customHeight="1">
      <c r="A19" s="1394" t="s">
        <v>195</v>
      </c>
      <c r="B19" s="1394"/>
      <c r="C19" s="1187"/>
      <c r="D19" s="1158">
        <f t="shared" ref="D19:K19" si="1">+D6+D9+D13+D15+D17</f>
        <v>4232537</v>
      </c>
      <c r="E19" s="1158">
        <f t="shared" si="1"/>
        <v>0</v>
      </c>
      <c r="F19" s="1158">
        <f t="shared" si="1"/>
        <v>0</v>
      </c>
      <c r="G19" s="1158">
        <f t="shared" si="1"/>
        <v>0</v>
      </c>
      <c r="H19" s="1158">
        <f t="shared" si="1"/>
        <v>0</v>
      </c>
      <c r="I19" s="1158"/>
      <c r="J19" s="1158"/>
      <c r="K19" s="1158">
        <f t="shared" si="1"/>
        <v>4232537</v>
      </c>
    </row>
  </sheetData>
  <sheetProtection selectLockedCells="1" selectUnlockedCells="1"/>
  <mergeCells count="8">
    <mergeCell ref="A19:B19"/>
    <mergeCell ref="A1:K1"/>
    <mergeCell ref="A3:A4"/>
    <mergeCell ref="B3:B4"/>
    <mergeCell ref="C3:C4"/>
    <mergeCell ref="D3:D4"/>
    <mergeCell ref="E3:H3"/>
    <mergeCell ref="K3:K4"/>
  </mergeCells>
  <phoneticPr fontId="19" type="noConversion"/>
  <printOptions horizontalCentered="1"/>
  <pageMargins left="0.78740157480314965" right="0.78740157480314965" top="1.0236220472440944" bottom="0.98425196850393704" header="0.78740157480314965" footer="0.51181102362204722"/>
  <pageSetup paperSize="9" scale="95" firstPageNumber="0" orientation="landscape" horizontalDpi="300" verticalDpi="300" r:id="rId1"/>
  <headerFooter alignWithMargins="0">
    <oddHeader>&amp;C&amp;"Times New Roman CE,Félkövér"&amp;12Kokad Községi Önkormányzat 2020. évi költségvetés&amp;R&amp;"Times New Roman CE,Félkövér dőlt"12. számú tájékoztató tábla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codeName="Munka36">
    <tabColor rgb="FF00B050"/>
  </sheetPr>
  <dimension ref="A1:F14"/>
  <sheetViews>
    <sheetView tabSelected="1" view="pageLayout" zoomScaleNormal="110" workbookViewId="0">
      <selection activeCell="H4" sqref="H4"/>
    </sheetView>
  </sheetViews>
  <sheetFormatPr defaultRowHeight="15"/>
  <cols>
    <col min="1" max="1" width="5.6640625" style="1095" customWidth="1"/>
    <col min="2" max="2" width="66" style="1095" customWidth="1"/>
    <col min="3" max="3" width="13.1640625" style="1095" customWidth="1"/>
    <col min="4" max="4" width="11.5" style="1095" customWidth="1"/>
    <col min="5" max="5" width="10.83203125" style="1095" customWidth="1"/>
    <col min="6" max="6" width="11.83203125" style="1095" customWidth="1"/>
    <col min="7" max="16384" width="9.33203125" style="1095"/>
  </cols>
  <sheetData>
    <row r="1" spans="1:6" ht="48" customHeight="1">
      <c r="A1" s="1399" t="s">
        <v>49</v>
      </c>
      <c r="B1" s="1399"/>
      <c r="C1" s="1399"/>
    </row>
    <row r="2" spans="1:6" ht="15.95" customHeight="1">
      <c r="A2" s="1142"/>
      <c r="B2" s="1142"/>
      <c r="C2" s="1118"/>
      <c r="D2" s="1097"/>
      <c r="E2" s="1118"/>
      <c r="F2" s="766" t="s">
        <v>24</v>
      </c>
    </row>
    <row r="3" spans="1:6" ht="26.25" customHeight="1">
      <c r="A3" s="1188" t="s">
        <v>183</v>
      </c>
      <c r="B3" s="1189" t="s">
        <v>50</v>
      </c>
      <c r="C3" s="1190" t="s">
        <v>847</v>
      </c>
      <c r="D3" s="1191">
        <v>2021</v>
      </c>
      <c r="E3" s="1191">
        <v>2022</v>
      </c>
      <c r="F3" s="1191">
        <v>2023</v>
      </c>
    </row>
    <row r="4" spans="1:6">
      <c r="A4" s="1192">
        <v>1</v>
      </c>
      <c r="B4" s="1192">
        <v>2</v>
      </c>
      <c r="C4" s="1192">
        <v>3</v>
      </c>
      <c r="D4" s="1193">
        <v>4</v>
      </c>
      <c r="E4" s="1193">
        <v>5</v>
      </c>
      <c r="F4" s="1193">
        <v>6</v>
      </c>
    </row>
    <row r="5" spans="1:6" ht="15.75">
      <c r="A5" s="1194" t="s">
        <v>76</v>
      </c>
      <c r="B5" s="1195" t="s">
        <v>51</v>
      </c>
      <c r="C5" s="1196">
        <v>26500000</v>
      </c>
      <c r="D5" s="1196">
        <v>8990000</v>
      </c>
      <c r="E5" s="1196">
        <v>8990000</v>
      </c>
      <c r="F5" s="1196">
        <v>8990000</v>
      </c>
    </row>
    <row r="6" spans="1:6" ht="26.25">
      <c r="A6" s="1194" t="s">
        <v>77</v>
      </c>
      <c r="B6" s="1197" t="s">
        <v>52</v>
      </c>
      <c r="C6" s="1196"/>
      <c r="D6" s="1133"/>
      <c r="E6" s="1133"/>
      <c r="F6" s="1133"/>
    </row>
    <row r="7" spans="1:6" ht="15.75">
      <c r="A7" s="1194" t="s">
        <v>78</v>
      </c>
      <c r="B7" s="1197" t="s">
        <v>53</v>
      </c>
      <c r="C7" s="1196"/>
      <c r="D7" s="1133"/>
      <c r="E7" s="1133"/>
      <c r="F7" s="1133"/>
    </row>
    <row r="8" spans="1:6" ht="26.25">
      <c r="A8" s="1194" t="s">
        <v>101</v>
      </c>
      <c r="B8" s="1197" t="s">
        <v>54</v>
      </c>
      <c r="C8" s="1196"/>
      <c r="D8" s="1133"/>
      <c r="E8" s="1133"/>
      <c r="F8" s="1133"/>
    </row>
    <row r="9" spans="1:6" ht="15.75">
      <c r="A9" s="1194" t="s">
        <v>80</v>
      </c>
      <c r="B9" s="1197" t="s">
        <v>55</v>
      </c>
      <c r="C9" s="1196">
        <v>100000</v>
      </c>
      <c r="D9" s="1196">
        <v>100000</v>
      </c>
      <c r="E9" s="1196">
        <v>100000</v>
      </c>
      <c r="F9" s="1196">
        <v>100000</v>
      </c>
    </row>
    <row r="10" spans="1:6" ht="15.75">
      <c r="A10" s="1194" t="s">
        <v>81</v>
      </c>
      <c r="B10" s="1198" t="s">
        <v>56</v>
      </c>
      <c r="C10" s="1196"/>
      <c r="D10" s="1133"/>
      <c r="E10" s="1133"/>
      <c r="F10" s="1133"/>
    </row>
    <row r="11" spans="1:6" ht="15.75">
      <c r="A11" s="1400" t="s">
        <v>57</v>
      </c>
      <c r="B11" s="1400"/>
      <c r="C11" s="1196">
        <f>SUM(C5:C10)</f>
        <v>26600000</v>
      </c>
      <c r="D11" s="1196">
        <f>SUM(D5:D10)</f>
        <v>9090000</v>
      </c>
      <c r="E11" s="1196">
        <f>SUM(E5:E10)</f>
        <v>9090000</v>
      </c>
      <c r="F11" s="1196">
        <f>SUM(F5:F10)</f>
        <v>9090000</v>
      </c>
    </row>
    <row r="12" spans="1:6" ht="15.75">
      <c r="A12" s="1199"/>
      <c r="B12" s="1199"/>
      <c r="C12" s="1200"/>
      <c r="D12" s="1200"/>
      <c r="E12" s="1200"/>
      <c r="F12" s="1200"/>
    </row>
    <row r="13" spans="1:6" ht="29.25" customHeight="1">
      <c r="A13" s="1401" t="s">
        <v>58</v>
      </c>
      <c r="B13" s="1401"/>
      <c r="C13" s="1401"/>
    </row>
    <row r="14" spans="1:6" ht="15.75">
      <c r="A14" s="1142"/>
      <c r="B14" s="1142"/>
      <c r="C14" s="1142"/>
    </row>
  </sheetData>
  <sheetProtection selectLockedCells="1" selectUnlockedCells="1"/>
  <mergeCells count="3">
    <mergeCell ref="A1:C1"/>
    <mergeCell ref="A11:B11"/>
    <mergeCell ref="A13:C13"/>
  </mergeCells>
  <phoneticPr fontId="19" type="noConversion"/>
  <printOptions horizontalCentered="1"/>
  <pageMargins left="0.78740157480314965" right="0.78740157480314965" top="1.3779527559055118" bottom="0.98425196850393704" header="0.78740157480314965" footer="0.51181102362204722"/>
  <pageSetup paperSize="9" scale="93" firstPageNumber="0" orientation="landscape" horizontalDpi="300" verticalDpi="300" r:id="rId1"/>
  <headerFooter alignWithMargins="0">
    <oddHeader>&amp;R&amp;"Times New Roman CE,Félkövér dőlt"&amp;11 13.sz.táj.tábla a 3/2021. (IV.30.)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>
    <tabColor rgb="FF00B050"/>
  </sheetPr>
  <dimension ref="A1:E140"/>
  <sheetViews>
    <sheetView view="pageLayout" workbookViewId="0">
      <selection activeCell="C4" sqref="C4"/>
    </sheetView>
  </sheetViews>
  <sheetFormatPr defaultRowHeight="15.75"/>
  <cols>
    <col min="1" max="1" width="9.5" style="148" customWidth="1"/>
    <col min="2" max="2" width="60.83203125" style="148" customWidth="1"/>
    <col min="3" max="5" width="15.83203125" style="149" customWidth="1"/>
    <col min="6" max="16384" width="9.33203125" style="22"/>
  </cols>
  <sheetData>
    <row r="1" spans="1:5" ht="15.95" customHeight="1">
      <c r="A1" s="284" t="s">
        <v>68</v>
      </c>
      <c r="B1" s="284"/>
      <c r="C1" s="284"/>
      <c r="D1" s="284"/>
      <c r="E1" s="284"/>
    </row>
    <row r="2" spans="1:5" ht="15.95" customHeight="1" thickBot="1">
      <c r="A2" s="152" t="s">
        <v>69</v>
      </c>
      <c r="B2" s="152"/>
      <c r="C2" s="91"/>
      <c r="D2" s="91"/>
      <c r="E2" s="91" t="s">
        <v>582</v>
      </c>
    </row>
    <row r="3" spans="1:5" ht="15.95" customHeight="1">
      <c r="A3" s="1323" t="s">
        <v>293</v>
      </c>
      <c r="B3" s="1325" t="s">
        <v>72</v>
      </c>
      <c r="C3" s="1320" t="s">
        <v>793</v>
      </c>
      <c r="D3" s="1321"/>
      <c r="E3" s="1322"/>
    </row>
    <row r="4" spans="1:5" ht="38.1" customHeight="1" thickBot="1">
      <c r="A4" s="1324"/>
      <c r="B4" s="1326"/>
      <c r="C4" s="155" t="s">
        <v>73</v>
      </c>
      <c r="D4" s="155" t="s">
        <v>74</v>
      </c>
      <c r="E4" s="156" t="s">
        <v>75</v>
      </c>
    </row>
    <row r="5" spans="1:5" s="23" customFormat="1" ht="12" customHeight="1" thickBot="1">
      <c r="A5" s="369">
        <v>1</v>
      </c>
      <c r="B5" s="371">
        <v>2</v>
      </c>
      <c r="C5" s="367">
        <v>3</v>
      </c>
      <c r="D5" s="20">
        <v>4</v>
      </c>
      <c r="E5" s="21">
        <v>5</v>
      </c>
    </row>
    <row r="6" spans="1:5" s="1" customFormat="1" ht="12" customHeight="1" thickBot="1">
      <c r="A6" s="370" t="s">
        <v>76</v>
      </c>
      <c r="B6" s="372" t="s">
        <v>375</v>
      </c>
      <c r="C6" s="368">
        <f>SUM(C7:C12)</f>
        <v>0</v>
      </c>
      <c r="D6" s="368">
        <f>SUM(D7:D12)</f>
        <v>0</v>
      </c>
      <c r="E6" s="413">
        <f>SUM(E7:E12)</f>
        <v>0</v>
      </c>
    </row>
    <row r="7" spans="1:5" s="1" customFormat="1" ht="12" customHeight="1">
      <c r="A7" s="345" t="s">
        <v>294</v>
      </c>
      <c r="B7" s="346" t="s">
        <v>295</v>
      </c>
      <c r="C7" s="347">
        <f>+C8+C9+C10+C11</f>
        <v>0</v>
      </c>
      <c r="D7" s="347">
        <f>+D8+D9+D10+D11</f>
        <v>0</v>
      </c>
      <c r="E7" s="414">
        <f>+E8+E9+E10+E11</f>
        <v>0</v>
      </c>
    </row>
    <row r="8" spans="1:5" s="1" customFormat="1" ht="12" customHeight="1">
      <c r="A8" s="348" t="s">
        <v>296</v>
      </c>
      <c r="B8" s="349" t="s">
        <v>376</v>
      </c>
      <c r="C8" s="350"/>
      <c r="D8" s="350"/>
      <c r="E8" s="415"/>
    </row>
    <row r="9" spans="1:5" s="1" customFormat="1" ht="21.75" customHeight="1">
      <c r="A9" s="348" t="s">
        <v>297</v>
      </c>
      <c r="B9" s="349" t="s">
        <v>298</v>
      </c>
      <c r="C9" s="350"/>
      <c r="D9" s="350"/>
      <c r="E9" s="415"/>
    </row>
    <row r="10" spans="1:5" s="1" customFormat="1" ht="12" customHeight="1">
      <c r="A10" s="348" t="s">
        <v>299</v>
      </c>
      <c r="B10" s="349" t="s">
        <v>300</v>
      </c>
      <c r="C10" s="350"/>
      <c r="D10" s="350"/>
      <c r="E10" s="415"/>
    </row>
    <row r="11" spans="1:5" s="1" customFormat="1" ht="12" customHeight="1">
      <c r="A11" s="348" t="s">
        <v>301</v>
      </c>
      <c r="B11" s="349" t="s">
        <v>377</v>
      </c>
      <c r="C11" s="350"/>
      <c r="D11" s="350"/>
      <c r="E11" s="415"/>
    </row>
    <row r="12" spans="1:5" s="1" customFormat="1" ht="12" customHeight="1" thickBot="1">
      <c r="A12" s="358" t="s">
        <v>302</v>
      </c>
      <c r="B12" s="359" t="s">
        <v>378</v>
      </c>
      <c r="C12" s="360"/>
      <c r="D12" s="360"/>
      <c r="E12" s="416"/>
    </row>
    <row r="13" spans="1:5" s="1" customFormat="1" ht="12" customHeight="1" thickBot="1">
      <c r="A13" s="364" t="s">
        <v>77</v>
      </c>
      <c r="B13" s="365" t="s">
        <v>383</v>
      </c>
      <c r="C13" s="366">
        <f>SUM(C14:C18)</f>
        <v>0</v>
      </c>
      <c r="D13" s="366">
        <f>SUM(D14:D18)</f>
        <v>0</v>
      </c>
      <c r="E13" s="417">
        <f>SUM(E14:E18)</f>
        <v>0</v>
      </c>
    </row>
    <row r="14" spans="1:5" s="1" customFormat="1" ht="12" customHeight="1">
      <c r="A14" s="361" t="s">
        <v>303</v>
      </c>
      <c r="B14" s="362" t="s">
        <v>304</v>
      </c>
      <c r="C14" s="363"/>
      <c r="D14" s="363"/>
      <c r="E14" s="418"/>
    </row>
    <row r="15" spans="1:5" s="1" customFormat="1" ht="12" customHeight="1">
      <c r="A15" s="348" t="s">
        <v>305</v>
      </c>
      <c r="B15" s="349" t="s">
        <v>379</v>
      </c>
      <c r="C15" s="350"/>
      <c r="D15" s="350"/>
      <c r="E15" s="415"/>
    </row>
    <row r="16" spans="1:5" s="1" customFormat="1" ht="12" customHeight="1">
      <c r="A16" s="348" t="s">
        <v>306</v>
      </c>
      <c r="B16" s="349" t="s">
        <v>380</v>
      </c>
      <c r="C16" s="350"/>
      <c r="D16" s="350"/>
      <c r="E16" s="415"/>
    </row>
    <row r="17" spans="1:5" s="1" customFormat="1" ht="12" customHeight="1">
      <c r="A17" s="348" t="s">
        <v>307</v>
      </c>
      <c r="B17" s="349" t="s">
        <v>381</v>
      </c>
      <c r="C17" s="350"/>
      <c r="D17" s="350"/>
      <c r="E17" s="415"/>
    </row>
    <row r="18" spans="1:5" s="1" customFormat="1" ht="12" customHeight="1">
      <c r="A18" s="348" t="s">
        <v>308</v>
      </c>
      <c r="B18" s="349" t="s">
        <v>382</v>
      </c>
      <c r="C18" s="350"/>
      <c r="D18" s="350"/>
      <c r="E18" s="415"/>
    </row>
    <row r="19" spans="1:5" s="379" customFormat="1" ht="12" customHeight="1" thickBot="1">
      <c r="A19" s="397" t="s">
        <v>308</v>
      </c>
      <c r="B19" s="398" t="s">
        <v>440</v>
      </c>
      <c r="C19" s="399"/>
      <c r="D19" s="399"/>
      <c r="E19" s="419"/>
    </row>
    <row r="20" spans="1:5" s="1" customFormat="1" ht="12" customHeight="1" thickBot="1">
      <c r="A20" s="364" t="s">
        <v>78</v>
      </c>
      <c r="B20" s="375" t="s">
        <v>384</v>
      </c>
      <c r="C20" s="366">
        <f>SUM(C21:C25)</f>
        <v>0</v>
      </c>
      <c r="D20" s="366">
        <f>SUM(D21:D25)</f>
        <v>0</v>
      </c>
      <c r="E20" s="417">
        <f>SUM(E21:E25)</f>
        <v>0</v>
      </c>
    </row>
    <row r="21" spans="1:5" s="1" customFormat="1" ht="12" customHeight="1">
      <c r="A21" s="361" t="s">
        <v>309</v>
      </c>
      <c r="B21" s="362" t="s">
        <v>310</v>
      </c>
      <c r="C21" s="374"/>
      <c r="D21" s="374"/>
      <c r="E21" s="420"/>
    </row>
    <row r="22" spans="1:5" s="1" customFormat="1" ht="12" customHeight="1">
      <c r="A22" s="348" t="s">
        <v>311</v>
      </c>
      <c r="B22" s="349" t="s">
        <v>385</v>
      </c>
      <c r="C22" s="351"/>
      <c r="D22" s="351"/>
      <c r="E22" s="421"/>
    </row>
    <row r="23" spans="1:5" s="1" customFormat="1" ht="12" customHeight="1">
      <c r="A23" s="348" t="s">
        <v>312</v>
      </c>
      <c r="B23" s="349" t="s">
        <v>386</v>
      </c>
      <c r="C23" s="350"/>
      <c r="D23" s="350"/>
      <c r="E23" s="415"/>
    </row>
    <row r="24" spans="1:5" s="1" customFormat="1" ht="12" customHeight="1">
      <c r="A24" s="358" t="s">
        <v>313</v>
      </c>
      <c r="B24" s="359" t="s">
        <v>387</v>
      </c>
      <c r="C24" s="373"/>
      <c r="D24" s="373"/>
      <c r="E24" s="422"/>
    </row>
    <row r="25" spans="1:5" s="1" customFormat="1" ht="12" customHeight="1">
      <c r="A25" s="396" t="s">
        <v>314</v>
      </c>
      <c r="B25" s="395" t="s">
        <v>388</v>
      </c>
      <c r="C25" s="166"/>
      <c r="D25" s="166"/>
      <c r="E25" s="85"/>
    </row>
    <row r="26" spans="1:5" s="379" customFormat="1" ht="12.75" customHeight="1" thickBot="1">
      <c r="A26" s="397" t="s">
        <v>314</v>
      </c>
      <c r="B26" s="398" t="s">
        <v>440</v>
      </c>
      <c r="C26" s="399"/>
      <c r="D26" s="399"/>
      <c r="E26" s="419"/>
    </row>
    <row r="27" spans="1:5" s="1" customFormat="1" ht="12" customHeight="1" thickBot="1">
      <c r="A27" s="364" t="s">
        <v>79</v>
      </c>
      <c r="B27" s="375" t="s">
        <v>395</v>
      </c>
      <c r="C27" s="366">
        <f>SUM(C29+C31+C37)</f>
        <v>0</v>
      </c>
      <c r="D27" s="366">
        <f>SUM(D29+D31+D37)</f>
        <v>0</v>
      </c>
      <c r="E27" s="417">
        <f>SUM(E29+E31+E37)</f>
        <v>0</v>
      </c>
    </row>
    <row r="28" spans="1:5" s="1" customFormat="1" ht="12" customHeight="1">
      <c r="A28" s="361" t="s">
        <v>315</v>
      </c>
      <c r="B28" s="362" t="s">
        <v>316</v>
      </c>
      <c r="C28" s="363">
        <f>SUM(C33+C30)</f>
        <v>0</v>
      </c>
      <c r="D28" s="363">
        <f>SUM(D33+D30)</f>
        <v>0</v>
      </c>
      <c r="E28" s="418">
        <f>SUM(E33+E30)</f>
        <v>0</v>
      </c>
    </row>
    <row r="29" spans="1:5" s="1" customFormat="1" ht="12" customHeight="1">
      <c r="A29" s="348" t="s">
        <v>317</v>
      </c>
      <c r="B29" s="349" t="s">
        <v>318</v>
      </c>
      <c r="C29" s="353">
        <f>SUM(C30)</f>
        <v>0</v>
      </c>
      <c r="D29" s="353">
        <f>SUM(D30)</f>
        <v>0</v>
      </c>
      <c r="E29" s="423">
        <f>SUM(E30)</f>
        <v>0</v>
      </c>
    </row>
    <row r="30" spans="1:5" s="379" customFormat="1" ht="12" customHeight="1">
      <c r="A30" s="376" t="s">
        <v>317</v>
      </c>
      <c r="B30" s="377" t="s">
        <v>389</v>
      </c>
      <c r="C30" s="378"/>
      <c r="D30" s="378"/>
      <c r="E30" s="424"/>
    </row>
    <row r="31" spans="1:5" s="1" customFormat="1" ht="12" customHeight="1">
      <c r="A31" s="348" t="s">
        <v>392</v>
      </c>
      <c r="B31" s="380" t="s">
        <v>393</v>
      </c>
      <c r="C31" s="353">
        <f>SUM(C35+C34+C32)</f>
        <v>0</v>
      </c>
      <c r="D31" s="353">
        <f>SUM(D35+D34+D32)</f>
        <v>0</v>
      </c>
      <c r="E31" s="423">
        <f>SUM(E35+E34+E32)</f>
        <v>0</v>
      </c>
    </row>
    <row r="32" spans="1:5" s="1" customFormat="1" ht="12" customHeight="1">
      <c r="A32" s="348" t="s">
        <v>319</v>
      </c>
      <c r="B32" s="381" t="s">
        <v>394</v>
      </c>
      <c r="C32" s="353">
        <f>SUM(C33)</f>
        <v>0</v>
      </c>
      <c r="D32" s="353">
        <f>SUM(D33)</f>
        <v>0</v>
      </c>
      <c r="E32" s="423">
        <f>SUM(E33)</f>
        <v>0</v>
      </c>
    </row>
    <row r="33" spans="1:5" s="379" customFormat="1" ht="12" customHeight="1">
      <c r="A33" s="376" t="s">
        <v>319</v>
      </c>
      <c r="B33" s="382" t="s">
        <v>390</v>
      </c>
      <c r="C33" s="378"/>
      <c r="D33" s="378"/>
      <c r="E33" s="424"/>
    </row>
    <row r="34" spans="1:5" s="1" customFormat="1" ht="12" customHeight="1">
      <c r="A34" s="348" t="s">
        <v>320</v>
      </c>
      <c r="B34" s="383" t="s">
        <v>321</v>
      </c>
      <c r="C34" s="351">
        <f>+C35+C42</f>
        <v>0</v>
      </c>
      <c r="D34" s="351">
        <f>+D35+D42</f>
        <v>0</v>
      </c>
      <c r="E34" s="421">
        <f>+E35+E42</f>
        <v>0</v>
      </c>
    </row>
    <row r="35" spans="1:5" s="1" customFormat="1" ht="12" customHeight="1">
      <c r="A35" s="348" t="s">
        <v>322</v>
      </c>
      <c r="B35" s="383" t="s">
        <v>323</v>
      </c>
      <c r="C35" s="354">
        <f>SUM(C36)</f>
        <v>0</v>
      </c>
      <c r="D35" s="354">
        <f>SUM(D36)</f>
        <v>0</v>
      </c>
      <c r="E35" s="425">
        <f>SUM(E36)</f>
        <v>0</v>
      </c>
    </row>
    <row r="36" spans="1:5" s="379" customFormat="1" ht="12" customHeight="1">
      <c r="A36" s="376" t="s">
        <v>322</v>
      </c>
      <c r="B36" s="384" t="s">
        <v>391</v>
      </c>
      <c r="C36" s="354"/>
      <c r="D36" s="354"/>
      <c r="E36" s="425"/>
    </row>
    <row r="37" spans="1:5" s="1" customFormat="1" ht="12" customHeight="1" thickBot="1">
      <c r="A37" s="358" t="s">
        <v>324</v>
      </c>
      <c r="B37" s="359" t="s">
        <v>325</v>
      </c>
      <c r="C37" s="385"/>
      <c r="D37" s="385"/>
      <c r="E37" s="426"/>
    </row>
    <row r="38" spans="1:5" s="1" customFormat="1" ht="12" customHeight="1" thickBot="1">
      <c r="A38" s="364" t="s">
        <v>80</v>
      </c>
      <c r="B38" s="375" t="s">
        <v>396</v>
      </c>
      <c r="C38" s="387">
        <f>SUM(C39:C48)</f>
        <v>0</v>
      </c>
      <c r="D38" s="387">
        <f>SUM(D39:D48)</f>
        <v>0</v>
      </c>
      <c r="E38" s="427">
        <f>SUM(E39:E48)</f>
        <v>0</v>
      </c>
    </row>
    <row r="39" spans="1:5" s="1" customFormat="1" ht="12" customHeight="1">
      <c r="A39" s="361" t="s">
        <v>326</v>
      </c>
      <c r="B39" s="362" t="s">
        <v>327</v>
      </c>
      <c r="C39" s="386"/>
      <c r="D39" s="386"/>
      <c r="E39" s="428"/>
    </row>
    <row r="40" spans="1:5" s="1" customFormat="1" ht="12" customHeight="1">
      <c r="A40" s="348" t="s">
        <v>328</v>
      </c>
      <c r="B40" s="349" t="s">
        <v>329</v>
      </c>
      <c r="C40" s="353"/>
      <c r="D40" s="353"/>
      <c r="E40" s="423"/>
    </row>
    <row r="41" spans="1:5" s="1" customFormat="1" ht="12" customHeight="1">
      <c r="A41" s="348" t="s">
        <v>330</v>
      </c>
      <c r="B41" s="349" t="s">
        <v>331</v>
      </c>
      <c r="C41" s="353"/>
      <c r="D41" s="353"/>
      <c r="E41" s="423"/>
    </row>
    <row r="42" spans="1:5" s="1" customFormat="1" ht="12" customHeight="1">
      <c r="A42" s="348" t="s">
        <v>332</v>
      </c>
      <c r="B42" s="349" t="s">
        <v>333</v>
      </c>
      <c r="C42" s="354">
        <f>+C43+C44+C45+C46+C47</f>
        <v>0</v>
      </c>
      <c r="D42" s="354">
        <f>+D43+D44+D45+D46+D47</f>
        <v>0</v>
      </c>
      <c r="E42" s="425">
        <f>+E43+E44+E45+E46+E47</f>
        <v>0</v>
      </c>
    </row>
    <row r="43" spans="1:5" s="1" customFormat="1" ht="12" customHeight="1">
      <c r="A43" s="348" t="s">
        <v>334</v>
      </c>
      <c r="B43" s="349" t="s">
        <v>335</v>
      </c>
      <c r="C43" s="353"/>
      <c r="D43" s="353"/>
      <c r="E43" s="423"/>
    </row>
    <row r="44" spans="1:5" s="1" customFormat="1" ht="12" customHeight="1">
      <c r="A44" s="348" t="s">
        <v>336</v>
      </c>
      <c r="B44" s="349" t="s">
        <v>337</v>
      </c>
      <c r="C44" s="353"/>
      <c r="D44" s="353"/>
      <c r="E44" s="423"/>
    </row>
    <row r="45" spans="1:5" s="1" customFormat="1" ht="12" customHeight="1">
      <c r="A45" s="348" t="s">
        <v>338</v>
      </c>
      <c r="B45" s="349" t="s">
        <v>339</v>
      </c>
      <c r="C45" s="353"/>
      <c r="D45" s="353"/>
      <c r="E45" s="423"/>
    </row>
    <row r="46" spans="1:5" s="1" customFormat="1" ht="12" customHeight="1">
      <c r="A46" s="348" t="s">
        <v>340</v>
      </c>
      <c r="B46" s="349" t="s">
        <v>341</v>
      </c>
      <c r="C46" s="353"/>
      <c r="D46" s="353"/>
      <c r="E46" s="423"/>
    </row>
    <row r="47" spans="1:5" s="1" customFormat="1" ht="12" customHeight="1">
      <c r="A47" s="348" t="s">
        <v>342</v>
      </c>
      <c r="B47" s="349" t="s">
        <v>343</v>
      </c>
      <c r="C47" s="353"/>
      <c r="D47" s="353"/>
      <c r="E47" s="423"/>
    </row>
    <row r="48" spans="1:5" s="1" customFormat="1" ht="12" customHeight="1" thickBot="1">
      <c r="A48" s="358" t="s">
        <v>344</v>
      </c>
      <c r="B48" s="359" t="s">
        <v>345</v>
      </c>
      <c r="C48" s="373"/>
      <c r="D48" s="373"/>
      <c r="E48" s="422"/>
    </row>
    <row r="49" spans="1:5" s="1" customFormat="1" ht="12" customHeight="1" thickBot="1">
      <c r="A49" s="364" t="s">
        <v>81</v>
      </c>
      <c r="B49" s="375" t="s">
        <v>397</v>
      </c>
      <c r="C49" s="366">
        <f>SUM(C50:C54)</f>
        <v>0</v>
      </c>
      <c r="D49" s="366">
        <f>SUM(D50:D54)</f>
        <v>0</v>
      </c>
      <c r="E49" s="417">
        <f>SUM(E50:E54)</f>
        <v>0</v>
      </c>
    </row>
    <row r="50" spans="1:5" s="1" customFormat="1" ht="12" customHeight="1">
      <c r="A50" s="361" t="s">
        <v>347</v>
      </c>
      <c r="B50" s="362" t="s">
        <v>348</v>
      </c>
      <c r="C50" s="388">
        <f>+C51+C52+C53</f>
        <v>0</v>
      </c>
      <c r="D50" s="388">
        <f>+D51+D52+D53</f>
        <v>0</v>
      </c>
      <c r="E50" s="429">
        <f>+E51+E52+E53</f>
        <v>0</v>
      </c>
    </row>
    <row r="51" spans="1:5" s="1" customFormat="1" ht="12" customHeight="1">
      <c r="A51" s="348" t="s">
        <v>349</v>
      </c>
      <c r="B51" s="349" t="s">
        <v>350</v>
      </c>
      <c r="C51" s="353"/>
      <c r="D51" s="353"/>
      <c r="E51" s="423"/>
    </row>
    <row r="52" spans="1:5" s="1" customFormat="1" ht="12" customHeight="1">
      <c r="A52" s="348" t="s">
        <v>351</v>
      </c>
      <c r="B52" s="349" t="s">
        <v>352</v>
      </c>
      <c r="C52" s="353"/>
      <c r="D52" s="353"/>
      <c r="E52" s="423"/>
    </row>
    <row r="53" spans="1:5" s="1" customFormat="1" ht="12" customHeight="1">
      <c r="A53" s="348" t="s">
        <v>353</v>
      </c>
      <c r="B53" s="349" t="s">
        <v>354</v>
      </c>
      <c r="C53" s="353"/>
      <c r="D53" s="353"/>
      <c r="E53" s="423"/>
    </row>
    <row r="54" spans="1:5" s="1" customFormat="1" ht="13.5" thickBot="1">
      <c r="A54" s="358" t="s">
        <v>355</v>
      </c>
      <c r="B54" s="359" t="s">
        <v>356</v>
      </c>
      <c r="C54" s="389"/>
      <c r="D54" s="389"/>
      <c r="E54" s="430"/>
    </row>
    <row r="55" spans="1:5" s="1" customFormat="1" ht="12" customHeight="1" thickBot="1">
      <c r="A55" s="364" t="s">
        <v>82</v>
      </c>
      <c r="B55" s="375" t="s">
        <v>403</v>
      </c>
      <c r="C55" s="391">
        <f>SUM(C56:C58)</f>
        <v>0</v>
      </c>
      <c r="D55" s="391">
        <f>SUM(D56:D58)</f>
        <v>0</v>
      </c>
      <c r="E55" s="431">
        <f>SUM(E56:E58)</f>
        <v>0</v>
      </c>
    </row>
    <row r="56" spans="1:5" s="1" customFormat="1" ht="12" customHeight="1">
      <c r="A56" s="361" t="s">
        <v>357</v>
      </c>
      <c r="B56" s="362" t="s">
        <v>398</v>
      </c>
      <c r="C56" s="390"/>
      <c r="D56" s="390"/>
      <c r="E56" s="432"/>
    </row>
    <row r="57" spans="1:5" s="1" customFormat="1" ht="12" customHeight="1">
      <c r="A57" s="348" t="s">
        <v>400</v>
      </c>
      <c r="B57" s="349" t="s">
        <v>399</v>
      </c>
      <c r="C57" s="354"/>
      <c r="D57" s="354"/>
      <c r="E57" s="425"/>
    </row>
    <row r="58" spans="1:5" s="1" customFormat="1" ht="12" customHeight="1">
      <c r="A58" s="348" t="s">
        <v>401</v>
      </c>
      <c r="B58" s="349" t="s">
        <v>358</v>
      </c>
      <c r="C58" s="353"/>
      <c r="D58" s="353"/>
      <c r="E58" s="423"/>
    </row>
    <row r="59" spans="1:5" s="379" customFormat="1" ht="12" customHeight="1" thickBot="1">
      <c r="A59" s="392" t="s">
        <v>401</v>
      </c>
      <c r="B59" s="393" t="s">
        <v>402</v>
      </c>
      <c r="C59" s="394"/>
      <c r="D59" s="394"/>
      <c r="E59" s="433"/>
    </row>
    <row r="60" spans="1:5" s="1" customFormat="1" ht="12" customHeight="1" thickBot="1">
      <c r="A60" s="364" t="s">
        <v>83</v>
      </c>
      <c r="B60" s="365" t="s">
        <v>409</v>
      </c>
      <c r="C60" s="387">
        <f>SUM(C61:C63)</f>
        <v>0</v>
      </c>
      <c r="D60" s="387">
        <f>SUM(D61:D63)</f>
        <v>0</v>
      </c>
      <c r="E60" s="427">
        <f>SUM(E61:E63)</f>
        <v>0</v>
      </c>
    </row>
    <row r="61" spans="1:5" s="1" customFormat="1" ht="12" customHeight="1">
      <c r="A61" s="361" t="s">
        <v>359</v>
      </c>
      <c r="B61" s="362" t="s">
        <v>404</v>
      </c>
      <c r="C61" s="386"/>
      <c r="D61" s="386"/>
      <c r="E61" s="428"/>
    </row>
    <row r="62" spans="1:5" s="1" customFormat="1" ht="12" customHeight="1">
      <c r="A62" s="348" t="s">
        <v>406</v>
      </c>
      <c r="B62" s="349" t="s">
        <v>405</v>
      </c>
      <c r="C62" s="353"/>
      <c r="D62" s="353"/>
      <c r="E62" s="423"/>
    </row>
    <row r="63" spans="1:5" s="1" customFormat="1" ht="12" customHeight="1">
      <c r="A63" s="348" t="s">
        <v>407</v>
      </c>
      <c r="B63" s="349" t="s">
        <v>360</v>
      </c>
      <c r="C63" s="354"/>
      <c r="D63" s="354"/>
      <c r="E63" s="425"/>
    </row>
    <row r="64" spans="1:5" s="379" customFormat="1" ht="12" customHeight="1" thickBot="1">
      <c r="A64" s="392" t="s">
        <v>407</v>
      </c>
      <c r="B64" s="393" t="s">
        <v>408</v>
      </c>
      <c r="C64" s="394"/>
      <c r="D64" s="394"/>
      <c r="E64" s="433"/>
    </row>
    <row r="65" spans="1:5" s="1" customFormat="1" ht="12" customHeight="1" thickBot="1">
      <c r="A65" s="364" t="s">
        <v>103</v>
      </c>
      <c r="B65" s="375" t="s">
        <v>410</v>
      </c>
      <c r="C65" s="387">
        <f>SUM(C6+C13+C20+C27+C38+C49+C55+C60)</f>
        <v>0</v>
      </c>
      <c r="D65" s="387"/>
      <c r="E65" s="427"/>
    </row>
    <row r="66" spans="1:5" s="1" customFormat="1" ht="12" customHeight="1">
      <c r="A66" s="401" t="s">
        <v>412</v>
      </c>
      <c r="B66" s="400" t="s">
        <v>361</v>
      </c>
      <c r="C66" s="386">
        <f>SUM(C67:C69)</f>
        <v>0</v>
      </c>
      <c r="D66" s="386">
        <f>SUM(D67:D69)</f>
        <v>0</v>
      </c>
      <c r="E66" s="428">
        <f>SUM(E67:E69)</f>
        <v>0</v>
      </c>
    </row>
    <row r="67" spans="1:5" s="1" customFormat="1" ht="12" customHeight="1">
      <c r="A67" s="348" t="s">
        <v>362</v>
      </c>
      <c r="B67" s="349" t="s">
        <v>363</v>
      </c>
      <c r="C67" s="353"/>
      <c r="D67" s="353"/>
      <c r="E67" s="423"/>
    </row>
    <row r="68" spans="1:5" s="1" customFormat="1" ht="12" customHeight="1">
      <c r="A68" s="348" t="s">
        <v>364</v>
      </c>
      <c r="B68" s="349" t="s">
        <v>365</v>
      </c>
      <c r="C68" s="353"/>
      <c r="D68" s="353"/>
      <c r="E68" s="423"/>
    </row>
    <row r="69" spans="1:5" s="1" customFormat="1" ht="12" customHeight="1">
      <c r="A69" s="348" t="s">
        <v>366</v>
      </c>
      <c r="B69" s="356" t="s">
        <v>367</v>
      </c>
      <c r="C69" s="355">
        <f>+C55+C56</f>
        <v>0</v>
      </c>
      <c r="D69" s="355">
        <f>+D55+D56</f>
        <v>0</v>
      </c>
      <c r="E69" s="434">
        <f>+E55+E56</f>
        <v>0</v>
      </c>
    </row>
    <row r="70" spans="1:5" s="1" customFormat="1" ht="12" customHeight="1">
      <c r="A70" s="401" t="s">
        <v>413</v>
      </c>
      <c r="B70" s="352" t="s">
        <v>368</v>
      </c>
      <c r="C70" s="357"/>
      <c r="D70" s="357"/>
      <c r="E70" s="435"/>
    </row>
    <row r="71" spans="1:5" s="1" customFormat="1" ht="12" customHeight="1">
      <c r="A71" s="401" t="s">
        <v>414</v>
      </c>
      <c r="B71" s="352" t="s">
        <v>369</v>
      </c>
      <c r="C71" s="357">
        <f>SUM(C72:C73)</f>
        <v>0</v>
      </c>
      <c r="D71" s="357">
        <f>SUM(D72:D73)</f>
        <v>0</v>
      </c>
      <c r="E71" s="435">
        <f>SUM(E72:E73)</f>
        <v>0</v>
      </c>
    </row>
    <row r="72" spans="1:5" s="1" customFormat="1" ht="12" customHeight="1">
      <c r="A72" s="348" t="s">
        <v>370</v>
      </c>
      <c r="B72" s="349" t="s">
        <v>371</v>
      </c>
      <c r="C72" s="357"/>
      <c r="D72" s="357"/>
      <c r="E72" s="435"/>
    </row>
    <row r="73" spans="1:5" s="1" customFormat="1" ht="12" customHeight="1" thickBot="1">
      <c r="A73" s="358" t="s">
        <v>372</v>
      </c>
      <c r="B73" s="359" t="s">
        <v>373</v>
      </c>
      <c r="C73" s="402"/>
      <c r="D73" s="402"/>
      <c r="E73" s="436"/>
    </row>
    <row r="74" spans="1:5" s="1" customFormat="1" ht="12" customHeight="1" thickBot="1">
      <c r="A74" s="404" t="s">
        <v>415</v>
      </c>
      <c r="B74" s="405" t="s">
        <v>416</v>
      </c>
      <c r="C74" s="408">
        <f>SUM(C66+C70+C71)</f>
        <v>0</v>
      </c>
      <c r="D74" s="408">
        <f>SUM(D66+D70+D71)</f>
        <v>0</v>
      </c>
      <c r="E74" s="406">
        <f>SUM(E66+E70+E71)</f>
        <v>0</v>
      </c>
    </row>
    <row r="75" spans="1:5" s="1" customFormat="1" ht="12" customHeight="1" thickBot="1">
      <c r="A75" s="404" t="s">
        <v>432</v>
      </c>
      <c r="B75" s="405" t="s">
        <v>417</v>
      </c>
      <c r="C75" s="408"/>
      <c r="D75" s="171"/>
      <c r="E75" s="92"/>
    </row>
    <row r="76" spans="1:5" s="1" customFormat="1" ht="12" customHeight="1" thickBot="1">
      <c r="A76" s="404" t="s">
        <v>433</v>
      </c>
      <c r="B76" s="405" t="s">
        <v>418</v>
      </c>
      <c r="C76" s="408"/>
      <c r="D76" s="171"/>
      <c r="E76" s="92"/>
    </row>
    <row r="77" spans="1:5" s="1" customFormat="1" ht="12" customHeight="1" thickBot="1">
      <c r="A77" s="404" t="s">
        <v>84</v>
      </c>
      <c r="B77" s="407" t="s">
        <v>411</v>
      </c>
      <c r="C77" s="408">
        <f>SUM(C74:C76)</f>
        <v>0</v>
      </c>
      <c r="D77" s="408">
        <f>SUM(D74:D76)</f>
        <v>0</v>
      </c>
      <c r="E77" s="406">
        <f>SUM(E74:E76)</f>
        <v>0</v>
      </c>
    </row>
    <row r="78" spans="1:5" s="1" customFormat="1" ht="26.25" customHeight="1" thickBot="1">
      <c r="A78" s="404" t="s">
        <v>85</v>
      </c>
      <c r="B78" s="412" t="s">
        <v>434</v>
      </c>
      <c r="C78" s="403">
        <f>SUM(C65+C77)</f>
        <v>0</v>
      </c>
      <c r="D78" s="403">
        <f>SUM(D65+D77)</f>
        <v>0</v>
      </c>
      <c r="E78" s="437">
        <f>SUM(E65+E77)</f>
        <v>0</v>
      </c>
    </row>
    <row r="79" spans="1:5" ht="16.5" customHeight="1">
      <c r="A79" s="284" t="s">
        <v>89</v>
      </c>
      <c r="B79" s="284"/>
      <c r="C79" s="284"/>
      <c r="D79" s="284"/>
      <c r="E79" s="284"/>
    </row>
    <row r="80" spans="1:5" s="93" customFormat="1" ht="16.5" customHeight="1" thickBot="1">
      <c r="A80" s="153" t="s">
        <v>90</v>
      </c>
      <c r="B80" s="284"/>
      <c r="C80" s="54"/>
      <c r="D80" s="54"/>
      <c r="E80" s="54" t="s">
        <v>572</v>
      </c>
    </row>
    <row r="81" spans="1:5" s="93" customFormat="1" ht="16.5" customHeight="1">
      <c r="A81" s="285" t="s">
        <v>71</v>
      </c>
      <c r="B81" s="287" t="s">
        <v>91</v>
      </c>
      <c r="C81" s="289" t="s">
        <v>657</v>
      </c>
      <c r="D81" s="289"/>
      <c r="E81" s="290"/>
    </row>
    <row r="82" spans="1:5" ht="38.1" customHeight="1" thickBot="1">
      <c r="A82" s="286"/>
      <c r="B82" s="288"/>
      <c r="C82" s="155" t="s">
        <v>73</v>
      </c>
      <c r="D82" s="155" t="s">
        <v>74</v>
      </c>
      <c r="E82" s="156" t="s">
        <v>75</v>
      </c>
    </row>
    <row r="83" spans="1:5" s="23" customFormat="1" ht="12" customHeight="1" thickBot="1">
      <c r="A83" s="19">
        <v>1</v>
      </c>
      <c r="B83" s="20">
        <v>2</v>
      </c>
      <c r="C83" s="20">
        <v>3</v>
      </c>
      <c r="D83" s="20">
        <v>4</v>
      </c>
      <c r="E83" s="21">
        <v>5</v>
      </c>
    </row>
    <row r="84" spans="1:5" ht="12" customHeight="1" thickBot="1">
      <c r="A84" s="14" t="s">
        <v>76</v>
      </c>
      <c r="B84" s="18" t="s">
        <v>290</v>
      </c>
      <c r="C84" s="164">
        <f>+C85+C86+C87+C88+C89</f>
        <v>0</v>
      </c>
      <c r="D84" s="164">
        <f>+D85+D86+D87+D88+D89</f>
        <v>0</v>
      </c>
      <c r="E84" s="82">
        <f>+E85+E86+E87+E88+E89</f>
        <v>0</v>
      </c>
    </row>
    <row r="85" spans="1:5" ht="12" customHeight="1">
      <c r="A85" s="11" t="s">
        <v>242</v>
      </c>
      <c r="B85" s="6" t="s">
        <v>92</v>
      </c>
      <c r="C85" s="167"/>
      <c r="D85" s="167"/>
      <c r="E85" s="84"/>
    </row>
    <row r="86" spans="1:5" ht="12" customHeight="1">
      <c r="A86" s="9" t="s">
        <v>243</v>
      </c>
      <c r="B86" s="5" t="s">
        <v>93</v>
      </c>
      <c r="C86" s="166"/>
      <c r="D86" s="166"/>
      <c r="E86" s="85"/>
    </row>
    <row r="87" spans="1:5" ht="12" customHeight="1">
      <c r="A87" s="9" t="s">
        <v>244</v>
      </c>
      <c r="B87" s="5" t="s">
        <v>94</v>
      </c>
      <c r="C87" s="169"/>
      <c r="D87" s="169"/>
      <c r="E87" s="87"/>
    </row>
    <row r="88" spans="1:5" ht="12" customHeight="1">
      <c r="A88" s="9" t="s">
        <v>245</v>
      </c>
      <c r="B88" s="7" t="s">
        <v>95</v>
      </c>
      <c r="C88" s="169"/>
      <c r="D88" s="169"/>
      <c r="E88" s="87"/>
    </row>
    <row r="89" spans="1:5" ht="12" customHeight="1">
      <c r="A89" s="9" t="s">
        <v>246</v>
      </c>
      <c r="B89" s="12" t="s">
        <v>96</v>
      </c>
      <c r="C89" s="169">
        <f>SUM(C90:C100)</f>
        <v>0</v>
      </c>
      <c r="D89" s="169">
        <f>SUM(D90:D100)</f>
        <v>0</v>
      </c>
      <c r="E89" s="87">
        <f>SUM(E90:E100)</f>
        <v>0</v>
      </c>
    </row>
    <row r="90" spans="1:5" s="327" customFormat="1" ht="12" customHeight="1">
      <c r="A90" s="325" t="s">
        <v>254</v>
      </c>
      <c r="B90" s="328" t="s">
        <v>248</v>
      </c>
      <c r="C90" s="317"/>
      <c r="D90" s="317"/>
      <c r="E90" s="318"/>
    </row>
    <row r="91" spans="1:5" s="327" customFormat="1" ht="12" customHeight="1">
      <c r="A91" s="325" t="s">
        <v>255</v>
      </c>
      <c r="B91" s="328" t="s">
        <v>249</v>
      </c>
      <c r="C91" s="317"/>
      <c r="D91" s="317"/>
      <c r="E91" s="318"/>
    </row>
    <row r="92" spans="1:5" s="327" customFormat="1" ht="12" customHeight="1">
      <c r="A92" s="325" t="s">
        <v>256</v>
      </c>
      <c r="B92" s="326" t="s">
        <v>250</v>
      </c>
      <c r="C92" s="317"/>
      <c r="D92" s="317"/>
      <c r="E92" s="318"/>
    </row>
    <row r="93" spans="1:5" s="327" customFormat="1" ht="12" customHeight="1">
      <c r="A93" s="329" t="s">
        <v>257</v>
      </c>
      <c r="B93" s="330" t="s">
        <v>251</v>
      </c>
      <c r="C93" s="317"/>
      <c r="D93" s="317"/>
      <c r="E93" s="318"/>
    </row>
    <row r="94" spans="1:5" s="327" customFormat="1" ht="12" customHeight="1">
      <c r="A94" s="325" t="s">
        <v>258</v>
      </c>
      <c r="B94" s="330" t="s">
        <v>252</v>
      </c>
      <c r="C94" s="317"/>
      <c r="D94" s="317"/>
      <c r="E94" s="318"/>
    </row>
    <row r="95" spans="1:5" s="327" customFormat="1" ht="12" customHeight="1">
      <c r="A95" s="331" t="s">
        <v>259</v>
      </c>
      <c r="B95" s="328" t="s">
        <v>265</v>
      </c>
      <c r="C95" s="317"/>
      <c r="D95" s="317"/>
      <c r="E95" s="318"/>
    </row>
    <row r="96" spans="1:5" s="327" customFormat="1" ht="12" customHeight="1">
      <c r="A96" s="331" t="s">
        <v>260</v>
      </c>
      <c r="B96" s="326" t="s">
        <v>266</v>
      </c>
      <c r="C96" s="317"/>
      <c r="D96" s="317"/>
      <c r="E96" s="318"/>
    </row>
    <row r="97" spans="1:5" s="327" customFormat="1" ht="12" customHeight="1">
      <c r="A97" s="331" t="s">
        <v>261</v>
      </c>
      <c r="B97" s="330" t="s">
        <v>267</v>
      </c>
      <c r="C97" s="317"/>
      <c r="D97" s="317"/>
      <c r="E97" s="318"/>
    </row>
    <row r="98" spans="1:5" s="327" customFormat="1" ht="12" customHeight="1">
      <c r="A98" s="331" t="s">
        <v>262</v>
      </c>
      <c r="B98" s="330" t="s">
        <v>268</v>
      </c>
      <c r="C98" s="317"/>
      <c r="D98" s="317"/>
      <c r="E98" s="318"/>
    </row>
    <row r="99" spans="1:5" s="327" customFormat="1" ht="12" customHeight="1">
      <c r="A99" s="331" t="s">
        <v>264</v>
      </c>
      <c r="B99" s="330" t="s">
        <v>269</v>
      </c>
      <c r="C99" s="317"/>
      <c r="D99" s="317"/>
      <c r="E99" s="318"/>
    </row>
    <row r="100" spans="1:5" s="327" customFormat="1" ht="12" customHeight="1" thickBot="1">
      <c r="A100" s="332" t="s">
        <v>557</v>
      </c>
      <c r="B100" s="333" t="s">
        <v>270</v>
      </c>
      <c r="C100" s="319"/>
      <c r="D100" s="319"/>
      <c r="E100" s="320"/>
    </row>
    <row r="101" spans="1:5" ht="12" customHeight="1" thickBot="1">
      <c r="A101" s="13" t="s">
        <v>77</v>
      </c>
      <c r="B101" s="17" t="s">
        <v>291</v>
      </c>
      <c r="C101" s="165">
        <f>+C102+C103+C104</f>
        <v>0</v>
      </c>
      <c r="D101" s="165">
        <f>+D102+D103+D104</f>
        <v>0</v>
      </c>
      <c r="E101" s="83">
        <f>+E102+E103+E104</f>
        <v>0</v>
      </c>
    </row>
    <row r="102" spans="1:5" ht="12" customHeight="1">
      <c r="A102" s="10" t="s">
        <v>271</v>
      </c>
      <c r="B102" s="5" t="s">
        <v>97</v>
      </c>
      <c r="C102" s="168"/>
      <c r="D102" s="168"/>
      <c r="E102" s="86"/>
    </row>
    <row r="103" spans="1:5" ht="12" customHeight="1">
      <c r="A103" s="10" t="s">
        <v>272</v>
      </c>
      <c r="B103" s="8" t="s">
        <v>98</v>
      </c>
      <c r="C103" s="166"/>
      <c r="D103" s="166"/>
      <c r="E103" s="85"/>
    </row>
    <row r="104" spans="1:5" ht="12" customHeight="1">
      <c r="A104" s="10" t="s">
        <v>273</v>
      </c>
      <c r="B104" s="324" t="s">
        <v>274</v>
      </c>
      <c r="C104" s="166">
        <f>SUM(C105:C112)</f>
        <v>0</v>
      </c>
      <c r="D104" s="166">
        <f>SUM(D105:D112)</f>
        <v>0</v>
      </c>
      <c r="E104" s="85">
        <f>SUM(E105:E112)</f>
        <v>0</v>
      </c>
    </row>
    <row r="105" spans="1:5" s="327" customFormat="1" ht="12" customHeight="1">
      <c r="A105" s="334" t="s">
        <v>275</v>
      </c>
      <c r="B105" s="73" t="s">
        <v>289</v>
      </c>
      <c r="C105" s="315"/>
      <c r="D105" s="315"/>
      <c r="E105" s="316"/>
    </row>
    <row r="106" spans="1:5" s="327" customFormat="1" ht="12" customHeight="1">
      <c r="A106" s="334" t="s">
        <v>276</v>
      </c>
      <c r="B106" s="335" t="s">
        <v>283</v>
      </c>
      <c r="C106" s="315"/>
      <c r="D106" s="315"/>
      <c r="E106" s="316"/>
    </row>
    <row r="107" spans="1:5" s="327" customFormat="1">
      <c r="A107" s="334" t="s">
        <v>277</v>
      </c>
      <c r="B107" s="336" t="s">
        <v>284</v>
      </c>
      <c r="C107" s="315"/>
      <c r="D107" s="315"/>
      <c r="E107" s="316"/>
    </row>
    <row r="108" spans="1:5" s="327" customFormat="1" ht="12" customHeight="1">
      <c r="A108" s="334" t="s">
        <v>278</v>
      </c>
      <c r="B108" s="336" t="s">
        <v>285</v>
      </c>
      <c r="C108" s="337"/>
      <c r="D108" s="337"/>
      <c r="E108" s="338"/>
    </row>
    <row r="109" spans="1:5" s="327" customFormat="1" ht="12" customHeight="1">
      <c r="A109" s="334" t="s">
        <v>279</v>
      </c>
      <c r="B109" s="336" t="s">
        <v>286</v>
      </c>
      <c r="C109" s="337"/>
      <c r="D109" s="337"/>
      <c r="E109" s="338"/>
    </row>
    <row r="110" spans="1:5" s="327" customFormat="1" ht="15" customHeight="1">
      <c r="A110" s="334" t="s">
        <v>280</v>
      </c>
      <c r="B110" s="336" t="s">
        <v>287</v>
      </c>
      <c r="C110" s="337"/>
      <c r="D110" s="337"/>
      <c r="E110" s="338"/>
    </row>
    <row r="111" spans="1:5" s="327" customFormat="1" ht="12.75" customHeight="1">
      <c r="A111" s="339" t="s">
        <v>281</v>
      </c>
      <c r="B111" s="336" t="s">
        <v>100</v>
      </c>
      <c r="C111" s="340"/>
      <c r="D111" s="340"/>
      <c r="E111" s="341"/>
    </row>
    <row r="112" spans="1:5" s="327" customFormat="1" ht="14.25" customHeight="1" thickBot="1">
      <c r="A112" s="342" t="s">
        <v>282</v>
      </c>
      <c r="B112" s="343" t="s">
        <v>288</v>
      </c>
      <c r="C112" s="340"/>
      <c r="D112" s="340"/>
      <c r="E112" s="341"/>
    </row>
    <row r="113" spans="1:5" ht="12" customHeight="1" thickBot="1">
      <c r="A113" s="13" t="s">
        <v>78</v>
      </c>
      <c r="B113" s="344" t="s">
        <v>292</v>
      </c>
      <c r="C113" s="164">
        <f>+C84+C101</f>
        <v>0</v>
      </c>
      <c r="D113" s="164">
        <f>+D84+D101</f>
        <v>0</v>
      </c>
      <c r="E113" s="82">
        <f>+E84+E101</f>
        <v>0</v>
      </c>
    </row>
    <row r="114" spans="1:5" ht="12" customHeight="1" thickBot="1">
      <c r="A114" s="76" t="s">
        <v>419</v>
      </c>
      <c r="B114" s="410" t="s">
        <v>420</v>
      </c>
      <c r="C114" s="165">
        <f>SUM(C115:C117)</f>
        <v>0</v>
      </c>
      <c r="D114" s="165">
        <f>SUM(D115:D117)</f>
        <v>0</v>
      </c>
      <c r="E114" s="83">
        <f>SUM(E115:E117)</f>
        <v>0</v>
      </c>
    </row>
    <row r="115" spans="1:5" ht="12" customHeight="1">
      <c r="A115" s="77" t="s">
        <v>421</v>
      </c>
      <c r="B115" s="78" t="s">
        <v>424</v>
      </c>
      <c r="C115" s="166"/>
      <c r="D115" s="166"/>
      <c r="E115" s="85"/>
    </row>
    <row r="116" spans="1:5" ht="12" customHeight="1">
      <c r="A116" s="75" t="s">
        <v>422</v>
      </c>
      <c r="B116" s="72" t="s">
        <v>425</v>
      </c>
      <c r="C116" s="166"/>
      <c r="D116" s="166"/>
      <c r="E116" s="85"/>
    </row>
    <row r="117" spans="1:5" ht="12" customHeight="1" thickBot="1">
      <c r="A117" s="79" t="s">
        <v>423</v>
      </c>
      <c r="B117" s="80" t="s">
        <v>426</v>
      </c>
      <c r="C117" s="169"/>
      <c r="D117" s="169"/>
      <c r="E117" s="87"/>
    </row>
    <row r="118" spans="1:5" ht="12" customHeight="1" thickBot="1">
      <c r="A118" s="76" t="s">
        <v>427</v>
      </c>
      <c r="B118" s="410" t="s">
        <v>428</v>
      </c>
      <c r="C118" s="172"/>
      <c r="D118" s="172"/>
      <c r="E118" s="173"/>
    </row>
    <row r="119" spans="1:5" ht="12" customHeight="1" thickBot="1">
      <c r="A119" s="411" t="s">
        <v>436</v>
      </c>
      <c r="B119" s="410" t="s">
        <v>435</v>
      </c>
      <c r="C119" s="172">
        <f>SUM(C114+C118)</f>
        <v>0</v>
      </c>
      <c r="D119" s="172">
        <f>SUM(D114+D118)</f>
        <v>0</v>
      </c>
      <c r="E119" s="173">
        <f>SUM(E114+E118)</f>
        <v>0</v>
      </c>
    </row>
    <row r="120" spans="1:5" ht="12" customHeight="1" thickBot="1">
      <c r="A120" s="411" t="s">
        <v>437</v>
      </c>
      <c r="B120" s="410" t="s">
        <v>429</v>
      </c>
      <c r="C120" s="172"/>
      <c r="D120" s="172"/>
      <c r="E120" s="173"/>
    </row>
    <row r="121" spans="1:5" ht="12" customHeight="1" thickBot="1">
      <c r="A121" s="411" t="s">
        <v>438</v>
      </c>
      <c r="B121" s="410" t="s">
        <v>430</v>
      </c>
      <c r="C121" s="172"/>
      <c r="D121" s="172"/>
      <c r="E121" s="173"/>
    </row>
    <row r="122" spans="1:5" ht="12" customHeight="1" thickBot="1">
      <c r="A122" s="74" t="s">
        <v>101</v>
      </c>
      <c r="B122" s="144" t="s">
        <v>431</v>
      </c>
      <c r="C122" s="174">
        <f>SUM(C119:C121)</f>
        <v>0</v>
      </c>
      <c r="D122" s="174">
        <f>SUM(D119:D121)</f>
        <v>0</v>
      </c>
      <c r="E122" s="89">
        <f>SUM(E119:E121)</f>
        <v>0</v>
      </c>
    </row>
    <row r="123" spans="1:5" s="1" customFormat="1" ht="28.5" customHeight="1" thickBot="1">
      <c r="A123" s="81" t="s">
        <v>80</v>
      </c>
      <c r="B123" s="145" t="s">
        <v>439</v>
      </c>
      <c r="C123" s="170">
        <f>SUM(C113+C122)</f>
        <v>0</v>
      </c>
      <c r="D123" s="170">
        <f>SUM(D113+D122)</f>
        <v>0</v>
      </c>
      <c r="E123" s="88">
        <f>SUM(E113+E122)</f>
        <v>0</v>
      </c>
    </row>
    <row r="124" spans="1:5" ht="17.25" customHeight="1">
      <c r="A124" s="146"/>
      <c r="B124" s="146"/>
      <c r="C124" s="147"/>
      <c r="D124" s="147"/>
      <c r="E124" s="147"/>
    </row>
    <row r="125" spans="1:5" ht="7.5" customHeight="1">
      <c r="A125" s="146"/>
      <c r="B125" s="146"/>
      <c r="C125" s="147"/>
      <c r="D125" s="147"/>
      <c r="E125" s="147"/>
    </row>
    <row r="127" spans="1:5" ht="12.75" customHeight="1"/>
    <row r="128" spans="1:5" ht="13.5" customHeight="1"/>
    <row r="129" ht="13.5" customHeight="1"/>
    <row r="130" ht="13.5" customHeight="1"/>
    <row r="131" ht="7.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</sheetData>
  <mergeCells count="3">
    <mergeCell ref="A3:A4"/>
    <mergeCell ref="B3:B4"/>
    <mergeCell ref="C3:E3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8" fitToWidth="3" fitToHeight="2" orientation="portrait" r:id="rId1"/>
  <headerFooter alignWithMargins="0">
    <oddHeader>&amp;C&amp;"Times New Roman CE,Félkövér"&amp;12
Kokad Községi  Önkormányzat
2020. ÉVI ZÁRSZÁMADÁS
ÁLLAMI (ÁLLAMIGAZGATÁSI) FELADATOK MÉRLEGE&amp;10
&amp;R&amp;"Times New Roman CE,Félkövér dőlt"&amp;11 1.4. melléklet a 3/2021. (IV.30.) önkormányzati rendelethez</oddHeader>
  </headerFooter>
  <rowBreaks count="1" manualBreakCount="1">
    <brk id="7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5">
    <tabColor rgb="FF00B050"/>
  </sheetPr>
  <dimension ref="A1:J32"/>
  <sheetViews>
    <sheetView view="pageLayout" topLeftCell="C1" zoomScaleNormal="85" workbookViewId="0">
      <selection activeCell="G7" sqref="G7"/>
    </sheetView>
  </sheetViews>
  <sheetFormatPr defaultRowHeight="12.75"/>
  <cols>
    <col min="1" max="1" width="6.83203125" style="31" customWidth="1"/>
    <col min="2" max="2" width="55.1640625" style="55" customWidth="1"/>
    <col min="3" max="5" width="16.33203125" style="31" customWidth="1"/>
    <col min="6" max="6" width="55.1640625" style="31" customWidth="1"/>
    <col min="7" max="9" width="16.33203125" style="31" customWidth="1"/>
    <col min="10" max="10" width="4.83203125" style="31" customWidth="1"/>
    <col min="11" max="16384" width="9.33203125" style="31"/>
  </cols>
  <sheetData>
    <row r="1" spans="1:10" ht="39.75" customHeight="1">
      <c r="B1" s="103" t="s">
        <v>106</v>
      </c>
      <c r="C1" s="104"/>
      <c r="D1" s="104"/>
      <c r="E1" s="104"/>
      <c r="F1" s="104"/>
      <c r="G1" s="104"/>
      <c r="H1" s="104"/>
      <c r="I1" s="104"/>
      <c r="J1" s="1327" t="s">
        <v>1090</v>
      </c>
    </row>
    <row r="2" spans="1:10" ht="14.25" thickBot="1">
      <c r="G2" s="105"/>
      <c r="H2" s="105"/>
      <c r="I2" s="105" t="s">
        <v>583</v>
      </c>
      <c r="J2" s="1327"/>
    </row>
    <row r="3" spans="1:10" ht="18" customHeight="1" thickBot="1">
      <c r="A3" s="291" t="s">
        <v>71</v>
      </c>
      <c r="B3" s="106" t="s">
        <v>107</v>
      </c>
      <c r="C3" s="107"/>
      <c r="D3" s="107"/>
      <c r="E3" s="107"/>
      <c r="F3" s="106" t="s">
        <v>108</v>
      </c>
      <c r="G3" s="108"/>
      <c r="H3" s="108"/>
      <c r="I3" s="108"/>
      <c r="J3" s="1327"/>
    </row>
    <row r="4" spans="1:10" s="109" customFormat="1" ht="43.5" customHeight="1" thickBot="1">
      <c r="A4" s="292"/>
      <c r="B4" s="56" t="s">
        <v>109</v>
      </c>
      <c r="C4" s="157" t="s">
        <v>794</v>
      </c>
      <c r="D4" s="158" t="s">
        <v>795</v>
      </c>
      <c r="E4" s="157" t="s">
        <v>796</v>
      </c>
      <c r="F4" s="56" t="s">
        <v>109</v>
      </c>
      <c r="G4" s="157" t="s">
        <v>794</v>
      </c>
      <c r="H4" s="158" t="s">
        <v>795</v>
      </c>
      <c r="I4" s="242" t="s">
        <v>796</v>
      </c>
      <c r="J4" s="1327"/>
    </row>
    <row r="5" spans="1:10" s="114" customFormat="1" ht="12" customHeight="1" thickBot="1">
      <c r="A5" s="110">
        <v>1</v>
      </c>
      <c r="B5" s="111">
        <v>2</v>
      </c>
      <c r="C5" s="112">
        <v>3</v>
      </c>
      <c r="D5" s="112">
        <v>4</v>
      </c>
      <c r="E5" s="112">
        <v>5</v>
      </c>
      <c r="F5" s="111">
        <v>6</v>
      </c>
      <c r="G5" s="112">
        <v>7</v>
      </c>
      <c r="H5" s="112">
        <v>8</v>
      </c>
      <c r="I5" s="113">
        <v>9</v>
      </c>
      <c r="J5" s="1327"/>
    </row>
    <row r="6" spans="1:10" ht="12.95" customHeight="1">
      <c r="A6" s="115" t="s">
        <v>76</v>
      </c>
      <c r="B6" s="116" t="s">
        <v>442</v>
      </c>
      <c r="C6" s="447">
        <v>16646991</v>
      </c>
      <c r="D6" s="447">
        <v>27389047</v>
      </c>
      <c r="E6" s="447">
        <v>27380980</v>
      </c>
      <c r="F6" s="116" t="s">
        <v>111</v>
      </c>
      <c r="G6" s="608">
        <v>36962701</v>
      </c>
      <c r="H6" s="608">
        <v>38475779</v>
      </c>
      <c r="I6" s="609">
        <v>34537268</v>
      </c>
      <c r="J6" s="1327"/>
    </row>
    <row r="7" spans="1:10" ht="12.95" customHeight="1">
      <c r="A7" s="117" t="s">
        <v>77</v>
      </c>
      <c r="B7" s="118" t="s">
        <v>443</v>
      </c>
      <c r="C7" s="350">
        <v>23215652</v>
      </c>
      <c r="D7" s="350">
        <v>25070110</v>
      </c>
      <c r="E7" s="415">
        <v>22050282</v>
      </c>
      <c r="F7" s="118" t="s">
        <v>93</v>
      </c>
      <c r="G7" s="610">
        <v>5969577</v>
      </c>
      <c r="H7" s="610">
        <v>6192140</v>
      </c>
      <c r="I7" s="611">
        <v>5321498</v>
      </c>
      <c r="J7" s="1327"/>
    </row>
    <row r="8" spans="1:10" ht="12.95" customHeight="1">
      <c r="A8" s="117" t="s">
        <v>78</v>
      </c>
      <c r="B8" s="118" t="s">
        <v>110</v>
      </c>
      <c r="C8" s="350">
        <v>27900000</v>
      </c>
      <c r="D8" s="350">
        <v>18309140</v>
      </c>
      <c r="E8" s="415">
        <v>10226251</v>
      </c>
      <c r="F8" s="118" t="s">
        <v>112</v>
      </c>
      <c r="G8" s="612">
        <v>32785136</v>
      </c>
      <c r="H8" s="612">
        <v>35574165</v>
      </c>
      <c r="I8" s="613">
        <v>23874666</v>
      </c>
      <c r="J8" s="1327"/>
    </row>
    <row r="9" spans="1:10" ht="12.95" customHeight="1">
      <c r="A9" s="439" t="s">
        <v>101</v>
      </c>
      <c r="B9" s="441" t="s">
        <v>449</v>
      </c>
      <c r="C9" s="378">
        <v>26500000</v>
      </c>
      <c r="D9" s="350">
        <v>18309140</v>
      </c>
      <c r="E9" s="415">
        <v>10226251</v>
      </c>
      <c r="F9" s="118" t="s">
        <v>95</v>
      </c>
      <c r="G9" s="612">
        <v>807000</v>
      </c>
      <c r="H9" s="612">
        <v>1907000</v>
      </c>
      <c r="I9" s="613">
        <v>1681387</v>
      </c>
      <c r="J9" s="1327"/>
    </row>
    <row r="10" spans="1:10" ht="12.95" customHeight="1">
      <c r="A10" s="439" t="s">
        <v>80</v>
      </c>
      <c r="B10" s="118" t="s">
        <v>444</v>
      </c>
      <c r="C10" s="350">
        <v>1331870</v>
      </c>
      <c r="D10" s="350">
        <v>1420946</v>
      </c>
      <c r="E10" s="415">
        <v>1289918</v>
      </c>
      <c r="F10" s="118" t="s">
        <v>96</v>
      </c>
      <c r="G10" s="612">
        <v>20228872</v>
      </c>
      <c r="H10" s="612">
        <v>17241962</v>
      </c>
      <c r="I10" s="613">
        <v>7058133</v>
      </c>
      <c r="J10" s="1327"/>
    </row>
    <row r="11" spans="1:10" ht="12.95" customHeight="1">
      <c r="A11" s="117" t="s">
        <v>81</v>
      </c>
      <c r="B11" s="118" t="s">
        <v>445</v>
      </c>
      <c r="C11" s="95"/>
      <c r="D11" s="95"/>
      <c r="E11" s="95"/>
      <c r="F11" s="512" t="s">
        <v>567</v>
      </c>
      <c r="G11" s="317">
        <v>5638168</v>
      </c>
      <c r="H11" s="317">
        <v>739581</v>
      </c>
      <c r="I11" s="318">
        <v>651896</v>
      </c>
      <c r="J11" s="1327"/>
    </row>
    <row r="12" spans="1:10" ht="12.95" customHeight="1">
      <c r="A12" s="117" t="s">
        <v>102</v>
      </c>
      <c r="B12" s="119" t="s">
        <v>450</v>
      </c>
      <c r="C12" s="94"/>
      <c r="D12" s="94"/>
      <c r="E12" s="94"/>
      <c r="F12" s="441" t="s">
        <v>566</v>
      </c>
      <c r="G12" s="317">
        <v>11274000</v>
      </c>
      <c r="H12" s="317">
        <v>11274000</v>
      </c>
      <c r="I12" s="318">
        <v>6183722</v>
      </c>
      <c r="J12" s="1327"/>
    </row>
    <row r="13" spans="1:10" ht="12.95" customHeight="1">
      <c r="A13" s="117" t="s">
        <v>83</v>
      </c>
      <c r="B13" s="118"/>
      <c r="C13" s="94"/>
      <c r="D13" s="94"/>
      <c r="E13" s="94"/>
      <c r="F13" s="442" t="s">
        <v>451</v>
      </c>
      <c r="G13" s="317">
        <v>377560</v>
      </c>
      <c r="H13" s="317">
        <v>377560</v>
      </c>
      <c r="I13" s="318">
        <v>222515</v>
      </c>
      <c r="J13" s="1327"/>
    </row>
    <row r="14" spans="1:10" ht="12.95" customHeight="1" thickBot="1">
      <c r="A14" s="117" t="s">
        <v>103</v>
      </c>
      <c r="B14" s="120"/>
      <c r="C14" s="95"/>
      <c r="D14" s="95"/>
      <c r="E14" s="95"/>
      <c r="F14" s="442" t="s">
        <v>452</v>
      </c>
      <c r="G14" s="319">
        <v>2939144</v>
      </c>
      <c r="H14" s="319">
        <v>4850821</v>
      </c>
      <c r="I14" s="320"/>
      <c r="J14" s="1327"/>
    </row>
    <row r="15" spans="1:10" ht="12.95" customHeight="1">
      <c r="A15" s="117" t="s">
        <v>84</v>
      </c>
      <c r="B15" s="27"/>
      <c r="C15" s="94"/>
      <c r="D15" s="94"/>
      <c r="E15" s="94"/>
      <c r="F15" s="27"/>
      <c r="G15" s="94"/>
      <c r="H15" s="94"/>
      <c r="I15" s="99"/>
      <c r="J15" s="1327"/>
    </row>
    <row r="16" spans="1:10" ht="12.95" customHeight="1">
      <c r="A16" s="117" t="s">
        <v>85</v>
      </c>
      <c r="B16" s="27"/>
      <c r="C16" s="94"/>
      <c r="D16" s="94"/>
      <c r="E16" s="94"/>
      <c r="F16" s="27"/>
      <c r="G16" s="94"/>
      <c r="H16" s="94"/>
      <c r="I16" s="99"/>
      <c r="J16" s="1327"/>
    </row>
    <row r="17" spans="1:10" ht="12.95" customHeight="1" thickBot="1">
      <c r="A17" s="117" t="s">
        <v>86</v>
      </c>
      <c r="B17" s="32"/>
      <c r="C17" s="96"/>
      <c r="D17" s="96"/>
      <c r="E17" s="96"/>
      <c r="F17" s="27"/>
      <c r="G17" s="96"/>
      <c r="H17" s="96"/>
      <c r="I17" s="100"/>
      <c r="J17" s="1327"/>
    </row>
    <row r="18" spans="1:10" ht="15.95" customHeight="1" thickBot="1">
      <c r="A18" s="121" t="s">
        <v>87</v>
      </c>
      <c r="B18" s="53" t="s">
        <v>113</v>
      </c>
      <c r="C18" s="97">
        <f>SUM(C6:C13)-C9</f>
        <v>69094513</v>
      </c>
      <c r="D18" s="97">
        <f>SUM(D6:D13)-D9</f>
        <v>72189243</v>
      </c>
      <c r="E18" s="97">
        <f>SUM(E6:E13)-E9</f>
        <v>60947431</v>
      </c>
      <c r="F18" s="53" t="s">
        <v>114</v>
      </c>
      <c r="G18" s="97">
        <f>SUM(G6:G10)</f>
        <v>96753286</v>
      </c>
      <c r="H18" s="97">
        <f>SUM(H6:H10)</f>
        <v>99391046</v>
      </c>
      <c r="I18" s="101">
        <f>SUM(I6:I10)</f>
        <v>72472952</v>
      </c>
      <c r="J18" s="1327"/>
    </row>
    <row r="19" spans="1:10" ht="12.95" customHeight="1">
      <c r="A19" s="122" t="s">
        <v>88</v>
      </c>
      <c r="B19" s="135" t="s">
        <v>460</v>
      </c>
      <c r="C19" s="124">
        <f>SUM(C20:C21)</f>
        <v>31891310</v>
      </c>
      <c r="D19" s="124">
        <f>SUM(D20:D21)</f>
        <v>31391310</v>
      </c>
      <c r="E19" s="124">
        <f>SUM(E20:E21)</f>
        <v>30060251</v>
      </c>
      <c r="F19" s="125" t="s">
        <v>453</v>
      </c>
      <c r="G19" s="98">
        <v>4232537</v>
      </c>
      <c r="H19" s="98">
        <v>4232537</v>
      </c>
      <c r="I19" s="102"/>
      <c r="J19" s="1327"/>
    </row>
    <row r="20" spans="1:10" ht="12.95" customHeight="1">
      <c r="A20" s="126" t="s">
        <v>115</v>
      </c>
      <c r="B20" s="125" t="s">
        <v>141</v>
      </c>
      <c r="C20" s="1298">
        <f>49875000-17983690</f>
        <v>31891310</v>
      </c>
      <c r="D20" s="1298">
        <f>49875000-17983690-500000</f>
        <v>31391310</v>
      </c>
      <c r="E20" s="42">
        <v>30060251</v>
      </c>
      <c r="F20" s="125" t="s">
        <v>428</v>
      </c>
      <c r="G20" s="42"/>
      <c r="H20" s="42"/>
      <c r="I20" s="43"/>
      <c r="J20" s="293"/>
    </row>
    <row r="21" spans="1:10" ht="12.95" customHeight="1">
      <c r="A21" s="126" t="s">
        <v>116</v>
      </c>
      <c r="B21" s="125" t="s">
        <v>142</v>
      </c>
      <c r="C21" s="42"/>
      <c r="D21" s="42"/>
      <c r="E21" s="42"/>
      <c r="F21" s="125" t="s">
        <v>454</v>
      </c>
      <c r="G21" s="42"/>
      <c r="H21" s="42"/>
      <c r="I21" s="43"/>
      <c r="J21" s="293"/>
    </row>
    <row r="22" spans="1:10" ht="12.95" customHeight="1" thickBot="1">
      <c r="A22" s="443" t="s">
        <v>117</v>
      </c>
      <c r="B22" s="137" t="s">
        <v>461</v>
      </c>
      <c r="C22" s="42">
        <f>SUM(C23:C27)</f>
        <v>800000</v>
      </c>
      <c r="D22" s="42">
        <f>SUM(D23:D27)</f>
        <v>2667600</v>
      </c>
      <c r="E22" s="42">
        <f>SUM(E23:E27)</f>
        <v>3029754</v>
      </c>
      <c r="F22" s="125" t="s">
        <v>455</v>
      </c>
      <c r="G22" s="42"/>
      <c r="H22" s="42"/>
      <c r="I22" s="43"/>
      <c r="J22" s="293"/>
    </row>
    <row r="23" spans="1:10" ht="12.95" customHeight="1" thickBot="1">
      <c r="A23" s="126" t="s">
        <v>118</v>
      </c>
      <c r="B23" s="123" t="s">
        <v>446</v>
      </c>
      <c r="C23" s="42"/>
      <c r="D23" s="42"/>
      <c r="E23" s="42"/>
      <c r="F23" s="123" t="s">
        <v>558</v>
      </c>
      <c r="G23" s="617">
        <v>800000</v>
      </c>
      <c r="H23" s="617">
        <v>2667600</v>
      </c>
      <c r="I23" s="618">
        <v>2639905</v>
      </c>
      <c r="J23" s="293"/>
    </row>
    <row r="24" spans="1:10" ht="12.95" customHeight="1">
      <c r="A24" s="126" t="s">
        <v>119</v>
      </c>
      <c r="B24" s="125" t="s">
        <v>447</v>
      </c>
      <c r="C24" s="127"/>
      <c r="D24" s="127"/>
      <c r="E24" s="127"/>
      <c r="F24" s="125"/>
      <c r="G24" s="42"/>
      <c r="H24" s="42"/>
      <c r="I24" s="43"/>
      <c r="J24" s="293"/>
    </row>
    <row r="25" spans="1:10" ht="12.95" customHeight="1">
      <c r="A25" s="484" t="s">
        <v>120</v>
      </c>
      <c r="B25" s="136" t="s">
        <v>473</v>
      </c>
      <c r="C25" s="127">
        <v>800000</v>
      </c>
      <c r="D25" s="127">
        <v>2667600</v>
      </c>
      <c r="E25" s="578">
        <v>3029754</v>
      </c>
      <c r="F25" s="576"/>
      <c r="G25" s="42"/>
      <c r="H25" s="42"/>
      <c r="I25" s="43"/>
      <c r="J25" s="293"/>
    </row>
    <row r="26" spans="1:10" ht="12.95" customHeight="1">
      <c r="A26" s="484" t="s">
        <v>121</v>
      </c>
      <c r="B26" s="136" t="s">
        <v>448</v>
      </c>
      <c r="C26" s="42"/>
      <c r="D26" s="42"/>
      <c r="E26" s="43"/>
      <c r="F26" s="577"/>
      <c r="G26" s="42"/>
      <c r="H26" s="42"/>
      <c r="I26" s="43"/>
      <c r="J26" s="293"/>
    </row>
    <row r="27" spans="1:10" ht="12.95" customHeight="1" thickBot="1">
      <c r="A27" s="117" t="s">
        <v>122</v>
      </c>
      <c r="B27" s="125" t="s">
        <v>374</v>
      </c>
      <c r="C27" s="42"/>
      <c r="D27" s="42"/>
      <c r="E27" s="42"/>
      <c r="F27" s="27"/>
      <c r="G27" s="42"/>
      <c r="H27" s="42"/>
      <c r="I27" s="43"/>
      <c r="J27" s="293"/>
    </row>
    <row r="28" spans="1:10" ht="15.95" customHeight="1" thickBot="1">
      <c r="A28" s="121">
        <v>23</v>
      </c>
      <c r="B28" s="53" t="s">
        <v>534</v>
      </c>
      <c r="C28" s="97">
        <f>SUM(C19+C22)</f>
        <v>32691310</v>
      </c>
      <c r="D28" s="97">
        <f>SUM(D19+D22)</f>
        <v>34058910</v>
      </c>
      <c r="E28" s="97">
        <f>SUM(E19+E22)</f>
        <v>33090005</v>
      </c>
      <c r="F28" s="53" t="s">
        <v>123</v>
      </c>
      <c r="G28" s="97">
        <f>SUM(G19:G23)</f>
        <v>5032537</v>
      </c>
      <c r="H28" s="97">
        <f>SUM(H19:H23)</f>
        <v>6900137</v>
      </c>
      <c r="I28" s="101">
        <f>SUM(I19:I23)</f>
        <v>2639905</v>
      </c>
      <c r="J28" s="293"/>
    </row>
    <row r="29" spans="1:10" ht="18" customHeight="1" thickBot="1">
      <c r="A29" s="121" t="s">
        <v>126</v>
      </c>
      <c r="B29" s="128" t="s">
        <v>535</v>
      </c>
      <c r="C29" s="97">
        <f>+C18+C28</f>
        <v>101785823</v>
      </c>
      <c r="D29" s="97">
        <f>+D18+D28</f>
        <v>106248153</v>
      </c>
      <c r="E29" s="97">
        <f>+E18+E28</f>
        <v>94037436</v>
      </c>
      <c r="F29" s="128" t="s">
        <v>125</v>
      </c>
      <c r="G29" s="97">
        <f>+G18+G28</f>
        <v>101785823</v>
      </c>
      <c r="H29" s="97">
        <f>+H18+H28</f>
        <v>106291183</v>
      </c>
      <c r="I29" s="101">
        <f>+I18+I28</f>
        <v>75112857</v>
      </c>
      <c r="J29" s="293"/>
    </row>
    <row r="30" spans="1:10" ht="13.5" thickBot="1">
      <c r="A30" s="121" t="s">
        <v>127</v>
      </c>
      <c r="B30" s="129" t="s">
        <v>128</v>
      </c>
      <c r="C30" s="175">
        <f>+C29</f>
        <v>101785823</v>
      </c>
      <c r="D30" s="175">
        <f>+D29</f>
        <v>106248153</v>
      </c>
      <c r="E30" s="175">
        <f>+E29</f>
        <v>94037436</v>
      </c>
      <c r="F30" s="129" t="s">
        <v>129</v>
      </c>
      <c r="G30" s="175">
        <f>+G29</f>
        <v>101785823</v>
      </c>
      <c r="H30" s="175">
        <f>+H29</f>
        <v>106291183</v>
      </c>
      <c r="I30" s="176">
        <f>+I29</f>
        <v>75112857</v>
      </c>
      <c r="J30" s="293"/>
    </row>
    <row r="31" spans="1:10" ht="13.5" thickBot="1">
      <c r="A31" s="121" t="s">
        <v>130</v>
      </c>
      <c r="B31" s="129" t="s">
        <v>131</v>
      </c>
      <c r="C31" s="175">
        <f>IF(C18-G18&lt;0,G18-C18,"-")</f>
        <v>27658773</v>
      </c>
      <c r="D31" s="175">
        <f>IF(D18-H18&lt;0,H18-D18,"-")</f>
        <v>27201803</v>
      </c>
      <c r="E31" s="130">
        <f>IF(E18-I18&lt;0,I18-E18,"-")</f>
        <v>11525521</v>
      </c>
      <c r="F31" s="129" t="s">
        <v>132</v>
      </c>
      <c r="G31" s="175" t="str">
        <f>IF(C18-G18&gt;0,C18-G18,"-")</f>
        <v>-</v>
      </c>
      <c r="H31" s="175" t="str">
        <f>IF(D18-H18&gt;0,D18-H18,"-")</f>
        <v>-</v>
      </c>
      <c r="I31" s="176" t="str">
        <f>IF(E18-I18&gt;0,E18-I18,"-")</f>
        <v>-</v>
      </c>
      <c r="J31" s="293"/>
    </row>
    <row r="32" spans="1:10" ht="13.5" thickBot="1">
      <c r="A32" s="121" t="s">
        <v>133</v>
      </c>
      <c r="B32" s="129" t="s">
        <v>134</v>
      </c>
      <c r="C32" s="175">
        <f>IF(C18+C19-G29&lt;0,G29-(C18+C19),"-")</f>
        <v>800000</v>
      </c>
      <c r="D32" s="175">
        <f>IF(D18+D19-H29&lt;0,H29-(D18+D19),"-")</f>
        <v>2710630</v>
      </c>
      <c r="E32" s="130" t="str">
        <f>IF(E18+E19-I29&lt;0,I29-(E18+E19),"-")</f>
        <v>-</v>
      </c>
      <c r="F32" s="129" t="s">
        <v>135</v>
      </c>
      <c r="G32" s="175" t="str">
        <f>IF(C18+C19-G29&gt;0,C18+C19-G29,"-")</f>
        <v>-</v>
      </c>
      <c r="H32" s="175" t="str">
        <f>IF(D18+D19-H29&gt;0,D18+D19-H29,"-")</f>
        <v>-</v>
      </c>
      <c r="I32" s="176">
        <f>IF(E18+E19-I29&gt;0,E18+E19-I29,"-")</f>
        <v>15894825</v>
      </c>
      <c r="J32" s="293"/>
    </row>
  </sheetData>
  <mergeCells count="1">
    <mergeCell ref="J1:J19"/>
  </mergeCells>
  <phoneticPr fontId="25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6">
    <tabColor rgb="FF00B050"/>
  </sheetPr>
  <dimension ref="A1:J35"/>
  <sheetViews>
    <sheetView zoomScale="85" zoomScaleNormal="85" workbookViewId="0">
      <selection activeCell="J1" sqref="J1:J22"/>
    </sheetView>
  </sheetViews>
  <sheetFormatPr defaultRowHeight="12.75"/>
  <cols>
    <col min="1" max="1" width="6.83203125" style="31" customWidth="1"/>
    <col min="2" max="2" width="55.1640625" style="55" customWidth="1"/>
    <col min="3" max="5" width="16.33203125" style="31" customWidth="1"/>
    <col min="6" max="6" width="55.1640625" style="31" customWidth="1"/>
    <col min="7" max="9" width="16.33203125" style="31" customWidth="1"/>
    <col min="10" max="10" width="4.83203125" style="31" customWidth="1"/>
    <col min="11" max="16384" width="9.33203125" style="31"/>
  </cols>
  <sheetData>
    <row r="1" spans="1:10" ht="39.75" customHeight="1">
      <c r="B1" s="103" t="s">
        <v>136</v>
      </c>
      <c r="C1" s="104"/>
      <c r="D1" s="104"/>
      <c r="E1" s="104"/>
      <c r="F1" s="104"/>
      <c r="G1" s="104"/>
      <c r="H1" s="104"/>
      <c r="I1" s="104"/>
      <c r="J1" s="1328" t="s">
        <v>1091</v>
      </c>
    </row>
    <row r="2" spans="1:10" ht="14.25" thickBot="1">
      <c r="G2" s="105"/>
      <c r="H2" s="105"/>
      <c r="I2" s="105" t="s">
        <v>583</v>
      </c>
      <c r="J2" s="1328"/>
    </row>
    <row r="3" spans="1:10" ht="24" customHeight="1" thickBot="1">
      <c r="A3" s="294" t="s">
        <v>71</v>
      </c>
      <c r="B3" s="106" t="s">
        <v>107</v>
      </c>
      <c r="C3" s="107"/>
      <c r="D3" s="107"/>
      <c r="E3" s="107"/>
      <c r="F3" s="106" t="s">
        <v>108</v>
      </c>
      <c r="G3" s="108"/>
      <c r="H3" s="108"/>
      <c r="I3" s="108"/>
      <c r="J3" s="1328"/>
    </row>
    <row r="4" spans="1:10" s="109" customFormat="1" ht="39" customHeight="1" thickBot="1">
      <c r="A4" s="295"/>
      <c r="B4" s="56" t="s">
        <v>109</v>
      </c>
      <c r="C4" s="157" t="s">
        <v>794</v>
      </c>
      <c r="D4" s="158" t="s">
        <v>795</v>
      </c>
      <c r="E4" s="157" t="s">
        <v>796</v>
      </c>
      <c r="F4" s="56" t="s">
        <v>109</v>
      </c>
      <c r="G4" s="157" t="s">
        <v>794</v>
      </c>
      <c r="H4" s="158" t="s">
        <v>795</v>
      </c>
      <c r="I4" s="157" t="s">
        <v>796</v>
      </c>
      <c r="J4" s="1328"/>
    </row>
    <row r="5" spans="1:10" s="109" customFormat="1" ht="13.5" thickBot="1">
      <c r="A5" s="110">
        <v>1</v>
      </c>
      <c r="B5" s="111">
        <v>2</v>
      </c>
      <c r="C5" s="112">
        <v>3</v>
      </c>
      <c r="D5" s="112">
        <v>4</v>
      </c>
      <c r="E5" s="112">
        <v>5</v>
      </c>
      <c r="F5" s="111">
        <v>6</v>
      </c>
      <c r="G5" s="112">
        <v>7</v>
      </c>
      <c r="H5" s="112">
        <v>8</v>
      </c>
      <c r="I5" s="113">
        <v>9</v>
      </c>
      <c r="J5" s="1328"/>
    </row>
    <row r="6" spans="1:10" ht="12.95" customHeight="1">
      <c r="A6" s="115" t="s">
        <v>76</v>
      </c>
      <c r="B6" s="116" t="s">
        <v>456</v>
      </c>
      <c r="C6" s="166">
        <v>0</v>
      </c>
      <c r="D6" s="166"/>
      <c r="E6" s="619"/>
      <c r="F6" s="116" t="s">
        <v>97</v>
      </c>
      <c r="G6" s="614">
        <v>17983690</v>
      </c>
      <c r="H6" s="614">
        <v>18483690</v>
      </c>
      <c r="I6" s="615">
        <v>17903152</v>
      </c>
      <c r="J6" s="1328"/>
    </row>
    <row r="7" spans="1:10" ht="12.75" customHeight="1">
      <c r="A7" s="117" t="s">
        <v>77</v>
      </c>
      <c r="B7" s="441" t="s">
        <v>457</v>
      </c>
      <c r="C7" s="321"/>
      <c r="D7" s="321"/>
      <c r="E7" s="321"/>
      <c r="F7" s="118" t="s">
        <v>98</v>
      </c>
      <c r="G7" s="94"/>
      <c r="H7" s="94"/>
      <c r="I7" s="99"/>
      <c r="J7" s="1328"/>
    </row>
    <row r="8" spans="1:10" ht="12.95" customHeight="1">
      <c r="A8" s="117" t="s">
        <v>78</v>
      </c>
      <c r="B8" s="441" t="s">
        <v>458</v>
      </c>
      <c r="C8" s="321"/>
      <c r="D8" s="321"/>
      <c r="E8" s="321"/>
      <c r="F8" s="118" t="s">
        <v>99</v>
      </c>
      <c r="G8" s="94">
        <f>SUM(G9:G10)</f>
        <v>0</v>
      </c>
      <c r="H8" s="94">
        <f>SUM(H9:H10)</f>
        <v>0</v>
      </c>
      <c r="I8" s="94">
        <f>SUM(I9:I10)</f>
        <v>0</v>
      </c>
      <c r="J8" s="1328"/>
    </row>
    <row r="9" spans="1:10" ht="12.95" customHeight="1">
      <c r="A9" s="117" t="s">
        <v>101</v>
      </c>
      <c r="B9" s="118" t="s">
        <v>346</v>
      </c>
      <c r="C9" s="94"/>
      <c r="D9" s="94"/>
      <c r="E9" s="94"/>
      <c r="F9" s="441" t="s">
        <v>466</v>
      </c>
      <c r="G9" s="321"/>
      <c r="H9" s="321"/>
      <c r="I9" s="322"/>
      <c r="J9" s="1328"/>
    </row>
    <row r="10" spans="1:10" ht="12.75" customHeight="1">
      <c r="A10" s="117" t="s">
        <v>80</v>
      </c>
      <c r="B10" s="118" t="s">
        <v>459</v>
      </c>
      <c r="C10" s="94"/>
      <c r="D10" s="94"/>
      <c r="E10" s="94"/>
      <c r="F10" s="441" t="s">
        <v>137</v>
      </c>
      <c r="G10" s="321"/>
      <c r="H10" s="321"/>
      <c r="I10" s="322"/>
      <c r="J10" s="1328"/>
    </row>
    <row r="11" spans="1:10" ht="12.95" customHeight="1">
      <c r="A11" s="117" t="s">
        <v>81</v>
      </c>
      <c r="B11" s="118"/>
      <c r="C11" s="95"/>
      <c r="D11" s="95"/>
      <c r="E11" s="95"/>
      <c r="F11" s="446"/>
      <c r="G11" s="321"/>
      <c r="H11" s="321"/>
      <c r="I11" s="322"/>
      <c r="J11" s="1328"/>
    </row>
    <row r="12" spans="1:10" ht="12.95" customHeight="1">
      <c r="A12" s="117" t="s">
        <v>102</v>
      </c>
      <c r="B12" s="118"/>
      <c r="C12" s="94"/>
      <c r="D12" s="94"/>
      <c r="E12" s="94"/>
      <c r="F12" s="132"/>
      <c r="G12" s="94"/>
      <c r="H12" s="94"/>
      <c r="I12" s="99"/>
      <c r="J12" s="1328"/>
    </row>
    <row r="13" spans="1:10" ht="12.95" customHeight="1">
      <c r="A13" s="117" t="s">
        <v>83</v>
      </c>
      <c r="B13" s="118"/>
      <c r="C13" s="94"/>
      <c r="D13" s="94"/>
      <c r="E13" s="94"/>
      <c r="F13" s="133"/>
      <c r="G13" s="94"/>
      <c r="H13" s="94"/>
      <c r="I13" s="99"/>
      <c r="J13" s="1328"/>
    </row>
    <row r="14" spans="1:10" ht="12.95" customHeight="1">
      <c r="A14" s="117" t="s">
        <v>103</v>
      </c>
      <c r="B14" s="132"/>
      <c r="C14" s="95"/>
      <c r="D14" s="95"/>
      <c r="E14" s="95"/>
      <c r="F14" s="132"/>
      <c r="G14" s="94"/>
      <c r="H14" s="94"/>
      <c r="I14" s="99"/>
      <c r="J14" s="1328"/>
    </row>
    <row r="15" spans="1:10" ht="22.5" customHeight="1">
      <c r="A15" s="117" t="s">
        <v>84</v>
      </c>
      <c r="B15" s="118"/>
      <c r="C15" s="95"/>
      <c r="D15" s="95"/>
      <c r="E15" s="95"/>
      <c r="F15" s="132"/>
      <c r="G15" s="94"/>
      <c r="H15" s="94"/>
      <c r="I15" s="99"/>
      <c r="J15" s="1328"/>
    </row>
    <row r="16" spans="1:10" ht="12.95" customHeight="1">
      <c r="A16" s="117" t="s">
        <v>85</v>
      </c>
      <c r="B16" s="118"/>
      <c r="C16" s="96"/>
      <c r="D16" s="189"/>
      <c r="E16" s="184"/>
      <c r="F16" s="118"/>
      <c r="G16" s="94"/>
      <c r="H16" s="94"/>
      <c r="I16" s="99"/>
      <c r="J16" s="1328"/>
    </row>
    <row r="17" spans="1:10" ht="12.95" customHeight="1" thickBot="1">
      <c r="A17" s="186" t="s">
        <v>86</v>
      </c>
      <c r="B17" s="187"/>
      <c r="C17" s="181"/>
      <c r="D17" s="185"/>
      <c r="E17" s="143"/>
      <c r="F17" s="187"/>
      <c r="G17" s="180"/>
      <c r="H17" s="180"/>
      <c r="I17" s="142"/>
      <c r="J17" s="1328"/>
    </row>
    <row r="18" spans="1:10" ht="15.95" customHeight="1" thickBot="1">
      <c r="A18" s="121" t="s">
        <v>87</v>
      </c>
      <c r="B18" s="53" t="s">
        <v>138</v>
      </c>
      <c r="C18" s="188">
        <f>SUM(C6+C9+C10)</f>
        <v>0</v>
      </c>
      <c r="D18" s="188">
        <f>SUM(D6+D9+D10)</f>
        <v>0</v>
      </c>
      <c r="E18" s="188">
        <f>SUM(E6+E9+E10)</f>
        <v>0</v>
      </c>
      <c r="F18" s="53" t="s">
        <v>139</v>
      </c>
      <c r="G18" s="97">
        <f>SUM(G6:G8)</f>
        <v>17983690</v>
      </c>
      <c r="H18" s="97">
        <f>SUM(H6:H8)</f>
        <v>18483690</v>
      </c>
      <c r="I18" s="97">
        <f>SUM(I6:I8)</f>
        <v>17903152</v>
      </c>
      <c r="J18" s="1328"/>
    </row>
    <row r="19" spans="1:10" ht="12.95" customHeight="1">
      <c r="A19" s="134" t="s">
        <v>88</v>
      </c>
      <c r="B19" s="135" t="s">
        <v>140</v>
      </c>
      <c r="C19" s="139">
        <f>SUM(C20:C21)</f>
        <v>17983690</v>
      </c>
      <c r="D19" s="139">
        <f>SUM(D20:D21)</f>
        <v>18483690</v>
      </c>
      <c r="E19" s="139">
        <f>SUM(E20:E21)</f>
        <v>17983152</v>
      </c>
      <c r="F19" s="125" t="s">
        <v>464</v>
      </c>
      <c r="G19" s="177"/>
      <c r="H19" s="177"/>
      <c r="I19" s="41"/>
      <c r="J19" s="1328"/>
    </row>
    <row r="20" spans="1:10" ht="12.95" customHeight="1">
      <c r="A20" s="117" t="s">
        <v>115</v>
      </c>
      <c r="B20" s="125" t="s">
        <v>141</v>
      </c>
      <c r="C20" s="42">
        <v>17983690</v>
      </c>
      <c r="D20" s="42">
        <v>18483690</v>
      </c>
      <c r="E20" s="42">
        <v>17983152</v>
      </c>
      <c r="F20" s="125" t="s">
        <v>465</v>
      </c>
      <c r="G20" s="42"/>
      <c r="H20" s="42"/>
      <c r="I20" s="43"/>
      <c r="J20" s="1328"/>
    </row>
    <row r="21" spans="1:10" ht="12.95" customHeight="1">
      <c r="A21" s="134" t="s">
        <v>116</v>
      </c>
      <c r="B21" s="125" t="s">
        <v>142</v>
      </c>
      <c r="C21" s="42"/>
      <c r="D21" s="42"/>
      <c r="E21" s="42"/>
      <c r="F21" s="125" t="s">
        <v>454</v>
      </c>
      <c r="G21" s="42"/>
      <c r="H21" s="42"/>
      <c r="I21" s="43"/>
      <c r="J21" s="1328"/>
    </row>
    <row r="22" spans="1:10" ht="12.95" customHeight="1">
      <c r="A22" s="117" t="s">
        <v>117</v>
      </c>
      <c r="B22" s="137" t="s">
        <v>143</v>
      </c>
      <c r="C22" s="321">
        <f>SUM(C23:C28)</f>
        <v>0</v>
      </c>
      <c r="D22" s="321">
        <f>SUM(D23:D28)</f>
        <v>0</v>
      </c>
      <c r="E22" s="321">
        <f>SUM(E23:E28)</f>
        <v>0</v>
      </c>
      <c r="F22" s="125" t="s">
        <v>455</v>
      </c>
      <c r="G22" s="42"/>
      <c r="H22" s="42"/>
      <c r="I22" s="43"/>
      <c r="J22" s="1328"/>
    </row>
    <row r="23" spans="1:10" ht="12.95" customHeight="1">
      <c r="A23" s="134" t="s">
        <v>118</v>
      </c>
      <c r="B23" s="136" t="s">
        <v>144</v>
      </c>
      <c r="C23" s="42"/>
      <c r="D23" s="42"/>
      <c r="E23" s="42"/>
      <c r="F23" s="123"/>
      <c r="G23" s="42"/>
      <c r="H23" s="42"/>
      <c r="I23" s="43"/>
      <c r="J23" s="296"/>
    </row>
    <row r="24" spans="1:10" ht="12.95" customHeight="1">
      <c r="A24" s="117" t="s">
        <v>119</v>
      </c>
      <c r="B24" s="136" t="s">
        <v>145</v>
      </c>
      <c r="C24" s="42"/>
      <c r="D24" s="42"/>
      <c r="E24" s="42"/>
      <c r="F24" s="125"/>
      <c r="G24" s="42"/>
      <c r="H24" s="42"/>
      <c r="I24" s="43"/>
      <c r="J24" s="296"/>
    </row>
    <row r="25" spans="1:10" ht="12.95" customHeight="1">
      <c r="A25" s="134" t="s">
        <v>120</v>
      </c>
      <c r="B25" s="125" t="s">
        <v>146</v>
      </c>
      <c r="C25" s="127"/>
      <c r="D25" s="127"/>
      <c r="E25" s="127"/>
      <c r="F25" s="138"/>
      <c r="G25" s="42"/>
      <c r="H25" s="42"/>
      <c r="I25" s="43"/>
      <c r="J25" s="296"/>
    </row>
    <row r="26" spans="1:10" ht="12.95" customHeight="1">
      <c r="A26" s="117" t="s">
        <v>121</v>
      </c>
      <c r="B26" s="116" t="s">
        <v>462</v>
      </c>
      <c r="C26" s="42"/>
      <c r="D26" s="42"/>
      <c r="E26" s="42"/>
      <c r="F26" s="138"/>
      <c r="G26" s="42"/>
      <c r="H26" s="42"/>
      <c r="I26" s="43"/>
      <c r="J26" s="296"/>
    </row>
    <row r="27" spans="1:10" ht="12.95" customHeight="1">
      <c r="A27" s="444" t="s">
        <v>122</v>
      </c>
      <c r="B27" s="440" t="s">
        <v>463</v>
      </c>
      <c r="C27" s="42"/>
      <c r="D27" s="42"/>
      <c r="E27" s="42"/>
      <c r="F27" s="131"/>
      <c r="G27" s="42"/>
      <c r="H27" s="42"/>
      <c r="I27" s="43"/>
      <c r="J27" s="296"/>
    </row>
    <row r="28" spans="1:10" ht="12.95" customHeight="1">
      <c r="A28" s="439" t="s">
        <v>124</v>
      </c>
      <c r="B28" s="136" t="s">
        <v>374</v>
      </c>
      <c r="C28" s="42"/>
      <c r="D28" s="42"/>
      <c r="E28" s="42"/>
      <c r="F28" s="52"/>
      <c r="G28" s="42"/>
      <c r="H28" s="42"/>
      <c r="I28" s="43"/>
      <c r="J28" s="296"/>
    </row>
    <row r="29" spans="1:10" ht="12.95" customHeight="1">
      <c r="A29" s="444" t="s">
        <v>126</v>
      </c>
      <c r="B29" s="445"/>
      <c r="C29" s="42"/>
      <c r="D29" s="42"/>
      <c r="E29" s="42"/>
      <c r="F29" s="27"/>
      <c r="G29" s="42"/>
      <c r="H29" s="42"/>
      <c r="I29" s="43"/>
      <c r="J29" s="296"/>
    </row>
    <row r="30" spans="1:10" ht="12.95" customHeight="1" thickBot="1">
      <c r="A30" s="117" t="s">
        <v>127</v>
      </c>
      <c r="C30" s="42"/>
      <c r="D30" s="42"/>
      <c r="E30" s="42"/>
      <c r="F30" s="52"/>
      <c r="G30" s="42"/>
      <c r="H30" s="42"/>
      <c r="I30" s="43"/>
      <c r="J30" s="296"/>
    </row>
    <row r="31" spans="1:10" ht="21.75" customHeight="1" thickBot="1">
      <c r="A31" s="121" t="s">
        <v>130</v>
      </c>
      <c r="B31" s="53" t="s">
        <v>147</v>
      </c>
      <c r="C31" s="97">
        <f>+C19+C22</f>
        <v>17983690</v>
      </c>
      <c r="D31" s="97">
        <f>+D19+D22</f>
        <v>18483690</v>
      </c>
      <c r="E31" s="97">
        <f>+E19+E22</f>
        <v>17983152</v>
      </c>
      <c r="F31" s="53" t="s">
        <v>148</v>
      </c>
      <c r="G31" s="97">
        <f>SUM(G19:G30)</f>
        <v>0</v>
      </c>
      <c r="H31" s="97">
        <f>SUM(H19:H30)</f>
        <v>0</v>
      </c>
      <c r="I31" s="101">
        <f>SUM(I19:I30)</f>
        <v>0</v>
      </c>
      <c r="J31" s="296"/>
    </row>
    <row r="32" spans="1:10" ht="18" customHeight="1" thickBot="1">
      <c r="A32" s="121" t="s">
        <v>133</v>
      </c>
      <c r="B32" s="128" t="s">
        <v>149</v>
      </c>
      <c r="C32" s="97">
        <f>+C18+C31</f>
        <v>17983690</v>
      </c>
      <c r="D32" s="97">
        <f>+D18+D31</f>
        <v>18483690</v>
      </c>
      <c r="E32" s="97">
        <f>+E18+E31</f>
        <v>17983152</v>
      </c>
      <c r="F32" s="128" t="s">
        <v>150</v>
      </c>
      <c r="G32" s="97">
        <f>+G18+G31</f>
        <v>17983690</v>
      </c>
      <c r="H32" s="97">
        <f>+H18+H31</f>
        <v>18483690</v>
      </c>
      <c r="I32" s="101">
        <f>+I18+I31</f>
        <v>17903152</v>
      </c>
      <c r="J32" s="296"/>
    </row>
    <row r="33" spans="1:10" ht="13.5" thickBot="1">
      <c r="A33" s="121" t="s">
        <v>151</v>
      </c>
      <c r="B33" s="129" t="s">
        <v>152</v>
      </c>
      <c r="C33" s="175">
        <f>+C32</f>
        <v>17983690</v>
      </c>
      <c r="D33" s="175">
        <f>+D32</f>
        <v>18483690</v>
      </c>
      <c r="E33" s="175">
        <f>+E32</f>
        <v>17983152</v>
      </c>
      <c r="F33" s="129" t="s">
        <v>153</v>
      </c>
      <c r="G33" s="175">
        <f>+G32</f>
        <v>17983690</v>
      </c>
      <c r="H33" s="175">
        <f>+H32</f>
        <v>18483690</v>
      </c>
      <c r="I33" s="176">
        <f>+I32</f>
        <v>17903152</v>
      </c>
      <c r="J33" s="296"/>
    </row>
    <row r="34" spans="1:10" ht="13.5" thickBot="1">
      <c r="A34" s="121" t="s">
        <v>154</v>
      </c>
      <c r="B34" s="129" t="s">
        <v>131</v>
      </c>
      <c r="C34" s="175">
        <f>IF(C18-G18&lt;0,G18-C18,"-")</f>
        <v>17983690</v>
      </c>
      <c r="D34" s="175">
        <f>IF(D18-H18&lt;0,H18-D18,"-")</f>
        <v>18483690</v>
      </c>
      <c r="E34" s="130">
        <f>IF(E18-I18&lt;0,I18-E18,"-")</f>
        <v>17903152</v>
      </c>
      <c r="F34" s="129" t="s">
        <v>132</v>
      </c>
      <c r="G34" s="175" t="str">
        <f>IF(C18-G18&gt;0,C18-G18,"-")</f>
        <v>-</v>
      </c>
      <c r="H34" s="175" t="str">
        <f>IF(D18-H18&gt;0,D18-H18,"-")</f>
        <v>-</v>
      </c>
      <c r="I34" s="176" t="str">
        <f>IF(E18-I18&gt;0,E18-I18,"-")</f>
        <v>-</v>
      </c>
      <c r="J34" s="296"/>
    </row>
    <row r="35" spans="1:10" ht="13.5" thickBot="1">
      <c r="A35" s="121" t="s">
        <v>155</v>
      </c>
      <c r="B35" s="129" t="s">
        <v>134</v>
      </c>
      <c r="C35" s="175" t="str">
        <f>IF(C18+C19-G32&lt;0,G32-(C18+C19),"-")</f>
        <v>-</v>
      </c>
      <c r="D35" s="175" t="str">
        <f>IF(D18+D19-H32&lt;0,H32-(D18+D19),"-")</f>
        <v>-</v>
      </c>
      <c r="E35" s="130" t="str">
        <f>IF(E18+E19-I32&lt;0,I32-(E18+E19),"-")</f>
        <v>-</v>
      </c>
      <c r="F35" s="129" t="s">
        <v>135</v>
      </c>
      <c r="G35" s="175" t="str">
        <f>IF(C18+C19-G32&gt;0,C18+C19-G32,"-")</f>
        <v>-</v>
      </c>
      <c r="H35" s="175" t="str">
        <f>IF(D18+D19-H32&gt;0,D18+D19-H32,"-")</f>
        <v>-</v>
      </c>
      <c r="I35" s="176">
        <f>IF(E18+E19-I32&gt;0,E18+E19-I32,"-")</f>
        <v>80000</v>
      </c>
      <c r="J35" s="296"/>
    </row>
  </sheetData>
  <mergeCells count="1">
    <mergeCell ref="J1:J22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7">
    <tabColor rgb="FFFF0000"/>
  </sheetPr>
  <dimension ref="A1:G44"/>
  <sheetViews>
    <sheetView view="pageLayout" workbookViewId="0">
      <selection activeCell="F34" sqref="F34"/>
    </sheetView>
  </sheetViews>
  <sheetFormatPr defaultRowHeight="12.75"/>
  <cols>
    <col min="1" max="1" width="57.6640625" style="25" customWidth="1"/>
    <col min="2" max="2" width="13.83203125" style="24" bestFit="1" customWidth="1"/>
    <col min="3" max="7" width="15.6640625" style="24" customWidth="1"/>
    <col min="8" max="8" width="13.83203125" style="24" customWidth="1"/>
    <col min="9" max="16384" width="9.33203125" style="24"/>
  </cols>
  <sheetData>
    <row r="1" spans="1:7" ht="18" customHeight="1">
      <c r="A1" s="298" t="s">
        <v>156</v>
      </c>
      <c r="B1" s="298"/>
      <c r="C1" s="298"/>
      <c r="D1" s="298"/>
      <c r="E1" s="298"/>
      <c r="F1" s="298"/>
      <c r="G1" s="298"/>
    </row>
    <row r="2" spans="1:7" ht="22.5" customHeight="1" thickBot="1">
      <c r="A2" s="55"/>
      <c r="B2" s="31"/>
      <c r="C2" s="31"/>
      <c r="D2" s="31"/>
      <c r="E2" s="31"/>
      <c r="F2" s="297" t="s">
        <v>590</v>
      </c>
      <c r="G2" s="297"/>
    </row>
    <row r="3" spans="1:7" s="26" customFormat="1" ht="50.25" customHeight="1" thickBot="1">
      <c r="A3" s="56" t="s">
        <v>157</v>
      </c>
      <c r="B3" s="57" t="s">
        <v>158</v>
      </c>
      <c r="C3" s="57" t="s">
        <v>159</v>
      </c>
      <c r="D3" s="57" t="s">
        <v>800</v>
      </c>
      <c r="E3" s="57" t="s">
        <v>797</v>
      </c>
      <c r="F3" s="179" t="s">
        <v>798</v>
      </c>
      <c r="G3" s="178" t="s">
        <v>1071</v>
      </c>
    </row>
    <row r="4" spans="1:7" s="31" customFormat="1" ht="12" customHeight="1" thickBot="1">
      <c r="A4" s="553">
        <v>1</v>
      </c>
      <c r="B4" s="202">
        <v>2</v>
      </c>
      <c r="C4" s="202">
        <v>3</v>
      </c>
      <c r="D4" s="202">
        <v>4</v>
      </c>
      <c r="E4" s="202">
        <v>5</v>
      </c>
      <c r="F4" s="523" t="s">
        <v>81</v>
      </c>
      <c r="G4" s="30" t="s">
        <v>160</v>
      </c>
    </row>
    <row r="5" spans="1:7" ht="15.95" customHeight="1">
      <c r="A5" t="s">
        <v>1048</v>
      </c>
      <c r="B5" s="160">
        <v>135000</v>
      </c>
      <c r="C5" s="525" t="s">
        <v>1067</v>
      </c>
      <c r="D5" s="524"/>
      <c r="E5" s="580"/>
      <c r="F5" s="160">
        <v>135000</v>
      </c>
      <c r="G5" s="161">
        <v>135000</v>
      </c>
    </row>
    <row r="6" spans="1:7" ht="15.95" customHeight="1">
      <c r="A6" t="s">
        <v>1049</v>
      </c>
      <c r="B6" s="160">
        <v>701040</v>
      </c>
      <c r="C6" s="508" t="s">
        <v>1068</v>
      </c>
      <c r="D6" s="15"/>
      <c r="E6" s="580"/>
      <c r="F6" s="160">
        <v>701040</v>
      </c>
      <c r="G6" s="161">
        <f t="shared" ref="G6:G17" si="0">SUM(D6+F6)</f>
        <v>701040</v>
      </c>
    </row>
    <row r="7" spans="1:7" ht="15.95" customHeight="1">
      <c r="A7" t="s">
        <v>1050</v>
      </c>
      <c r="B7" s="160">
        <v>67183</v>
      </c>
      <c r="C7" s="525" t="s">
        <v>1067</v>
      </c>
      <c r="D7" s="15"/>
      <c r="E7" s="580"/>
      <c r="F7" s="160">
        <v>67183</v>
      </c>
      <c r="G7" s="161">
        <f t="shared" si="0"/>
        <v>67183</v>
      </c>
    </row>
    <row r="8" spans="1:7" ht="15.95" customHeight="1">
      <c r="A8" t="s">
        <v>1051</v>
      </c>
      <c r="B8" s="160">
        <v>175260</v>
      </c>
      <c r="C8" s="508" t="s">
        <v>1067</v>
      </c>
      <c r="D8" s="15"/>
      <c r="E8" s="581"/>
      <c r="F8" s="160">
        <v>175260</v>
      </c>
      <c r="G8" s="161">
        <f t="shared" si="0"/>
        <v>175260</v>
      </c>
    </row>
    <row r="9" spans="1:7" ht="15.95" customHeight="1">
      <c r="A9" t="s">
        <v>1065</v>
      </c>
      <c r="B9" s="160">
        <v>219901</v>
      </c>
      <c r="C9" s="525" t="s">
        <v>1067</v>
      </c>
      <c r="D9" s="15"/>
      <c r="E9" s="581"/>
      <c r="F9" s="160">
        <v>219901</v>
      </c>
      <c r="G9" s="161">
        <f t="shared" si="0"/>
        <v>219901</v>
      </c>
    </row>
    <row r="10" spans="1:7" ht="15.95" customHeight="1">
      <c r="A10" t="s">
        <v>1077</v>
      </c>
      <c r="B10" s="485">
        <v>863600</v>
      </c>
      <c r="C10" s="508" t="s">
        <v>1067</v>
      </c>
      <c r="D10" s="485"/>
      <c r="E10" s="581"/>
      <c r="F10" s="485">
        <v>863600</v>
      </c>
      <c r="G10" s="161">
        <f t="shared" si="0"/>
        <v>863600</v>
      </c>
    </row>
    <row r="11" spans="1:7" ht="15.95" customHeight="1">
      <c r="A11" t="s">
        <v>1080</v>
      </c>
      <c r="B11" s="485">
        <v>374650</v>
      </c>
      <c r="C11" s="525" t="s">
        <v>1067</v>
      </c>
      <c r="D11" s="485"/>
      <c r="E11" s="581"/>
      <c r="F11" s="485">
        <v>374650</v>
      </c>
      <c r="G11" s="161">
        <f t="shared" si="0"/>
        <v>374650</v>
      </c>
    </row>
    <row r="12" spans="1:7" ht="15.95" customHeight="1">
      <c r="A12" t="s">
        <v>1081</v>
      </c>
      <c r="B12" s="485">
        <v>1816100</v>
      </c>
      <c r="C12" s="508" t="s">
        <v>1067</v>
      </c>
      <c r="D12" s="485"/>
      <c r="E12" s="581"/>
      <c r="F12" s="485">
        <v>1816100</v>
      </c>
      <c r="G12" s="161">
        <f t="shared" si="0"/>
        <v>1816100</v>
      </c>
    </row>
    <row r="13" spans="1:7" ht="15.95" customHeight="1">
      <c r="A13" t="s">
        <v>1082</v>
      </c>
      <c r="B13" s="485">
        <v>179901</v>
      </c>
      <c r="C13" s="525" t="s">
        <v>1067</v>
      </c>
      <c r="D13" s="485"/>
      <c r="E13" s="580"/>
      <c r="F13" s="485">
        <v>179901</v>
      </c>
      <c r="G13" s="161">
        <f t="shared" si="0"/>
        <v>179901</v>
      </c>
    </row>
    <row r="14" spans="1:7" ht="15.95" customHeight="1">
      <c r="A14" t="s">
        <v>1083</v>
      </c>
      <c r="B14" s="485">
        <v>112900</v>
      </c>
      <c r="C14" s="508" t="s">
        <v>1067</v>
      </c>
      <c r="D14" s="485"/>
      <c r="E14" s="580"/>
      <c r="F14" s="485">
        <v>112900</v>
      </c>
      <c r="G14" s="161">
        <f t="shared" si="0"/>
        <v>112900</v>
      </c>
    </row>
    <row r="15" spans="1:7" ht="15.95" customHeight="1">
      <c r="A15" t="s">
        <v>1084</v>
      </c>
      <c r="B15" s="160">
        <v>111981</v>
      </c>
      <c r="C15" s="525" t="s">
        <v>1067</v>
      </c>
      <c r="D15" s="15"/>
      <c r="E15" s="580"/>
      <c r="F15" s="160">
        <v>111981</v>
      </c>
      <c r="G15" s="161">
        <f t="shared" si="0"/>
        <v>111981</v>
      </c>
    </row>
    <row r="16" spans="1:7" ht="15.95" customHeight="1">
      <c r="A16" t="s">
        <v>1084</v>
      </c>
      <c r="B16" s="160">
        <v>111981</v>
      </c>
      <c r="C16" s="508" t="s">
        <v>1067</v>
      </c>
      <c r="D16" s="15"/>
      <c r="E16" s="581"/>
      <c r="F16" s="160">
        <v>111981</v>
      </c>
      <c r="G16" s="161">
        <f t="shared" si="0"/>
        <v>111981</v>
      </c>
    </row>
    <row r="17" spans="1:7" ht="15.95" customHeight="1">
      <c r="A17" t="s">
        <v>1085</v>
      </c>
      <c r="B17" s="160">
        <v>33900</v>
      </c>
      <c r="C17" s="525" t="s">
        <v>1067</v>
      </c>
      <c r="D17" s="15"/>
      <c r="E17" s="581"/>
      <c r="F17" s="160">
        <v>33900</v>
      </c>
      <c r="G17" s="161">
        <f t="shared" si="0"/>
        <v>33900</v>
      </c>
    </row>
    <row r="18" spans="1:7" ht="15.95" customHeight="1">
      <c r="A18" t="s">
        <v>1086</v>
      </c>
      <c r="B18" s="485">
        <v>495300</v>
      </c>
      <c r="C18" s="508" t="s">
        <v>1067</v>
      </c>
      <c r="D18" s="15"/>
      <c r="E18" s="581"/>
      <c r="F18" s="485">
        <v>495300</v>
      </c>
      <c r="G18" s="161">
        <f>SUM(D18+F18)</f>
        <v>495300</v>
      </c>
    </row>
    <row r="19" spans="1:7" ht="15.95" customHeight="1">
      <c r="A19" t="s">
        <v>1087</v>
      </c>
      <c r="B19" s="485">
        <v>6096000</v>
      </c>
      <c r="C19" s="525" t="s">
        <v>1067</v>
      </c>
      <c r="D19" s="15"/>
      <c r="E19" s="581"/>
      <c r="F19" s="485">
        <v>6096000</v>
      </c>
      <c r="G19" s="161">
        <f>SUM(D19+F19)</f>
        <v>6096000</v>
      </c>
    </row>
    <row r="20" spans="1:7" s="588" customFormat="1" ht="15.95" customHeight="1">
      <c r="A20" t="s">
        <v>1088</v>
      </c>
      <c r="B20" s="586">
        <v>2113267</v>
      </c>
      <c r="C20" s="508" t="s">
        <v>1067</v>
      </c>
      <c r="D20" s="584"/>
      <c r="E20" s="585"/>
      <c r="F20" s="586">
        <v>2113267</v>
      </c>
      <c r="G20" s="587">
        <v>2113267</v>
      </c>
    </row>
    <row r="21" spans="1:7" s="588" customFormat="1" ht="15.95" customHeight="1">
      <c r="A21" t="s">
        <v>1089</v>
      </c>
      <c r="B21" s="586">
        <v>1978660</v>
      </c>
      <c r="C21" s="525" t="s">
        <v>1067</v>
      </c>
      <c r="D21" s="584"/>
      <c r="E21" s="585"/>
      <c r="F21" s="586">
        <v>1978660</v>
      </c>
      <c r="G21" s="587">
        <v>1978660</v>
      </c>
    </row>
    <row r="22" spans="1:7" s="588" customFormat="1" ht="15.95" customHeight="1">
      <c r="A22" t="s">
        <v>1074</v>
      </c>
      <c r="B22" s="586">
        <v>22860</v>
      </c>
      <c r="C22" s="508" t="s">
        <v>1067</v>
      </c>
      <c r="D22" s="584"/>
      <c r="E22" s="585"/>
      <c r="F22" s="586">
        <v>22860</v>
      </c>
      <c r="G22" s="587">
        <v>22860</v>
      </c>
    </row>
    <row r="23" spans="1:7" s="588" customFormat="1" ht="15.95" customHeight="1">
      <c r="A23" t="s">
        <v>1078</v>
      </c>
      <c r="B23" s="586">
        <v>29900</v>
      </c>
      <c r="C23" s="525" t="s">
        <v>1067</v>
      </c>
      <c r="D23" s="584"/>
      <c r="E23" s="585"/>
      <c r="F23" s="586">
        <v>29900</v>
      </c>
      <c r="G23" s="587">
        <v>29900</v>
      </c>
    </row>
    <row r="24" spans="1:7" s="588" customFormat="1" ht="15.95" customHeight="1">
      <c r="A24" t="s">
        <v>1073</v>
      </c>
      <c r="B24" s="586">
        <v>97790</v>
      </c>
      <c r="C24" s="508" t="s">
        <v>1067</v>
      </c>
      <c r="D24" s="584"/>
      <c r="E24" s="585"/>
      <c r="F24" s="586">
        <v>97790</v>
      </c>
      <c r="G24" s="587">
        <v>97790</v>
      </c>
    </row>
    <row r="25" spans="1:7" ht="15.95" customHeight="1">
      <c r="A25" t="s">
        <v>1072</v>
      </c>
      <c r="B25" s="526">
        <v>12588</v>
      </c>
      <c r="C25" s="525" t="s">
        <v>1067</v>
      </c>
      <c r="D25" s="16"/>
      <c r="E25" s="581"/>
      <c r="F25" s="526">
        <v>12588</v>
      </c>
      <c r="G25" s="161">
        <v>12588</v>
      </c>
    </row>
    <row r="26" spans="1:7" ht="15.95" customHeight="1">
      <c r="A26" t="s">
        <v>1075</v>
      </c>
      <c r="B26" s="583">
        <v>41480</v>
      </c>
      <c r="C26" s="508" t="s">
        <v>1067</v>
      </c>
      <c r="D26" s="15"/>
      <c r="E26" s="582"/>
      <c r="F26" s="583">
        <v>41480</v>
      </c>
      <c r="G26" s="161">
        <f>SUM(D26+F26)</f>
        <v>41480</v>
      </c>
    </row>
    <row r="27" spans="1:7" ht="15.95" customHeight="1">
      <c r="A27" t="s">
        <v>1076</v>
      </c>
      <c r="B27" s="15">
        <v>50800</v>
      </c>
      <c r="C27" s="525" t="s">
        <v>1067</v>
      </c>
      <c r="D27" s="15"/>
      <c r="E27" s="582"/>
      <c r="F27" s="15">
        <v>50800</v>
      </c>
      <c r="G27" s="161">
        <v>50800</v>
      </c>
    </row>
    <row r="28" spans="1:7" ht="15.95" customHeight="1">
      <c r="A28" t="s">
        <v>1052</v>
      </c>
      <c r="B28" s="15">
        <v>400000</v>
      </c>
      <c r="C28" s="508" t="s">
        <v>1067</v>
      </c>
      <c r="D28" s="15"/>
      <c r="E28" s="582"/>
      <c r="F28" s="15">
        <v>400000</v>
      </c>
      <c r="G28" s="161">
        <v>400000</v>
      </c>
    </row>
    <row r="29" spans="1:7" ht="15.95" customHeight="1">
      <c r="A29" t="s">
        <v>1053</v>
      </c>
      <c r="B29" s="15">
        <v>380000</v>
      </c>
      <c r="C29" s="525" t="s">
        <v>1067</v>
      </c>
      <c r="D29" s="15"/>
      <c r="E29" s="582"/>
      <c r="F29" s="15">
        <v>380000</v>
      </c>
      <c r="G29" s="161">
        <v>380000</v>
      </c>
    </row>
    <row r="30" spans="1:7" ht="15.95" customHeight="1">
      <c r="A30" t="s">
        <v>1054</v>
      </c>
      <c r="B30" s="15">
        <v>99000</v>
      </c>
      <c r="C30" s="508" t="s">
        <v>1067</v>
      </c>
      <c r="D30" s="15"/>
      <c r="E30" s="582"/>
      <c r="F30" s="15">
        <v>99000</v>
      </c>
      <c r="G30" s="161">
        <v>99000</v>
      </c>
    </row>
    <row r="31" spans="1:7" ht="15.95" customHeight="1">
      <c r="A31" t="s">
        <v>1055</v>
      </c>
      <c r="B31" s="15">
        <v>1460</v>
      </c>
      <c r="C31" s="525" t="s">
        <v>1067</v>
      </c>
      <c r="D31" s="15"/>
      <c r="E31" s="582"/>
      <c r="F31" s="15">
        <v>1460</v>
      </c>
      <c r="G31" s="161">
        <v>1460</v>
      </c>
    </row>
    <row r="32" spans="1:7" ht="15.95" customHeight="1">
      <c r="A32" t="s">
        <v>1056</v>
      </c>
      <c r="B32" s="15">
        <v>9500</v>
      </c>
      <c r="C32" s="508" t="s">
        <v>1067</v>
      </c>
      <c r="D32" s="15"/>
      <c r="E32" s="582"/>
      <c r="F32" s="15">
        <v>9500</v>
      </c>
      <c r="G32" s="161">
        <v>9500</v>
      </c>
    </row>
    <row r="33" spans="1:7" ht="15.95" customHeight="1">
      <c r="A33" t="s">
        <v>1057</v>
      </c>
      <c r="B33" s="15">
        <v>37000</v>
      </c>
      <c r="C33" s="525" t="s">
        <v>1067</v>
      </c>
      <c r="D33" s="15"/>
      <c r="E33" s="582"/>
      <c r="F33" s="15">
        <v>37000</v>
      </c>
      <c r="G33" s="161">
        <v>37000</v>
      </c>
    </row>
    <row r="34" spans="1:7" ht="15.95" customHeight="1">
      <c r="A34" t="s">
        <v>1058</v>
      </c>
      <c r="B34" s="15">
        <v>19000</v>
      </c>
      <c r="C34" s="508" t="s">
        <v>1067</v>
      </c>
      <c r="D34" s="15"/>
      <c r="E34" s="582"/>
      <c r="F34" s="15">
        <v>19000</v>
      </c>
      <c r="G34" s="161">
        <v>19000</v>
      </c>
    </row>
    <row r="35" spans="1:7" ht="15.95" customHeight="1">
      <c r="A35" t="s">
        <v>1059</v>
      </c>
      <c r="B35" s="15">
        <v>51000</v>
      </c>
      <c r="C35" s="525" t="s">
        <v>1067</v>
      </c>
      <c r="D35" s="15"/>
      <c r="E35" s="582"/>
      <c r="F35" s="15">
        <v>51000</v>
      </c>
      <c r="G35" s="161">
        <v>51000</v>
      </c>
    </row>
    <row r="36" spans="1:7" ht="15.95" customHeight="1">
      <c r="A36" t="s">
        <v>1060</v>
      </c>
      <c r="B36" s="15">
        <v>29000</v>
      </c>
      <c r="C36" s="508" t="s">
        <v>1067</v>
      </c>
      <c r="D36" s="15"/>
      <c r="E36" s="582"/>
      <c r="F36" s="15">
        <v>29000</v>
      </c>
      <c r="G36" s="161">
        <v>29000</v>
      </c>
    </row>
    <row r="37" spans="1:7" ht="15.95" customHeight="1">
      <c r="A37" t="s">
        <v>1061</v>
      </c>
      <c r="B37" s="15">
        <v>50000</v>
      </c>
      <c r="C37" s="525" t="s">
        <v>1067</v>
      </c>
      <c r="D37" s="15"/>
      <c r="E37" s="582"/>
      <c r="F37" s="15">
        <v>50000</v>
      </c>
      <c r="G37" s="161">
        <v>50000</v>
      </c>
    </row>
    <row r="38" spans="1:7" ht="15.95" customHeight="1">
      <c r="A38" t="s">
        <v>1062</v>
      </c>
      <c r="B38" s="15">
        <v>399000</v>
      </c>
      <c r="C38" s="508" t="s">
        <v>1067</v>
      </c>
      <c r="D38" s="15"/>
      <c r="E38" s="597"/>
      <c r="F38" s="15">
        <v>399000</v>
      </c>
      <c r="G38" s="161">
        <v>399000</v>
      </c>
    </row>
    <row r="39" spans="1:7" ht="15.95" customHeight="1">
      <c r="A39" t="s">
        <v>1063</v>
      </c>
      <c r="B39" s="15">
        <v>436540</v>
      </c>
      <c r="C39" s="525" t="s">
        <v>1067</v>
      </c>
      <c r="D39" s="15"/>
      <c r="E39" s="596"/>
      <c r="F39" s="15">
        <v>436540</v>
      </c>
      <c r="G39" s="161">
        <f>SUM(D39+F39)</f>
        <v>436540</v>
      </c>
    </row>
    <row r="40" spans="1:7" ht="15.95" customHeight="1">
      <c r="A40" t="s">
        <v>1069</v>
      </c>
      <c r="B40" s="228">
        <v>96720</v>
      </c>
      <c r="C40" s="525" t="s">
        <v>1070</v>
      </c>
      <c r="D40" s="228"/>
      <c r="E40" s="1314"/>
      <c r="F40" s="228">
        <v>96720</v>
      </c>
      <c r="G40" s="1315">
        <v>96720</v>
      </c>
    </row>
    <row r="41" spans="1:7" ht="15.95" customHeight="1">
      <c r="A41" t="s">
        <v>1079</v>
      </c>
      <c r="B41" s="228">
        <v>29900</v>
      </c>
      <c r="C41" s="508" t="s">
        <v>1066</v>
      </c>
      <c r="D41" s="228"/>
      <c r="E41" s="1314"/>
      <c r="F41" s="228">
        <v>29900</v>
      </c>
      <c r="G41" s="1315">
        <v>29900</v>
      </c>
    </row>
    <row r="42" spans="1:7" ht="15.95" customHeight="1" thickBot="1">
      <c r="A42" t="s">
        <v>1064</v>
      </c>
      <c r="B42" s="228">
        <v>22990</v>
      </c>
      <c r="C42" s="525" t="s">
        <v>1066</v>
      </c>
      <c r="D42" s="228"/>
      <c r="E42" s="1314"/>
      <c r="F42" s="228">
        <v>22990</v>
      </c>
      <c r="G42" s="1315">
        <v>22990</v>
      </c>
    </row>
    <row r="43" spans="1:7" s="35" customFormat="1" ht="18" customHeight="1" thickBot="1">
      <c r="A43" s="58" t="s">
        <v>161</v>
      </c>
      <c r="B43" s="33">
        <f>SUM(B5:B42)</f>
        <v>17903152</v>
      </c>
      <c r="C43" s="51"/>
      <c r="D43" s="33">
        <f>SUM(D5:D26)</f>
        <v>0</v>
      </c>
      <c r="E43" s="33">
        <f>SUM(E5:E39)-SUM(E20:E24)</f>
        <v>0</v>
      </c>
      <c r="F43" s="33">
        <f>SUM(F5:F42)</f>
        <v>17903152</v>
      </c>
      <c r="G43" s="34">
        <f>SUM(G5:G42)</f>
        <v>17903152</v>
      </c>
    </row>
    <row r="44" spans="1:7">
      <c r="F44" s="35"/>
      <c r="G44" s="35"/>
    </row>
  </sheetData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8" orientation="landscape" horizontalDpi="300" verticalDpi="300" r:id="rId1"/>
  <headerFooter alignWithMargins="0">
    <oddHeader>&amp;R&amp;"Times New Roman CE,Félkövér dőlt"&amp;11 3. melléklet a 3/2021. (IV.30.)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8">
    <tabColor rgb="FF00B050"/>
  </sheetPr>
  <dimension ref="A1:G26"/>
  <sheetViews>
    <sheetView view="pageLayout" workbookViewId="0">
      <selection activeCell="C6" sqref="C6"/>
    </sheetView>
  </sheetViews>
  <sheetFormatPr defaultRowHeight="12.75"/>
  <cols>
    <col min="1" max="1" width="56.83203125" style="25" customWidth="1"/>
    <col min="2" max="7" width="15.83203125" style="24" customWidth="1"/>
    <col min="8" max="8" width="12.83203125" style="24" customWidth="1"/>
    <col min="9" max="9" width="13.83203125" style="24" customWidth="1"/>
    <col min="10" max="16384" width="9.33203125" style="24"/>
  </cols>
  <sheetData>
    <row r="1" spans="1:7" ht="24.75" customHeight="1">
      <c r="A1" s="298" t="s">
        <v>162</v>
      </c>
      <c r="B1" s="298"/>
      <c r="C1" s="298"/>
      <c r="D1" s="298"/>
      <c r="E1" s="298"/>
      <c r="F1" s="298"/>
      <c r="G1" s="298"/>
    </row>
    <row r="2" spans="1:7" ht="23.25" customHeight="1" thickBot="1">
      <c r="A2" s="55"/>
      <c r="B2" s="31"/>
      <c r="C2" s="31"/>
      <c r="D2" s="31"/>
      <c r="E2" s="31"/>
      <c r="F2" s="297" t="s">
        <v>590</v>
      </c>
      <c r="G2" s="297"/>
    </row>
    <row r="3" spans="1:7" s="26" customFormat="1" ht="48.75" customHeight="1" thickBot="1">
      <c r="A3" s="56" t="s">
        <v>163</v>
      </c>
      <c r="B3" s="57" t="s">
        <v>158</v>
      </c>
      <c r="C3" s="57" t="s">
        <v>159</v>
      </c>
      <c r="D3" s="57" t="s">
        <v>800</v>
      </c>
      <c r="E3" s="57" t="s">
        <v>797</v>
      </c>
      <c r="F3" s="179" t="s">
        <v>798</v>
      </c>
      <c r="G3" s="178" t="s">
        <v>799</v>
      </c>
    </row>
    <row r="4" spans="1:7" s="31" customFormat="1" ht="15" customHeight="1" thickBot="1">
      <c r="A4" s="28">
        <v>1</v>
      </c>
      <c r="B4" s="29">
        <v>2</v>
      </c>
      <c r="C4" s="29">
        <v>3</v>
      </c>
      <c r="D4" s="29">
        <v>4</v>
      </c>
      <c r="E4" s="29">
        <v>5</v>
      </c>
      <c r="F4" s="159">
        <v>6</v>
      </c>
      <c r="G4" s="30" t="s">
        <v>160</v>
      </c>
    </row>
    <row r="5" spans="1:7" ht="15.95" customHeight="1">
      <c r="A5" s="606"/>
      <c r="B5" s="593"/>
      <c r="C5" s="589"/>
      <c r="D5" s="555"/>
      <c r="E5" s="554"/>
      <c r="F5" s="556"/>
      <c r="G5" s="161"/>
    </row>
    <row r="6" spans="1:7" ht="15.95" customHeight="1">
      <c r="A6" s="607"/>
      <c r="B6" s="582"/>
      <c r="C6" s="590"/>
      <c r="D6" s="558"/>
      <c r="E6" s="557"/>
      <c r="F6" s="559"/>
      <c r="G6" s="161"/>
    </row>
    <row r="7" spans="1:7" ht="15.95" customHeight="1">
      <c r="A7" s="607"/>
      <c r="B7" s="594"/>
      <c r="C7" s="591"/>
      <c r="D7" s="561"/>
      <c r="E7" s="560"/>
      <c r="F7" s="562"/>
      <c r="G7" s="161"/>
    </row>
    <row r="8" spans="1:7" ht="15.95" customHeight="1">
      <c r="A8" s="36"/>
      <c r="B8" s="595"/>
      <c r="C8" s="592"/>
      <c r="D8" s="15"/>
      <c r="E8" s="15"/>
      <c r="F8" s="160"/>
      <c r="G8" s="161"/>
    </row>
    <row r="9" spans="1:7" ht="15.95" customHeight="1">
      <c r="A9" s="36"/>
      <c r="B9" s="15"/>
      <c r="C9" s="592"/>
      <c r="D9" s="15"/>
      <c r="E9" s="15"/>
      <c r="F9" s="160"/>
      <c r="G9" s="161"/>
    </row>
    <row r="10" spans="1:7" ht="15.95" customHeight="1">
      <c r="A10" s="36"/>
      <c r="B10" s="15"/>
      <c r="C10" s="282"/>
      <c r="D10" s="15"/>
      <c r="E10" s="15"/>
      <c r="F10" s="160"/>
      <c r="G10" s="161"/>
    </row>
    <row r="11" spans="1:7" ht="15.95" customHeight="1">
      <c r="A11" s="36"/>
      <c r="B11" s="15"/>
      <c r="C11" s="282"/>
      <c r="D11" s="15"/>
      <c r="E11" s="15"/>
      <c r="F11" s="160"/>
      <c r="G11" s="161">
        <f t="shared" ref="G11:G23" si="0">+D11+F11</f>
        <v>0</v>
      </c>
    </row>
    <row r="12" spans="1:7" ht="15.95" customHeight="1">
      <c r="A12" s="36"/>
      <c r="B12" s="15"/>
      <c r="C12" s="282"/>
      <c r="D12" s="15"/>
      <c r="E12" s="15"/>
      <c r="F12" s="160"/>
      <c r="G12" s="161">
        <f t="shared" si="0"/>
        <v>0</v>
      </c>
    </row>
    <row r="13" spans="1:7" ht="15.95" customHeight="1">
      <c r="A13" s="36"/>
      <c r="B13" s="15"/>
      <c r="C13" s="282"/>
      <c r="D13" s="15"/>
      <c r="E13" s="15"/>
      <c r="F13" s="160"/>
      <c r="G13" s="161">
        <f t="shared" si="0"/>
        <v>0</v>
      </c>
    </row>
    <row r="14" spans="1:7" ht="15.95" customHeight="1">
      <c r="A14" s="36"/>
      <c r="B14" s="15"/>
      <c r="C14" s="282"/>
      <c r="D14" s="15"/>
      <c r="E14" s="15"/>
      <c r="F14" s="160"/>
      <c r="G14" s="161">
        <f t="shared" si="0"/>
        <v>0</v>
      </c>
    </row>
    <row r="15" spans="1:7" ht="15.95" customHeight="1">
      <c r="A15" s="36"/>
      <c r="B15" s="15"/>
      <c r="C15" s="282"/>
      <c r="D15" s="15"/>
      <c r="E15" s="15"/>
      <c r="F15" s="160"/>
      <c r="G15" s="161">
        <f t="shared" si="0"/>
        <v>0</v>
      </c>
    </row>
    <row r="16" spans="1:7" ht="15.95" customHeight="1">
      <c r="A16" s="36"/>
      <c r="B16" s="15"/>
      <c r="C16" s="282"/>
      <c r="D16" s="15"/>
      <c r="E16" s="15"/>
      <c r="F16" s="160"/>
      <c r="G16" s="161">
        <f t="shared" si="0"/>
        <v>0</v>
      </c>
    </row>
    <row r="17" spans="1:7" ht="15.95" customHeight="1">
      <c r="A17" s="36"/>
      <c r="B17" s="15"/>
      <c r="C17" s="282"/>
      <c r="D17" s="15"/>
      <c r="E17" s="15"/>
      <c r="F17" s="160"/>
      <c r="G17" s="161">
        <f t="shared" si="0"/>
        <v>0</v>
      </c>
    </row>
    <row r="18" spans="1:7" ht="15.95" customHeight="1">
      <c r="A18" s="36"/>
      <c r="B18" s="15"/>
      <c r="C18" s="282"/>
      <c r="D18" s="15"/>
      <c r="E18" s="15"/>
      <c r="F18" s="160"/>
      <c r="G18" s="161">
        <f t="shared" si="0"/>
        <v>0</v>
      </c>
    </row>
    <row r="19" spans="1:7" ht="15.95" customHeight="1">
      <c r="A19" s="36"/>
      <c r="B19" s="15"/>
      <c r="C19" s="282"/>
      <c r="D19" s="15"/>
      <c r="E19" s="15"/>
      <c r="F19" s="160"/>
      <c r="G19" s="161">
        <f t="shared" si="0"/>
        <v>0</v>
      </c>
    </row>
    <row r="20" spans="1:7" ht="15.95" customHeight="1">
      <c r="A20" s="36"/>
      <c r="B20" s="15"/>
      <c r="C20" s="282"/>
      <c r="D20" s="15"/>
      <c r="E20" s="15"/>
      <c r="F20" s="160"/>
      <c r="G20" s="161">
        <f t="shared" si="0"/>
        <v>0</v>
      </c>
    </row>
    <row r="21" spans="1:7" ht="15.95" customHeight="1">
      <c r="A21" s="36"/>
      <c r="B21" s="15"/>
      <c r="C21" s="282"/>
      <c r="D21" s="15"/>
      <c r="E21" s="15"/>
      <c r="F21" s="160"/>
      <c r="G21" s="161">
        <f t="shared" si="0"/>
        <v>0</v>
      </c>
    </row>
    <row r="22" spans="1:7" ht="15.95" customHeight="1">
      <c r="A22" s="36"/>
      <c r="B22" s="15"/>
      <c r="C22" s="282"/>
      <c r="D22" s="15"/>
      <c r="E22" s="15"/>
      <c r="F22" s="160"/>
      <c r="G22" s="161">
        <f t="shared" si="0"/>
        <v>0</v>
      </c>
    </row>
    <row r="23" spans="1:7" ht="15.95" customHeight="1" thickBot="1">
      <c r="A23" s="37"/>
      <c r="B23" s="16"/>
      <c r="C23" s="283"/>
      <c r="D23" s="16"/>
      <c r="E23" s="16"/>
      <c r="F23" s="162"/>
      <c r="G23" s="161">
        <f t="shared" si="0"/>
        <v>0</v>
      </c>
    </row>
    <row r="24" spans="1:7" s="35" customFormat="1" ht="18" customHeight="1" thickBot="1">
      <c r="A24" s="58" t="s">
        <v>161</v>
      </c>
      <c r="B24" s="33">
        <f>SUM(B5:B23)</f>
        <v>0</v>
      </c>
      <c r="C24" s="51"/>
      <c r="D24" s="33">
        <f>SUM(D5:D23)</f>
        <v>0</v>
      </c>
      <c r="E24" s="33">
        <f>SUM(E5:E23)</f>
        <v>0</v>
      </c>
      <c r="F24" s="33">
        <f>SUM(F5:F23)</f>
        <v>0</v>
      </c>
      <c r="G24" s="34">
        <f>SUM(G5:G23)</f>
        <v>0</v>
      </c>
    </row>
    <row r="26" spans="1:7">
      <c r="A26" s="25" t="s">
        <v>240</v>
      </c>
    </row>
  </sheetData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4" orientation="landscape" horizontalDpi="300" verticalDpi="300" r:id="rId1"/>
  <headerFooter alignWithMargins="0">
    <oddHeader>&amp;R&amp;"Times New Roman CE,Félkövér dőlt"&amp;12 4. melléklet a 3/2021. (IV.30.  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15">
    <tabColor rgb="FF00B050"/>
  </sheetPr>
  <dimension ref="A1:F25"/>
  <sheetViews>
    <sheetView view="pageLayout" workbookViewId="0">
      <selection activeCell="G2" sqref="G2"/>
    </sheetView>
  </sheetViews>
  <sheetFormatPr defaultRowHeight="12.75"/>
  <cols>
    <col min="1" max="1" width="28.83203125" style="688" customWidth="1"/>
    <col min="2" max="2" width="14.83203125" style="689" customWidth="1"/>
    <col min="3" max="6" width="13.83203125" style="688" customWidth="1"/>
    <col min="7" max="16384" width="9.33203125" style="690"/>
  </cols>
  <sheetData>
    <row r="1" spans="1:6" s="663" customFormat="1">
      <c r="A1" s="661"/>
      <c r="B1" s="662"/>
      <c r="C1" s="661"/>
      <c r="D1" s="661"/>
      <c r="E1" s="661"/>
      <c r="F1" s="661"/>
    </row>
    <row r="2" spans="1:6" s="663" customFormat="1" ht="15.75">
      <c r="A2" s="664" t="s">
        <v>593</v>
      </c>
      <c r="B2" s="665"/>
      <c r="C2" s="1329"/>
      <c r="D2" s="1329"/>
      <c r="E2" s="1329"/>
      <c r="F2" s="1329"/>
    </row>
    <row r="3" spans="1:6" s="663" customFormat="1" ht="14.25" thickBot="1">
      <c r="A3" s="661"/>
      <c r="B3" s="662"/>
      <c r="C3" s="661"/>
      <c r="D3" s="661"/>
      <c r="E3" s="1330" t="s">
        <v>582</v>
      </c>
      <c r="F3" s="1330"/>
    </row>
    <row r="4" spans="1:6" s="663" customFormat="1">
      <c r="A4" s="666" t="s">
        <v>164</v>
      </c>
      <c r="B4" s="667" t="s">
        <v>594</v>
      </c>
      <c r="C4" s="668"/>
      <c r="D4" s="668"/>
      <c r="E4" s="669"/>
      <c r="F4" s="669"/>
    </row>
    <row r="5" spans="1:6" s="663" customFormat="1">
      <c r="A5" s="670" t="s">
        <v>166</v>
      </c>
      <c r="B5" s="671"/>
      <c r="C5" s="672"/>
      <c r="D5" s="672"/>
      <c r="E5" s="673"/>
      <c r="F5" s="673"/>
    </row>
    <row r="6" spans="1:6" s="663" customFormat="1">
      <c r="A6" s="674" t="s">
        <v>167</v>
      </c>
      <c r="B6" s="675"/>
      <c r="C6" s="676"/>
      <c r="D6" s="676"/>
      <c r="E6" s="677"/>
      <c r="F6" s="677"/>
    </row>
    <row r="7" spans="1:6" s="663" customFormat="1">
      <c r="A7" s="670" t="s">
        <v>595</v>
      </c>
      <c r="B7" s="671"/>
      <c r="C7" s="672"/>
      <c r="D7" s="672"/>
      <c r="E7" s="673"/>
      <c r="F7" s="673"/>
    </row>
    <row r="8" spans="1:6" s="663" customFormat="1">
      <c r="A8" s="670" t="s">
        <v>596</v>
      </c>
      <c r="B8" s="671"/>
      <c r="C8" s="672"/>
      <c r="D8" s="672"/>
      <c r="E8" s="673"/>
      <c r="F8" s="673"/>
    </row>
    <row r="9" spans="1:6" s="663" customFormat="1">
      <c r="A9" s="670" t="s">
        <v>597</v>
      </c>
      <c r="B9" s="671"/>
      <c r="C9" s="672"/>
      <c r="D9" s="672"/>
      <c r="E9" s="673"/>
      <c r="F9" s="673"/>
    </row>
    <row r="10" spans="1:6" s="663" customFormat="1">
      <c r="A10" s="670" t="s">
        <v>168</v>
      </c>
      <c r="B10" s="671"/>
      <c r="C10" s="672"/>
      <c r="D10" s="672"/>
      <c r="E10" s="673"/>
      <c r="F10" s="673"/>
    </row>
    <row r="11" spans="1:6" s="663" customFormat="1">
      <c r="A11" s="678"/>
      <c r="B11" s="679"/>
      <c r="C11" s="672"/>
      <c r="D11" s="672"/>
      <c r="E11" s="673"/>
      <c r="F11" s="673"/>
    </row>
    <row r="12" spans="1:6" s="663" customFormat="1" ht="13.5" thickBot="1">
      <c r="A12" s="680" t="s">
        <v>169</v>
      </c>
      <c r="B12" s="681">
        <f>SUM(B5:B11)</f>
        <v>0</v>
      </c>
      <c r="C12" s="682">
        <f>C5+SUM(C7:C11)</f>
        <v>0</v>
      </c>
      <c r="D12" s="682">
        <f>SUM(D5:D11)</f>
        <v>0</v>
      </c>
      <c r="E12" s="683">
        <f>E5+SUM(E7:E11)</f>
        <v>0</v>
      </c>
      <c r="F12" s="683">
        <f>F5+SUM(F7:F11)</f>
        <v>0</v>
      </c>
    </row>
    <row r="13" spans="1:6" s="663" customFormat="1" ht="13.5" thickBot="1">
      <c r="A13" s="684"/>
      <c r="B13" s="685"/>
      <c r="C13" s="684"/>
      <c r="D13" s="684"/>
      <c r="E13" s="684"/>
      <c r="F13" s="684"/>
    </row>
    <row r="14" spans="1:6" s="663" customFormat="1">
      <c r="A14" s="666" t="s">
        <v>170</v>
      </c>
      <c r="B14" s="667"/>
      <c r="C14" s="668"/>
      <c r="D14" s="668"/>
      <c r="E14" s="669"/>
      <c r="F14" s="669"/>
    </row>
    <row r="15" spans="1:6" s="663" customFormat="1">
      <c r="A15" s="670" t="s">
        <v>171</v>
      </c>
      <c r="B15" s="671"/>
      <c r="C15" s="672"/>
      <c r="D15" s="672"/>
      <c r="E15" s="686"/>
      <c r="F15" s="686"/>
    </row>
    <row r="16" spans="1:6" s="663" customFormat="1">
      <c r="A16" s="687" t="s">
        <v>172</v>
      </c>
      <c r="B16" s="671"/>
      <c r="C16" s="672"/>
      <c r="D16" s="672"/>
      <c r="E16" s="686"/>
      <c r="F16" s="686"/>
    </row>
    <row r="17" spans="1:6" s="663" customFormat="1">
      <c r="A17" s="670" t="s">
        <v>173</v>
      </c>
      <c r="B17" s="671"/>
      <c r="C17" s="672"/>
      <c r="D17" s="672"/>
      <c r="E17" s="686"/>
      <c r="F17" s="686"/>
    </row>
    <row r="18" spans="1:6" s="663" customFormat="1">
      <c r="A18" s="670" t="s">
        <v>174</v>
      </c>
      <c r="B18" s="671"/>
      <c r="C18" s="672"/>
      <c r="D18" s="672"/>
      <c r="E18" s="686"/>
      <c r="F18" s="686"/>
    </row>
    <row r="19" spans="1:6" s="663" customFormat="1">
      <c r="A19" s="678" t="s">
        <v>598</v>
      </c>
      <c r="B19" s="679"/>
      <c r="C19" s="672"/>
      <c r="D19" s="672"/>
      <c r="E19" s="686"/>
      <c r="F19" s="686"/>
    </row>
    <row r="20" spans="1:6" s="663" customFormat="1">
      <c r="A20" s="678"/>
      <c r="B20" s="679"/>
      <c r="C20" s="672"/>
      <c r="D20" s="672"/>
      <c r="E20" s="686"/>
      <c r="F20" s="686"/>
    </row>
    <row r="21" spans="1:6" s="663" customFormat="1">
      <c r="A21" s="678"/>
      <c r="B21" s="679"/>
      <c r="C21" s="672"/>
      <c r="D21" s="672"/>
      <c r="E21" s="686"/>
      <c r="F21" s="686"/>
    </row>
    <row r="22" spans="1:6" s="663" customFormat="1" ht="13.5" thickBot="1">
      <c r="A22" s="680" t="s">
        <v>175</v>
      </c>
      <c r="B22" s="681">
        <f>SUM(B15:B21)</f>
        <v>0</v>
      </c>
      <c r="C22" s="682">
        <f>SUM(C15:C21)</f>
        <v>0</v>
      </c>
      <c r="D22" s="682">
        <f>SUM(D15:D21)</f>
        <v>0</v>
      </c>
      <c r="E22" s="683">
        <f>SUM(E16:E21)</f>
        <v>0</v>
      </c>
      <c r="F22" s="683">
        <f>SUM(F16:F21)</f>
        <v>0</v>
      </c>
    </row>
    <row r="23" spans="1:6" ht="14.25" customHeight="1"/>
    <row r="25" spans="1:6">
      <c r="A25" s="663" t="s">
        <v>240</v>
      </c>
    </row>
  </sheetData>
  <mergeCells count="2">
    <mergeCell ref="C2:F2"/>
    <mergeCell ref="E3:F3"/>
  </mergeCells>
  <phoneticPr fontId="25" type="noConversion"/>
  <conditionalFormatting sqref="E15:F22 C22:D22 C12:F1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71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5.melléklet az 3/2021. (IV.30.)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39</vt:i4>
      </vt:variant>
      <vt:variant>
        <vt:lpstr>Névvel ellátott tartományok</vt:lpstr>
      </vt:variant>
      <vt:variant>
        <vt:i4>12</vt:i4>
      </vt:variant>
    </vt:vector>
  </HeadingPairs>
  <TitlesOfParts>
    <vt:vector size="51" baseType="lpstr">
      <vt:lpstr>1.1.sz.mell.</vt:lpstr>
      <vt:lpstr>1.2.sz.mell. </vt:lpstr>
      <vt:lpstr>1.3.sz.mell.</vt:lpstr>
      <vt:lpstr>1.4.sz.mell.</vt:lpstr>
      <vt:lpstr>2.1.sz.mell  </vt:lpstr>
      <vt:lpstr>2.2.sz.mell  </vt:lpstr>
      <vt:lpstr>3.sz.mell.</vt:lpstr>
      <vt:lpstr>4.sz.mell.</vt:lpstr>
      <vt:lpstr>5.sz.mell</vt:lpstr>
      <vt:lpstr>6.sz.mell.</vt:lpstr>
      <vt:lpstr>6.1.sz.mell. </vt:lpstr>
      <vt:lpstr>6.2.sz.mell.</vt:lpstr>
      <vt:lpstr>6.3.sz.mell.</vt:lpstr>
      <vt:lpstr>7.sz.mell.</vt:lpstr>
      <vt:lpstr>7.1.sz.mell.</vt:lpstr>
      <vt:lpstr>7.2.sz.mell.</vt:lpstr>
      <vt:lpstr>7.3.sz.mell.</vt:lpstr>
      <vt:lpstr>8.sz.mell</vt:lpstr>
      <vt:lpstr>8.1sz.mell</vt:lpstr>
      <vt:lpstr>9.sz.mell</vt:lpstr>
      <vt:lpstr>10.sz.mell</vt:lpstr>
      <vt:lpstr>11. sz.mell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 </vt:lpstr>
      <vt:lpstr>7.tájékoztató tábla</vt:lpstr>
      <vt:lpstr>7.1 tájékoztató t</vt:lpstr>
      <vt:lpstr>7.2.tájékoztató tábla</vt:lpstr>
      <vt:lpstr>7.3. tájékoztató tábla</vt:lpstr>
      <vt:lpstr>8.tájékoztató tábla</vt:lpstr>
      <vt:lpstr>9.tájékoztató tábla</vt:lpstr>
      <vt:lpstr>10.táj.tábla</vt:lpstr>
      <vt:lpstr>11.sz.táj.tábla</vt:lpstr>
      <vt:lpstr>12. sz tájékoztató t </vt:lpstr>
      <vt:lpstr>13.sz.táj.tábla</vt:lpstr>
      <vt:lpstr>Munka1</vt:lpstr>
      <vt:lpstr>'1.1.sz.mell.'!Nyomtatási_terület</vt:lpstr>
      <vt:lpstr>'1.2.sz.mell. '!Nyomtatási_terület</vt:lpstr>
      <vt:lpstr>'1.3.sz.mell.'!Nyomtatási_terület</vt:lpstr>
      <vt:lpstr>'1.4.sz.mell.'!Nyomtatási_terület</vt:lpstr>
      <vt:lpstr>'1.tájékoztató'!Nyomtatási_terület</vt:lpstr>
      <vt:lpstr>'10.táj.tábla'!Nyomtatási_terület</vt:lpstr>
      <vt:lpstr>'11.sz.táj.tábla'!Nyomtatási_terület</vt:lpstr>
      <vt:lpstr>'13.sz.táj.tábla'!Nyomtatási_terület</vt:lpstr>
      <vt:lpstr>'2.1.sz.mell  '!Nyomtatási_terület</vt:lpstr>
      <vt:lpstr>'7.2.sz.mell.'!Nyomtatási_terület</vt:lpstr>
      <vt:lpstr>'7.sz.mell.'!Nyomtatási_terület</vt:lpstr>
      <vt:lpstr>'8.1sz.mell'!Nyomtatási_terület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2021-05-19T12:25:40Z</cp:lastPrinted>
  <dcterms:created xsi:type="dcterms:W3CDTF">1999-10-30T10:30:45Z</dcterms:created>
  <dcterms:modified xsi:type="dcterms:W3CDTF">2021-06-01T11:41:24Z</dcterms:modified>
</cp:coreProperties>
</file>