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17250" windowHeight="5925" tabRatio="829" activeTab="1"/>
  </bookViews>
  <sheets>
    <sheet name="1.1.sz.mell." sheetId="2" r:id="rId1"/>
    <sheet name="2.1.működési " sheetId="6" r:id="rId2"/>
    <sheet name="2.2.felhalmozási  " sheetId="7" r:id="rId3"/>
    <sheet name="5.fejlesztések" sheetId="11" r:id="rId4"/>
    <sheet name="6.beruházások" sheetId="12" r:id="rId5"/>
    <sheet name="7.felújítások" sheetId="13" r:id="rId6"/>
    <sheet name="9.1. Önk.össz." sheetId="15" r:id="rId7"/>
    <sheet name="9.3.Ovi össz." sheetId="23" r:id="rId8"/>
    <sheet name="előir.felh.terv" sheetId="38" r:id="rId9"/>
  </sheets>
  <definedNames>
    <definedName name="__xlfn_IFERROR">NA()</definedName>
    <definedName name="_xlnm.Print_Titles" localSheetId="7">'9.3.Ovi össz.'!$1:$6</definedName>
    <definedName name="_xlnm.Print_Area" localSheetId="0">'1.1.sz.mell.'!$A$1:$E$138</definedName>
    <definedName name="_xlnm.Print_Area" localSheetId="2">'2.2.felhalmozási  '!$A$1:$J$35</definedName>
    <definedName name="_xlnm.Print_Area" localSheetId="3">'5.fejlesztések'!$A$1:$E$29</definedName>
  </definedNames>
  <calcPr calcId="181029" fullCalcOnLoad="1"/>
</workbook>
</file>

<file path=xl/calcChain.xml><?xml version="1.0" encoding="utf-8"?>
<calcChain xmlns="http://schemas.openxmlformats.org/spreadsheetml/2006/main">
  <c r="D26" i="38"/>
  <c r="G16" i="6"/>
  <c r="G27"/>
  <c r="D22"/>
  <c r="C65" i="2"/>
  <c r="E26"/>
  <c r="E33"/>
  <c r="E7"/>
  <c r="E8"/>
  <c r="E5"/>
  <c r="E9"/>
  <c r="E10"/>
  <c r="E11"/>
  <c r="E6"/>
  <c r="E104"/>
  <c r="C88"/>
  <c r="C83"/>
  <c r="N26" i="38"/>
  <c r="N14"/>
  <c r="E65" i="2"/>
  <c r="E19" i="23"/>
  <c r="H11" i="6"/>
  <c r="F16"/>
  <c r="C5" i="2"/>
  <c r="D8" i="23"/>
  <c r="D34"/>
  <c r="D39"/>
  <c r="C8"/>
  <c r="C34"/>
  <c r="E10"/>
  <c r="E91" i="15"/>
  <c r="E92"/>
  <c r="E93"/>
  <c r="E95"/>
  <c r="E96"/>
  <c r="E97"/>
  <c r="E98"/>
  <c r="E99"/>
  <c r="E100"/>
  <c r="E101"/>
  <c r="E102"/>
  <c r="E103"/>
  <c r="E104"/>
  <c r="E105"/>
  <c r="E106"/>
  <c r="E107"/>
  <c r="E90"/>
  <c r="D83" i="2"/>
  <c r="D117"/>
  <c r="E84"/>
  <c r="E74" i="15"/>
  <c r="E73"/>
  <c r="E36"/>
  <c r="E37"/>
  <c r="E38"/>
  <c r="E39"/>
  <c r="E40"/>
  <c r="E41"/>
  <c r="E42"/>
  <c r="E43"/>
  <c r="E44"/>
  <c r="E45"/>
  <c r="E35"/>
  <c r="E30"/>
  <c r="E31"/>
  <c r="E32"/>
  <c r="E33"/>
  <c r="E29"/>
  <c r="E28"/>
  <c r="E27"/>
  <c r="H23" i="6"/>
  <c r="H25"/>
  <c r="D11" i="12"/>
  <c r="D12"/>
  <c r="D13"/>
  <c r="D10"/>
  <c r="E19" i="7"/>
  <c r="E18"/>
  <c r="E30"/>
  <c r="E31"/>
  <c r="D24" i="6"/>
  <c r="O5" i="38"/>
  <c r="O6"/>
  <c r="O7"/>
  <c r="O8"/>
  <c r="O9"/>
  <c r="O10"/>
  <c r="O11"/>
  <c r="O12"/>
  <c r="C14"/>
  <c r="D14"/>
  <c r="E14"/>
  <c r="F14"/>
  <c r="G14"/>
  <c r="H14"/>
  <c r="H27"/>
  <c r="I14"/>
  <c r="J14"/>
  <c r="K14"/>
  <c r="L14"/>
  <c r="L27"/>
  <c r="M14"/>
  <c r="O16"/>
  <c r="O17"/>
  <c r="O18"/>
  <c r="O19"/>
  <c r="O20"/>
  <c r="O21"/>
  <c r="O22"/>
  <c r="O23"/>
  <c r="O24"/>
  <c r="O25"/>
  <c r="C26"/>
  <c r="C27"/>
  <c r="E26"/>
  <c r="F26"/>
  <c r="F27"/>
  <c r="G26"/>
  <c r="G27"/>
  <c r="H26"/>
  <c r="I26"/>
  <c r="I27"/>
  <c r="J26"/>
  <c r="J27"/>
  <c r="K26"/>
  <c r="L26"/>
  <c r="M26"/>
  <c r="E13" i="23"/>
  <c r="E14"/>
  <c r="E18"/>
  <c r="C20"/>
  <c r="E20"/>
  <c r="C25"/>
  <c r="E25"/>
  <c r="C28"/>
  <c r="E28"/>
  <c r="C35"/>
  <c r="D35"/>
  <c r="E36"/>
  <c r="E38"/>
  <c r="C43"/>
  <c r="C53"/>
  <c r="D43"/>
  <c r="D53"/>
  <c r="E44"/>
  <c r="E45"/>
  <c r="E46"/>
  <c r="C49"/>
  <c r="D49"/>
  <c r="E50"/>
  <c r="E49"/>
  <c r="C8" i="15"/>
  <c r="D8"/>
  <c r="E9"/>
  <c r="E10"/>
  <c r="E11"/>
  <c r="E12"/>
  <c r="E13"/>
  <c r="C15"/>
  <c r="D15"/>
  <c r="E20"/>
  <c r="E15"/>
  <c r="C21"/>
  <c r="D21"/>
  <c r="E22"/>
  <c r="E26"/>
  <c r="E21"/>
  <c r="C28"/>
  <c r="C27"/>
  <c r="D28"/>
  <c r="D27"/>
  <c r="C34"/>
  <c r="D34"/>
  <c r="C46"/>
  <c r="E46"/>
  <c r="C52"/>
  <c r="E52"/>
  <c r="C56"/>
  <c r="D56"/>
  <c r="E56"/>
  <c r="E59"/>
  <c r="C61"/>
  <c r="E61"/>
  <c r="C65"/>
  <c r="E65"/>
  <c r="C70"/>
  <c r="C84"/>
  <c r="D70"/>
  <c r="D84"/>
  <c r="E71"/>
  <c r="E70"/>
  <c r="C73"/>
  <c r="C77"/>
  <c r="E77"/>
  <c r="C89"/>
  <c r="C121"/>
  <c r="E94"/>
  <c r="E89"/>
  <c r="D89"/>
  <c r="D121"/>
  <c r="D108"/>
  <c r="E109"/>
  <c r="E108"/>
  <c r="E110"/>
  <c r="D111"/>
  <c r="E120"/>
  <c r="C122"/>
  <c r="E122"/>
  <c r="C126"/>
  <c r="E126"/>
  <c r="C131"/>
  <c r="C142"/>
  <c r="D131"/>
  <c r="D142"/>
  <c r="E132"/>
  <c r="E133"/>
  <c r="E134"/>
  <c r="E131"/>
  <c r="E142"/>
  <c r="C136"/>
  <c r="E136"/>
  <c r="B24" i="13"/>
  <c r="C24"/>
  <c r="D24"/>
  <c r="D6" i="12"/>
  <c r="D7"/>
  <c r="D8"/>
  <c r="D9"/>
  <c r="D24"/>
  <c r="C29" i="11"/>
  <c r="D29"/>
  <c r="E29"/>
  <c r="E7" i="7"/>
  <c r="I7"/>
  <c r="I17"/>
  <c r="I8"/>
  <c r="E9"/>
  <c r="I9"/>
  <c r="C17"/>
  <c r="D17"/>
  <c r="E17"/>
  <c r="G17"/>
  <c r="G31"/>
  <c r="H17"/>
  <c r="H31"/>
  <c r="C18"/>
  <c r="C30"/>
  <c r="C31"/>
  <c r="I18"/>
  <c r="C24"/>
  <c r="G30"/>
  <c r="H30"/>
  <c r="I30"/>
  <c r="D31"/>
  <c r="D32"/>
  <c r="D6" i="6"/>
  <c r="H6"/>
  <c r="D7"/>
  <c r="H7"/>
  <c r="D8"/>
  <c r="H8"/>
  <c r="D9"/>
  <c r="H9"/>
  <c r="D10"/>
  <c r="B16"/>
  <c r="B17"/>
  <c r="B25"/>
  <c r="D18"/>
  <c r="D17"/>
  <c r="D25"/>
  <c r="F25"/>
  <c r="G25"/>
  <c r="D5" i="2"/>
  <c r="C12"/>
  <c r="D12"/>
  <c r="D59"/>
  <c r="E17"/>
  <c r="E12"/>
  <c r="C18"/>
  <c r="D18"/>
  <c r="E19"/>
  <c r="C24"/>
  <c r="C25"/>
  <c r="E27"/>
  <c r="E25"/>
  <c r="E24"/>
  <c r="E28"/>
  <c r="E29"/>
  <c r="E30"/>
  <c r="C31"/>
  <c r="D31"/>
  <c r="C34"/>
  <c r="E34"/>
  <c r="E36"/>
  <c r="E37"/>
  <c r="E42"/>
  <c r="E31"/>
  <c r="C43"/>
  <c r="E43"/>
  <c r="C49"/>
  <c r="D49"/>
  <c r="E49"/>
  <c r="E52"/>
  <c r="C53"/>
  <c r="D53"/>
  <c r="E53"/>
  <c r="E58"/>
  <c r="E60"/>
  <c r="E66"/>
  <c r="E68"/>
  <c r="E72"/>
  <c r="E76"/>
  <c r="C72"/>
  <c r="C76"/>
  <c r="D72"/>
  <c r="D76"/>
  <c r="E85"/>
  <c r="E86"/>
  <c r="E87"/>
  <c r="E89"/>
  <c r="E90"/>
  <c r="E91"/>
  <c r="E92"/>
  <c r="E93"/>
  <c r="E95"/>
  <c r="E96"/>
  <c r="E97"/>
  <c r="E98"/>
  <c r="E99"/>
  <c r="E100"/>
  <c r="E101"/>
  <c r="E88"/>
  <c r="C102"/>
  <c r="D102"/>
  <c r="E103"/>
  <c r="E102"/>
  <c r="E105"/>
  <c r="C107"/>
  <c r="D107"/>
  <c r="E107"/>
  <c r="E116"/>
  <c r="C118"/>
  <c r="E118"/>
  <c r="E122"/>
  <c r="E124"/>
  <c r="E128"/>
  <c r="E132"/>
  <c r="C128"/>
  <c r="C132"/>
  <c r="D128"/>
  <c r="D132"/>
  <c r="M27" i="38"/>
  <c r="H33" i="7"/>
  <c r="D33"/>
  <c r="H32"/>
  <c r="C26" i="6"/>
  <c r="E35" i="23"/>
  <c r="O13" i="38"/>
  <c r="C138" i="2"/>
  <c r="C59"/>
  <c r="C77"/>
  <c r="C117"/>
  <c r="C133"/>
  <c r="C137"/>
  <c r="E27" i="38"/>
  <c r="K27"/>
  <c r="N27"/>
  <c r="O26"/>
  <c r="D27"/>
  <c r="O14"/>
  <c r="C39" i="23"/>
  <c r="E43"/>
  <c r="E53"/>
  <c r="E8"/>
  <c r="E34"/>
  <c r="E39"/>
  <c r="H16" i="6"/>
  <c r="D60" i="15"/>
  <c r="D85"/>
  <c r="E84"/>
  <c r="E34"/>
  <c r="C60"/>
  <c r="C85"/>
  <c r="E8"/>
  <c r="D143"/>
  <c r="C143"/>
  <c r="E121"/>
  <c r="E143"/>
  <c r="C33" i="7"/>
  <c r="G33"/>
  <c r="I32"/>
  <c r="I31"/>
  <c r="E32"/>
  <c r="C32"/>
  <c r="G32"/>
  <c r="F26" i="6"/>
  <c r="F28"/>
  <c r="G26"/>
  <c r="G28"/>
  <c r="C27"/>
  <c r="H26"/>
  <c r="D28"/>
  <c r="D16"/>
  <c r="D27"/>
  <c r="B26"/>
  <c r="H27"/>
  <c r="D26"/>
  <c r="F27"/>
  <c r="B28"/>
  <c r="B27"/>
  <c r="E138" i="2"/>
  <c r="D138"/>
  <c r="D77"/>
  <c r="E59"/>
  <c r="E77"/>
  <c r="E83"/>
  <c r="E117"/>
  <c r="E133"/>
  <c r="D137"/>
  <c r="D133"/>
  <c r="O27" i="38"/>
  <c r="E60" i="15"/>
  <c r="E85"/>
  <c r="E33" i="7"/>
  <c r="I33"/>
  <c r="C28" i="6"/>
  <c r="H28"/>
  <c r="E137" i="2"/>
</calcChain>
</file>

<file path=xl/sharedStrings.xml><?xml version="1.0" encoding="utf-8"?>
<sst xmlns="http://schemas.openxmlformats.org/spreadsheetml/2006/main" count="899" uniqueCount="505">
  <si>
    <t>B E V É T E L E K</t>
  </si>
  <si>
    <t>1. sz. táblázat</t>
  </si>
  <si>
    <t>Sor-
szám</t>
  </si>
  <si>
    <t>Bevételi jogcím</t>
  </si>
  <si>
    <t>1.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</si>
  <si>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</si>
  <si>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</si>
  <si>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</si>
  <si>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</si>
  <si>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2.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</si>
  <si>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</si>
  <si>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</si>
  <si>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</si>
  <si>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</si>
  <si>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</si>
  <si>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3.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</si>
  <si>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</si>
  <si>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</si>
  <si>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</si>
  <si>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</si>
  <si>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</si>
  <si>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 xml:space="preserve">4. 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</si>
  <si>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</si>
  <si>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</si>
  <si>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</si>
  <si>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</si>
  <si>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</si>
  <si>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</si>
  <si>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</si>
  <si>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</si>
  <si>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</si>
  <si>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</si>
  <si>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</si>
  <si>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</si>
  <si>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</si>
  <si>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</si>
  <si>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</si>
  <si>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</si>
  <si>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6.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</si>
  <si>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</si>
  <si>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</si>
  <si>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</si>
  <si>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</si>
  <si>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</si>
  <si>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 xml:space="preserve">7. </t>
  </si>
  <si>
    <t>Működési célú garancia- és kezességvállalásból megtérülések ÁH-n kívülről</t>
  </si>
  <si>
    <t>Működési célú visszatérítendő támogatások, kölcsönök visszatér. ÁH-n kívülről</t>
  </si>
  <si>
    <t>Egyéb működési célú átvett pénzeszköz</t>
  </si>
  <si>
    <t>8.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</si>
  <si>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</si>
  <si>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</si>
  <si>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</si>
  <si>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9.</t>
  </si>
  <si>
    <t>KÖLTSÉGVETÉSI BEVÉTELEK ÖSSZESEN: (1+…+8)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</si>
  <si>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</si>
  <si>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</si>
  <si>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</si>
  <si>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</si>
  <si>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</si>
  <si>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</si>
  <si>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</si>
  <si>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</si>
  <si>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</si>
  <si>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Előző év költségvetési maradványának igénybevétele</t>
  </si>
  <si>
    <t>Előző év vállalkozási maradványának igénybevétele</t>
  </si>
  <si>
    <t xml:space="preserve">    13.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</si>
  <si>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</si>
  <si>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</si>
  <si>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</si>
  <si>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</si>
  <si>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</si>
  <si>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</si>
  <si>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</si>
  <si>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</si>
  <si>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</si>
  <si>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</si>
  <si>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</si>
  <si>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</si>
  <si>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</si>
  <si>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</si>
  <si>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</si>
  <si>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</si>
  <si>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</si>
  <si>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</si>
  <si>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</si>
  <si>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</si>
  <si>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</si>
  <si>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</si>
  <si>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</si>
  <si>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</si>
  <si>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</si>
  <si>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</si>
  <si>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</si>
  <si>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</si>
  <si>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</si>
  <si>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</si>
  <si>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</si>
  <si>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</si>
  <si>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Felújítások</t>
  </si>
  <si>
    <t>Egyéb felhalmozási kiadások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</si>
  <si>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</si>
  <si>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</si>
  <si>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</si>
  <si>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</si>
  <si>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 xml:space="preserve">   - Lakástámogatás</t>
  </si>
  <si>
    <t xml:space="preserve">   - Egyéb felhalmozási célú támogatások államháztartáson kívülre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</si>
  <si>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</si>
  <si>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</si>
  <si>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</si>
  <si>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</si>
  <si>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</si>
  <si>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</si>
  <si>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</si>
  <si>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</si>
  <si>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</si>
  <si>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</si>
  <si>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</si>
  <si>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</si>
  <si>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</si>
  <si>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</si>
  <si>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</si>
  <si>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</si>
  <si>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</si>
  <si>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</si>
  <si>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</si>
  <si>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</si>
  <si>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</si>
  <si>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</si>
  <si>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</si>
  <si>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</si>
  <si>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</si>
  <si>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</si>
  <si>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</si>
  <si>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</si>
  <si>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</si>
  <si>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Önkormányzati intézményfinanszírozás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</si>
  <si>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</si>
  <si>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</si>
  <si>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</si>
  <si>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</si>
  <si>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</si>
  <si>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</si>
  <si>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</si>
  <si>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</si>
  <si>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</si>
  <si>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bevételek</t>
  </si>
  <si>
    <t>Működési célú átvett pénzeszközök</t>
  </si>
  <si>
    <t>Tartalékok</t>
  </si>
  <si>
    <t>11.</t>
  </si>
  <si>
    <t>12.</t>
  </si>
  <si>
    <t>13.</t>
  </si>
  <si>
    <t>14.</t>
  </si>
  <si>
    <t>Értékpapír vásárlása, visszavásárlása</t>
  </si>
  <si>
    <t>15.</t>
  </si>
  <si>
    <t>Likviditási célú hitelek törlesztése</t>
  </si>
  <si>
    <t>16.</t>
  </si>
  <si>
    <t>Rövid lejáratú hitelek törlesztése</t>
  </si>
  <si>
    <t>17.</t>
  </si>
  <si>
    <t>Hosszú lejáratú hitelek törlesztése</t>
  </si>
  <si>
    <t>18.</t>
  </si>
  <si>
    <t>Kölcsön törlesztése</t>
  </si>
  <si>
    <t>19.</t>
  </si>
  <si>
    <t>Forgatási célú belföldi, külföldi értékpapírok vásárlása</t>
  </si>
  <si>
    <t>20.</t>
  </si>
  <si>
    <t>Betét elhelyezése</t>
  </si>
  <si>
    <t>21.</t>
  </si>
  <si>
    <t>22.</t>
  </si>
  <si>
    <t>23.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</si>
  <si>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</si>
  <si>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</si>
  <si>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</si>
  <si>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</si>
  <si>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</si>
  <si>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</si>
  <si>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</si>
  <si>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</si>
  <si>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Felhalmozási bevételek</t>
  </si>
  <si>
    <t>Felhalmozási célú átvett pénzeszközök átvétele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</si>
  <si>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</si>
  <si>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</si>
  <si>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</si>
  <si>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</si>
  <si>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</si>
  <si>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</si>
  <si>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</si>
  <si>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</si>
  <si>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</si>
  <si>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</si>
  <si>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</si>
  <si>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</si>
  <si>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</si>
  <si>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</si>
  <si>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</si>
  <si>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</si>
  <si>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</si>
  <si>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</si>
  <si>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</si>
  <si>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</si>
  <si>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</si>
  <si>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</si>
  <si>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</si>
  <si>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</si>
  <si>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</si>
  <si>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Sor-szám</t>
  </si>
  <si>
    <t>Fejlesztési cél leírása</t>
  </si>
  <si>
    <t>Beruházási (felhalmozási) kiadások előirányzata beruházásonként</t>
  </si>
  <si>
    <t>Beruházás  megnevezése</t>
  </si>
  <si>
    <t>ÖSSZESEN:</t>
  </si>
  <si>
    <t>Felújítási kiadások előirányzata felújításonként</t>
  </si>
  <si>
    <t>Felújítás  megnevezése</t>
  </si>
  <si>
    <t>Összesen:</t>
  </si>
  <si>
    <t>Önkormányzat</t>
  </si>
  <si>
    <t>01</t>
  </si>
  <si>
    <t>Feladat megnevezése</t>
  </si>
  <si>
    <t>Összes bevétel, kiadás</t>
  </si>
  <si>
    <t>Száma</t>
  </si>
  <si>
    <t>Előirányzat-csoport, kiemelt előirányzat megnevezése</t>
  </si>
  <si>
    <t xml:space="preserve"> 10.</t>
  </si>
  <si>
    <t>BEVÉTELEK ÖSSZESEN: (9+16)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</si>
  <si>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</si>
  <si>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</si>
  <si>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</si>
  <si>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</si>
  <si>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</si>
  <si>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</si>
  <si>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</si>
  <si>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</si>
  <si>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</si>
  <si>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</si>
  <si>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</si>
  <si>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</si>
  <si>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</si>
  <si>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Vállalkozási maradvány igénybevétele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</si>
  <si>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</si>
  <si>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</si>
  <si>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</si>
  <si>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</si>
  <si>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</si>
  <si>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>KIADÁSOK ÖSSZESEN: (1.+2.)</t>
  </si>
  <si>
    <t>03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</si>
  <si>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</si>
  <si>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</si>
  <si>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</si>
  <si>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</si>
  <si>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</si>
  <si>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</si>
  <si>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</si>
  <si>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</si>
  <si>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</si>
  <si>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</si>
  <si>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</si>
  <si>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</si>
  <si>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</si>
  <si>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</si>
  <si>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</si>
  <si>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</si>
  <si>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</si>
  <si>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</si>
  <si>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</si>
  <si>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</si>
  <si>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Rovat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</si>
  <si>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</si>
  <si>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</si>
  <si>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</si>
  <si>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</si>
  <si>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</si>
  <si>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</si>
  <si>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</si>
  <si>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</si>
  <si>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</si>
  <si>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</si>
  <si>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</si>
  <si>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</si>
  <si>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</si>
  <si>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</si>
  <si>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</si>
  <si>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</si>
  <si>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B34</t>
  </si>
  <si>
    <t>B354</t>
  </si>
  <si>
    <t>B351</t>
  </si>
  <si>
    <t>B355</t>
  </si>
  <si>
    <t>B36</t>
  </si>
  <si>
    <t>B3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</si>
  <si>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</si>
  <si>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</si>
  <si>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</si>
  <si>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</si>
  <si>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</si>
  <si>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</si>
  <si>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</si>
  <si>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</si>
  <si>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</si>
  <si>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B411</t>
  </si>
  <si>
    <t>B410</t>
  </si>
  <si>
    <t>Biztosító által fizetett kártérítés</t>
  </si>
  <si>
    <t>B51</t>
  </si>
  <si>
    <t>B52</t>
  </si>
  <si>
    <t>B53</t>
  </si>
  <si>
    <t>B54</t>
  </si>
  <si>
    <t>B55</t>
  </si>
  <si>
    <t>B61</t>
  </si>
  <si>
    <t>B64</t>
  </si>
  <si>
    <t>B65</t>
  </si>
  <si>
    <t>B71</t>
  </si>
  <si>
    <t>B74</t>
  </si>
  <si>
    <t>B75</t>
  </si>
  <si>
    <t>B8111</t>
  </si>
  <si>
    <t>B8112</t>
  </si>
  <si>
    <t>B8113</t>
  </si>
  <si>
    <t>B814</t>
  </si>
  <si>
    <t>B817</t>
  </si>
  <si>
    <t>Lekötött betétek megszüntetése</t>
  </si>
  <si>
    <t>Váltóbevételek</t>
  </si>
  <si>
    <t>B8131</t>
  </si>
  <si>
    <t>B8132</t>
  </si>
  <si>
    <t>K1</t>
  </si>
  <si>
    <t>K2</t>
  </si>
  <si>
    <t>K3</t>
  </si>
  <si>
    <t>K4</t>
  </si>
  <si>
    <t>K5</t>
  </si>
  <si>
    <t>K503</t>
  </si>
  <si>
    <t>K502</t>
  </si>
  <si>
    <t>K504</t>
  </si>
  <si>
    <t>K505</t>
  </si>
  <si>
    <t>K506</t>
  </si>
  <si>
    <t>K507</t>
  </si>
  <si>
    <t>K508</t>
  </si>
  <si>
    <t>K509</t>
  </si>
  <si>
    <t>K510</t>
  </si>
  <si>
    <t>K512</t>
  </si>
  <si>
    <t>K6</t>
  </si>
  <si>
    <t>K7</t>
  </si>
  <si>
    <t>K8</t>
  </si>
  <si>
    <t>K81</t>
  </si>
  <si>
    <t>K82</t>
  </si>
  <si>
    <t>K83</t>
  </si>
  <si>
    <t>K84</t>
  </si>
  <si>
    <t>K85</t>
  </si>
  <si>
    <t>K86</t>
  </si>
  <si>
    <t>K87</t>
  </si>
  <si>
    <t>K89</t>
  </si>
  <si>
    <t>K9111</t>
  </si>
  <si>
    <t>K9112</t>
  </si>
  <si>
    <t>K9113</t>
  </si>
  <si>
    <t>K914</t>
  </si>
  <si>
    <t>K917</t>
  </si>
  <si>
    <t>K916</t>
  </si>
  <si>
    <t>Adóssághoz nem kapcsolódó származékos ügyletek</t>
  </si>
  <si>
    <t>Váltókiadások</t>
  </si>
  <si>
    <t xml:space="preserve">Önkormányzat működési támogatásai </t>
  </si>
  <si>
    <t xml:space="preserve">Működési célú támogatások államháztartáson belülről </t>
  </si>
  <si>
    <t xml:space="preserve">Felhalmozási célú támogatások államháztartáson belülről </t>
  </si>
  <si>
    <t xml:space="preserve">Közhatalmi bevételek </t>
  </si>
  <si>
    <t>Helyi adók  (B34+B351)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</si>
  <si>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</si>
  <si>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</si>
  <si>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</si>
  <si>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Hitel-, kölcsönfelvétel államháztartáson kívülről  </t>
  </si>
  <si>
    <t xml:space="preserve">Belföldi értékpapírok bevételei </t>
  </si>
  <si>
    <t xml:space="preserve">Maradvány igénybevétele </t>
  </si>
  <si>
    <t xml:space="preserve">Külföldi finanszírozás bevételei </t>
  </si>
  <si>
    <t xml:space="preserve">   Működési költségvetés kiadásai </t>
  </si>
  <si>
    <t xml:space="preserve">   Felhalmozási költségvetés kiadásai </t>
  </si>
  <si>
    <t xml:space="preserve">Hitel-, kölcsöntörlesztés államháztartáson kívülre </t>
  </si>
  <si>
    <t xml:space="preserve">Külföldi finanszírozás kiadásai </t>
  </si>
  <si>
    <t>Települési önkormányzatok szociális,  gyermekjóléti és gyermekétkeztetési feladatainak támogatása</t>
  </si>
  <si>
    <t>Települési önkormányzatok kulturális feladatainak támogatása</t>
  </si>
  <si>
    <t>Működési célú költségvetési támogatások és kiegészítő támogatások</t>
  </si>
  <si>
    <t>Elszámolásból származó bevételek</t>
  </si>
  <si>
    <t>K511</t>
  </si>
  <si>
    <t xml:space="preserve">   - Tartalékok</t>
  </si>
  <si>
    <t>K513</t>
  </si>
  <si>
    <t xml:space="preserve">   - Működési célú támogatások az Európai Uniónak</t>
  </si>
  <si>
    <t xml:space="preserve">                  - Elvonások és befizetések</t>
  </si>
  <si>
    <t>ebből:     - Nemzetközi kötelezettségek</t>
  </si>
  <si>
    <t>K501</t>
  </si>
  <si>
    <t xml:space="preserve">   - Működési célú gűarancia- és kezességvállalásból kifizetés ÁH-n belülre</t>
  </si>
  <si>
    <t xml:space="preserve">   -Működési célú visszatérítendő támogatások, kölcsönök nyújtása ÁH-n belülre</t>
  </si>
  <si>
    <t xml:space="preserve">   - Működési célú visszatérítendő támogatások, kölcsönök törlesztése ÁH-n belülre</t>
  </si>
  <si>
    <t xml:space="preserve">   - Működési célú garancia és kezességvállalásból kifizetés ÁH-n kívülre</t>
  </si>
  <si>
    <t xml:space="preserve">   - Működési célú visszatérítendő támogatások, kölcsönök nyújtása ÁH-n kívülre</t>
  </si>
  <si>
    <t>Egyéb felhalmozási célú kiadások</t>
  </si>
  <si>
    <t>ebből:        - Garancia- és kezességvállalásból kifizetés ÁH-n belülre</t>
  </si>
  <si>
    <t xml:space="preserve">   - Felhalmozási célú támogatások az Európai Uniónak</t>
  </si>
  <si>
    <t>K88</t>
  </si>
  <si>
    <t>K911</t>
  </si>
  <si>
    <t>K912</t>
  </si>
  <si>
    <t>K913</t>
  </si>
  <si>
    <t>K915</t>
  </si>
  <si>
    <t>Központi, irányító szervi támogatás folyósítása</t>
  </si>
  <si>
    <t>K92</t>
  </si>
  <si>
    <t>K93</t>
  </si>
  <si>
    <t>K94</t>
  </si>
  <si>
    <t>B11</t>
  </si>
  <si>
    <t>Működési célú garancia- és kezességvállalásból megtérülések ÁHB</t>
  </si>
  <si>
    <t>Működési célú visszatérítendő támogatások, kölcsönök visszatérülése ÁHB</t>
  </si>
  <si>
    <t>Működési célú visszatérítendő támogatások, kölcsönök igénybevétele ÁHB</t>
  </si>
  <si>
    <t>Egyéb működési célú támogatások bevételei ÁHB</t>
  </si>
  <si>
    <t>Felhalmozási célú garancia- és kezességvállalásból megtérülések ÁHB</t>
  </si>
  <si>
    <t>Felhalmozási célú visszatérítendő támogatások, kölcsönök visszatérülése ÁHB</t>
  </si>
  <si>
    <t>Felhalmozási célú visszatérítendő támogatások, kölcsönök igénybevétele ÁHB</t>
  </si>
  <si>
    <t>Egyéb felhalmozási célú támogatások bevételei ÁHB</t>
  </si>
  <si>
    <t>- Vagyoni típusú adók (magánszemélyek kommunális adója)</t>
  </si>
  <si>
    <t>- Értékesítési és forgalmi adók (iparűzési adó)</t>
  </si>
  <si>
    <t>Kamatbevételek és más nyereségjellegű bevételek</t>
  </si>
  <si>
    <t>B72</t>
  </si>
  <si>
    <t>Felhalmozási célú visszatérítendő támogatások, kölcsönök visszatérülése az EU-tól</t>
  </si>
  <si>
    <t>B73</t>
  </si>
  <si>
    <t>B811</t>
  </si>
  <si>
    <t>B812</t>
  </si>
  <si>
    <t>B813</t>
  </si>
  <si>
    <t>B815</t>
  </si>
  <si>
    <t>B816</t>
  </si>
  <si>
    <t>Államháztartáson belüli megelőlegezések rölesztése</t>
  </si>
  <si>
    <t>B82</t>
  </si>
  <si>
    <t>B83</t>
  </si>
  <si>
    <t>B84</t>
  </si>
  <si>
    <t>FINANSZÍROZÁSI BEVÉTELEK ÖSSZESEN: (B8.)</t>
  </si>
  <si>
    <t>KÖLTSÉGVETÉSI ÉS FINANSZÍROZÁSI BEVÉTELEK ÖSSZESEN: (9+10)</t>
  </si>
  <si>
    <t>FINANSZÍROZÁSI KIADÁSOK ÖSSZESEN: (K9.)</t>
  </si>
  <si>
    <t>KIADÁSOK ÖSSZESEN: (3+4)</t>
  </si>
  <si>
    <t>Költségvetési bevételek összesen:</t>
  </si>
  <si>
    <t>Költségvetési kiadások összesen:</t>
  </si>
  <si>
    <t>B81</t>
  </si>
  <si>
    <t>Belföldi finanszírozás bevétele</t>
  </si>
  <si>
    <t xml:space="preserve"> ebből: - Hosszú lejáratú  hitelek, kölcsönök felvétele</t>
  </si>
  <si>
    <t xml:space="preserve">                - Rövid lejáratú  hitelek, kölcsönök felvétele</t>
  </si>
  <si>
    <t xml:space="preserve">              - Likviditási célú  hitelek, kölcsönök felvétele pénzügyi vállalkozástól</t>
  </si>
  <si>
    <t>K91</t>
  </si>
  <si>
    <t>Belföldi finanszírozás kiadásai</t>
  </si>
  <si>
    <t xml:space="preserve">  Belföldi értékpapírok kiadásai </t>
  </si>
  <si>
    <t xml:space="preserve">   ebből: - Hosszú lejáratú hitelek, kölcsönök törlesztése pénzügyi vállalkozásnak</t>
  </si>
  <si>
    <t xml:space="preserve">                - Likviditási célú hitelek, kölcsönök törlesztése pénzügyi vállalkozásnak</t>
  </si>
  <si>
    <t xml:space="preserve">                - Rövid lejáratú hitelek, kölcsönök törlesztése pénzügyi vállalkozásnak</t>
  </si>
  <si>
    <t xml:space="preserve">Hiány belső finanszírozásának bevételei: </t>
  </si>
  <si>
    <t xml:space="preserve">     ebből: - Költségvetési maradvány igénybevétele </t>
  </si>
  <si>
    <t xml:space="preserve">                - Vállalkozási maradvány igénybevétele </t>
  </si>
  <si>
    <t xml:space="preserve">                 - Betét visszavonásából származó bevétel </t>
  </si>
  <si>
    <t xml:space="preserve">                - Egyéb belső finanszírozási bevételek</t>
  </si>
  <si>
    <t>Hiány külső finanszírozásának bevételei:</t>
  </si>
  <si>
    <t xml:space="preserve">    ebből:  -  Likviditási célú hitelek, kölcsönök felvétele</t>
  </si>
  <si>
    <t>Működési célú finanszírozási bevételek összesen:</t>
  </si>
  <si>
    <t>BEVÉTEL ÖSSZESEN:</t>
  </si>
  <si>
    <t>Működési célú finanszírozási kiadások összesen:</t>
  </si>
  <si>
    <t>KIADÁSOK ÖSSZESEN:</t>
  </si>
  <si>
    <t xml:space="preserve">                 - Államháztartson belüli megelőlegezés</t>
  </si>
  <si>
    <t>Államháztartáson belüli megelőlegezés visszafizetése</t>
  </si>
  <si>
    <t>Felhalmozási célú visszatérítendő támog. Kölcsönök visszatér. kormányoktól és más nemzetközi szervezetektől</t>
  </si>
  <si>
    <t xml:space="preserve"> - Tartalékok</t>
  </si>
  <si>
    <t xml:space="preserve">Helyi adók  </t>
  </si>
  <si>
    <t>Központi, irányító szerv támogatás</t>
  </si>
  <si>
    <t>- ebből Európai Uniós pályázati támogatással megvalósuló beruházás</t>
  </si>
  <si>
    <t>- ebből Európai Uniós pályázati támogatással megvalósuló felújítás</t>
  </si>
  <si>
    <t>Kamatbevételek és más nyereség jellegű bevételek</t>
  </si>
  <si>
    <t>Biztósító által fizetett kártésítés</t>
  </si>
  <si>
    <t>B81321</t>
  </si>
  <si>
    <t>Önkormányzat működési támogatásai (B11.)</t>
  </si>
  <si>
    <t>Működési célú támogatások államháztartáson belülről (B12-B16.)</t>
  </si>
  <si>
    <t>Felhalmozási célú támogatások államháztartáson belülről (B2)</t>
  </si>
  <si>
    <t>Közhatalmi bevételek (B3.)</t>
  </si>
  <si>
    <t>Működési bevételek (B4)</t>
  </si>
  <si>
    <t>Felhalmozási bevételek (B5.)</t>
  </si>
  <si>
    <t>Működési célú átvett pénzeszközök (B6.)</t>
  </si>
  <si>
    <t>Felhalmozási célú átvett pénzeszközök (B7.)</t>
  </si>
  <si>
    <t>Hitel-, kölcsönfelvétel államháztartáson kívülről  (B811.)</t>
  </si>
  <si>
    <t>Belföldi értékpapírok bevételei (B812.)</t>
  </si>
  <si>
    <t>Maradvány igénybevétele (B813.)</t>
  </si>
  <si>
    <t>Belföldi finanszírozás bevételei (B814-B817)</t>
  </si>
  <si>
    <t>Külföldi finanszírozás bevételei (B82.)</t>
  </si>
  <si>
    <t>ebből: - Nemzetköz kötelezettségek</t>
  </si>
  <si>
    <t xml:space="preserve">          - Elvonások és befizetések</t>
  </si>
  <si>
    <t>K62/4</t>
  </si>
  <si>
    <t>K64/1</t>
  </si>
  <si>
    <t>K65</t>
  </si>
  <si>
    <t>K61/2</t>
  </si>
  <si>
    <t>K64</t>
  </si>
  <si>
    <t>K62/</t>
  </si>
  <si>
    <t>összesen:</t>
  </si>
  <si>
    <t xml:space="preserve"> forintban !</t>
  </si>
  <si>
    <t xml:space="preserve"> forintban</t>
  </si>
  <si>
    <t xml:space="preserve">  forintban !</t>
  </si>
  <si>
    <t>forintban !</t>
  </si>
  <si>
    <t>jelen módosítás</t>
  </si>
  <si>
    <t>forintban!</t>
  </si>
  <si>
    <t>Forintban !</t>
  </si>
  <si>
    <t>Államkötvény vásárlás</t>
  </si>
  <si>
    <t>Kokad Napközi Otthonos Óvoda</t>
  </si>
  <si>
    <t>2020. évi előirányzat</t>
  </si>
  <si>
    <t>2020. évi módosított előirányzat</t>
  </si>
  <si>
    <t>Kisértékű tárgyi eszköz (óvoda)</t>
  </si>
  <si>
    <t>Kisértékű tárgyi eszköz (önkormányzat)</t>
  </si>
  <si>
    <t>Vizi közmű</t>
  </si>
  <si>
    <t>2021. évi előirányzat</t>
  </si>
  <si>
    <t>2021. évi módosított előirányzat</t>
  </si>
  <si>
    <t>2021. módosított előirányzat</t>
  </si>
  <si>
    <t>Tárgyi eszköz (könyvtár)</t>
  </si>
  <si>
    <t>Kisértékű tárgyi eszköz (házi orvosi szolgálat)</t>
  </si>
  <si>
    <t>2021. előirányzat</t>
  </si>
  <si>
    <t>2021. Előirányzat</t>
  </si>
  <si>
    <t>2021. módosított Előirányzat</t>
  </si>
  <si>
    <t>Előirányzat-felhasználási terv
2021. évre</t>
  </si>
  <si>
    <t xml:space="preserve">2.1. melléklet a 6/2021. (V.31) önkormányzati rendelethez     </t>
  </si>
  <si>
    <t xml:space="preserve">2.2. melléklet a 6/2021. (V.31) önkormányzati rendelethez     </t>
  </si>
  <si>
    <t>9.1. melléklet a 6/2021. (V.31) önkormányzati rendelethez</t>
  </si>
  <si>
    <t>9.3. melléklet a 6/2021. (V.31) önkormányzati rendelethez</t>
  </si>
</sst>
</file>

<file path=xl/styles.xml><?xml version="1.0" encoding="utf-8"?>
<styleSheet xmlns="http://schemas.openxmlformats.org/spreadsheetml/2006/main">
  <numFmts count="4">
    <numFmt numFmtId="166" formatCode="#,###"/>
    <numFmt numFmtId="167" formatCode="\ #,##0.00&quot;     &quot;;\-#,##0.00&quot;     &quot;;&quot; -&quot;#&quot;     &quot;;@\ "/>
    <numFmt numFmtId="168" formatCode="\ #,##0&quot;     &quot;;\-#,##0&quot;     &quot;;&quot; -&quot;#&quot;     &quot;;@\ "/>
    <numFmt numFmtId="169" formatCode="mmm\ d/"/>
  </numFmts>
  <fonts count="56"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name val="Times New Roman CE"/>
      <charset val="238"/>
    </font>
    <font>
      <b/>
      <i/>
      <sz val="8"/>
      <name val="Times New Roman CE"/>
      <charset val="238"/>
    </font>
    <font>
      <sz val="10"/>
      <name val="Times New Roman"/>
      <family val="1"/>
      <charset val="238"/>
    </font>
    <font>
      <b/>
      <sz val="10"/>
      <color indexed="10"/>
      <name val="Times New Roman CE"/>
      <family val="1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19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49"/>
      </top>
      <bottom style="double">
        <color indexed="49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5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167" fontId="41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41" fillId="4" borderId="7" applyNumberForma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41" fillId="0" borderId="0"/>
    <xf numFmtId="0" fontId="53" fillId="0" borderId="0"/>
    <xf numFmtId="0" fontId="49" fillId="0" borderId="0"/>
    <xf numFmtId="0" fontId="16" fillId="0" borderId="0"/>
    <xf numFmtId="0" fontId="16" fillId="0" borderId="0"/>
    <xf numFmtId="0" fontId="20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539">
    <xf numFmtId="0" fontId="0" fillId="0" borderId="0" xfId="0"/>
    <xf numFmtId="0" fontId="24" fillId="0" borderId="10" xfId="0" applyFont="1" applyFill="1" applyBorder="1" applyAlignment="1" applyProtection="1">
      <alignment horizontal="right" vertical="center"/>
    </xf>
    <xf numFmtId="0" fontId="27" fillId="0" borderId="11" xfId="49" applyFont="1" applyFill="1" applyBorder="1" applyAlignment="1" applyProtection="1">
      <alignment horizontal="center" vertical="center" wrapText="1"/>
    </xf>
    <xf numFmtId="0" fontId="27" fillId="0" borderId="12" xfId="49" applyFont="1" applyFill="1" applyBorder="1" applyAlignment="1" applyProtection="1">
      <alignment horizontal="left" vertical="center" wrapText="1" indent="1"/>
    </xf>
    <xf numFmtId="166" fontId="26" fillId="0" borderId="13" xfId="49" applyNumberFormat="1" applyFont="1" applyFill="1" applyBorder="1" applyAlignment="1" applyProtection="1">
      <alignment horizontal="right" vertical="center" wrapText="1" indent="1"/>
    </xf>
    <xf numFmtId="0" fontId="29" fillId="0" borderId="14" xfId="0" applyFont="1" applyBorder="1" applyAlignment="1" applyProtection="1">
      <alignment horizontal="left" wrapText="1" indent="1"/>
    </xf>
    <xf numFmtId="0" fontId="29" fillId="0" borderId="15" xfId="0" applyFont="1" applyBorder="1" applyAlignment="1" applyProtection="1">
      <alignment horizontal="left" wrapText="1" indent="1"/>
    </xf>
    <xf numFmtId="0" fontId="29" fillId="0" borderId="16" xfId="0" applyFont="1" applyBorder="1" applyAlignment="1" applyProtection="1">
      <alignment horizontal="left" wrapText="1" indent="1"/>
    </xf>
    <xf numFmtId="0" fontId="30" fillId="0" borderId="12" xfId="0" applyFont="1" applyBorder="1" applyAlignment="1" applyProtection="1">
      <alignment horizontal="left" vertical="center" wrapText="1" indent="1"/>
    </xf>
    <xf numFmtId="0" fontId="29" fillId="0" borderId="16" xfId="0" applyFont="1" applyBorder="1" applyAlignment="1" applyProtection="1">
      <alignment wrapText="1"/>
    </xf>
    <xf numFmtId="0" fontId="30" fillId="0" borderId="12" xfId="0" applyFont="1" applyBorder="1" applyAlignment="1" applyProtection="1">
      <alignment wrapText="1"/>
    </xf>
    <xf numFmtId="0" fontId="30" fillId="0" borderId="17" xfId="0" applyFont="1" applyBorder="1" applyAlignment="1" applyProtection="1">
      <alignment wrapText="1"/>
    </xf>
    <xf numFmtId="166" fontId="26" fillId="0" borderId="0" xfId="49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Fill="1" applyBorder="1" applyAlignment="1" applyProtection="1">
      <alignment horizontal="right"/>
    </xf>
    <xf numFmtId="0" fontId="27" fillId="0" borderId="18" xfId="49" applyFont="1" applyFill="1" applyBorder="1" applyAlignment="1" applyProtection="1">
      <alignment horizontal="center" vertical="center" wrapText="1"/>
    </xf>
    <xf numFmtId="0" fontId="27" fillId="0" borderId="19" xfId="49" applyFont="1" applyFill="1" applyBorder="1" applyAlignment="1" applyProtection="1">
      <alignment vertical="center" wrapText="1"/>
    </xf>
    <xf numFmtId="0" fontId="28" fillId="0" borderId="20" xfId="49" applyFont="1" applyFill="1" applyBorder="1" applyAlignment="1" applyProtection="1">
      <alignment horizontal="left" vertical="center" wrapText="1" indent="1"/>
    </xf>
    <xf numFmtId="0" fontId="28" fillId="0" borderId="15" xfId="49" applyFont="1" applyFill="1" applyBorder="1" applyAlignment="1" applyProtection="1">
      <alignment horizontal="left" vertical="center" wrapText="1" indent="1"/>
    </xf>
    <xf numFmtId="0" fontId="28" fillId="0" borderId="21" xfId="49" applyFont="1" applyFill="1" applyBorder="1" applyAlignment="1" applyProtection="1">
      <alignment horizontal="left" vertical="center" wrapText="1" indent="1"/>
    </xf>
    <xf numFmtId="0" fontId="28" fillId="0" borderId="15" xfId="49" applyFont="1" applyFill="1" applyBorder="1" applyAlignment="1" applyProtection="1">
      <alignment horizontal="left" vertical="center" wrapText="1" indent="6"/>
    </xf>
    <xf numFmtId="0" fontId="27" fillId="0" borderId="12" xfId="49" applyFont="1" applyFill="1" applyBorder="1" applyAlignment="1" applyProtection="1">
      <alignment vertical="center" wrapText="1"/>
    </xf>
    <xf numFmtId="0" fontId="28" fillId="0" borderId="16" xfId="49" applyFont="1" applyFill="1" applyBorder="1" applyAlignment="1" applyProtection="1">
      <alignment horizontal="left" vertical="center" wrapText="1" indent="1"/>
    </xf>
    <xf numFmtId="0" fontId="29" fillId="0" borderId="16" xfId="0" applyFont="1" applyBorder="1" applyAlignment="1" applyProtection="1">
      <alignment horizontal="left" vertical="center" wrapText="1" indent="1"/>
    </xf>
    <xf numFmtId="0" fontId="29" fillId="0" borderId="15" xfId="0" applyFont="1" applyBorder="1" applyAlignment="1" applyProtection="1">
      <alignment horizontal="left" vertical="center" wrapText="1" indent="1"/>
    </xf>
    <xf numFmtId="0" fontId="28" fillId="0" borderId="14" xfId="49" applyFont="1" applyFill="1" applyBorder="1" applyAlignment="1" applyProtection="1">
      <alignment horizontal="left" vertical="center" wrapText="1" indent="6"/>
    </xf>
    <xf numFmtId="0" fontId="28" fillId="0" borderId="14" xfId="49" applyFont="1" applyFill="1" applyBorder="1" applyAlignment="1" applyProtection="1">
      <alignment horizontal="left" vertical="center" wrapText="1" indent="1"/>
    </xf>
    <xf numFmtId="0" fontId="28" fillId="0" borderId="22" xfId="49" applyFont="1" applyFill="1" applyBorder="1" applyAlignment="1" applyProtection="1">
      <alignment horizontal="left" vertical="center" wrapText="1" indent="1"/>
    </xf>
    <xf numFmtId="0" fontId="32" fillId="0" borderId="17" xfId="0" applyFont="1" applyBorder="1" applyAlignment="1" applyProtection="1">
      <alignment horizontal="left" vertical="center" wrapText="1" indent="1"/>
    </xf>
    <xf numFmtId="166" fontId="27" fillId="0" borderId="13" xfId="49" applyNumberFormat="1" applyFont="1" applyFill="1" applyBorder="1" applyAlignment="1" applyProtection="1">
      <alignment horizontal="right" vertical="center" wrapText="1" indent="1"/>
    </xf>
    <xf numFmtId="166" fontId="28" fillId="0" borderId="23" xfId="49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24" xfId="49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25" xfId="49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23" xfId="49" applyNumberFormat="1" applyFont="1" applyFill="1" applyBorder="1" applyAlignment="1" applyProtection="1">
      <alignment horizontal="right" vertical="center" wrapText="1" indent="1"/>
    </xf>
    <xf numFmtId="166" fontId="27" fillId="0" borderId="13" xfId="49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26" xfId="49" applyNumberFormat="1" applyFont="1" applyFill="1" applyBorder="1" applyAlignment="1" applyProtection="1">
      <alignment horizontal="right" vertical="center" wrapText="1" indent="1"/>
    </xf>
    <xf numFmtId="166" fontId="28" fillId="0" borderId="27" xfId="49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28" xfId="49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29" xfId="49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30" xfId="49" applyNumberFormat="1" applyFont="1" applyFill="1" applyBorder="1" applyAlignment="1" applyProtection="1">
      <alignment horizontal="right" vertical="center" wrapText="1" indent="1"/>
      <protection locked="0"/>
    </xf>
    <xf numFmtId="166" fontId="30" fillId="0" borderId="13" xfId="0" applyNumberFormat="1" applyFont="1" applyBorder="1" applyAlignment="1" applyProtection="1">
      <alignment horizontal="right" vertical="center" wrapText="1" indent="1"/>
    </xf>
    <xf numFmtId="166" fontId="32" fillId="0" borderId="13" xfId="0" applyNumberFormat="1" applyFont="1" applyBorder="1" applyAlignment="1" applyProtection="1">
      <alignment horizontal="right" vertical="center" wrapText="1" indent="1"/>
    </xf>
    <xf numFmtId="166" fontId="0" fillId="0" borderId="0" xfId="0" applyNumberFormat="1" applyFill="1" applyAlignment="1" applyProtection="1">
      <alignment vertical="center" wrapText="1"/>
    </xf>
    <xf numFmtId="166" fontId="0" fillId="0" borderId="0" xfId="0" applyNumberFormat="1" applyFill="1" applyAlignment="1" applyProtection="1">
      <alignment horizontal="center" vertical="center" wrapText="1"/>
    </xf>
    <xf numFmtId="166" fontId="24" fillId="0" borderId="0" xfId="0" applyNumberFormat="1" applyFont="1" applyFill="1" applyAlignment="1" applyProtection="1">
      <alignment horizontal="right" vertical="center"/>
    </xf>
    <xf numFmtId="166" fontId="25" fillId="0" borderId="18" xfId="0" applyNumberFormat="1" applyFont="1" applyFill="1" applyBorder="1" applyAlignment="1" applyProtection="1">
      <alignment horizontal="center" vertical="center" wrapText="1"/>
    </xf>
    <xf numFmtId="166" fontId="25" fillId="0" borderId="12" xfId="0" applyNumberFormat="1" applyFont="1" applyFill="1" applyBorder="1" applyAlignment="1" applyProtection="1">
      <alignment horizontal="center" vertical="center" wrapText="1"/>
    </xf>
    <xf numFmtId="166" fontId="25" fillId="0" borderId="13" xfId="0" applyNumberFormat="1" applyFont="1" applyFill="1" applyBorder="1" applyAlignment="1" applyProtection="1">
      <alignment horizontal="center" vertical="center" wrapText="1"/>
    </xf>
    <xf numFmtId="166" fontId="26" fillId="0" borderId="0" xfId="0" applyNumberFormat="1" applyFont="1" applyFill="1" applyAlignment="1" applyProtection="1">
      <alignment horizontal="center" vertical="center" wrapText="1"/>
    </xf>
    <xf numFmtId="166" fontId="27" fillId="0" borderId="31" xfId="0" applyNumberFormat="1" applyFont="1" applyFill="1" applyBorder="1" applyAlignment="1" applyProtection="1">
      <alignment horizontal="center" vertical="center" wrapText="1"/>
    </xf>
    <xf numFmtId="166" fontId="27" fillId="0" borderId="18" xfId="0" applyNumberFormat="1" applyFont="1" applyFill="1" applyBorder="1" applyAlignment="1" applyProtection="1">
      <alignment horizontal="center" vertical="center" wrapText="1"/>
    </xf>
    <xf numFmtId="166" fontId="27" fillId="0" borderId="12" xfId="0" applyNumberFormat="1" applyFont="1" applyFill="1" applyBorder="1" applyAlignment="1" applyProtection="1">
      <alignment horizontal="center" vertical="center" wrapText="1"/>
    </xf>
    <xf numFmtId="166" fontId="27" fillId="0" borderId="0" xfId="0" applyNumberFormat="1" applyFont="1" applyFill="1" applyAlignment="1" applyProtection="1">
      <alignment horizontal="center" vertical="center" wrapText="1"/>
    </xf>
    <xf numFmtId="166" fontId="0" fillId="0" borderId="32" xfId="0" applyNumberFormat="1" applyFont="1" applyFill="1" applyBorder="1" applyAlignment="1" applyProtection="1">
      <alignment horizontal="left" vertical="center" wrapText="1" indent="1"/>
    </xf>
    <xf numFmtId="166" fontId="28" fillId="0" borderId="33" xfId="0" applyNumberFormat="1" applyFont="1" applyFill="1" applyBorder="1" applyAlignment="1" applyProtection="1">
      <alignment horizontal="left" vertical="center" wrapText="1" indent="1"/>
    </xf>
    <xf numFmtId="166" fontId="2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34" xfId="0" applyNumberFormat="1" applyFont="1" applyFill="1" applyBorder="1" applyAlignment="1" applyProtection="1">
      <alignment horizontal="left" vertical="center" wrapText="1" indent="1"/>
    </xf>
    <xf numFmtId="166" fontId="28" fillId="0" borderId="35" xfId="0" applyNumberFormat="1" applyFont="1" applyFill="1" applyBorder="1" applyAlignment="1" applyProtection="1">
      <alignment horizontal="left" vertical="center" wrapText="1" indent="1"/>
    </xf>
    <xf numFmtId="166" fontId="2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36" xfId="0" applyNumberFormat="1" applyFont="1" applyFill="1" applyBorder="1" applyAlignment="1" applyProtection="1">
      <alignment horizontal="left" vertical="center" wrapText="1" indent="1"/>
    </xf>
    <xf numFmtId="166" fontId="2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35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6" fillId="0" borderId="31" xfId="0" applyNumberFormat="1" applyFont="1" applyFill="1" applyBorder="1" applyAlignment="1" applyProtection="1">
      <alignment horizontal="left" vertical="center" wrapText="1" indent="1"/>
    </xf>
    <xf numFmtId="166" fontId="27" fillId="0" borderId="18" xfId="0" applyNumberFormat="1" applyFont="1" applyFill="1" applyBorder="1" applyAlignment="1" applyProtection="1">
      <alignment horizontal="left" vertical="center" wrapText="1" indent="1"/>
    </xf>
    <xf numFmtId="166" fontId="27" fillId="0" borderId="12" xfId="0" applyNumberFormat="1" applyFont="1" applyFill="1" applyBorder="1" applyAlignment="1" applyProtection="1">
      <alignment horizontal="right" vertical="center" wrapText="1" indent="1"/>
    </xf>
    <xf numFmtId="166" fontId="27" fillId="0" borderId="13" xfId="0" applyNumberFormat="1" applyFont="1" applyFill="1" applyBorder="1" applyAlignment="1" applyProtection="1">
      <alignment horizontal="right" vertical="center" wrapText="1" indent="1"/>
    </xf>
    <xf numFmtId="166" fontId="0" fillId="0" borderId="38" xfId="0" applyNumberFormat="1" applyFont="1" applyFill="1" applyBorder="1" applyAlignment="1" applyProtection="1">
      <alignment horizontal="left" vertical="center" wrapText="1" indent="1"/>
    </xf>
    <xf numFmtId="166" fontId="28" fillId="0" borderId="39" xfId="0" applyNumberFormat="1" applyFont="1" applyFill="1" applyBorder="1" applyAlignment="1" applyProtection="1">
      <alignment horizontal="left" vertical="center" wrapText="1" indent="1"/>
    </xf>
    <xf numFmtId="166" fontId="2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34" fillId="0" borderId="15" xfId="0" applyNumberFormat="1" applyFont="1" applyFill="1" applyBorder="1" applyAlignment="1" applyProtection="1">
      <alignment horizontal="right" vertical="center" wrapText="1" indent="1"/>
    </xf>
    <xf numFmtId="166" fontId="26" fillId="0" borderId="18" xfId="0" applyNumberFormat="1" applyFont="1" applyFill="1" applyBorder="1" applyAlignment="1" applyProtection="1">
      <alignment horizontal="left" vertical="center" wrapText="1" indent="1"/>
    </xf>
    <xf numFmtId="166" fontId="26" fillId="0" borderId="41" xfId="0" applyNumberFormat="1" applyFont="1" applyFill="1" applyBorder="1" applyAlignment="1" applyProtection="1">
      <alignment horizontal="right" vertical="center" wrapText="1" indent="1"/>
    </xf>
    <xf numFmtId="166" fontId="28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34" fillId="0" borderId="39" xfId="0" applyNumberFormat="1" applyFont="1" applyFill="1" applyBorder="1" applyAlignment="1" applyProtection="1">
      <alignment horizontal="left" vertical="center" wrapText="1" indent="1"/>
    </xf>
    <xf numFmtId="166" fontId="34" fillId="0" borderId="14" xfId="0" applyNumberFormat="1" applyFont="1" applyFill="1" applyBorder="1" applyAlignment="1" applyProtection="1">
      <alignment horizontal="right" vertical="center" wrapText="1" indent="1"/>
    </xf>
    <xf numFmtId="166" fontId="28" fillId="0" borderId="35" xfId="0" applyNumberFormat="1" applyFont="1" applyFill="1" applyBorder="1" applyAlignment="1" applyProtection="1">
      <alignment horizontal="left" vertical="center" wrapText="1" indent="2"/>
    </xf>
    <xf numFmtId="166" fontId="28" fillId="0" borderId="15" xfId="0" applyNumberFormat="1" applyFont="1" applyFill="1" applyBorder="1" applyAlignment="1" applyProtection="1">
      <alignment horizontal="left" vertical="center" wrapText="1" indent="2"/>
    </xf>
    <xf numFmtId="166" fontId="34" fillId="0" borderId="15" xfId="0" applyNumberFormat="1" applyFont="1" applyFill="1" applyBorder="1" applyAlignment="1" applyProtection="1">
      <alignment horizontal="left" vertical="center" wrapText="1" indent="1"/>
    </xf>
    <xf numFmtId="166" fontId="28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33" xfId="0" applyNumberFormat="1" applyFont="1" applyFill="1" applyBorder="1" applyAlignment="1" applyProtection="1">
      <alignment horizontal="left" vertical="center" wrapText="1" indent="2"/>
    </xf>
    <xf numFmtId="166" fontId="28" fillId="0" borderId="43" xfId="0" applyNumberFormat="1" applyFont="1" applyFill="1" applyBorder="1" applyAlignment="1" applyProtection="1">
      <alignment horizontal="left" vertical="center" wrapText="1" indent="2"/>
    </xf>
    <xf numFmtId="0" fontId="36" fillId="0" borderId="0" xfId="49" applyFont="1" applyFill="1"/>
    <xf numFmtId="166" fontId="37" fillId="0" borderId="0" xfId="49" applyNumberFormat="1" applyFont="1" applyFill="1" applyBorder="1" applyAlignment="1" applyProtection="1">
      <alignment horizontal="center" vertical="center"/>
    </xf>
    <xf numFmtId="0" fontId="16" fillId="0" borderId="0" xfId="49"/>
    <xf numFmtId="0" fontId="36" fillId="0" borderId="0" xfId="49" applyFont="1" applyFill="1" applyAlignment="1">
      <alignment wrapText="1"/>
    </xf>
    <xf numFmtId="166" fontId="0" fillId="0" borderId="0" xfId="0" applyNumberFormat="1" applyFill="1" applyAlignment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24" fillId="0" borderId="0" xfId="0" applyNumberFormat="1" applyFont="1" applyFill="1" applyAlignment="1" applyProtection="1">
      <alignment horizontal="right" wrapText="1"/>
    </xf>
    <xf numFmtId="166" fontId="26" fillId="0" borderId="0" xfId="0" applyNumberFormat="1" applyFont="1" applyFill="1" applyAlignment="1">
      <alignment horizontal="center" vertical="center" wrapText="1"/>
    </xf>
    <xf numFmtId="166" fontId="27" fillId="0" borderId="44" xfId="0" applyNumberFormat="1" applyFont="1" applyFill="1" applyBorder="1" applyAlignment="1" applyProtection="1">
      <alignment horizontal="center" vertical="center" wrapText="1"/>
    </xf>
    <xf numFmtId="166" fontId="27" fillId="0" borderId="17" xfId="0" applyNumberFormat="1" applyFont="1" applyFill="1" applyBorder="1" applyAlignment="1" applyProtection="1">
      <alignment horizontal="center" vertical="center" wrapText="1"/>
    </xf>
    <xf numFmtId="166" fontId="27" fillId="0" borderId="45" xfId="0" applyNumberFormat="1" applyFont="1" applyFill="1" applyBorder="1" applyAlignment="1" applyProtection="1">
      <alignment horizontal="center" vertical="center" wrapText="1"/>
    </xf>
    <xf numFmtId="166" fontId="25" fillId="0" borderId="18" xfId="0" applyNumberFormat="1" applyFont="1" applyFill="1" applyBorder="1" applyAlignment="1" applyProtection="1">
      <alignment horizontal="left" vertical="center" wrapText="1"/>
    </xf>
    <xf numFmtId="166" fontId="26" fillId="0" borderId="0" xfId="0" applyNumberFormat="1" applyFont="1" applyFill="1" applyAlignment="1">
      <alignment vertical="center" wrapText="1"/>
    </xf>
    <xf numFmtId="166" fontId="21" fillId="0" borderId="35" xfId="0" applyNumberFormat="1" applyFont="1" applyFill="1" applyBorder="1" applyAlignment="1" applyProtection="1">
      <alignment horizontal="left" vertical="center" wrapText="1" indent="1"/>
      <protection locked="0"/>
    </xf>
    <xf numFmtId="166" fontId="21" fillId="0" borderId="15" xfId="0" applyNumberFormat="1" applyFont="1" applyFill="1" applyBorder="1" applyAlignment="1" applyProtection="1">
      <alignment vertical="center" wrapText="1"/>
      <protection locked="0"/>
    </xf>
    <xf numFmtId="49" fontId="21" fillId="0" borderId="15" xfId="0" applyNumberFormat="1" applyFont="1" applyFill="1" applyBorder="1" applyAlignment="1" applyProtection="1">
      <alignment horizontal="center" vertical="center" wrapText="1"/>
      <protection locked="0"/>
    </xf>
    <xf numFmtId="166" fontId="21" fillId="0" borderId="24" xfId="0" applyNumberFormat="1" applyFont="1" applyFill="1" applyBorder="1" applyAlignment="1" applyProtection="1">
      <alignment vertical="center" wrapText="1"/>
    </xf>
    <xf numFmtId="166" fontId="21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166" fontId="21" fillId="0" borderId="16" xfId="0" applyNumberFormat="1" applyFont="1" applyFill="1" applyBorder="1" applyAlignment="1" applyProtection="1">
      <alignment vertical="center" wrapText="1"/>
      <protection locked="0"/>
    </xf>
    <xf numFmtId="49" fontId="21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1" fillId="0" borderId="25" xfId="0" applyNumberFormat="1" applyFont="1" applyFill="1" applyBorder="1" applyAlignment="1" applyProtection="1">
      <alignment vertical="center" wrapText="1"/>
    </xf>
    <xf numFmtId="166" fontId="25" fillId="0" borderId="12" xfId="0" applyNumberFormat="1" applyFont="1" applyFill="1" applyBorder="1" applyAlignment="1" applyProtection="1">
      <alignment vertical="center" wrapText="1"/>
    </xf>
    <xf numFmtId="166" fontId="25" fillId="0" borderId="13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166" fontId="16" fillId="0" borderId="0" xfId="0" applyNumberFormat="1" applyFont="1" applyFill="1" applyAlignment="1" applyProtection="1">
      <alignment horizontal="left" vertical="center" wrapText="1"/>
    </xf>
    <xf numFmtId="166" fontId="21" fillId="0" borderId="0" xfId="0" applyNumberFormat="1" applyFont="1" applyFill="1" applyAlignment="1" applyProtection="1">
      <alignment vertical="center" wrapText="1"/>
    </xf>
    <xf numFmtId="0" fontId="38" fillId="0" borderId="0" xfId="0" applyFont="1" applyAlignment="1" applyProtection="1">
      <alignment horizontal="right" vertical="top"/>
      <protection locked="0"/>
    </xf>
    <xf numFmtId="166" fontId="16" fillId="0" borderId="0" xfId="0" applyNumberFormat="1" applyFont="1" applyFill="1" applyAlignment="1">
      <alignment vertical="center" wrapText="1"/>
    </xf>
    <xf numFmtId="0" fontId="25" fillId="0" borderId="46" xfId="0" applyFont="1" applyFill="1" applyBorder="1" applyAlignment="1" applyProtection="1">
      <alignment horizontal="center" vertical="center" wrapText="1"/>
    </xf>
    <xf numFmtId="0" fontId="25" fillId="0" borderId="27" xfId="0" applyFont="1" applyFill="1" applyBorder="1" applyAlignment="1" applyProtection="1">
      <alignment horizontal="right" vertical="center" indent="1"/>
    </xf>
    <xf numFmtId="0" fontId="22" fillId="0" borderId="0" xfId="0" applyFont="1" applyFill="1" applyAlignment="1">
      <alignment vertical="center"/>
    </xf>
    <xf numFmtId="0" fontId="25" fillId="0" borderId="47" xfId="0" applyFont="1" applyFill="1" applyBorder="1" applyAlignment="1" applyProtection="1">
      <alignment vertical="center"/>
    </xf>
    <xf numFmtId="0" fontId="25" fillId="0" borderId="48" xfId="0" applyFont="1" applyFill="1" applyBorder="1" applyAlignment="1" applyProtection="1">
      <alignment horizontal="center" vertical="center"/>
    </xf>
    <xf numFmtId="0" fontId="25" fillId="0" borderId="49" xfId="0" applyFont="1" applyFill="1" applyBorder="1" applyAlignment="1" applyProtection="1">
      <alignment horizontal="right" vertical="center" indent="1"/>
    </xf>
    <xf numFmtId="0" fontId="25" fillId="0" borderId="0" xfId="0" applyFont="1" applyFill="1" applyAlignment="1" applyProtection="1">
      <alignment vertical="center"/>
    </xf>
    <xf numFmtId="0" fontId="24" fillId="0" borderId="0" xfId="0" applyFont="1" applyFill="1" applyAlignment="1" applyProtection="1">
      <alignment horizontal="right"/>
    </xf>
    <xf numFmtId="0" fontId="26" fillId="0" borderId="0" xfId="0" applyFont="1" applyFill="1" applyAlignment="1">
      <alignment vertical="center"/>
    </xf>
    <xf numFmtId="0" fontId="25" fillId="0" borderId="50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25" fillId="0" borderId="26" xfId="0" applyFont="1" applyFill="1" applyBorder="1" applyAlignment="1" applyProtection="1">
      <alignment horizontal="right" vertical="center" wrapText="1" indent="1"/>
    </xf>
    <xf numFmtId="0" fontId="27" fillId="0" borderId="18" xfId="0" applyFont="1" applyFill="1" applyBorder="1" applyAlignment="1" applyProtection="1">
      <alignment horizontal="center" vertical="center" wrapText="1"/>
    </xf>
    <xf numFmtId="0" fontId="27" fillId="0" borderId="12" xfId="0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5" fillId="0" borderId="51" xfId="0" applyFont="1" applyFill="1" applyBorder="1" applyAlignment="1" applyProtection="1">
      <alignment horizontal="center" vertical="center" wrapText="1"/>
    </xf>
    <xf numFmtId="0" fontId="25" fillId="0" borderId="52" xfId="0" applyFont="1" applyFill="1" applyBorder="1" applyAlignment="1" applyProtection="1">
      <alignment horizontal="center" vertical="center" wrapText="1"/>
    </xf>
    <xf numFmtId="166" fontId="25" fillId="0" borderId="30" xfId="0" applyNumberFormat="1" applyFont="1" applyFill="1" applyBorder="1" applyAlignment="1" applyProtection="1">
      <alignment horizontal="right" vertical="center" wrapText="1" indent="1"/>
    </xf>
    <xf numFmtId="49" fontId="28" fillId="0" borderId="33" xfId="49" applyNumberFormat="1" applyFont="1" applyFill="1" applyBorder="1" applyAlignment="1" applyProtection="1">
      <alignment horizontal="center" vertical="center" wrapText="1"/>
    </xf>
    <xf numFmtId="0" fontId="39" fillId="0" borderId="0" xfId="0" applyFont="1" applyFill="1" applyAlignment="1">
      <alignment vertical="center" wrapText="1"/>
    </xf>
    <xf numFmtId="49" fontId="28" fillId="0" borderId="35" xfId="49" applyNumberFormat="1" applyFont="1" applyFill="1" applyBorder="1" applyAlignment="1" applyProtection="1">
      <alignment horizontal="center" vertical="center" wrapText="1"/>
    </xf>
    <xf numFmtId="0" fontId="36" fillId="0" borderId="0" xfId="0" applyFont="1" applyFill="1" applyAlignment="1">
      <alignment vertical="center" wrapText="1"/>
    </xf>
    <xf numFmtId="49" fontId="28" fillId="0" borderId="43" xfId="49" applyNumberFormat="1" applyFont="1" applyFill="1" applyBorder="1" applyAlignment="1" applyProtection="1">
      <alignment horizontal="center" vertical="center" wrapText="1"/>
    </xf>
    <xf numFmtId="0" fontId="30" fillId="0" borderId="18" xfId="0" applyFont="1" applyBorder="1" applyAlignment="1" applyProtection="1">
      <alignment horizontal="center" wrapText="1"/>
    </xf>
    <xf numFmtId="0" fontId="29" fillId="0" borderId="33" xfId="0" applyFont="1" applyBorder="1" applyAlignment="1" applyProtection="1">
      <alignment horizontal="center" wrapText="1"/>
    </xf>
    <xf numFmtId="0" fontId="29" fillId="0" borderId="35" xfId="0" applyFont="1" applyBorder="1" applyAlignment="1" applyProtection="1">
      <alignment horizontal="center" wrapText="1"/>
    </xf>
    <xf numFmtId="0" fontId="29" fillId="0" borderId="43" xfId="0" applyFont="1" applyBorder="1" applyAlignment="1" applyProtection="1">
      <alignment horizontal="center" wrapText="1"/>
    </xf>
    <xf numFmtId="0" fontId="30" fillId="0" borderId="44" xfId="0" applyFont="1" applyBorder="1" applyAlignment="1" applyProtection="1">
      <alignment horizont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wrapText="1" indent="1"/>
    </xf>
    <xf numFmtId="166" fontId="27" fillId="0" borderId="0" xfId="0" applyNumberFormat="1" applyFont="1" applyFill="1" applyBorder="1" applyAlignment="1" applyProtection="1">
      <alignment horizontal="right" vertical="center" wrapText="1" indent="1"/>
    </xf>
    <xf numFmtId="0" fontId="28" fillId="0" borderId="0" xfId="0" applyFont="1" applyFill="1" applyAlignment="1" applyProtection="1">
      <alignment horizontal="center" vertical="center" wrapText="1"/>
    </xf>
    <xf numFmtId="0" fontId="28" fillId="0" borderId="0" xfId="0" applyFont="1" applyFill="1" applyAlignment="1" applyProtection="1">
      <alignment vertical="center" wrapText="1"/>
    </xf>
    <xf numFmtId="0" fontId="28" fillId="0" borderId="0" xfId="0" applyFont="1" applyFill="1" applyAlignment="1" applyProtection="1">
      <alignment horizontal="right" vertical="center" wrapText="1" indent="1"/>
    </xf>
    <xf numFmtId="0" fontId="27" fillId="0" borderId="50" xfId="0" applyFont="1" applyFill="1" applyBorder="1" applyAlignment="1" applyProtection="1">
      <alignment horizontal="center" vertical="center" wrapText="1"/>
    </xf>
    <xf numFmtId="0" fontId="25" fillId="0" borderId="53" xfId="0" applyFont="1" applyFill="1" applyBorder="1" applyAlignment="1" applyProtection="1">
      <alignment horizontal="center" vertical="center" wrapText="1"/>
    </xf>
    <xf numFmtId="166" fontId="27" fillId="0" borderId="41" xfId="0" applyNumberFormat="1" applyFont="1" applyFill="1" applyBorder="1" applyAlignment="1" applyProtection="1">
      <alignment horizontal="right" vertical="center" wrapText="1" indent="1"/>
    </xf>
    <xf numFmtId="0" fontId="33" fillId="0" borderId="0" xfId="0" applyFont="1" applyFill="1" applyAlignment="1">
      <alignment vertical="center" wrapText="1"/>
    </xf>
    <xf numFmtId="49" fontId="28" fillId="0" borderId="54" xfId="49" applyNumberFormat="1" applyFont="1" applyFill="1" applyBorder="1" applyAlignment="1" applyProtection="1">
      <alignment horizontal="center" vertical="center" wrapText="1"/>
    </xf>
    <xf numFmtId="49" fontId="28" fillId="0" borderId="39" xfId="49" applyNumberFormat="1" applyFont="1" applyFill="1" applyBorder="1" applyAlignment="1" applyProtection="1">
      <alignment horizontal="center" vertical="center" wrapText="1"/>
    </xf>
    <xf numFmtId="49" fontId="28" fillId="0" borderId="55" xfId="49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Fill="1" applyAlignment="1">
      <alignment vertical="center" wrapText="1"/>
    </xf>
    <xf numFmtId="0" fontId="30" fillId="0" borderId="44" xfId="0" applyFont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38" fillId="0" borderId="0" xfId="0" applyFont="1" applyAlignment="1" applyProtection="1">
      <alignment horizontal="right" vertical="top"/>
    </xf>
    <xf numFmtId="166" fontId="16" fillId="0" borderId="0" xfId="0" applyNumberFormat="1" applyFont="1" applyFill="1" applyAlignment="1" applyProtection="1">
      <alignment vertical="center" wrapText="1"/>
    </xf>
    <xf numFmtId="49" fontId="25" fillId="0" borderId="27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Alignment="1" applyProtection="1">
      <alignment vertical="center"/>
    </xf>
    <xf numFmtId="0" fontId="25" fillId="0" borderId="47" xfId="0" applyFont="1" applyFill="1" applyBorder="1" applyAlignment="1" applyProtection="1">
      <alignment horizontal="center" vertical="center" wrapText="1"/>
    </xf>
    <xf numFmtId="49" fontId="25" fillId="0" borderId="49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Alignment="1" applyProtection="1">
      <alignment vertical="center"/>
    </xf>
    <xf numFmtId="0" fontId="25" fillId="0" borderId="26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center" vertical="center" wrapText="1"/>
    </xf>
    <xf numFmtId="166" fontId="25" fillId="0" borderId="30" xfId="0" applyNumberFormat="1" applyFont="1" applyFill="1" applyBorder="1" applyAlignment="1" applyProtection="1">
      <alignment horizontal="center" vertical="center" wrapText="1"/>
    </xf>
    <xf numFmtId="0" fontId="27" fillId="0" borderId="12" xfId="0" applyFont="1" applyFill="1" applyBorder="1" applyAlignment="1" applyProtection="1">
      <alignment horizontal="left" vertical="center" wrapText="1" indent="1"/>
    </xf>
    <xf numFmtId="0" fontId="39" fillId="0" borderId="0" xfId="0" applyFont="1" applyFill="1" applyAlignment="1" applyProtection="1">
      <alignment vertical="center" wrapText="1"/>
    </xf>
    <xf numFmtId="49" fontId="28" fillId="0" borderId="54" xfId="0" applyNumberFormat="1" applyFont="1" applyFill="1" applyBorder="1" applyAlignment="1" applyProtection="1">
      <alignment horizontal="center" vertical="center" wrapText="1"/>
    </xf>
    <xf numFmtId="166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49" fontId="28" fillId="0" borderId="35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Fill="1" applyAlignment="1" applyProtection="1">
      <alignment vertical="center" wrapText="1"/>
    </xf>
    <xf numFmtId="166" fontId="2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9" fontId="28" fillId="0" borderId="33" xfId="0" applyNumberFormat="1" applyFont="1" applyFill="1" applyBorder="1" applyAlignment="1" applyProtection="1">
      <alignment horizontal="center" vertical="center" wrapText="1"/>
    </xf>
    <xf numFmtId="0" fontId="28" fillId="0" borderId="17" xfId="49" applyFont="1" applyFill="1" applyBorder="1" applyAlignment="1" applyProtection="1">
      <alignment horizontal="left" vertical="center" wrapText="1" indent="1"/>
    </xf>
    <xf numFmtId="166" fontId="2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8" xfId="0" applyFont="1" applyBorder="1" applyAlignment="1" applyProtection="1">
      <alignment horizontal="center" vertical="center" wrapText="1"/>
    </xf>
    <xf numFmtId="0" fontId="40" fillId="0" borderId="56" xfId="0" applyFont="1" applyBorder="1" applyAlignment="1" applyProtection="1">
      <alignment horizontal="left" wrapText="1" indent="1"/>
    </xf>
    <xf numFmtId="0" fontId="28" fillId="0" borderId="0" xfId="0" applyFont="1" applyFill="1" applyAlignment="1" applyProtection="1">
      <alignment horizontal="left" vertical="center" wrapText="1"/>
    </xf>
    <xf numFmtId="0" fontId="33" fillId="0" borderId="0" xfId="0" applyFont="1" applyFill="1" applyAlignment="1" applyProtection="1">
      <alignment vertical="center" wrapText="1"/>
    </xf>
    <xf numFmtId="0" fontId="25" fillId="0" borderId="12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27" fillId="0" borderId="46" xfId="0" applyFont="1" applyFill="1" applyBorder="1" applyAlignment="1" applyProtection="1">
      <alignment horizontal="center" vertical="top" wrapText="1"/>
    </xf>
    <xf numFmtId="166" fontId="27" fillId="0" borderId="41" xfId="49" applyNumberFormat="1" applyFont="1" applyFill="1" applyBorder="1" applyAlignment="1" applyProtection="1">
      <alignment horizontal="right" vertical="center" wrapText="1" indent="1"/>
    </xf>
    <xf numFmtId="166" fontId="28" fillId="0" borderId="57" xfId="49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41" xfId="49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58" xfId="49" applyNumberFormat="1" applyFont="1" applyFill="1" applyBorder="1" applyAlignment="1" applyProtection="1">
      <alignment horizontal="right" vertical="center" wrapText="1" indent="1"/>
    </xf>
    <xf numFmtId="166" fontId="28" fillId="0" borderId="59" xfId="49" applyNumberFormat="1" applyFont="1" applyFill="1" applyBorder="1" applyAlignment="1" applyProtection="1">
      <alignment horizontal="right" vertical="center" wrapText="1" indent="1"/>
      <protection locked="0"/>
    </xf>
    <xf numFmtId="166" fontId="30" fillId="0" borderId="41" xfId="0" applyNumberFormat="1" applyFont="1" applyBorder="1" applyAlignment="1" applyProtection="1">
      <alignment horizontal="right" vertical="center" wrapText="1" indent="1"/>
    </xf>
    <xf numFmtId="166" fontId="32" fillId="0" borderId="41" xfId="0" applyNumberFormat="1" applyFont="1" applyBorder="1" applyAlignment="1" applyProtection="1">
      <alignment horizontal="right" vertical="center" wrapText="1" indent="1"/>
    </xf>
    <xf numFmtId="166" fontId="27" fillId="0" borderId="50" xfId="0" applyNumberFormat="1" applyFont="1" applyFill="1" applyBorder="1" applyAlignment="1" applyProtection="1">
      <alignment horizontal="center" vertical="center" wrapText="1"/>
    </xf>
    <xf numFmtId="0" fontId="16" fillId="0" borderId="0" xfId="50" applyFill="1" applyProtection="1"/>
    <xf numFmtId="0" fontId="16" fillId="0" borderId="0" xfId="50" applyFill="1" applyProtection="1">
      <protection locked="0"/>
    </xf>
    <xf numFmtId="0" fontId="24" fillId="0" borderId="0" xfId="0" applyFont="1" applyFill="1" applyAlignment="1">
      <alignment horizontal="right"/>
    </xf>
    <xf numFmtId="0" fontId="25" fillId="0" borderId="11" xfId="50" applyFont="1" applyFill="1" applyBorder="1" applyAlignment="1" applyProtection="1">
      <alignment horizontal="center" vertical="center" wrapText="1"/>
    </xf>
    <xf numFmtId="0" fontId="25" fillId="0" borderId="19" xfId="50" applyFont="1" applyFill="1" applyBorder="1" applyAlignment="1" applyProtection="1">
      <alignment horizontal="center" vertical="center"/>
    </xf>
    <xf numFmtId="0" fontId="25" fillId="0" borderId="26" xfId="50" applyFont="1" applyFill="1" applyBorder="1" applyAlignment="1" applyProtection="1">
      <alignment horizontal="center" vertical="center"/>
    </xf>
    <xf numFmtId="0" fontId="28" fillId="0" borderId="18" xfId="50" applyFont="1" applyFill="1" applyBorder="1" applyAlignment="1" applyProtection="1">
      <alignment horizontal="left" vertical="center" indent="1"/>
    </xf>
    <xf numFmtId="0" fontId="16" fillId="0" borderId="0" xfId="50" applyFill="1" applyAlignment="1" applyProtection="1">
      <alignment vertical="center"/>
    </xf>
    <xf numFmtId="0" fontId="28" fillId="0" borderId="39" xfId="50" applyFont="1" applyFill="1" applyBorder="1" applyAlignment="1" applyProtection="1">
      <alignment horizontal="left" vertical="center" indent="1"/>
    </xf>
    <xf numFmtId="0" fontId="28" fillId="0" borderId="22" xfId="50" applyFont="1" applyFill="1" applyBorder="1" applyAlignment="1" applyProtection="1">
      <alignment horizontal="left" vertical="center" wrapText="1" indent="1"/>
    </xf>
    <xf numFmtId="166" fontId="28" fillId="0" borderId="40" xfId="50" applyNumberFormat="1" applyFont="1" applyFill="1" applyBorder="1" applyAlignment="1" applyProtection="1">
      <alignment vertical="center"/>
    </xf>
    <xf numFmtId="0" fontId="28" fillId="0" borderId="35" xfId="50" applyFont="1" applyFill="1" applyBorder="1" applyAlignment="1" applyProtection="1">
      <alignment horizontal="left" vertical="center" indent="1"/>
    </xf>
    <xf numFmtId="0" fontId="28" fillId="0" borderId="15" xfId="50" applyFont="1" applyFill="1" applyBorder="1" applyAlignment="1" applyProtection="1">
      <alignment horizontal="left" vertical="center" wrapText="1" indent="1"/>
    </xf>
    <xf numFmtId="166" fontId="28" fillId="0" borderId="15" xfId="50" applyNumberFormat="1" applyFont="1" applyFill="1" applyBorder="1" applyAlignment="1" applyProtection="1">
      <alignment vertical="center"/>
      <protection locked="0"/>
    </xf>
    <xf numFmtId="166" fontId="28" fillId="0" borderId="24" xfId="50" applyNumberFormat="1" applyFont="1" applyFill="1" applyBorder="1" applyAlignment="1" applyProtection="1">
      <alignment vertical="center"/>
    </xf>
    <xf numFmtId="0" fontId="16" fillId="0" borderId="0" xfId="50" applyFill="1" applyAlignment="1" applyProtection="1">
      <alignment vertical="center"/>
      <protection locked="0"/>
    </xf>
    <xf numFmtId="0" fontId="28" fillId="0" borderId="14" xfId="50" applyFont="1" applyFill="1" applyBorder="1" applyAlignment="1" applyProtection="1">
      <alignment horizontal="left" vertical="center" wrapText="1" indent="1"/>
    </xf>
    <xf numFmtId="166" fontId="28" fillId="0" borderId="14" xfId="50" applyNumberFormat="1" applyFont="1" applyFill="1" applyBorder="1" applyAlignment="1" applyProtection="1">
      <alignment vertical="center"/>
      <protection locked="0"/>
    </xf>
    <xf numFmtId="166" fontId="28" fillId="0" borderId="23" xfId="50" applyNumberFormat="1" applyFont="1" applyFill="1" applyBorder="1" applyAlignment="1" applyProtection="1">
      <alignment vertical="center"/>
    </xf>
    <xf numFmtId="0" fontId="28" fillId="0" borderId="15" xfId="50" applyFont="1" applyFill="1" applyBorder="1" applyAlignment="1" applyProtection="1">
      <alignment horizontal="left" vertical="center" indent="1"/>
    </xf>
    <xf numFmtId="0" fontId="28" fillId="0" borderId="35" xfId="50" applyFont="1" applyFill="1" applyBorder="1" applyAlignment="1" applyProtection="1">
      <alignment horizontal="center" vertical="center"/>
    </xf>
    <xf numFmtId="0" fontId="28" fillId="0" borderId="18" xfId="50" applyFont="1" applyFill="1" applyBorder="1" applyAlignment="1" applyProtection="1">
      <alignment horizontal="center" vertical="center"/>
    </xf>
    <xf numFmtId="0" fontId="25" fillId="0" borderId="12" xfId="50" applyFont="1" applyFill="1" applyBorder="1" applyAlignment="1" applyProtection="1">
      <alignment horizontal="left" vertical="center" indent="1"/>
    </xf>
    <xf numFmtId="166" fontId="27" fillId="0" borderId="12" xfId="50" applyNumberFormat="1" applyFont="1" applyFill="1" applyBorder="1" applyAlignment="1" applyProtection="1">
      <alignment vertical="center"/>
    </xf>
    <xf numFmtId="166" fontId="27" fillId="0" borderId="13" xfId="50" applyNumberFormat="1" applyFont="1" applyFill="1" applyBorder="1" applyAlignment="1" applyProtection="1">
      <alignment vertical="center"/>
    </xf>
    <xf numFmtId="0" fontId="28" fillId="0" borderId="33" xfId="50" applyFont="1" applyFill="1" applyBorder="1" applyAlignment="1" applyProtection="1">
      <alignment horizontal="center" vertical="center"/>
    </xf>
    <xf numFmtId="0" fontId="28" fillId="0" borderId="14" xfId="50" applyFont="1" applyFill="1" applyBorder="1" applyAlignment="1" applyProtection="1">
      <alignment horizontal="left" vertical="center" indent="1"/>
    </xf>
    <xf numFmtId="0" fontId="27" fillId="0" borderId="18" xfId="50" applyFont="1" applyFill="1" applyBorder="1" applyAlignment="1" applyProtection="1">
      <alignment horizontal="center" vertical="center"/>
    </xf>
    <xf numFmtId="0" fontId="25" fillId="0" borderId="12" xfId="50" applyFont="1" applyFill="1" applyBorder="1" applyAlignment="1" applyProtection="1">
      <alignment horizontal="left" indent="1"/>
    </xf>
    <xf numFmtId="166" fontId="27" fillId="0" borderId="12" xfId="50" applyNumberFormat="1" applyFont="1" applyFill="1" applyBorder="1" applyProtection="1"/>
    <xf numFmtId="0" fontId="0" fillId="0" borderId="0" xfId="50" applyFont="1" applyFill="1" applyProtection="1"/>
    <xf numFmtId="0" fontId="37" fillId="0" borderId="0" xfId="50" applyFont="1" applyFill="1" applyProtection="1">
      <protection locked="0"/>
    </xf>
    <xf numFmtId="0" fontId="22" fillId="0" borderId="0" xfId="50" applyFont="1" applyFill="1" applyProtection="1">
      <protection locked="0"/>
    </xf>
    <xf numFmtId="0" fontId="25" fillId="18" borderId="20" xfId="0" applyFont="1" applyFill="1" applyBorder="1" applyAlignment="1" applyProtection="1">
      <alignment horizontal="center" vertical="center"/>
    </xf>
    <xf numFmtId="166" fontId="27" fillId="0" borderId="13" xfId="50" applyNumberFormat="1" applyFont="1" applyFill="1" applyBorder="1" applyProtection="1"/>
    <xf numFmtId="3" fontId="28" fillId="0" borderId="15" xfId="0" applyNumberFormat="1" applyFont="1" applyBorder="1"/>
    <xf numFmtId="166" fontId="25" fillId="0" borderId="31" xfId="0" applyNumberFormat="1" applyFont="1" applyFill="1" applyBorder="1" applyAlignment="1" applyProtection="1">
      <alignment horizontal="center" vertical="center" wrapText="1"/>
    </xf>
    <xf numFmtId="166" fontId="35" fillId="0" borderId="60" xfId="0" applyNumberFormat="1" applyFont="1" applyFill="1" applyBorder="1" applyAlignment="1" applyProtection="1">
      <alignment horizontal="center" vertical="center" wrapText="1"/>
    </xf>
    <xf numFmtId="0" fontId="41" fillId="0" borderId="0" xfId="49" applyFont="1" applyFill="1" applyProtection="1"/>
    <xf numFmtId="0" fontId="26" fillId="0" borderId="18" xfId="49" applyFont="1" applyFill="1" applyBorder="1" applyAlignment="1" applyProtection="1">
      <alignment horizontal="left" vertical="center" wrapText="1" indent="1"/>
    </xf>
    <xf numFmtId="0" fontId="26" fillId="0" borderId="0" xfId="49" applyFont="1" applyFill="1" applyBorder="1" applyAlignment="1" applyProtection="1">
      <alignment horizontal="center" vertical="center" wrapText="1"/>
    </xf>
    <xf numFmtId="0" fontId="26" fillId="0" borderId="0" xfId="49" applyFont="1" applyFill="1" applyBorder="1" applyAlignment="1" applyProtection="1">
      <alignment vertical="center" wrapText="1"/>
    </xf>
    <xf numFmtId="0" fontId="41" fillId="0" borderId="0" xfId="49" applyFont="1" applyFill="1" applyAlignment="1" applyProtection="1"/>
    <xf numFmtId="0" fontId="41" fillId="0" borderId="0" xfId="49" applyFont="1" applyFill="1" applyBorder="1" applyAlignment="1" applyProtection="1">
      <alignment horizontal="left" vertical="center" wrapText="1" indent="1"/>
    </xf>
    <xf numFmtId="0" fontId="26" fillId="0" borderId="12" xfId="49" applyFont="1" applyFill="1" applyBorder="1" applyAlignment="1" applyProtection="1">
      <alignment vertical="center" wrapText="1"/>
    </xf>
    <xf numFmtId="0" fontId="43" fillId="0" borderId="0" xfId="49" applyFont="1" applyFill="1" applyProtection="1"/>
    <xf numFmtId="0" fontId="48" fillId="0" borderId="0" xfId="49" applyFont="1" applyFill="1" applyProtection="1"/>
    <xf numFmtId="0" fontId="26" fillId="0" borderId="0" xfId="49" applyFont="1" applyFill="1" applyProtection="1"/>
    <xf numFmtId="0" fontId="41" fillId="0" borderId="0" xfId="49" applyFont="1" applyFill="1" applyAlignment="1" applyProtection="1">
      <alignment horizontal="right" vertical="center" indent="1"/>
    </xf>
    <xf numFmtId="0" fontId="41" fillId="0" borderId="0" xfId="49" applyFont="1" applyFill="1" applyBorder="1" applyProtection="1"/>
    <xf numFmtId="0" fontId="26" fillId="0" borderId="31" xfId="49" applyFont="1" applyFill="1" applyBorder="1" applyAlignment="1" applyProtection="1">
      <alignment horizontal="center" vertical="center" wrapText="1"/>
    </xf>
    <xf numFmtId="0" fontId="26" fillId="0" borderId="61" xfId="49" applyFont="1" applyFill="1" applyBorder="1" applyAlignment="1" applyProtection="1">
      <alignment horizontal="center" vertical="center" wrapText="1"/>
    </xf>
    <xf numFmtId="166" fontId="26" fillId="0" borderId="31" xfId="49" applyNumberFormat="1" applyFont="1" applyFill="1" applyBorder="1" applyAlignment="1" applyProtection="1">
      <alignment horizontal="right" vertical="center" wrapText="1" indent="1"/>
    </xf>
    <xf numFmtId="166" fontId="41" fillId="0" borderId="32" xfId="49" applyNumberFormat="1" applyFont="1" applyFill="1" applyBorder="1" applyAlignment="1" applyProtection="1">
      <alignment horizontal="right" vertical="center" wrapText="1" indent="1"/>
      <protection locked="0"/>
    </xf>
    <xf numFmtId="166" fontId="41" fillId="0" borderId="34" xfId="49" applyNumberFormat="1" applyFont="1" applyFill="1" applyBorder="1" applyAlignment="1" applyProtection="1">
      <alignment horizontal="right" vertical="center" wrapText="1" indent="1"/>
      <protection locked="0"/>
    </xf>
    <xf numFmtId="166" fontId="41" fillId="0" borderId="32" xfId="49" applyNumberFormat="1" applyFont="1" applyFill="1" applyBorder="1" applyAlignment="1" applyProtection="1">
      <alignment horizontal="right" vertical="center" wrapText="1" indent="1"/>
    </xf>
    <xf numFmtId="166" fontId="41" fillId="0" borderId="62" xfId="49" applyNumberFormat="1" applyFont="1" applyFill="1" applyBorder="1" applyAlignment="1" applyProtection="1">
      <alignment horizontal="right" vertical="center" wrapText="1" indent="1"/>
      <protection locked="0"/>
    </xf>
    <xf numFmtId="166" fontId="26" fillId="0" borderId="31" xfId="49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63" xfId="49" applyFont="1" applyFill="1" applyBorder="1" applyAlignment="1" applyProtection="1">
      <alignment horizontal="left" vertical="center" wrapText="1" indent="1"/>
    </xf>
    <xf numFmtId="166" fontId="26" fillId="0" borderId="61" xfId="49" applyNumberFormat="1" applyFont="1" applyFill="1" applyBorder="1" applyAlignment="1" applyProtection="1">
      <alignment horizontal="right" vertical="center" wrapText="1" indent="1"/>
    </xf>
    <xf numFmtId="166" fontId="41" fillId="0" borderId="64" xfId="49" applyNumberFormat="1" applyFont="1" applyFill="1" applyBorder="1" applyAlignment="1" applyProtection="1">
      <alignment horizontal="right" vertical="center" wrapText="1" indent="1"/>
      <protection locked="0"/>
    </xf>
    <xf numFmtId="166" fontId="41" fillId="0" borderId="65" xfId="49" applyNumberFormat="1" applyFont="1" applyFill="1" applyBorder="1" applyAlignment="1" applyProtection="1">
      <alignment horizontal="right" vertical="center" wrapText="1" indent="1"/>
      <protection locked="0"/>
    </xf>
    <xf numFmtId="166" fontId="31" fillId="0" borderId="31" xfId="0" applyNumberFormat="1" applyFont="1" applyBorder="1" applyAlignment="1" applyProtection="1">
      <alignment horizontal="right" vertical="center" wrapText="1" indent="1"/>
    </xf>
    <xf numFmtId="166" fontId="43" fillId="0" borderId="31" xfId="49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3" xfId="49" applyFont="1" applyFill="1" applyBorder="1" applyAlignment="1" applyProtection="1">
      <alignment horizontal="center" vertical="center" wrapText="1"/>
    </xf>
    <xf numFmtId="0" fontId="26" fillId="0" borderId="60" xfId="49" applyFont="1" applyFill="1" applyBorder="1" applyAlignment="1" applyProtection="1">
      <alignment vertical="center" wrapText="1"/>
    </xf>
    <xf numFmtId="0" fontId="41" fillId="0" borderId="66" xfId="49" applyFont="1" applyFill="1" applyBorder="1" applyAlignment="1" applyProtection="1">
      <alignment horizontal="left" vertical="center" wrapText="1" indent="1"/>
    </xf>
    <xf numFmtId="0" fontId="41" fillId="0" borderId="63" xfId="49" applyFont="1" applyFill="1" applyBorder="1" applyAlignment="1" applyProtection="1">
      <alignment horizontal="left" indent="6"/>
    </xf>
    <xf numFmtId="0" fontId="41" fillId="0" borderId="63" xfId="49" applyFont="1" applyFill="1" applyBorder="1" applyAlignment="1" applyProtection="1">
      <alignment horizontal="left" vertical="center" wrapText="1" indent="6"/>
    </xf>
    <xf numFmtId="0" fontId="41" fillId="0" borderId="52" xfId="49" applyFont="1" applyFill="1" applyBorder="1" applyAlignment="1" applyProtection="1">
      <alignment horizontal="left" vertical="center" wrapText="1" indent="6"/>
    </xf>
    <xf numFmtId="0" fontId="41" fillId="0" borderId="67" xfId="49" applyFont="1" applyFill="1" applyBorder="1" applyAlignment="1" applyProtection="1">
      <alignment horizontal="left" vertical="center" wrapText="1" indent="6"/>
    </xf>
    <xf numFmtId="0" fontId="26" fillId="0" borderId="53" xfId="49" applyFont="1" applyFill="1" applyBorder="1" applyAlignment="1" applyProtection="1">
      <alignment vertical="center" wrapText="1"/>
    </xf>
    <xf numFmtId="0" fontId="41" fillId="0" borderId="52" xfId="49" applyFont="1" applyFill="1" applyBorder="1" applyAlignment="1" applyProtection="1">
      <alignment horizontal="left" vertical="center" wrapText="1" indent="1"/>
    </xf>
    <xf numFmtId="0" fontId="47" fillId="0" borderId="52" xfId="0" applyFont="1" applyBorder="1" applyAlignment="1" applyProtection="1">
      <alignment horizontal="left" vertical="center" wrapText="1" indent="1"/>
    </xf>
    <xf numFmtId="0" fontId="47" fillId="0" borderId="63" xfId="0" applyFont="1" applyBorder="1" applyAlignment="1" applyProtection="1">
      <alignment horizontal="left" vertical="center" wrapText="1" indent="1"/>
    </xf>
    <xf numFmtId="0" fontId="41" fillId="0" borderId="68" xfId="49" applyFont="1" applyFill="1" applyBorder="1" applyAlignment="1" applyProtection="1">
      <alignment horizontal="left" vertical="center" wrapText="1" indent="6"/>
    </xf>
    <xf numFmtId="0" fontId="26" fillId="0" borderId="53" xfId="49" applyFont="1" applyFill="1" applyBorder="1" applyAlignment="1" applyProtection="1">
      <alignment horizontal="left" vertical="center" wrapText="1" indent="1"/>
    </xf>
    <xf numFmtId="0" fontId="43" fillId="0" borderId="53" xfId="49" applyFont="1" applyFill="1" applyBorder="1" applyAlignment="1" applyProtection="1">
      <alignment horizontal="left" vertical="center" wrapText="1" indent="1"/>
    </xf>
    <xf numFmtId="0" fontId="31" fillId="0" borderId="10" xfId="0" applyFont="1" applyBorder="1" applyAlignment="1" applyProtection="1">
      <alignment horizontal="left" vertical="center" wrapText="1" indent="1"/>
    </xf>
    <xf numFmtId="0" fontId="26" fillId="0" borderId="61" xfId="49" applyFont="1" applyFill="1" applyBorder="1" applyAlignment="1" applyProtection="1">
      <alignment horizontal="left" vertical="center" wrapText="1" indent="1"/>
    </xf>
    <xf numFmtId="49" fontId="41" fillId="0" borderId="64" xfId="49" applyNumberFormat="1" applyFont="1" applyFill="1" applyBorder="1" applyAlignment="1" applyProtection="1">
      <alignment horizontal="left" vertical="center" wrapText="1" indent="1"/>
    </xf>
    <xf numFmtId="49" fontId="41" fillId="0" borderId="34" xfId="49" applyNumberFormat="1" applyFont="1" applyFill="1" applyBorder="1" applyAlignment="1" applyProtection="1">
      <alignment horizontal="left" vertical="center" wrapText="1" indent="1"/>
    </xf>
    <xf numFmtId="49" fontId="41" fillId="0" borderId="38" xfId="49" applyNumberFormat="1" applyFont="1" applyFill="1" applyBorder="1" applyAlignment="1" applyProtection="1">
      <alignment horizontal="left" vertical="center" wrapText="1" indent="1"/>
    </xf>
    <xf numFmtId="49" fontId="41" fillId="0" borderId="62" xfId="49" applyNumberFormat="1" applyFont="1" applyFill="1" applyBorder="1" applyAlignment="1" applyProtection="1">
      <alignment horizontal="left" vertical="center" wrapText="1" indent="1"/>
    </xf>
    <xf numFmtId="49" fontId="41" fillId="0" borderId="65" xfId="49" applyNumberFormat="1" applyFont="1" applyFill="1" applyBorder="1" applyAlignment="1" applyProtection="1">
      <alignment horizontal="left" vertical="center" wrapText="1" indent="1"/>
    </xf>
    <xf numFmtId="0" fontId="26" fillId="0" borderId="31" xfId="49" applyFont="1" applyFill="1" applyBorder="1" applyAlignment="1" applyProtection="1">
      <alignment horizontal="left" vertical="center" wrapText="1" indent="1"/>
    </xf>
    <xf numFmtId="49" fontId="41" fillId="0" borderId="32" xfId="49" applyNumberFormat="1" applyFont="1" applyFill="1" applyBorder="1" applyAlignment="1" applyProtection="1">
      <alignment horizontal="left" vertical="center" wrapText="1" indent="1"/>
    </xf>
    <xf numFmtId="49" fontId="43" fillId="0" borderId="31" xfId="49" applyNumberFormat="1" applyFont="1" applyFill="1" applyBorder="1" applyAlignment="1" applyProtection="1">
      <alignment horizontal="left" vertical="center" wrapText="1" indent="1"/>
    </xf>
    <xf numFmtId="0" fontId="31" fillId="0" borderId="69" xfId="0" applyFont="1" applyBorder="1" applyAlignment="1" applyProtection="1">
      <alignment horizontal="left" vertical="center" wrapText="1" indent="1"/>
    </xf>
    <xf numFmtId="0" fontId="26" fillId="0" borderId="60" xfId="49" applyFont="1" applyFill="1" applyBorder="1" applyAlignment="1" applyProtection="1">
      <alignment horizontal="center" vertical="center" wrapText="1"/>
    </xf>
    <xf numFmtId="0" fontId="47" fillId="0" borderId="68" xfId="0" applyFont="1" applyBorder="1" applyAlignment="1" applyProtection="1">
      <alignment horizontal="left" wrapText="1" indent="1"/>
    </xf>
    <xf numFmtId="0" fontId="47" fillId="0" borderId="63" xfId="0" applyFont="1" applyBorder="1" applyAlignment="1" applyProtection="1">
      <alignment horizontal="left" wrapText="1" indent="1"/>
    </xf>
    <xf numFmtId="0" fontId="47" fillId="0" borderId="52" xfId="0" applyFont="1" applyBorder="1" applyAlignment="1" applyProtection="1">
      <alignment horizontal="left" wrapText="1" indent="1"/>
    </xf>
    <xf numFmtId="0" fontId="31" fillId="0" borderId="53" xfId="0" applyFont="1" applyBorder="1" applyAlignment="1" applyProtection="1">
      <alignment horizontal="left" vertical="center" wrapText="1" indent="1"/>
    </xf>
    <xf numFmtId="0" fontId="47" fillId="0" borderId="63" xfId="0" quotePrefix="1" applyFont="1" applyBorder="1" applyAlignment="1" applyProtection="1">
      <alignment horizontal="left" wrapText="1" indent="1"/>
    </xf>
    <xf numFmtId="49" fontId="47" fillId="0" borderId="63" xfId="0" applyNumberFormat="1" applyFont="1" applyBorder="1" applyAlignment="1" applyProtection="1">
      <alignment horizontal="left" wrapText="1" indent="1"/>
    </xf>
    <xf numFmtId="0" fontId="47" fillId="0" borderId="68" xfId="0" applyFont="1" applyBorder="1" applyAlignment="1" applyProtection="1">
      <alignment horizontal="left" vertical="top" wrapText="1" indent="1"/>
    </xf>
    <xf numFmtId="0" fontId="31" fillId="0" borderId="53" xfId="0" applyFont="1" applyBorder="1" applyAlignment="1" applyProtection="1">
      <alignment wrapText="1"/>
    </xf>
    <xf numFmtId="0" fontId="31" fillId="0" borderId="10" xfId="0" applyFont="1" applyBorder="1" applyAlignment="1" applyProtection="1">
      <alignment wrapText="1"/>
    </xf>
    <xf numFmtId="0" fontId="31" fillId="0" borderId="31" xfId="0" applyFont="1" applyBorder="1" applyAlignment="1" applyProtection="1">
      <alignment horizontal="center" wrapText="1"/>
    </xf>
    <xf numFmtId="49" fontId="26" fillId="0" borderId="31" xfId="49" applyNumberFormat="1" applyFont="1" applyFill="1" applyBorder="1" applyAlignment="1" applyProtection="1">
      <alignment horizontal="left" vertical="center" wrapText="1" indent="1"/>
    </xf>
    <xf numFmtId="0" fontId="31" fillId="0" borderId="69" xfId="0" applyFont="1" applyBorder="1" applyAlignment="1" applyProtection="1">
      <alignment horizontal="center" wrapText="1"/>
    </xf>
    <xf numFmtId="0" fontId="31" fillId="0" borderId="53" xfId="0" applyFont="1" applyBorder="1" applyAlignment="1" applyProtection="1">
      <alignment horizontal="left" wrapText="1" indent="1"/>
    </xf>
    <xf numFmtId="0" fontId="47" fillId="0" borderId="64" xfId="0" applyFont="1" applyBorder="1" applyAlignment="1" applyProtection="1">
      <alignment horizontal="center" wrapText="1"/>
    </xf>
    <xf numFmtId="0" fontId="47" fillId="0" borderId="66" xfId="0" applyFont="1" applyBorder="1" applyAlignment="1" applyProtection="1">
      <alignment horizontal="left" vertical="center" wrapText="1" indent="1"/>
    </xf>
    <xf numFmtId="166" fontId="41" fillId="0" borderId="64" xfId="49" applyNumberFormat="1" applyFont="1" applyFill="1" applyBorder="1" applyAlignment="1" applyProtection="1">
      <alignment horizontal="right" vertical="center" wrapText="1" indent="1"/>
    </xf>
    <xf numFmtId="0" fontId="47" fillId="0" borderId="63" xfId="0" applyFont="1" applyBorder="1" applyAlignment="1" applyProtection="1">
      <alignment wrapText="1"/>
    </xf>
    <xf numFmtId="0" fontId="47" fillId="0" borderId="34" xfId="0" applyFont="1" applyBorder="1" applyAlignment="1" applyProtection="1">
      <alignment horizontal="center" wrapText="1"/>
    </xf>
    <xf numFmtId="166" fontId="41" fillId="0" borderId="34" xfId="49" applyNumberFormat="1" applyFont="1" applyFill="1" applyBorder="1" applyAlignment="1" applyProtection="1">
      <alignment horizontal="right" vertical="center" wrapText="1" indent="1"/>
    </xf>
    <xf numFmtId="0" fontId="47" fillId="0" borderId="29" xfId="0" applyFont="1" applyBorder="1" applyAlignment="1" applyProtection="1">
      <alignment horizontal="left" wrapText="1" indent="1"/>
    </xf>
    <xf numFmtId="0" fontId="47" fillId="0" borderId="59" xfId="0" applyFont="1" applyBorder="1" applyAlignment="1" applyProtection="1">
      <alignment horizontal="left" wrapText="1" indent="1"/>
    </xf>
    <xf numFmtId="166" fontId="49" fillId="0" borderId="34" xfId="49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64" xfId="49" applyFont="1" applyFill="1" applyBorder="1" applyAlignment="1" applyProtection="1">
      <alignment horizontal="left" vertical="center" wrapText="1" indent="1"/>
    </xf>
    <xf numFmtId="0" fontId="49" fillId="0" borderId="66" xfId="49" applyFont="1" applyFill="1" applyBorder="1" applyAlignment="1" applyProtection="1">
      <alignment horizontal="left" vertical="center" wrapText="1" indent="1"/>
    </xf>
    <xf numFmtId="166" fontId="49" fillId="0" borderId="64" xfId="49" applyNumberFormat="1" applyFont="1" applyFill="1" applyBorder="1" applyAlignment="1" applyProtection="1">
      <alignment horizontal="right" vertical="center" wrapText="1" indent="1"/>
    </xf>
    <xf numFmtId="49" fontId="49" fillId="0" borderId="34" xfId="49" applyNumberFormat="1" applyFont="1" applyFill="1" applyBorder="1" applyAlignment="1" applyProtection="1">
      <alignment horizontal="left" vertical="center" wrapText="1" indent="1"/>
    </xf>
    <xf numFmtId="0" fontId="49" fillId="0" borderId="63" xfId="49" applyFont="1" applyFill="1" applyBorder="1" applyAlignment="1" applyProtection="1">
      <alignment horizontal="left" vertical="center" wrapText="1" indent="1"/>
    </xf>
    <xf numFmtId="0" fontId="49" fillId="0" borderId="34" xfId="49" applyFont="1" applyFill="1" applyBorder="1" applyAlignment="1" applyProtection="1">
      <alignment horizontal="left" vertical="center" wrapText="1" indent="1"/>
    </xf>
    <xf numFmtId="166" fontId="49" fillId="0" borderId="34" xfId="49" applyNumberFormat="1" applyFont="1" applyFill="1" applyBorder="1" applyAlignment="1" applyProtection="1">
      <alignment horizontal="right" vertical="center" wrapText="1" indent="1"/>
    </xf>
    <xf numFmtId="49" fontId="49" fillId="0" borderId="65" xfId="49" applyNumberFormat="1" applyFont="1" applyFill="1" applyBorder="1" applyAlignment="1" applyProtection="1">
      <alignment horizontal="left" vertical="center" wrapText="1" indent="1"/>
    </xf>
    <xf numFmtId="0" fontId="49" fillId="0" borderId="67" xfId="49" applyFont="1" applyFill="1" applyBorder="1" applyAlignment="1" applyProtection="1">
      <alignment horizontal="left" vertical="center" wrapText="1" indent="1"/>
    </xf>
    <xf numFmtId="166" fontId="49" fillId="0" borderId="65" xfId="49" applyNumberFormat="1" applyFont="1" applyFill="1" applyBorder="1" applyAlignment="1" applyProtection="1">
      <alignment horizontal="right" vertical="center" wrapText="1" indent="1"/>
      <protection locked="0"/>
    </xf>
    <xf numFmtId="166" fontId="41" fillId="0" borderId="0" xfId="49" applyNumberFormat="1" applyFont="1" applyFill="1" applyAlignment="1" applyProtection="1">
      <alignment horizontal="right" vertical="center" indent="1"/>
    </xf>
    <xf numFmtId="166" fontId="25" fillId="0" borderId="50" xfId="0" applyNumberFormat="1" applyFont="1" applyFill="1" applyBorder="1" applyAlignment="1" applyProtection="1">
      <alignment horizontal="center" vertical="center" wrapText="1"/>
    </xf>
    <xf numFmtId="166" fontId="28" fillId="0" borderId="70" xfId="0" applyNumberFormat="1" applyFont="1" applyFill="1" applyBorder="1" applyAlignment="1" applyProtection="1">
      <alignment horizontal="left" vertical="center" wrapText="1" indent="1"/>
    </xf>
    <xf numFmtId="166" fontId="28" fillId="0" borderId="71" xfId="0" applyNumberFormat="1" applyFont="1" applyFill="1" applyBorder="1" applyAlignment="1" applyProtection="1">
      <alignment horizontal="left" vertical="center" wrapText="1" indent="1"/>
    </xf>
    <xf numFmtId="166" fontId="28" fillId="0" borderId="71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50" xfId="0" applyNumberFormat="1" applyFont="1" applyFill="1" applyBorder="1" applyAlignment="1" applyProtection="1">
      <alignment horizontal="left" vertical="center" wrapText="1" indent="1"/>
    </xf>
    <xf numFmtId="166" fontId="26" fillId="0" borderId="50" xfId="0" applyNumberFormat="1" applyFont="1" applyFill="1" applyBorder="1" applyAlignment="1" applyProtection="1">
      <alignment horizontal="left" vertical="center" wrapText="1" indent="1"/>
    </xf>
    <xf numFmtId="166" fontId="2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31" xfId="0" applyNumberFormat="1" applyFont="1" applyFill="1" applyBorder="1" applyAlignment="1" applyProtection="1">
      <alignment horizontal="right" vertical="center" wrapText="1" indent="1"/>
    </xf>
    <xf numFmtId="166" fontId="2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6" fontId="26" fillId="0" borderId="31" xfId="0" applyNumberFormat="1" applyFont="1" applyFill="1" applyBorder="1" applyAlignment="1" applyProtection="1">
      <alignment horizontal="right" vertical="center" wrapText="1" indent="1"/>
    </xf>
    <xf numFmtId="166" fontId="42" fillId="0" borderId="36" xfId="0" applyNumberFormat="1" applyFont="1" applyFill="1" applyBorder="1" applyAlignment="1" applyProtection="1">
      <alignment horizontal="left" vertical="center" wrapText="1" indent="1"/>
    </xf>
    <xf numFmtId="166" fontId="46" fillId="0" borderId="38" xfId="0" applyNumberFormat="1" applyFont="1" applyFill="1" applyBorder="1" applyAlignment="1" applyProtection="1">
      <alignment horizontal="right" vertical="center" wrapText="1" indent="1"/>
    </xf>
    <xf numFmtId="166" fontId="42" fillId="0" borderId="71" xfId="0" applyNumberFormat="1" applyFont="1" applyFill="1" applyBorder="1" applyAlignment="1" applyProtection="1">
      <alignment horizontal="left" vertical="center" wrapText="1" indent="1"/>
    </xf>
    <xf numFmtId="166" fontId="46" fillId="0" borderId="34" xfId="0" applyNumberFormat="1" applyFont="1" applyFill="1" applyBorder="1" applyAlignment="1" applyProtection="1">
      <alignment horizontal="right" vertical="center" wrapText="1" indent="1"/>
    </xf>
    <xf numFmtId="49" fontId="44" fillId="0" borderId="32" xfId="49" applyNumberFormat="1" applyFont="1" applyFill="1" applyBorder="1" applyAlignment="1" applyProtection="1">
      <alignment horizontal="left" vertical="center" wrapText="1" indent="1"/>
    </xf>
    <xf numFmtId="0" fontId="44" fillId="0" borderId="52" xfId="49" quotePrefix="1" applyFont="1" applyFill="1" applyBorder="1" applyAlignment="1" applyProtection="1">
      <alignment horizontal="left" vertical="center" wrapText="1" indent="1"/>
    </xf>
    <xf numFmtId="166" fontId="44" fillId="0" borderId="32" xfId="49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0" xfId="49" applyFont="1" applyFill="1" applyProtection="1"/>
    <xf numFmtId="0" fontId="28" fillId="0" borderId="15" xfId="49" applyFont="1" applyFill="1" applyBorder="1" applyAlignment="1" applyProtection="1">
      <alignment horizontal="left" indent="3"/>
    </xf>
    <xf numFmtId="0" fontId="28" fillId="0" borderId="15" xfId="49" applyFont="1" applyFill="1" applyBorder="1" applyAlignment="1" applyProtection="1">
      <alignment horizontal="left" vertical="center" wrapText="1" indent="3"/>
    </xf>
    <xf numFmtId="0" fontId="28" fillId="0" borderId="16" xfId="49" applyFont="1" applyFill="1" applyBorder="1" applyAlignment="1" applyProtection="1">
      <alignment horizontal="left" vertical="center" wrapText="1" indent="3"/>
    </xf>
    <xf numFmtId="0" fontId="28" fillId="0" borderId="48" xfId="49" applyFont="1" applyFill="1" applyBorder="1" applyAlignment="1" applyProtection="1">
      <alignment horizontal="left" vertical="center" wrapText="1" indent="3"/>
    </xf>
    <xf numFmtId="0" fontId="27" fillId="0" borderId="72" xfId="49" applyFont="1" applyFill="1" applyBorder="1" applyAlignment="1" applyProtection="1">
      <alignment horizontal="center" vertical="center" wrapText="1"/>
    </xf>
    <xf numFmtId="0" fontId="50" fillId="0" borderId="72" xfId="49" applyFont="1" applyFill="1" applyBorder="1" applyAlignment="1" applyProtection="1">
      <alignment horizontal="center" vertical="center"/>
    </xf>
    <xf numFmtId="0" fontId="28" fillId="0" borderId="72" xfId="49" applyFont="1" applyFill="1" applyBorder="1" applyAlignment="1" applyProtection="1">
      <alignment horizontal="center" vertical="center"/>
    </xf>
    <xf numFmtId="0" fontId="41" fillId="0" borderId="72" xfId="49" applyFont="1" applyFill="1" applyBorder="1" applyProtection="1">
      <protection locked="0"/>
    </xf>
    <xf numFmtId="168" fontId="47" fillId="0" borderId="72" xfId="26" applyNumberFormat="1" applyFont="1" applyFill="1" applyBorder="1" applyAlignment="1" applyProtection="1">
      <protection locked="0"/>
    </xf>
    <xf numFmtId="3" fontId="47" fillId="0" borderId="41" xfId="49" applyNumberFormat="1" applyFont="1" applyFill="1" applyBorder="1"/>
    <xf numFmtId="3" fontId="47" fillId="0" borderId="58" xfId="49" applyNumberFormat="1" applyFont="1" applyFill="1" applyBorder="1"/>
    <xf numFmtId="0" fontId="28" fillId="0" borderId="73" xfId="49" applyFont="1" applyFill="1" applyBorder="1" applyAlignment="1" applyProtection="1">
      <alignment horizontal="center" vertical="center"/>
    </xf>
    <xf numFmtId="0" fontId="41" fillId="0" borderId="73" xfId="49" applyFont="1" applyFill="1" applyBorder="1" applyProtection="1">
      <protection locked="0"/>
    </xf>
    <xf numFmtId="168" fontId="47" fillId="0" borderId="73" xfId="26" applyNumberFormat="1" applyFont="1" applyFill="1" applyBorder="1" applyAlignment="1" applyProtection="1">
      <protection locked="0"/>
    </xf>
    <xf numFmtId="3" fontId="47" fillId="0" borderId="72" xfId="49" applyNumberFormat="1" applyFont="1" applyFill="1" applyBorder="1"/>
    <xf numFmtId="3" fontId="47" fillId="0" borderId="74" xfId="49" applyNumberFormat="1" applyFont="1" applyFill="1" applyBorder="1"/>
    <xf numFmtId="0" fontId="28" fillId="0" borderId="72" xfId="49" applyFont="1" applyFill="1" applyBorder="1" applyAlignment="1">
      <alignment horizontal="center" vertical="center"/>
    </xf>
    <xf numFmtId="0" fontId="41" fillId="0" borderId="72" xfId="49" applyFont="1" applyFill="1" applyBorder="1"/>
    <xf numFmtId="3" fontId="41" fillId="0" borderId="72" xfId="49" applyNumberFormat="1" applyFont="1" applyFill="1" applyBorder="1"/>
    <xf numFmtId="0" fontId="28" fillId="0" borderId="74" xfId="49" applyFont="1" applyFill="1" applyBorder="1" applyAlignment="1" applyProtection="1">
      <alignment horizontal="center" vertical="center"/>
    </xf>
    <xf numFmtId="0" fontId="41" fillId="0" borderId="74" xfId="49" applyFont="1" applyFill="1" applyBorder="1" applyProtection="1">
      <protection locked="0"/>
    </xf>
    <xf numFmtId="3" fontId="47" fillId="0" borderId="49" xfId="49" applyNumberFormat="1" applyFont="1" applyFill="1" applyBorder="1"/>
    <xf numFmtId="0" fontId="45" fillId="0" borderId="0" xfId="49" applyFont="1" applyFill="1"/>
    <xf numFmtId="0" fontId="45" fillId="0" borderId="72" xfId="49" applyFont="1" applyFill="1" applyBorder="1"/>
    <xf numFmtId="3" fontId="45" fillId="0" borderId="72" xfId="49" applyNumberFormat="1" applyFont="1" applyFill="1" applyBorder="1"/>
    <xf numFmtId="3" fontId="36" fillId="0" borderId="0" xfId="49" applyNumberFormat="1" applyFont="1" applyFill="1"/>
    <xf numFmtId="166" fontId="28" fillId="0" borderId="72" xfId="0" applyNumberFormat="1" applyFont="1" applyFill="1" applyBorder="1" applyAlignment="1" applyProtection="1">
      <alignment vertical="center" wrapText="1"/>
    </xf>
    <xf numFmtId="3" fontId="47" fillId="0" borderId="75" xfId="49" applyNumberFormat="1" applyFont="1" applyFill="1" applyBorder="1"/>
    <xf numFmtId="0" fontId="41" fillId="19" borderId="72" xfId="49" applyFont="1" applyFill="1" applyBorder="1" applyProtection="1">
      <protection locked="0"/>
    </xf>
    <xf numFmtId="168" fontId="47" fillId="19" borderId="72" xfId="26" applyNumberFormat="1" applyFont="1" applyFill="1" applyBorder="1" applyAlignment="1" applyProtection="1">
      <protection locked="0"/>
    </xf>
    <xf numFmtId="166" fontId="0" fillId="19" borderId="0" xfId="0" applyNumberFormat="1" applyFill="1" applyAlignment="1">
      <alignment vertical="center" wrapText="1"/>
    </xf>
    <xf numFmtId="0" fontId="28" fillId="19" borderId="72" xfId="49" applyFont="1" applyFill="1" applyBorder="1" applyAlignment="1" applyProtection="1">
      <alignment horizontal="center" vertical="center"/>
    </xf>
    <xf numFmtId="3" fontId="47" fillId="19" borderId="72" xfId="49" applyNumberFormat="1" applyFont="1" applyFill="1" applyBorder="1"/>
    <xf numFmtId="0" fontId="36" fillId="19" borderId="0" xfId="49" applyFont="1" applyFill="1"/>
    <xf numFmtId="3" fontId="47" fillId="19" borderId="49" xfId="49" applyNumberFormat="1" applyFont="1" applyFill="1" applyBorder="1"/>
    <xf numFmtId="166" fontId="43" fillId="0" borderId="72" xfId="0" applyNumberFormat="1" applyFont="1" applyFill="1" applyBorder="1" applyAlignment="1">
      <alignment horizontal="center" vertical="center" wrapText="1"/>
    </xf>
    <xf numFmtId="166" fontId="43" fillId="0" borderId="72" xfId="0" applyNumberFormat="1" applyFont="1" applyFill="1" applyBorder="1" applyAlignment="1">
      <alignment vertical="center" wrapText="1"/>
    </xf>
    <xf numFmtId="166" fontId="43" fillId="0" borderId="0" xfId="0" applyNumberFormat="1" applyFont="1" applyFill="1" applyAlignment="1">
      <alignment vertical="center" wrapText="1"/>
    </xf>
    <xf numFmtId="49" fontId="21" fillId="19" borderId="21" xfId="0" applyNumberFormat="1" applyFont="1" applyFill="1" applyBorder="1" applyAlignment="1" applyProtection="1">
      <alignment horizontal="center" vertical="center" wrapText="1"/>
      <protection locked="0"/>
    </xf>
    <xf numFmtId="0" fontId="41" fillId="19" borderId="76" xfId="49" applyFont="1" applyFill="1" applyBorder="1" applyProtection="1">
      <protection locked="0"/>
    </xf>
    <xf numFmtId="0" fontId="41" fillId="19" borderId="77" xfId="49" applyFont="1" applyFill="1" applyBorder="1" applyProtection="1">
      <protection locked="0"/>
    </xf>
    <xf numFmtId="166" fontId="21" fillId="19" borderId="29" xfId="0" applyNumberFormat="1" applyFont="1" applyFill="1" applyBorder="1" applyAlignment="1" applyProtection="1">
      <alignment vertical="center" wrapText="1"/>
    </xf>
    <xf numFmtId="168" fontId="47" fillId="19" borderId="78" xfId="26" applyNumberFormat="1" applyFont="1" applyFill="1" applyBorder="1" applyAlignment="1" applyProtection="1">
      <protection locked="0"/>
    </xf>
    <xf numFmtId="168" fontId="47" fillId="19" borderId="79" xfId="26" applyNumberFormat="1" applyFont="1" applyFill="1" applyBorder="1" applyAlignment="1" applyProtection="1">
      <protection locked="0"/>
    </xf>
    <xf numFmtId="166" fontId="35" fillId="0" borderId="0" xfId="0" applyNumberFormat="1" applyFont="1" applyFill="1" applyBorder="1" applyAlignment="1" applyProtection="1">
      <alignment horizontal="center" vertical="center" wrapText="1"/>
    </xf>
    <xf numFmtId="166" fontId="25" fillId="0" borderId="56" xfId="0" applyNumberFormat="1" applyFont="1" applyFill="1" applyBorder="1" applyAlignment="1" applyProtection="1">
      <alignment horizontal="center" vertical="center" wrapText="1"/>
    </xf>
    <xf numFmtId="166" fontId="27" fillId="0" borderId="56" xfId="0" applyNumberFormat="1" applyFont="1" applyFill="1" applyBorder="1" applyAlignment="1" applyProtection="1">
      <alignment horizontal="center" vertical="center" wrapText="1"/>
    </xf>
    <xf numFmtId="166" fontId="28" fillId="0" borderId="80" xfId="0" applyNumberFormat="1" applyFont="1" applyFill="1" applyBorder="1" applyAlignment="1" applyProtection="1">
      <alignment horizontal="left" vertical="center" wrapText="1" indent="1"/>
    </xf>
    <xf numFmtId="166" fontId="28" fillId="0" borderId="21" xfId="0" applyNumberFormat="1" applyFont="1" applyFill="1" applyBorder="1" applyAlignment="1" applyProtection="1">
      <alignment horizontal="left" vertical="center" wrapText="1" indent="1"/>
    </xf>
    <xf numFmtId="166" fontId="27" fillId="0" borderId="56" xfId="0" applyNumberFormat="1" applyFont="1" applyFill="1" applyBorder="1" applyAlignment="1" applyProtection="1">
      <alignment horizontal="left" vertical="center" wrapText="1" indent="1"/>
    </xf>
    <xf numFmtId="166" fontId="34" fillId="0" borderId="81" xfId="0" applyNumberFormat="1" applyFont="1" applyFill="1" applyBorder="1" applyAlignment="1" applyProtection="1">
      <alignment horizontal="left" vertical="center" wrapText="1" indent="1"/>
    </xf>
    <xf numFmtId="166" fontId="28" fillId="0" borderId="21" xfId="0" applyNumberFormat="1" applyFont="1" applyFill="1" applyBorder="1" applyAlignment="1" applyProtection="1">
      <alignment horizontal="left" vertical="center" wrapText="1" indent="2"/>
    </xf>
    <xf numFmtId="166" fontId="28" fillId="0" borderId="80" xfId="0" applyNumberFormat="1" applyFont="1" applyFill="1" applyBorder="1" applyAlignment="1" applyProtection="1">
      <alignment horizontal="left" vertical="center" wrapText="1" indent="2"/>
    </xf>
    <xf numFmtId="166" fontId="28" fillId="0" borderId="82" xfId="0" applyNumberFormat="1" applyFont="1" applyFill="1" applyBorder="1" applyAlignment="1" applyProtection="1">
      <alignment horizontal="left" vertical="center" wrapText="1" indent="2"/>
    </xf>
    <xf numFmtId="0" fontId="42" fillId="0" borderId="41" xfId="49" applyFont="1" applyFill="1" applyBorder="1" applyAlignment="1">
      <alignment horizontal="center" wrapText="1"/>
    </xf>
    <xf numFmtId="0" fontId="42" fillId="0" borderId="31" xfId="49" applyFont="1" applyFill="1" applyBorder="1" applyAlignment="1">
      <alignment horizontal="center" wrapText="1"/>
    </xf>
    <xf numFmtId="0" fontId="50" fillId="0" borderId="41" xfId="49" applyFont="1" applyFill="1" applyBorder="1" applyAlignment="1">
      <alignment horizontal="center"/>
    </xf>
    <xf numFmtId="0" fontId="50" fillId="0" borderId="31" xfId="49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center" vertical="center"/>
    </xf>
    <xf numFmtId="0" fontId="25" fillId="0" borderId="83" xfId="0" applyFont="1" applyFill="1" applyBorder="1" applyAlignment="1" applyProtection="1">
      <alignment horizontal="center" vertical="center"/>
    </xf>
    <xf numFmtId="166" fontId="27" fillId="0" borderId="41" xfId="0" applyNumberFormat="1" applyFont="1" applyFill="1" applyBorder="1" applyAlignment="1" applyProtection="1">
      <alignment horizontal="center" vertical="center" wrapText="1"/>
    </xf>
    <xf numFmtId="0" fontId="25" fillId="0" borderId="58" xfId="0" applyFont="1" applyFill="1" applyBorder="1" applyAlignment="1" applyProtection="1">
      <alignment horizontal="right" vertical="center" wrapText="1" indent="1"/>
    </xf>
    <xf numFmtId="0" fontId="27" fillId="0" borderId="41" xfId="0" applyFont="1" applyFill="1" applyBorder="1" applyAlignment="1" applyProtection="1">
      <alignment horizontal="center" vertical="center" wrapText="1"/>
    </xf>
    <xf numFmtId="166" fontId="28" fillId="0" borderId="57" xfId="49" applyNumberFormat="1" applyFont="1" applyFill="1" applyBorder="1" applyAlignment="1" applyProtection="1">
      <alignment horizontal="right" vertical="center" wrapText="1" indent="1"/>
    </xf>
    <xf numFmtId="0" fontId="25" fillId="0" borderId="61" xfId="0" applyFont="1" applyFill="1" applyBorder="1" applyAlignment="1" applyProtection="1">
      <alignment horizontal="center" vertical="center" wrapText="1"/>
    </xf>
    <xf numFmtId="0" fontId="27" fillId="0" borderId="31" xfId="0" applyFont="1" applyFill="1" applyBorder="1" applyAlignment="1" applyProtection="1">
      <alignment horizontal="center" vertical="center" wrapText="1"/>
    </xf>
    <xf numFmtId="0" fontId="25" fillId="0" borderId="62" xfId="0" applyFont="1" applyFill="1" applyBorder="1" applyAlignment="1" applyProtection="1">
      <alignment horizontal="center" vertical="center" wrapText="1"/>
    </xf>
    <xf numFmtId="0" fontId="25" fillId="0" borderId="58" xfId="0" applyFont="1" applyFill="1" applyBorder="1" applyAlignment="1" applyProtection="1">
      <alignment horizontal="center" vertical="center" wrapText="1"/>
    </xf>
    <xf numFmtId="166" fontId="28" fillId="0" borderId="84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85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0" xfId="49" applyNumberFormat="1" applyFont="1" applyFill="1" applyBorder="1" applyAlignment="1" applyProtection="1">
      <alignment horizontal="right" vertical="center" indent="1"/>
    </xf>
    <xf numFmtId="3" fontId="26" fillId="0" borderId="53" xfId="49" applyNumberFormat="1" applyFont="1" applyFill="1" applyBorder="1" applyAlignment="1" applyProtection="1">
      <alignment horizontal="right" vertical="center" wrapText="1" indent="1"/>
    </xf>
    <xf numFmtId="3" fontId="26" fillId="0" borderId="60" xfId="49" applyNumberFormat="1" applyFont="1" applyFill="1" applyBorder="1" applyAlignment="1" applyProtection="1">
      <alignment horizontal="right" vertical="center" wrapText="1" indent="1"/>
    </xf>
    <xf numFmtId="3" fontId="47" fillId="0" borderId="68" xfId="0" applyNumberFormat="1" applyFont="1" applyBorder="1" applyAlignment="1" applyProtection="1">
      <alignment horizontal="right" wrapText="1" indent="1"/>
    </xf>
    <xf numFmtId="3" fontId="47" fillId="0" borderId="63" xfId="0" applyNumberFormat="1" applyFont="1" applyBorder="1" applyAlignment="1" applyProtection="1">
      <alignment horizontal="right" wrapText="1" indent="1"/>
    </xf>
    <xf numFmtId="3" fontId="47" fillId="0" borderId="52" xfId="0" applyNumberFormat="1" applyFont="1" applyBorder="1" applyAlignment="1" applyProtection="1">
      <alignment horizontal="right" wrapText="1" indent="1"/>
    </xf>
    <xf numFmtId="3" fontId="31" fillId="0" borderId="53" xfId="0" applyNumberFormat="1" applyFont="1" applyBorder="1" applyAlignment="1" applyProtection="1">
      <alignment horizontal="right" vertical="center" wrapText="1" indent="1"/>
    </xf>
    <xf numFmtId="3" fontId="47" fillId="0" borderId="63" xfId="0" quotePrefix="1" applyNumberFormat="1" applyFont="1" applyBorder="1" applyAlignment="1" applyProtection="1">
      <alignment horizontal="right" wrapText="1" indent="1"/>
    </xf>
    <xf numFmtId="3" fontId="47" fillId="0" borderId="68" xfId="0" applyNumberFormat="1" applyFont="1" applyBorder="1" applyAlignment="1" applyProtection="1">
      <alignment horizontal="right" vertical="top" wrapText="1" indent="1"/>
    </xf>
    <xf numFmtId="3" fontId="47" fillId="0" borderId="66" xfId="0" applyNumberFormat="1" applyFont="1" applyBorder="1" applyAlignment="1" applyProtection="1">
      <alignment horizontal="right" vertical="center" wrapText="1" indent="1"/>
    </xf>
    <xf numFmtId="3" fontId="47" fillId="0" borderId="63" xfId="0" applyNumberFormat="1" applyFont="1" applyBorder="1" applyAlignment="1" applyProtection="1">
      <alignment horizontal="right" vertical="center" wrapText="1" indent="1"/>
    </xf>
    <xf numFmtId="3" fontId="47" fillId="0" borderId="29" xfId="0" applyNumberFormat="1" applyFont="1" applyBorder="1" applyAlignment="1" applyProtection="1">
      <alignment horizontal="right" wrapText="1" indent="1"/>
    </xf>
    <xf numFmtId="3" fontId="47" fillId="0" borderId="59" xfId="0" applyNumberFormat="1" applyFont="1" applyBorder="1" applyAlignment="1" applyProtection="1">
      <alignment horizontal="right" wrapText="1" indent="1"/>
    </xf>
    <xf numFmtId="3" fontId="26" fillId="0" borderId="0" xfId="49" applyNumberFormat="1" applyFont="1" applyFill="1" applyBorder="1" applyAlignment="1" applyProtection="1">
      <alignment horizontal="right" vertical="center" wrapText="1" indent="1"/>
    </xf>
    <xf numFmtId="3" fontId="24" fillId="0" borderId="10" xfId="49" applyNumberFormat="1" applyFont="1" applyFill="1" applyBorder="1" applyAlignment="1" applyProtection="1">
      <alignment horizontal="right" indent="1"/>
    </xf>
    <xf numFmtId="3" fontId="41" fillId="0" borderId="66" xfId="49" applyNumberFormat="1" applyFont="1" applyFill="1" applyBorder="1" applyAlignment="1" applyProtection="1">
      <alignment horizontal="right" vertical="center" wrapText="1" indent="1"/>
    </xf>
    <xf numFmtId="3" fontId="41" fillId="0" borderId="63" xfId="49" applyNumberFormat="1" applyFont="1" applyFill="1" applyBorder="1" applyAlignment="1" applyProtection="1">
      <alignment horizontal="right" vertical="center" wrapText="1" indent="1"/>
    </xf>
    <xf numFmtId="3" fontId="41" fillId="0" borderId="52" xfId="49" applyNumberFormat="1" applyFont="1" applyFill="1" applyBorder="1" applyAlignment="1" applyProtection="1">
      <alignment horizontal="right" vertical="center" wrapText="1" indent="1"/>
    </xf>
    <xf numFmtId="3" fontId="41" fillId="0" borderId="52" xfId="49" applyNumberFormat="1" applyFont="1" applyFill="1" applyBorder="1" applyAlignment="1" applyProtection="1">
      <alignment horizontal="right" indent="1"/>
    </xf>
    <xf numFmtId="3" fontId="41" fillId="0" borderId="67" xfId="49" applyNumberFormat="1" applyFont="1" applyFill="1" applyBorder="1" applyAlignment="1" applyProtection="1">
      <alignment horizontal="right" vertical="center" wrapText="1" indent="1"/>
    </xf>
    <xf numFmtId="3" fontId="41" fillId="0" borderId="68" xfId="49" applyNumberFormat="1" applyFont="1" applyFill="1" applyBorder="1" applyAlignment="1" applyProtection="1">
      <alignment horizontal="right" vertical="center" wrapText="1" indent="1"/>
    </xf>
    <xf numFmtId="3" fontId="44" fillId="0" borderId="0" xfId="49" quotePrefix="1" applyNumberFormat="1" applyFont="1" applyFill="1" applyBorder="1" applyAlignment="1" applyProtection="1">
      <alignment horizontal="right" vertical="center" wrapText="1" indent="1"/>
    </xf>
    <xf numFmtId="3" fontId="49" fillId="0" borderId="66" xfId="49" applyNumberFormat="1" applyFont="1" applyFill="1" applyBorder="1" applyAlignment="1" applyProtection="1">
      <alignment horizontal="right" vertical="center" wrapText="1" indent="1"/>
    </xf>
    <xf numFmtId="3" fontId="49" fillId="0" borderId="63" xfId="49" applyNumberFormat="1" applyFont="1" applyFill="1" applyBorder="1" applyAlignment="1" applyProtection="1">
      <alignment horizontal="right" vertical="center" wrapText="1" indent="1"/>
    </xf>
    <xf numFmtId="3" fontId="49" fillId="0" borderId="67" xfId="49" applyNumberFormat="1" applyFont="1" applyFill="1" applyBorder="1" applyAlignment="1" applyProtection="1">
      <alignment horizontal="right" vertical="center" wrapText="1" indent="1"/>
    </xf>
    <xf numFmtId="3" fontId="43" fillId="0" borderId="53" xfId="49" applyNumberFormat="1" applyFont="1" applyFill="1" applyBorder="1" applyAlignment="1" applyProtection="1">
      <alignment horizontal="right" vertical="center" wrapText="1" indent="1"/>
    </xf>
    <xf numFmtId="3" fontId="41" fillId="0" borderId="0" xfId="49" applyNumberFormat="1" applyFont="1" applyFill="1" applyAlignment="1" applyProtection="1">
      <alignment horizontal="right" indent="1"/>
    </xf>
    <xf numFmtId="166" fontId="33" fillId="0" borderId="34" xfId="49" applyNumberFormat="1" applyFont="1" applyFill="1" applyBorder="1" applyAlignment="1" applyProtection="1">
      <alignment horizontal="right" vertical="center" wrapText="1" indent="1"/>
      <protection locked="0"/>
    </xf>
    <xf numFmtId="3" fontId="51" fillId="0" borderId="29" xfId="0" applyNumberFormat="1" applyFont="1" applyBorder="1" applyAlignment="1" applyProtection="1">
      <alignment horizontal="right" wrapText="1" indent="1"/>
    </xf>
    <xf numFmtId="3" fontId="51" fillId="0" borderId="63" xfId="0" applyNumberFormat="1" applyFont="1" applyBorder="1" applyAlignment="1" applyProtection="1">
      <alignment horizontal="right" wrapText="1" indent="1"/>
    </xf>
    <xf numFmtId="3" fontId="41" fillId="0" borderId="34" xfId="49" applyNumberFormat="1" applyFont="1" applyFill="1" applyBorder="1" applyAlignment="1" applyProtection="1">
      <alignment horizontal="right" vertical="center" wrapText="1" indent="1"/>
    </xf>
    <xf numFmtId="3" fontId="44" fillId="0" borderId="34" xfId="49" quotePrefix="1" applyNumberFormat="1" applyFont="1" applyFill="1" applyBorder="1" applyAlignment="1" applyProtection="1">
      <alignment horizontal="right" vertical="center" wrapText="1" indent="1"/>
    </xf>
    <xf numFmtId="3" fontId="28" fillId="0" borderId="70" xfId="0" applyNumberFormat="1" applyFont="1" applyFill="1" applyBorder="1" applyAlignment="1" applyProtection="1">
      <alignment horizontal="right" vertical="center" wrapText="1" indent="1"/>
    </xf>
    <xf numFmtId="3" fontId="28" fillId="0" borderId="71" xfId="0" applyNumberFormat="1" applyFont="1" applyFill="1" applyBorder="1" applyAlignment="1" applyProtection="1">
      <alignment horizontal="right" vertical="center" wrapText="1" indent="1"/>
    </xf>
    <xf numFmtId="3" fontId="28" fillId="0" borderId="36" xfId="0" applyNumberFormat="1" applyFont="1" applyFill="1" applyBorder="1" applyAlignment="1" applyProtection="1">
      <alignment horizontal="right" vertical="center" wrapText="1" indent="1"/>
    </xf>
    <xf numFmtId="3" fontId="2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3" fontId="42" fillId="0" borderId="71" xfId="0" applyNumberFormat="1" applyFont="1" applyFill="1" applyBorder="1" applyAlignment="1" applyProtection="1">
      <alignment horizontal="right" vertical="center" wrapText="1" indent="1"/>
    </xf>
    <xf numFmtId="166" fontId="28" fillId="0" borderId="70" xfId="0" applyNumberFormat="1" applyFont="1" applyFill="1" applyBorder="1" applyAlignment="1" applyProtection="1">
      <alignment horizontal="right" vertical="center" wrapText="1" indent="1"/>
    </xf>
    <xf numFmtId="166" fontId="28" fillId="0" borderId="71" xfId="0" applyNumberFormat="1" applyFont="1" applyFill="1" applyBorder="1" applyAlignment="1" applyProtection="1">
      <alignment horizontal="right" vertical="center" wrapText="1" indent="1"/>
    </xf>
    <xf numFmtId="166" fontId="28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36" xfId="0" applyNumberFormat="1" applyFont="1" applyFill="1" applyBorder="1" applyAlignment="1" applyProtection="1">
      <alignment horizontal="right" vertical="center" wrapText="1" indent="1"/>
    </xf>
    <xf numFmtId="166" fontId="27" fillId="0" borderId="86" xfId="0" applyNumberFormat="1" applyFont="1" applyFill="1" applyBorder="1" applyAlignment="1" applyProtection="1">
      <alignment horizontal="center" vertical="center" wrapText="1"/>
    </xf>
    <xf numFmtId="166" fontId="28" fillId="0" borderId="87" xfId="0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86" xfId="0" applyNumberFormat="1" applyFont="1" applyFill="1" applyBorder="1" applyAlignment="1" applyProtection="1">
      <alignment horizontal="right" vertical="center" wrapText="1" indent="1"/>
    </xf>
    <xf numFmtId="166" fontId="26" fillId="0" borderId="53" xfId="0" applyNumberFormat="1" applyFont="1" applyFill="1" applyBorder="1" applyAlignment="1" applyProtection="1">
      <alignment horizontal="right" vertical="center" wrapText="1" indent="1"/>
    </xf>
    <xf numFmtId="166" fontId="28" fillId="0" borderId="14" xfId="0" applyNumberFormat="1" applyFont="1" applyFill="1" applyBorder="1" applyAlignment="1" applyProtection="1">
      <alignment horizontal="left" vertical="center" wrapText="1" indent="1"/>
    </xf>
    <xf numFmtId="166" fontId="28" fillId="0" borderId="15" xfId="0" applyNumberFormat="1" applyFont="1" applyFill="1" applyBorder="1" applyAlignment="1" applyProtection="1">
      <alignment horizontal="left" vertical="center" wrapText="1" indent="1"/>
    </xf>
    <xf numFmtId="166" fontId="2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22" xfId="0" applyNumberFormat="1" applyFont="1" applyFill="1" applyBorder="1" applyAlignment="1" applyProtection="1">
      <alignment horizontal="left" vertical="center" wrapText="1" indent="1"/>
    </xf>
    <xf numFmtId="166" fontId="2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28" fillId="19" borderId="0" xfId="49" applyFont="1" applyFill="1" applyBorder="1" applyAlignment="1" applyProtection="1">
      <alignment horizontal="center" vertical="center"/>
    </xf>
    <xf numFmtId="0" fontId="41" fillId="19" borderId="72" xfId="49" applyFont="1" applyFill="1" applyBorder="1" applyProtection="1">
      <protection locked="0"/>
    </xf>
    <xf numFmtId="166" fontId="28" fillId="0" borderId="30" xfId="49" applyNumberFormat="1" applyFont="1" applyFill="1" applyBorder="1" applyAlignment="1" applyProtection="1">
      <alignment horizontal="right" vertical="center" wrapText="1" indent="1"/>
    </xf>
    <xf numFmtId="3" fontId="27" fillId="0" borderId="31" xfId="49" applyNumberFormat="1" applyFont="1" applyFill="1" applyBorder="1" applyAlignment="1" applyProtection="1">
      <alignment horizontal="right" vertical="center" wrapText="1" indent="1"/>
    </xf>
    <xf numFmtId="3" fontId="29" fillId="0" borderId="32" xfId="0" applyNumberFormat="1" applyFont="1" applyBorder="1" applyAlignment="1" applyProtection="1">
      <alignment horizontal="right" wrapText="1" indent="1"/>
    </xf>
    <xf numFmtId="3" fontId="29" fillId="0" borderId="34" xfId="0" applyNumberFormat="1" applyFont="1" applyBorder="1" applyAlignment="1" applyProtection="1">
      <alignment horizontal="right" wrapText="1" indent="1"/>
    </xf>
    <xf numFmtId="3" fontId="29" fillId="0" borderId="62" xfId="0" applyNumberFormat="1" applyFont="1" applyBorder="1" applyAlignment="1" applyProtection="1">
      <alignment horizontal="right" wrapText="1" indent="1"/>
    </xf>
    <xf numFmtId="3" fontId="30" fillId="0" borderId="31" xfId="0" applyNumberFormat="1" applyFont="1" applyBorder="1" applyAlignment="1" applyProtection="1">
      <alignment horizontal="right" vertical="center" wrapText="1" indent="1"/>
    </xf>
    <xf numFmtId="3" fontId="25" fillId="0" borderId="0" xfId="0" applyNumberFormat="1" applyFont="1" applyFill="1" applyBorder="1" applyAlignment="1" applyProtection="1">
      <alignment horizontal="right" vertical="center" wrapText="1" indent="1"/>
    </xf>
    <xf numFmtId="3" fontId="28" fillId="0" borderId="0" xfId="0" applyNumberFormat="1" applyFont="1" applyFill="1" applyAlignment="1" applyProtection="1">
      <alignment horizontal="right" vertical="center" wrapText="1" indent="1"/>
    </xf>
    <xf numFmtId="3" fontId="25" fillId="0" borderId="31" xfId="0" applyNumberFormat="1" applyFont="1" applyFill="1" applyBorder="1" applyAlignment="1" applyProtection="1">
      <alignment horizontal="right" vertical="center" wrapText="1" indent="1"/>
    </xf>
    <xf numFmtId="3" fontId="28" fillId="0" borderId="64" xfId="49" applyNumberFormat="1" applyFont="1" applyFill="1" applyBorder="1" applyAlignment="1" applyProtection="1">
      <alignment horizontal="right" vertical="center" wrapText="1" indent="1"/>
    </xf>
    <xf numFmtId="3" fontId="28" fillId="0" borderId="34" xfId="49" applyNumberFormat="1" applyFont="1" applyFill="1" applyBorder="1" applyAlignment="1" applyProtection="1">
      <alignment horizontal="right" vertical="center" wrapText="1" indent="1"/>
    </xf>
    <xf numFmtId="3" fontId="28" fillId="0" borderId="62" xfId="49" applyNumberFormat="1" applyFont="1" applyFill="1" applyBorder="1" applyAlignment="1" applyProtection="1">
      <alignment horizontal="right" vertical="center" wrapText="1" indent="1"/>
    </xf>
    <xf numFmtId="3" fontId="28" fillId="0" borderId="62" xfId="49" applyNumberFormat="1" applyFont="1" applyFill="1" applyBorder="1" applyAlignment="1" applyProtection="1">
      <alignment horizontal="right" indent="1"/>
    </xf>
    <xf numFmtId="3" fontId="28" fillId="0" borderId="65" xfId="49" applyNumberFormat="1" applyFont="1" applyFill="1" applyBorder="1" applyAlignment="1" applyProtection="1">
      <alignment horizontal="right" vertical="center" wrapText="1" indent="1"/>
    </xf>
    <xf numFmtId="3" fontId="28" fillId="0" borderId="32" xfId="49" applyNumberFormat="1" applyFont="1" applyFill="1" applyBorder="1" applyAlignment="1" applyProtection="1">
      <alignment horizontal="right" vertical="center" wrapText="1" indent="1"/>
    </xf>
    <xf numFmtId="3" fontId="29" fillId="0" borderId="34" xfId="0" applyNumberFormat="1" applyFont="1" applyBorder="1" applyAlignment="1" applyProtection="1">
      <alignment horizontal="right" vertical="center" wrapText="1" indent="1"/>
    </xf>
    <xf numFmtId="3" fontId="28" fillId="0" borderId="38" xfId="49" applyNumberFormat="1" applyFont="1" applyFill="1" applyBorder="1" applyAlignment="1" applyProtection="1">
      <alignment horizontal="right" vertical="center" wrapText="1" indent="1"/>
    </xf>
    <xf numFmtId="3" fontId="27" fillId="0" borderId="31" xfId="0" applyNumberFormat="1" applyFont="1" applyFill="1" applyBorder="1" applyAlignment="1" applyProtection="1">
      <alignment horizontal="right" vertical="center" wrapText="1" indent="1"/>
    </xf>
    <xf numFmtId="166" fontId="28" fillId="0" borderId="64" xfId="49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65" xfId="49" applyFont="1" applyFill="1" applyBorder="1" applyAlignment="1" applyProtection="1">
      <alignment horizontal="left" vertical="center" wrapText="1" indent="1"/>
    </xf>
    <xf numFmtId="49" fontId="28" fillId="0" borderId="65" xfId="49" applyNumberFormat="1" applyFont="1" applyFill="1" applyBorder="1" applyAlignment="1" applyProtection="1">
      <alignment horizontal="center" vertical="center" wrapText="1"/>
    </xf>
    <xf numFmtId="166" fontId="28" fillId="0" borderId="65" xfId="49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24" xfId="49" applyNumberFormat="1" applyFont="1" applyFill="1" applyBorder="1" applyAlignment="1" applyProtection="1">
      <alignment horizontal="right" vertical="center" wrapText="1" indent="1"/>
    </xf>
    <xf numFmtId="166" fontId="28" fillId="0" borderId="25" xfId="49" applyNumberFormat="1" applyFont="1" applyFill="1" applyBorder="1" applyAlignment="1" applyProtection="1">
      <alignment horizontal="right" vertical="center" wrapText="1" indent="1"/>
    </xf>
    <xf numFmtId="0" fontId="41" fillId="19" borderId="72" xfId="49" applyFont="1" applyFill="1" applyBorder="1" applyProtection="1">
      <protection locked="0"/>
    </xf>
    <xf numFmtId="0" fontId="0" fillId="0" borderId="74" xfId="49" applyFont="1" applyFill="1" applyBorder="1" applyProtection="1">
      <protection locked="0"/>
    </xf>
    <xf numFmtId="166" fontId="25" fillId="0" borderId="31" xfId="0" applyNumberFormat="1" applyFont="1" applyFill="1" applyBorder="1" applyAlignment="1" applyProtection="1">
      <alignment horizontal="center" vertical="top" wrapText="1"/>
    </xf>
    <xf numFmtId="166" fontId="27" fillId="0" borderId="31" xfId="0" applyNumberFormat="1" applyFont="1" applyFill="1" applyBorder="1" applyAlignment="1" applyProtection="1">
      <alignment horizontal="center" vertical="top" wrapText="1"/>
    </xf>
    <xf numFmtId="168" fontId="47" fillId="0" borderId="72" xfId="26" applyNumberFormat="1" applyFont="1" applyFill="1" applyBorder="1" applyAlignment="1" applyProtection="1">
      <alignment horizontal="center"/>
      <protection locked="0"/>
    </xf>
    <xf numFmtId="168" fontId="47" fillId="19" borderId="72" xfId="26" applyNumberFormat="1" applyFont="1" applyFill="1" applyBorder="1" applyAlignment="1" applyProtection="1">
      <alignment horizontal="center"/>
      <protection locked="0"/>
    </xf>
    <xf numFmtId="3" fontId="29" fillId="19" borderId="72" xfId="49" applyNumberFormat="1" applyFont="1" applyFill="1" applyBorder="1" applyAlignment="1">
      <alignment vertical="center" wrapText="1"/>
    </xf>
    <xf numFmtId="168" fontId="29" fillId="19" borderId="72" xfId="26" applyNumberFormat="1" applyFont="1" applyFill="1" applyBorder="1" applyAlignment="1" applyProtection="1">
      <alignment vertical="center" wrapText="1"/>
      <protection locked="0"/>
    </xf>
    <xf numFmtId="168" fontId="47" fillId="0" borderId="72" xfId="26" applyNumberFormat="1" applyFont="1" applyFill="1" applyBorder="1" applyAlignment="1" applyProtection="1">
      <alignment vertical="center"/>
      <protection locked="0"/>
    </xf>
    <xf numFmtId="166" fontId="28" fillId="0" borderId="15" xfId="0" applyNumberFormat="1" applyFont="1" applyFill="1" applyBorder="1" applyAlignment="1" applyProtection="1">
      <alignment horizontal="center" vertical="center" wrapText="1"/>
    </xf>
    <xf numFmtId="3" fontId="47" fillId="19" borderId="0" xfId="49" applyNumberFormat="1" applyFont="1" applyFill="1" applyBorder="1"/>
    <xf numFmtId="0" fontId="41" fillId="19" borderId="72" xfId="49" applyFont="1" applyFill="1" applyBorder="1" applyProtection="1">
      <protection locked="0"/>
    </xf>
    <xf numFmtId="3" fontId="2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41" fillId="19" borderId="88" xfId="49" applyFont="1" applyFill="1" applyBorder="1" applyProtection="1">
      <protection locked="0"/>
    </xf>
    <xf numFmtId="0" fontId="0" fillId="0" borderId="73" xfId="49" applyFont="1" applyFill="1" applyBorder="1" applyProtection="1">
      <protection locked="0"/>
    </xf>
    <xf numFmtId="166" fontId="21" fillId="0" borderId="80" xfId="0" applyNumberFormat="1" applyFont="1" applyFill="1" applyBorder="1" applyAlignment="1" applyProtection="1">
      <alignment horizontal="left" vertical="center" wrapText="1" indent="3"/>
      <protection locked="0"/>
    </xf>
    <xf numFmtId="168" fontId="47" fillId="19" borderId="72" xfId="26" applyNumberFormat="1" applyFont="1" applyFill="1" applyBorder="1" applyAlignment="1" applyProtection="1">
      <alignment horizontal="left" indent="2"/>
      <protection locked="0"/>
    </xf>
    <xf numFmtId="166" fontId="21" fillId="0" borderId="33" xfId="0" applyNumberFormat="1" applyFont="1" applyFill="1" applyBorder="1" applyAlignment="1" applyProtection="1">
      <alignment horizontal="left" vertical="center" wrapText="1"/>
      <protection locked="0"/>
    </xf>
    <xf numFmtId="166" fontId="2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55" fillId="0" borderId="71" xfId="0" applyNumberFormat="1" applyFont="1" applyFill="1" applyBorder="1" applyAlignment="1" applyProtection="1">
      <alignment horizontal="right" vertical="center" wrapText="1" indent="1"/>
    </xf>
    <xf numFmtId="0" fontId="0" fillId="0" borderId="72" xfId="49" applyFont="1" applyFill="1" applyBorder="1"/>
    <xf numFmtId="3" fontId="54" fillId="0" borderId="15" xfId="0" applyNumberFormat="1" applyFont="1" applyFill="1" applyBorder="1" applyAlignment="1" applyProtection="1">
      <alignment vertical="center" wrapText="1"/>
      <protection locked="0"/>
    </xf>
    <xf numFmtId="3" fontId="54" fillId="0" borderId="35" xfId="0" applyNumberFormat="1" applyFont="1" applyFill="1" applyBorder="1" applyAlignment="1" applyProtection="1">
      <alignment vertical="center" wrapText="1"/>
      <protection locked="0"/>
    </xf>
    <xf numFmtId="3" fontId="54" fillId="0" borderId="39" xfId="0" applyNumberFormat="1" applyFont="1" applyFill="1" applyBorder="1" applyAlignment="1" applyProtection="1">
      <alignment vertical="center" wrapText="1"/>
      <protection locked="0"/>
    </xf>
    <xf numFmtId="166" fontId="4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34" xfId="49" applyNumberFormat="1" applyFont="1" applyFill="1" applyBorder="1" applyAlignment="1" applyProtection="1">
      <alignment horizontal="right" vertical="center" wrapText="1" indent="1"/>
    </xf>
    <xf numFmtId="0" fontId="49" fillId="0" borderId="0" xfId="48"/>
    <xf numFmtId="166" fontId="49" fillId="0" borderId="39" xfId="0" applyNumberFormat="1" applyFont="1" applyBorder="1" applyAlignment="1" applyProtection="1">
      <alignment wrapText="1"/>
      <protection locked="0"/>
    </xf>
    <xf numFmtId="3" fontId="49" fillId="0" borderId="0" xfId="48" applyNumberFormat="1"/>
    <xf numFmtId="3" fontId="49" fillId="0" borderId="15" xfId="0" applyNumberFormat="1" applyFont="1" applyBorder="1" applyAlignment="1" applyProtection="1">
      <alignment wrapText="1"/>
      <protection locked="0"/>
    </xf>
    <xf numFmtId="3" fontId="28" fillId="0" borderId="15" xfId="50" applyNumberFormat="1" applyFont="1" applyBorder="1" applyAlignment="1" applyProtection="1">
      <alignment vertical="center"/>
      <protection locked="0"/>
    </xf>
    <xf numFmtId="3" fontId="41" fillId="0" borderId="15" xfId="46" applyNumberFormat="1" applyBorder="1"/>
    <xf numFmtId="166" fontId="26" fillId="0" borderId="0" xfId="49" applyNumberFormat="1" applyFont="1" applyFill="1" applyBorder="1" applyAlignment="1" applyProtection="1">
      <alignment horizontal="center" vertical="center"/>
    </xf>
    <xf numFmtId="166" fontId="24" fillId="0" borderId="10" xfId="49" applyNumberFormat="1" applyFont="1" applyFill="1" applyBorder="1" applyAlignment="1" applyProtection="1">
      <alignment horizontal="left" vertical="center"/>
    </xf>
    <xf numFmtId="166" fontId="24" fillId="0" borderId="10" xfId="49" applyNumberFormat="1" applyFont="1" applyFill="1" applyBorder="1" applyAlignment="1" applyProtection="1">
      <alignment horizontal="left"/>
    </xf>
    <xf numFmtId="0" fontId="26" fillId="0" borderId="0" xfId="49" applyFont="1" applyFill="1" applyBorder="1" applyAlignment="1" applyProtection="1">
      <alignment horizontal="center"/>
    </xf>
    <xf numFmtId="166" fontId="22" fillId="0" borderId="0" xfId="0" applyNumberFormat="1" applyFont="1" applyFill="1" applyBorder="1" applyAlignment="1" applyProtection="1">
      <alignment horizontal="center" vertical="center" wrapText="1"/>
    </xf>
    <xf numFmtId="166" fontId="33" fillId="0" borderId="0" xfId="0" applyNumberFormat="1" applyFont="1" applyFill="1" applyBorder="1" applyAlignment="1" applyProtection="1">
      <alignment horizontal="center" textRotation="180" wrapText="1"/>
    </xf>
    <xf numFmtId="166" fontId="25" fillId="0" borderId="18" xfId="0" applyNumberFormat="1" applyFont="1" applyFill="1" applyBorder="1" applyAlignment="1" applyProtection="1">
      <alignment horizontal="center" vertical="center" wrapText="1"/>
    </xf>
    <xf numFmtId="166" fontId="25" fillId="0" borderId="31" xfId="0" applyNumberFormat="1" applyFont="1" applyFill="1" applyBorder="1" applyAlignment="1" applyProtection="1">
      <alignment horizontal="center" vertical="center" wrapText="1"/>
    </xf>
    <xf numFmtId="166" fontId="22" fillId="0" borderId="0" xfId="0" applyNumberFormat="1" applyFont="1" applyFill="1" applyBorder="1" applyAlignment="1">
      <alignment horizontal="center" vertical="center" wrapText="1"/>
    </xf>
    <xf numFmtId="0" fontId="22" fillId="0" borderId="0" xfId="50" applyFont="1" applyFill="1" applyBorder="1" applyAlignment="1" applyProtection="1">
      <alignment horizontal="center" wrapText="1"/>
    </xf>
    <xf numFmtId="0" fontId="23" fillId="0" borderId="13" xfId="50" applyFont="1" applyFill="1" applyBorder="1" applyAlignment="1" applyProtection="1">
      <alignment horizontal="left" vertical="center" indent="1"/>
    </xf>
  </cellXfs>
  <cellStyles count="5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perhivatkozás" xfId="28"/>
    <cellStyle name="Hivatkozott cella" xfId="29" builtinId="24" customBuiltin="1"/>
    <cellStyle name="Jegyzet" xfId="30" builtinId="10" customBuiltin="1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 builtinId="26" customBuiltin="1"/>
    <cellStyle name="Kimenet" xfId="38" builtinId="21" customBuiltin="1"/>
    <cellStyle name="Magyarázó szöveg" xfId="39" builtinId="53" customBuiltin="1"/>
    <cellStyle name="Már látott hiperhivatkozás" xfId="40"/>
    <cellStyle name="Normál" xfId="0" builtinId="0"/>
    <cellStyle name="Normál 2" xfId="41"/>
    <cellStyle name="Normál 2 2" xfId="42"/>
    <cellStyle name="Normál 2 2 2" xfId="43"/>
    <cellStyle name="Normál 3" xfId="44"/>
    <cellStyle name="Normál 4" xfId="45"/>
    <cellStyle name="Normál_2015. költségvetés2" xfId="46"/>
    <cellStyle name="Normal_KARSZJ3" xfId="47"/>
    <cellStyle name="Normál_KVIREND" xfId="48"/>
    <cellStyle name="Normál_KVRENMUNKA" xfId="49"/>
    <cellStyle name="Normál_SEGEDLETEK" xfId="50"/>
    <cellStyle name="Összesen" xfId="51" builtinId="25" customBuiltin="1"/>
    <cellStyle name="Rossz" xfId="52" builtinId="27" customBuiltin="1"/>
    <cellStyle name="Semleges" xfId="53" builtinId="28" customBuiltin="1"/>
    <cellStyle name="Számítás" xfId="54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7F7F7F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BFBFB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138"/>
  <sheetViews>
    <sheetView view="pageLayout" workbookViewId="0">
      <selection activeCell="D87" sqref="D87"/>
    </sheetView>
  </sheetViews>
  <sheetFormatPr defaultRowHeight="12.75"/>
  <cols>
    <col min="1" max="1" width="9.5" style="236" customWidth="1"/>
    <col min="2" max="2" width="73.83203125" style="236" customWidth="1"/>
    <col min="3" max="3" width="21.6640625" style="246" customWidth="1"/>
    <col min="4" max="4" width="22.83203125" style="442" customWidth="1"/>
    <col min="5" max="5" width="21.6640625" style="246" customWidth="1"/>
    <col min="6" max="6" width="9" style="236" customWidth="1"/>
    <col min="7" max="7" width="9.33203125" style="236" customWidth="1"/>
    <col min="8" max="16384" width="9.33203125" style="236"/>
  </cols>
  <sheetData>
    <row r="1" spans="1:5" ht="15.95" customHeight="1">
      <c r="A1" s="528" t="s">
        <v>0</v>
      </c>
      <c r="B1" s="528"/>
      <c r="C1" s="528"/>
      <c r="D1" s="528"/>
      <c r="E1" s="528"/>
    </row>
    <row r="2" spans="1:5" ht="15.95" customHeight="1">
      <c r="A2" s="529" t="s">
        <v>1</v>
      </c>
      <c r="B2" s="529"/>
      <c r="C2" s="1"/>
      <c r="D2" s="416"/>
      <c r="E2" s="1" t="s">
        <v>478</v>
      </c>
    </row>
    <row r="3" spans="1:5" ht="38.1" customHeight="1">
      <c r="A3" s="248" t="s">
        <v>260</v>
      </c>
      <c r="B3" s="262" t="s">
        <v>3</v>
      </c>
      <c r="C3" s="248" t="s">
        <v>492</v>
      </c>
      <c r="D3" s="417" t="s">
        <v>482</v>
      </c>
      <c r="E3" s="248" t="s">
        <v>493</v>
      </c>
    </row>
    <row r="4" spans="1:5" ht="12" customHeight="1">
      <c r="A4" s="249">
        <v>1</v>
      </c>
      <c r="B4" s="287">
        <v>2</v>
      </c>
      <c r="C4" s="249">
        <v>3</v>
      </c>
      <c r="D4" s="418"/>
      <c r="E4" s="249">
        <v>3</v>
      </c>
    </row>
    <row r="5" spans="1:5" ht="12" customHeight="1">
      <c r="A5" s="283" t="s">
        <v>393</v>
      </c>
      <c r="B5" s="274" t="s">
        <v>349</v>
      </c>
      <c r="C5" s="250">
        <f>+C6+C7+C8+C9+C10+C11</f>
        <v>25968665</v>
      </c>
      <c r="D5" s="250">
        <f>D6+D7+D8+D9+D10+D11</f>
        <v>1038595</v>
      </c>
      <c r="E5" s="250">
        <f>+E6+E7+E8+E9+E10+E11</f>
        <v>27007260</v>
      </c>
    </row>
    <row r="6" spans="1:5" ht="12" customHeight="1">
      <c r="A6" s="284" t="s">
        <v>261</v>
      </c>
      <c r="B6" s="288" t="s">
        <v>5</v>
      </c>
      <c r="C6" s="251">
        <v>11523020</v>
      </c>
      <c r="D6" s="419">
        <v>69280</v>
      </c>
      <c r="E6" s="251">
        <f t="shared" ref="E6:E11" si="0">C6+D6</f>
        <v>11592300</v>
      </c>
    </row>
    <row r="7" spans="1:5" ht="12" customHeight="1">
      <c r="A7" s="279" t="s">
        <v>262</v>
      </c>
      <c r="B7" s="289" t="s">
        <v>6</v>
      </c>
      <c r="C7" s="252">
        <v>11798020</v>
      </c>
      <c r="D7" s="420">
        <v>924000</v>
      </c>
      <c r="E7" s="251">
        <f t="shared" si="0"/>
        <v>12722020</v>
      </c>
    </row>
    <row r="8" spans="1:5" ht="12" customHeight="1">
      <c r="A8" s="279" t="s">
        <v>263</v>
      </c>
      <c r="B8" s="289" t="s">
        <v>365</v>
      </c>
      <c r="C8" s="252">
        <v>377625</v>
      </c>
      <c r="D8" s="419">
        <v>45315</v>
      </c>
      <c r="E8" s="251">
        <f t="shared" si="0"/>
        <v>422940</v>
      </c>
    </row>
    <row r="9" spans="1:5" ht="12" customHeight="1">
      <c r="A9" s="279" t="s">
        <v>264</v>
      </c>
      <c r="B9" s="289" t="s">
        <v>366</v>
      </c>
      <c r="C9" s="252">
        <v>2270000</v>
      </c>
      <c r="D9" s="420"/>
      <c r="E9" s="251">
        <f t="shared" si="0"/>
        <v>2270000</v>
      </c>
    </row>
    <row r="10" spans="1:5" ht="12" customHeight="1">
      <c r="A10" s="279" t="s">
        <v>265</v>
      </c>
      <c r="B10" s="289" t="s">
        <v>367</v>
      </c>
      <c r="C10" s="252">
        <v>0</v>
      </c>
      <c r="D10" s="420"/>
      <c r="E10" s="251">
        <f t="shared" si="0"/>
        <v>0</v>
      </c>
    </row>
    <row r="11" spans="1:5" ht="12" customHeight="1">
      <c r="A11" s="281" t="s">
        <v>266</v>
      </c>
      <c r="B11" s="290" t="s">
        <v>368</v>
      </c>
      <c r="C11" s="252"/>
      <c r="D11" s="421"/>
      <c r="E11" s="251">
        <f t="shared" si="0"/>
        <v>0</v>
      </c>
    </row>
    <row r="12" spans="1:5" ht="12" customHeight="1">
      <c r="A12" s="283" t="s">
        <v>9</v>
      </c>
      <c r="B12" s="291" t="s">
        <v>350</v>
      </c>
      <c r="C12" s="250">
        <f>+C13+C14+C15+C16+C17</f>
        <v>30724824</v>
      </c>
      <c r="D12" s="250">
        <f>+D13+D14+D15+D16+D17</f>
        <v>295202</v>
      </c>
      <c r="E12" s="250">
        <f>+E13+E14+E15+E16+E17</f>
        <v>31020026</v>
      </c>
    </row>
    <row r="13" spans="1:5" ht="12" customHeight="1">
      <c r="A13" s="284" t="s">
        <v>267</v>
      </c>
      <c r="B13" s="288" t="s">
        <v>10</v>
      </c>
      <c r="C13" s="251"/>
      <c r="D13" s="419"/>
      <c r="E13" s="251"/>
    </row>
    <row r="14" spans="1:5" ht="12" customHeight="1">
      <c r="A14" s="279" t="s">
        <v>268</v>
      </c>
      <c r="B14" s="289" t="s">
        <v>394</v>
      </c>
      <c r="C14" s="252"/>
      <c r="D14" s="420"/>
      <c r="E14" s="252"/>
    </row>
    <row r="15" spans="1:5" ht="12" customHeight="1">
      <c r="A15" s="279" t="s">
        <v>269</v>
      </c>
      <c r="B15" s="289" t="s">
        <v>395</v>
      </c>
      <c r="C15" s="252"/>
      <c r="D15" s="420"/>
      <c r="E15" s="252"/>
    </row>
    <row r="16" spans="1:5" ht="12" customHeight="1">
      <c r="A16" s="279" t="s">
        <v>270</v>
      </c>
      <c r="B16" s="289" t="s">
        <v>396</v>
      </c>
      <c r="C16" s="252"/>
      <c r="D16" s="420"/>
      <c r="E16" s="252"/>
    </row>
    <row r="17" spans="1:5" ht="12" customHeight="1">
      <c r="A17" s="279" t="s">
        <v>271</v>
      </c>
      <c r="B17" s="289" t="s">
        <v>397</v>
      </c>
      <c r="C17" s="252">
        <v>30724824</v>
      </c>
      <c r="D17" s="420">
        <v>295202</v>
      </c>
      <c r="E17" s="252">
        <f>C17+D17</f>
        <v>31020026</v>
      </c>
    </row>
    <row r="18" spans="1:5" ht="12" customHeight="1">
      <c r="A18" s="283" t="s">
        <v>15</v>
      </c>
      <c r="B18" s="274" t="s">
        <v>351</v>
      </c>
      <c r="C18" s="250">
        <f>+C19+C20+C21+C22+C23</f>
        <v>0</v>
      </c>
      <c r="D18" s="250">
        <f>+D19+D20+D21+D22+D23</f>
        <v>0</v>
      </c>
      <c r="E18" s="250"/>
    </row>
    <row r="19" spans="1:5" ht="12" customHeight="1">
      <c r="A19" s="284" t="s">
        <v>272</v>
      </c>
      <c r="B19" s="288" t="s">
        <v>16</v>
      </c>
      <c r="C19" s="251"/>
      <c r="D19" s="419"/>
      <c r="E19" s="251">
        <f>SUM(C19:D19)</f>
        <v>0</v>
      </c>
    </row>
    <row r="20" spans="1:5" ht="12" customHeight="1">
      <c r="A20" s="279" t="s">
        <v>273</v>
      </c>
      <c r="B20" s="289" t="s">
        <v>398</v>
      </c>
      <c r="C20" s="252"/>
      <c r="D20" s="420"/>
      <c r="E20" s="252"/>
    </row>
    <row r="21" spans="1:5" ht="12" customHeight="1">
      <c r="A21" s="279" t="s">
        <v>274</v>
      </c>
      <c r="B21" s="289" t="s">
        <v>399</v>
      </c>
      <c r="C21" s="252"/>
      <c r="D21" s="420"/>
      <c r="E21" s="252"/>
    </row>
    <row r="22" spans="1:5" ht="12" customHeight="1">
      <c r="A22" s="279" t="s">
        <v>275</v>
      </c>
      <c r="B22" s="289" t="s">
        <v>400</v>
      </c>
      <c r="C22" s="252"/>
      <c r="D22" s="420"/>
      <c r="E22" s="252"/>
    </row>
    <row r="23" spans="1:5" ht="12" customHeight="1">
      <c r="A23" s="279" t="s">
        <v>276</v>
      </c>
      <c r="B23" s="289" t="s">
        <v>401</v>
      </c>
      <c r="C23" s="252">
        <v>0</v>
      </c>
      <c r="D23" s="420"/>
      <c r="E23" s="252">
        <v>0</v>
      </c>
    </row>
    <row r="24" spans="1:5" ht="12" customHeight="1">
      <c r="A24" s="283" t="s">
        <v>21</v>
      </c>
      <c r="B24" s="274" t="s">
        <v>352</v>
      </c>
      <c r="C24" s="250">
        <f>+C25+C28+C29+C30</f>
        <v>9090000</v>
      </c>
      <c r="D24" s="250"/>
      <c r="E24" s="250">
        <f>+E25+E28+E29+E30</f>
        <v>9090000</v>
      </c>
    </row>
    <row r="25" spans="1:5" ht="12" customHeight="1">
      <c r="A25" s="284" t="s">
        <v>282</v>
      </c>
      <c r="B25" s="288" t="s">
        <v>353</v>
      </c>
      <c r="C25" s="253">
        <f>SUM(C26:C27)</f>
        <v>8990000</v>
      </c>
      <c r="D25" s="253"/>
      <c r="E25" s="253">
        <f>SUM(E26:E27)</f>
        <v>8990000</v>
      </c>
    </row>
    <row r="26" spans="1:5" ht="12" customHeight="1">
      <c r="A26" s="279" t="s">
        <v>277</v>
      </c>
      <c r="B26" s="292" t="s">
        <v>402</v>
      </c>
      <c r="C26" s="252">
        <v>590000</v>
      </c>
      <c r="D26" s="423">
        <v>0</v>
      </c>
      <c r="E26" s="252">
        <f>C26+D26</f>
        <v>590000</v>
      </c>
    </row>
    <row r="27" spans="1:5" ht="12" customHeight="1">
      <c r="A27" s="279" t="s">
        <v>279</v>
      </c>
      <c r="B27" s="293" t="s">
        <v>403</v>
      </c>
      <c r="C27" s="252">
        <v>8400000</v>
      </c>
      <c r="D27" s="420"/>
      <c r="E27" s="252">
        <f>C27+D27</f>
        <v>8400000</v>
      </c>
    </row>
    <row r="28" spans="1:5" ht="12" customHeight="1">
      <c r="A28" s="279" t="s">
        <v>278</v>
      </c>
      <c r="B28" s="289" t="s">
        <v>24</v>
      </c>
      <c r="C28" s="252"/>
      <c r="D28" s="420"/>
      <c r="E28" s="252">
        <f>C28+D28</f>
        <v>0</v>
      </c>
    </row>
    <row r="29" spans="1:5" ht="12" customHeight="1">
      <c r="A29" s="279" t="s">
        <v>280</v>
      </c>
      <c r="B29" s="289" t="s">
        <v>25</v>
      </c>
      <c r="C29" s="252"/>
      <c r="D29" s="420"/>
      <c r="E29" s="252">
        <f>C29+D29</f>
        <v>0</v>
      </c>
    </row>
    <row r="30" spans="1:5" ht="12" customHeight="1">
      <c r="A30" s="281" t="s">
        <v>281</v>
      </c>
      <c r="B30" s="290" t="s">
        <v>26</v>
      </c>
      <c r="C30" s="254">
        <v>100000</v>
      </c>
      <c r="D30" s="421"/>
      <c r="E30" s="252">
        <f>C30+D30</f>
        <v>100000</v>
      </c>
    </row>
    <row r="31" spans="1:5" ht="12" customHeight="1">
      <c r="A31" s="283" t="s">
        <v>27</v>
      </c>
      <c r="B31" s="274" t="s">
        <v>354</v>
      </c>
      <c r="C31" s="250">
        <f>SUM(C32:C42)</f>
        <v>1168400</v>
      </c>
      <c r="D31" s="250">
        <f>SUM(D32:D42)</f>
        <v>33720</v>
      </c>
      <c r="E31" s="250">
        <f>SUM(E32:E42)</f>
        <v>1202120</v>
      </c>
    </row>
    <row r="32" spans="1:5" ht="12" customHeight="1">
      <c r="A32" s="284" t="s">
        <v>283</v>
      </c>
      <c r="B32" s="288" t="s">
        <v>28</v>
      </c>
      <c r="C32" s="251"/>
      <c r="D32" s="419"/>
      <c r="E32" s="251"/>
    </row>
    <row r="33" spans="1:5" ht="12" customHeight="1">
      <c r="A33" s="279" t="s">
        <v>284</v>
      </c>
      <c r="B33" s="289" t="s">
        <v>29</v>
      </c>
      <c r="C33" s="252">
        <v>1127283</v>
      </c>
      <c r="D33" s="420">
        <v>0</v>
      </c>
      <c r="E33" s="252">
        <f>C33+D33</f>
        <v>1127283</v>
      </c>
    </row>
    <row r="34" spans="1:5" ht="12" customHeight="1">
      <c r="A34" s="279" t="s">
        <v>285</v>
      </c>
      <c r="B34" s="289" t="s">
        <v>30</v>
      </c>
      <c r="C34" s="252">
        <f>SUM(A34:B34)</f>
        <v>0</v>
      </c>
      <c r="D34" s="420"/>
      <c r="E34" s="252">
        <f>SUM(C34:D34)</f>
        <v>0</v>
      </c>
    </row>
    <row r="35" spans="1:5" ht="12" customHeight="1">
      <c r="A35" s="279" t="s">
        <v>286</v>
      </c>
      <c r="B35" s="289" t="s">
        <v>31</v>
      </c>
      <c r="C35" s="252"/>
      <c r="D35" s="420"/>
      <c r="E35" s="252"/>
    </row>
    <row r="36" spans="1:5" ht="12" customHeight="1">
      <c r="A36" s="279" t="s">
        <v>287</v>
      </c>
      <c r="B36" s="289" t="s">
        <v>32</v>
      </c>
      <c r="C36" s="252">
        <v>0</v>
      </c>
      <c r="D36" s="420">
        <v>0</v>
      </c>
      <c r="E36" s="252">
        <f>SUM(C36:D36)</f>
        <v>0</v>
      </c>
    </row>
    <row r="37" spans="1:5" ht="12" customHeight="1">
      <c r="A37" s="279" t="s">
        <v>288</v>
      </c>
      <c r="B37" s="289" t="s">
        <v>33</v>
      </c>
      <c r="C37" s="252">
        <v>41117</v>
      </c>
      <c r="D37" s="420">
        <v>0</v>
      </c>
      <c r="E37" s="252">
        <f>SUM(C37:D37)</f>
        <v>41117</v>
      </c>
    </row>
    <row r="38" spans="1:5" ht="12" customHeight="1">
      <c r="A38" s="279" t="s">
        <v>289</v>
      </c>
      <c r="B38" s="289" t="s">
        <v>34</v>
      </c>
      <c r="C38" s="252"/>
      <c r="D38" s="420">
        <v>7000</v>
      </c>
      <c r="E38" s="252">
        <v>7000</v>
      </c>
    </row>
    <row r="39" spans="1:5" ht="12" customHeight="1">
      <c r="A39" s="279" t="s">
        <v>290</v>
      </c>
      <c r="B39" s="289" t="s">
        <v>404</v>
      </c>
      <c r="C39" s="252">
        <v>0</v>
      </c>
      <c r="D39" s="420"/>
      <c r="E39" s="252"/>
    </row>
    <row r="40" spans="1:5" ht="12" customHeight="1">
      <c r="A40" s="279" t="s">
        <v>291</v>
      </c>
      <c r="B40" s="289" t="s">
        <v>36</v>
      </c>
      <c r="C40" s="252"/>
      <c r="D40" s="420"/>
      <c r="E40" s="252"/>
    </row>
    <row r="41" spans="1:5" ht="12" customHeight="1">
      <c r="A41" s="281" t="s">
        <v>293</v>
      </c>
      <c r="B41" s="290" t="s">
        <v>294</v>
      </c>
      <c r="C41" s="254">
        <v>0</v>
      </c>
      <c r="D41" s="421"/>
      <c r="E41" s="254"/>
    </row>
    <row r="42" spans="1:5" ht="12" customHeight="1">
      <c r="A42" s="281" t="s">
        <v>292</v>
      </c>
      <c r="B42" s="290" t="s">
        <v>37</v>
      </c>
      <c r="C42" s="254"/>
      <c r="D42" s="421">
        <v>26720</v>
      </c>
      <c r="E42" s="254">
        <f>SUM(C42:D42)</f>
        <v>26720</v>
      </c>
    </row>
    <row r="43" spans="1:5" ht="12" customHeight="1">
      <c r="A43" s="283" t="s">
        <v>38</v>
      </c>
      <c r="B43" s="274" t="s">
        <v>176</v>
      </c>
      <c r="C43" s="250">
        <f>SUM(C44:C48)</f>
        <v>0</v>
      </c>
      <c r="D43" s="417"/>
      <c r="E43" s="250">
        <f>SUM(E44:E48)</f>
        <v>0</v>
      </c>
    </row>
    <row r="44" spans="1:5" ht="12" customHeight="1">
      <c r="A44" s="284" t="s">
        <v>295</v>
      </c>
      <c r="B44" s="288" t="s">
        <v>39</v>
      </c>
      <c r="C44" s="251"/>
      <c r="D44" s="419"/>
      <c r="E44" s="251"/>
    </row>
    <row r="45" spans="1:5" ht="12" customHeight="1">
      <c r="A45" s="279" t="s">
        <v>296</v>
      </c>
      <c r="B45" s="289" t="s">
        <v>40</v>
      </c>
      <c r="C45" s="252"/>
      <c r="D45" s="420"/>
      <c r="E45" s="252"/>
    </row>
    <row r="46" spans="1:5" ht="12" customHeight="1">
      <c r="A46" s="279" t="s">
        <v>297</v>
      </c>
      <c r="B46" s="289" t="s">
        <v>41</v>
      </c>
      <c r="C46" s="252"/>
      <c r="D46" s="420"/>
      <c r="E46" s="252"/>
    </row>
    <row r="47" spans="1:5" ht="12" customHeight="1">
      <c r="A47" s="279" t="s">
        <v>298</v>
      </c>
      <c r="B47" s="289" t="s">
        <v>42</v>
      </c>
      <c r="C47" s="252"/>
      <c r="D47" s="420"/>
      <c r="E47" s="252"/>
    </row>
    <row r="48" spans="1:5" ht="12" customHeight="1">
      <c r="A48" s="281" t="s">
        <v>299</v>
      </c>
      <c r="B48" s="290" t="s">
        <v>43</v>
      </c>
      <c r="C48" s="254"/>
      <c r="D48" s="421"/>
      <c r="E48" s="254"/>
    </row>
    <row r="49" spans="1:5" ht="12" customHeight="1">
      <c r="A49" s="283" t="s">
        <v>44</v>
      </c>
      <c r="B49" s="274" t="s">
        <v>355</v>
      </c>
      <c r="C49" s="250">
        <f>SUM(C50:C52)</f>
        <v>0</v>
      </c>
      <c r="D49" s="250">
        <f>SUM(D50:D52)</f>
        <v>0</v>
      </c>
      <c r="E49" s="250">
        <f>SUM(E50:E52)</f>
        <v>0</v>
      </c>
    </row>
    <row r="50" spans="1:5" ht="12" customHeight="1">
      <c r="A50" s="284" t="s">
        <v>300</v>
      </c>
      <c r="B50" s="288" t="s">
        <v>45</v>
      </c>
      <c r="C50" s="251"/>
      <c r="D50" s="419"/>
      <c r="E50" s="251"/>
    </row>
    <row r="51" spans="1:5" ht="12" customHeight="1">
      <c r="A51" s="279" t="s">
        <v>301</v>
      </c>
      <c r="B51" s="289" t="s">
        <v>46</v>
      </c>
      <c r="C51" s="252"/>
      <c r="D51" s="420"/>
      <c r="E51" s="252"/>
    </row>
    <row r="52" spans="1:5" ht="12" customHeight="1">
      <c r="A52" s="279" t="s">
        <v>302</v>
      </c>
      <c r="B52" s="289" t="s">
        <v>47</v>
      </c>
      <c r="C52" s="252"/>
      <c r="D52" s="420"/>
      <c r="E52" s="252">
        <f>SUM(C52:D52)</f>
        <v>0</v>
      </c>
    </row>
    <row r="53" spans="1:5" ht="12" customHeight="1">
      <c r="A53" s="283" t="s">
        <v>48</v>
      </c>
      <c r="B53" s="291" t="s">
        <v>356</v>
      </c>
      <c r="C53" s="250">
        <f>SUM(C54:C58)</f>
        <v>0</v>
      </c>
      <c r="D53" s="250">
        <f>SUM(D54:D58)</f>
        <v>0</v>
      </c>
      <c r="E53" s="250">
        <f>SUM(E54:E58)</f>
        <v>0</v>
      </c>
    </row>
    <row r="54" spans="1:5" ht="12" customHeight="1">
      <c r="A54" s="284" t="s">
        <v>303</v>
      </c>
      <c r="B54" s="288" t="s">
        <v>49</v>
      </c>
      <c r="C54" s="252"/>
      <c r="D54" s="419"/>
      <c r="E54" s="252"/>
    </row>
    <row r="55" spans="1:5" ht="12" customHeight="1">
      <c r="A55" s="284" t="s">
        <v>405</v>
      </c>
      <c r="B55" s="288" t="s">
        <v>406</v>
      </c>
      <c r="C55" s="252"/>
      <c r="D55" s="419"/>
      <c r="E55" s="252"/>
    </row>
    <row r="56" spans="1:5" ht="12" customHeight="1">
      <c r="A56" s="284" t="s">
        <v>407</v>
      </c>
      <c r="B56" s="294" t="s">
        <v>447</v>
      </c>
      <c r="C56" s="252"/>
      <c r="D56" s="424"/>
      <c r="E56" s="252"/>
    </row>
    <row r="57" spans="1:5" ht="12" customHeight="1">
      <c r="A57" s="279" t="s">
        <v>304</v>
      </c>
      <c r="B57" s="289" t="s">
        <v>50</v>
      </c>
      <c r="C57" s="252"/>
      <c r="D57" s="420"/>
      <c r="E57" s="252"/>
    </row>
    <row r="58" spans="1:5" ht="12" customHeight="1">
      <c r="A58" s="279" t="s">
        <v>305</v>
      </c>
      <c r="B58" s="289" t="s">
        <v>51</v>
      </c>
      <c r="C58" s="252"/>
      <c r="D58" s="420"/>
      <c r="E58" s="252">
        <f>SUM(C58:D58)</f>
        <v>0</v>
      </c>
    </row>
    <row r="59" spans="1:5" ht="12" customHeight="1">
      <c r="A59" s="283" t="s">
        <v>52</v>
      </c>
      <c r="B59" s="274" t="s">
        <v>53</v>
      </c>
      <c r="C59" s="250">
        <f>+C5+C12+C18+C24+C31+C43+C49+C53</f>
        <v>66951889</v>
      </c>
      <c r="D59" s="250">
        <f>+D5+D12+D18+D24+D31+D43+D49+D53</f>
        <v>1367517</v>
      </c>
      <c r="E59" s="250">
        <f>+E5+E12+E18+E24+E31+E43+E49+E53</f>
        <v>68319406</v>
      </c>
    </row>
    <row r="60" spans="1:5" ht="12" customHeight="1">
      <c r="A60" s="301" t="s">
        <v>408</v>
      </c>
      <c r="B60" s="302" t="s">
        <v>357</v>
      </c>
      <c r="C60" s="303"/>
      <c r="D60" s="425"/>
      <c r="E60" s="303">
        <f>SUM(E61:E63)</f>
        <v>0</v>
      </c>
    </row>
    <row r="61" spans="1:5" ht="12" customHeight="1">
      <c r="A61" s="279" t="s">
        <v>306</v>
      </c>
      <c r="B61" s="289" t="s">
        <v>425</v>
      </c>
      <c r="C61" s="443"/>
      <c r="D61" s="445"/>
      <c r="E61" s="443"/>
    </row>
    <row r="62" spans="1:5" ht="12" customHeight="1">
      <c r="A62" s="279" t="s">
        <v>307</v>
      </c>
      <c r="B62" s="289" t="s">
        <v>427</v>
      </c>
      <c r="C62" s="443"/>
      <c r="D62" s="445"/>
      <c r="E62" s="443"/>
    </row>
    <row r="63" spans="1:5" ht="12" customHeight="1">
      <c r="A63" s="279" t="s">
        <v>308</v>
      </c>
      <c r="B63" s="304" t="s">
        <v>426</v>
      </c>
      <c r="C63" s="443"/>
      <c r="D63" s="445"/>
      <c r="E63" s="443"/>
    </row>
    <row r="64" spans="1:5" ht="12" customHeight="1">
      <c r="A64" s="305" t="s">
        <v>409</v>
      </c>
      <c r="B64" s="272" t="s">
        <v>358</v>
      </c>
      <c r="C64" s="306"/>
      <c r="D64" s="426"/>
      <c r="E64" s="306"/>
    </row>
    <row r="65" spans="1:5" ht="12" customHeight="1">
      <c r="A65" s="305" t="s">
        <v>410</v>
      </c>
      <c r="B65" s="272" t="s">
        <v>359</v>
      </c>
      <c r="C65" s="306">
        <f>C66</f>
        <v>21395362</v>
      </c>
      <c r="D65" s="521">
        <v>-2390783</v>
      </c>
      <c r="E65" s="306">
        <f>SUM(C65:D65)</f>
        <v>19004579</v>
      </c>
    </row>
    <row r="66" spans="1:5" ht="12" customHeight="1">
      <c r="A66" s="279" t="s">
        <v>313</v>
      </c>
      <c r="B66" s="307" t="s">
        <v>63</v>
      </c>
      <c r="C66" s="443">
        <v>21395362</v>
      </c>
      <c r="D66" s="444">
        <v>-2390783</v>
      </c>
      <c r="E66" s="443">
        <f>SUM(C66:D66)</f>
        <v>19004579</v>
      </c>
    </row>
    <row r="67" spans="1:5" ht="12" customHeight="1">
      <c r="A67" s="279" t="s">
        <v>314</v>
      </c>
      <c r="B67" s="307" t="s">
        <v>64</v>
      </c>
      <c r="C67" s="443"/>
      <c r="D67" s="444"/>
      <c r="E67" s="443"/>
    </row>
    <row r="68" spans="1:5" s="245" customFormat="1" ht="12" customHeight="1">
      <c r="A68" s="279" t="s">
        <v>309</v>
      </c>
      <c r="B68" s="307" t="s">
        <v>66</v>
      </c>
      <c r="C68" s="252">
        <v>1055729</v>
      </c>
      <c r="D68" s="427">
        <v>112562</v>
      </c>
      <c r="E68" s="252">
        <f>C68+D68</f>
        <v>1168291</v>
      </c>
    </row>
    <row r="69" spans="1:5" s="245" customFormat="1" ht="12" customHeight="1">
      <c r="A69" s="279" t="s">
        <v>411</v>
      </c>
      <c r="B69" s="307" t="s">
        <v>413</v>
      </c>
      <c r="C69" s="252"/>
      <c r="D69" s="427"/>
      <c r="E69" s="252"/>
    </row>
    <row r="70" spans="1:5" s="245" customFormat="1" ht="12" customHeight="1">
      <c r="A70" s="279" t="s">
        <v>412</v>
      </c>
      <c r="B70" s="307" t="s">
        <v>450</v>
      </c>
      <c r="C70" s="252"/>
      <c r="D70" s="427"/>
      <c r="E70" s="252"/>
    </row>
    <row r="71" spans="1:5" s="245" customFormat="1" ht="12" customHeight="1">
      <c r="A71" s="282" t="s">
        <v>310</v>
      </c>
      <c r="B71" s="308" t="s">
        <v>311</v>
      </c>
      <c r="C71" s="259"/>
      <c r="D71" s="428"/>
      <c r="E71" s="259"/>
    </row>
    <row r="72" spans="1:5" s="245" customFormat="1" ht="12" customHeight="1">
      <c r="A72" s="298" t="s">
        <v>423</v>
      </c>
      <c r="B72" s="300" t="s">
        <v>424</v>
      </c>
      <c r="C72" s="255">
        <f>SUM(C60+C64+C65+C68+C69+C70+C71)</f>
        <v>22451091</v>
      </c>
      <c r="D72" s="255">
        <f>SUM(D60+D64+D65+D68+D69+D70+D71)</f>
        <v>-2278221</v>
      </c>
      <c r="E72" s="255">
        <f>SUM(E60+E64+E65+E68+E69+E70+E71)</f>
        <v>20172870</v>
      </c>
    </row>
    <row r="73" spans="1:5" ht="12" customHeight="1">
      <c r="A73" s="297" t="s">
        <v>414</v>
      </c>
      <c r="B73" s="291" t="s">
        <v>360</v>
      </c>
      <c r="C73" s="250"/>
      <c r="D73" s="422"/>
      <c r="E73" s="250"/>
    </row>
    <row r="74" spans="1:5" ht="13.5" customHeight="1">
      <c r="A74" s="297" t="s">
        <v>415</v>
      </c>
      <c r="B74" s="291" t="s">
        <v>74</v>
      </c>
      <c r="C74" s="255"/>
      <c r="D74" s="422"/>
      <c r="E74" s="255"/>
    </row>
    <row r="75" spans="1:5" ht="13.5" customHeight="1">
      <c r="A75" s="297" t="s">
        <v>416</v>
      </c>
      <c r="B75" s="291" t="s">
        <v>312</v>
      </c>
      <c r="C75" s="255"/>
      <c r="D75" s="422"/>
      <c r="E75" s="255"/>
    </row>
    <row r="76" spans="1:5" ht="15.75" customHeight="1">
      <c r="A76" s="297" t="s">
        <v>129</v>
      </c>
      <c r="B76" s="295" t="s">
        <v>417</v>
      </c>
      <c r="C76" s="250">
        <f>SUM(C72:C75)</f>
        <v>22451091</v>
      </c>
      <c r="D76" s="250">
        <f>SUM(D72:D75)</f>
        <v>-2278221</v>
      </c>
      <c r="E76" s="250">
        <f>SUM(E72:E75)</f>
        <v>20172870</v>
      </c>
    </row>
    <row r="77" spans="1:5" ht="16.5" customHeight="1">
      <c r="A77" s="299" t="s">
        <v>148</v>
      </c>
      <c r="B77" s="296" t="s">
        <v>418</v>
      </c>
      <c r="C77" s="250">
        <f>+C59+C76</f>
        <v>89402980</v>
      </c>
      <c r="D77" s="250">
        <f>+D59+D76</f>
        <v>-910704</v>
      </c>
      <c r="E77" s="250">
        <f>+E59+E76</f>
        <v>88492276</v>
      </c>
    </row>
    <row r="78" spans="1:5" ht="54" customHeight="1">
      <c r="A78" s="238"/>
      <c r="B78" s="239"/>
      <c r="C78" s="12"/>
      <c r="D78" s="429"/>
      <c r="E78" s="12"/>
    </row>
    <row r="79" spans="1:5" ht="16.5" customHeight="1">
      <c r="A79" s="528" t="s">
        <v>78</v>
      </c>
      <c r="B79" s="528"/>
      <c r="C79" s="528"/>
      <c r="D79" s="528"/>
      <c r="E79" s="528"/>
    </row>
    <row r="80" spans="1:5" s="240" customFormat="1" ht="16.5" customHeight="1">
      <c r="A80" s="530" t="s">
        <v>79</v>
      </c>
      <c r="B80" s="530"/>
      <c r="C80" s="13"/>
      <c r="D80" s="430"/>
      <c r="E80" s="13" t="s">
        <v>478</v>
      </c>
    </row>
    <row r="81" spans="1:5" ht="38.1" customHeight="1">
      <c r="A81" s="248" t="s">
        <v>2</v>
      </c>
      <c r="B81" s="262" t="s">
        <v>80</v>
      </c>
      <c r="C81" s="248" t="s">
        <v>492</v>
      </c>
      <c r="D81" s="417" t="s">
        <v>482</v>
      </c>
      <c r="E81" s="248" t="s">
        <v>493</v>
      </c>
    </row>
    <row r="82" spans="1:5" ht="12" customHeight="1">
      <c r="A82" s="248">
        <v>1</v>
      </c>
      <c r="B82" s="262">
        <v>2</v>
      </c>
      <c r="C82" s="248">
        <v>3</v>
      </c>
      <c r="D82" s="417"/>
      <c r="E82" s="248">
        <v>3</v>
      </c>
    </row>
    <row r="83" spans="1:5" ht="12" customHeight="1">
      <c r="A83" s="277" t="s">
        <v>4</v>
      </c>
      <c r="B83" s="263" t="s">
        <v>361</v>
      </c>
      <c r="C83" s="257">
        <f>SUM(C84:C88)</f>
        <v>83220214</v>
      </c>
      <c r="D83" s="257">
        <f>SUM(D84:D88)</f>
        <v>-1023266</v>
      </c>
      <c r="E83" s="257">
        <f>SUM(E84:E88)</f>
        <v>82196948</v>
      </c>
    </row>
    <row r="84" spans="1:5" ht="12" customHeight="1">
      <c r="A84" s="278" t="s">
        <v>315</v>
      </c>
      <c r="B84" s="264" t="s">
        <v>82</v>
      </c>
      <c r="C84" s="258">
        <v>34723981</v>
      </c>
      <c r="D84" s="431">
        <v>156150</v>
      </c>
      <c r="E84" s="258">
        <f>C84+D84</f>
        <v>34880131</v>
      </c>
    </row>
    <row r="85" spans="1:5" ht="12" customHeight="1">
      <c r="A85" s="279" t="s">
        <v>316</v>
      </c>
      <c r="B85" s="256" t="s">
        <v>83</v>
      </c>
      <c r="C85" s="252">
        <v>5096952</v>
      </c>
      <c r="D85" s="432">
        <v>12101</v>
      </c>
      <c r="E85" s="258">
        <f t="shared" ref="E85:E100" si="1">C85+D85</f>
        <v>5109053</v>
      </c>
    </row>
    <row r="86" spans="1:5" ht="12" customHeight="1">
      <c r="A86" s="279" t="s">
        <v>317</v>
      </c>
      <c r="B86" s="256" t="s">
        <v>84</v>
      </c>
      <c r="C86" s="254">
        <v>26979790</v>
      </c>
      <c r="D86" s="431">
        <v>129000</v>
      </c>
      <c r="E86" s="258">
        <f t="shared" si="1"/>
        <v>27108790</v>
      </c>
    </row>
    <row r="87" spans="1:5" ht="12" customHeight="1">
      <c r="A87" s="279" t="s">
        <v>318</v>
      </c>
      <c r="B87" s="256" t="s">
        <v>85</v>
      </c>
      <c r="C87" s="254">
        <v>865000</v>
      </c>
      <c r="D87" s="432"/>
      <c r="E87" s="258">
        <f t="shared" si="1"/>
        <v>865000</v>
      </c>
    </row>
    <row r="88" spans="1:5" ht="12" customHeight="1">
      <c r="A88" s="279" t="s">
        <v>319</v>
      </c>
      <c r="B88" s="241" t="s">
        <v>86</v>
      </c>
      <c r="C88" s="254">
        <f>SUM(C90:C101)</f>
        <v>15554491</v>
      </c>
      <c r="D88" s="252">
        <v>-1320517</v>
      </c>
      <c r="E88" s="258">
        <f>SUM(E89:E101)</f>
        <v>14233974</v>
      </c>
    </row>
    <row r="89" spans="1:5" ht="12" customHeight="1">
      <c r="A89" s="279" t="s">
        <v>375</v>
      </c>
      <c r="B89" s="241" t="s">
        <v>374</v>
      </c>
      <c r="C89" s="254"/>
      <c r="D89" s="446"/>
      <c r="E89" s="258">
        <f t="shared" si="1"/>
        <v>0</v>
      </c>
    </row>
    <row r="90" spans="1:5" ht="12" customHeight="1">
      <c r="A90" s="279" t="s">
        <v>321</v>
      </c>
      <c r="B90" s="256" t="s">
        <v>373</v>
      </c>
      <c r="C90" s="254">
        <v>6080674</v>
      </c>
      <c r="D90" s="433"/>
      <c r="E90" s="258">
        <f t="shared" si="1"/>
        <v>6080674</v>
      </c>
    </row>
    <row r="91" spans="1:5" ht="12" customHeight="1">
      <c r="A91" s="279" t="s">
        <v>320</v>
      </c>
      <c r="B91" s="265" t="s">
        <v>376</v>
      </c>
      <c r="C91" s="254"/>
      <c r="D91" s="434"/>
      <c r="E91" s="258">
        <f t="shared" si="1"/>
        <v>0</v>
      </c>
    </row>
    <row r="92" spans="1:5" ht="12" customHeight="1">
      <c r="A92" s="279" t="s">
        <v>322</v>
      </c>
      <c r="B92" s="266" t="s">
        <v>377</v>
      </c>
      <c r="C92" s="254"/>
      <c r="D92" s="433"/>
      <c r="E92" s="258">
        <f t="shared" si="1"/>
        <v>0</v>
      </c>
    </row>
    <row r="93" spans="1:5" ht="12" customHeight="1">
      <c r="A93" s="279" t="s">
        <v>323</v>
      </c>
      <c r="B93" s="266" t="s">
        <v>378</v>
      </c>
      <c r="C93" s="254"/>
      <c r="D93" s="433"/>
      <c r="E93" s="258">
        <f t="shared" si="1"/>
        <v>0</v>
      </c>
    </row>
    <row r="94" spans="1:5" ht="12" customHeight="1">
      <c r="A94" s="279" t="s">
        <v>324</v>
      </c>
      <c r="B94" s="265" t="s">
        <v>90</v>
      </c>
      <c r="C94" s="254">
        <v>6536395</v>
      </c>
      <c r="D94" s="434"/>
      <c r="E94" s="258">
        <v>6536395</v>
      </c>
    </row>
    <row r="95" spans="1:5" ht="12" customHeight="1">
      <c r="A95" s="279" t="s">
        <v>325</v>
      </c>
      <c r="B95" s="265" t="s">
        <v>379</v>
      </c>
      <c r="C95" s="254"/>
      <c r="D95" s="434"/>
      <c r="E95" s="258">
        <f t="shared" si="1"/>
        <v>0</v>
      </c>
    </row>
    <row r="96" spans="1:5" ht="12" customHeight="1">
      <c r="A96" s="279" t="s">
        <v>326</v>
      </c>
      <c r="B96" s="266" t="s">
        <v>380</v>
      </c>
      <c r="C96" s="254"/>
      <c r="D96" s="433"/>
      <c r="E96" s="258">
        <f t="shared" si="1"/>
        <v>0</v>
      </c>
    </row>
    <row r="97" spans="1:5" ht="12" customHeight="1">
      <c r="A97" s="280" t="s">
        <v>327</v>
      </c>
      <c r="B97" s="267" t="s">
        <v>93</v>
      </c>
      <c r="C97" s="254"/>
      <c r="D97" s="433"/>
      <c r="E97" s="258">
        <f t="shared" si="1"/>
        <v>0</v>
      </c>
    </row>
    <row r="98" spans="1:5" ht="12" customHeight="1">
      <c r="A98" s="279" t="s">
        <v>328</v>
      </c>
      <c r="B98" s="267" t="s">
        <v>94</v>
      </c>
      <c r="C98" s="254"/>
      <c r="D98" s="433"/>
      <c r="E98" s="258">
        <f t="shared" si="1"/>
        <v>0</v>
      </c>
    </row>
    <row r="99" spans="1:5" ht="12" customHeight="1">
      <c r="A99" s="281" t="s">
        <v>369</v>
      </c>
      <c r="B99" s="267" t="s">
        <v>372</v>
      </c>
      <c r="C99" s="254"/>
      <c r="D99" s="433"/>
      <c r="E99" s="258">
        <f t="shared" si="1"/>
        <v>0</v>
      </c>
    </row>
    <row r="100" spans="1:5" ht="12" customHeight="1">
      <c r="A100" s="281" t="s">
        <v>329</v>
      </c>
      <c r="B100" s="267" t="s">
        <v>95</v>
      </c>
      <c r="C100" s="254">
        <v>311052</v>
      </c>
      <c r="D100" s="433">
        <v>0</v>
      </c>
      <c r="E100" s="258">
        <f t="shared" si="1"/>
        <v>311052</v>
      </c>
    </row>
    <row r="101" spans="1:5" ht="12" customHeight="1">
      <c r="A101" s="282" t="s">
        <v>371</v>
      </c>
      <c r="B101" s="268" t="s">
        <v>370</v>
      </c>
      <c r="C101" s="259">
        <v>2626370</v>
      </c>
      <c r="D101" s="435">
        <v>-1320517</v>
      </c>
      <c r="E101" s="258">
        <f>C101+D101</f>
        <v>1305853</v>
      </c>
    </row>
    <row r="102" spans="1:5" ht="12" customHeight="1">
      <c r="A102" s="283" t="s">
        <v>9</v>
      </c>
      <c r="B102" s="269" t="s">
        <v>362</v>
      </c>
      <c r="C102" s="250">
        <f>+C103+C105+C107</f>
        <v>894500</v>
      </c>
      <c r="D102" s="250">
        <f>+D103+D105+D107</f>
        <v>0</v>
      </c>
      <c r="E102" s="250">
        <f>+E103+E105+E107</f>
        <v>894500</v>
      </c>
    </row>
    <row r="103" spans="1:5" ht="12" customHeight="1">
      <c r="A103" s="284" t="s">
        <v>330</v>
      </c>
      <c r="B103" s="256" t="s">
        <v>97</v>
      </c>
      <c r="C103" s="251">
        <v>894500</v>
      </c>
      <c r="D103" s="436"/>
      <c r="E103" s="251">
        <f>C103+D103</f>
        <v>894500</v>
      </c>
    </row>
    <row r="104" spans="1:5" s="341" customFormat="1" ht="12" customHeight="1">
      <c r="A104" s="338"/>
      <c r="B104" s="339" t="s">
        <v>451</v>
      </c>
      <c r="C104" s="340"/>
      <c r="D104" s="437"/>
      <c r="E104" s="340">
        <f>C104+D104</f>
        <v>0</v>
      </c>
    </row>
    <row r="105" spans="1:5" ht="12" customHeight="1">
      <c r="A105" s="284" t="s">
        <v>331</v>
      </c>
      <c r="B105" s="270" t="s">
        <v>98</v>
      </c>
      <c r="C105" s="252"/>
      <c r="D105" s="446"/>
      <c r="E105" s="252">
        <f>SUM(C105:D105)</f>
        <v>0</v>
      </c>
    </row>
    <row r="106" spans="1:5" s="341" customFormat="1" ht="12" customHeight="1">
      <c r="A106" s="338"/>
      <c r="B106" s="339" t="s">
        <v>452</v>
      </c>
      <c r="C106" s="340"/>
      <c r="D106" s="447"/>
      <c r="E106" s="340"/>
    </row>
    <row r="107" spans="1:5" ht="12" customHeight="1">
      <c r="A107" s="284" t="s">
        <v>332</v>
      </c>
      <c r="B107" s="271" t="s">
        <v>381</v>
      </c>
      <c r="C107" s="252">
        <f>SUM(C108:C116)</f>
        <v>0</v>
      </c>
      <c r="D107" s="252">
        <f>SUM(D108:D116)</f>
        <v>0</v>
      </c>
      <c r="E107" s="252">
        <f>SUM(E108:E116)</f>
        <v>0</v>
      </c>
    </row>
    <row r="108" spans="1:5" ht="12" customHeight="1">
      <c r="A108" s="284" t="s">
        <v>333</v>
      </c>
      <c r="B108" s="272" t="s">
        <v>382</v>
      </c>
      <c r="C108" s="252"/>
      <c r="D108" s="426"/>
      <c r="E108" s="252"/>
    </row>
    <row r="109" spans="1:5" ht="12" customHeight="1">
      <c r="A109" s="284" t="s">
        <v>334</v>
      </c>
      <c r="B109" s="273" t="s">
        <v>101</v>
      </c>
      <c r="C109" s="252"/>
      <c r="D109" s="436"/>
      <c r="E109" s="252"/>
    </row>
    <row r="110" spans="1:5">
      <c r="A110" s="284" t="s">
        <v>335</v>
      </c>
      <c r="B110" s="266" t="s">
        <v>89</v>
      </c>
      <c r="C110" s="252"/>
      <c r="D110" s="432"/>
      <c r="E110" s="252"/>
    </row>
    <row r="111" spans="1:5" ht="12" customHeight="1">
      <c r="A111" s="284" t="s">
        <v>336</v>
      </c>
      <c r="B111" s="266" t="s">
        <v>102</v>
      </c>
      <c r="C111" s="252"/>
      <c r="D111" s="432"/>
      <c r="E111" s="252"/>
    </row>
    <row r="112" spans="1:5" ht="12" customHeight="1">
      <c r="A112" s="284" t="s">
        <v>337</v>
      </c>
      <c r="B112" s="266" t="s">
        <v>103</v>
      </c>
      <c r="C112" s="252"/>
      <c r="D112" s="432"/>
      <c r="E112" s="252"/>
    </row>
    <row r="113" spans="1:5" ht="12" customHeight="1">
      <c r="A113" s="284" t="s">
        <v>338</v>
      </c>
      <c r="B113" s="266" t="s">
        <v>92</v>
      </c>
      <c r="C113" s="252"/>
      <c r="D113" s="432"/>
      <c r="E113" s="252"/>
    </row>
    <row r="114" spans="1:5" ht="12" customHeight="1">
      <c r="A114" s="284" t="s">
        <v>339</v>
      </c>
      <c r="B114" s="266" t="s">
        <v>104</v>
      </c>
      <c r="C114" s="252"/>
      <c r="D114" s="432"/>
      <c r="E114" s="252"/>
    </row>
    <row r="115" spans="1:5" ht="12" customHeight="1">
      <c r="A115" s="279" t="s">
        <v>384</v>
      </c>
      <c r="B115" s="266" t="s">
        <v>383</v>
      </c>
      <c r="C115" s="254"/>
      <c r="D115" s="433"/>
      <c r="E115" s="254"/>
    </row>
    <row r="116" spans="1:5">
      <c r="A116" s="280" t="s">
        <v>340</v>
      </c>
      <c r="B116" s="266" t="s">
        <v>105</v>
      </c>
      <c r="C116" s="254"/>
      <c r="D116" s="433"/>
      <c r="E116" s="254">
        <f>SUM(C116:D116)</f>
        <v>0</v>
      </c>
    </row>
    <row r="117" spans="1:5" ht="12" customHeight="1">
      <c r="A117" s="283" t="s">
        <v>15</v>
      </c>
      <c r="B117" s="274" t="s">
        <v>107</v>
      </c>
      <c r="C117" s="250">
        <f>+C83+C102</f>
        <v>84114714</v>
      </c>
      <c r="D117" s="250">
        <f>+D83+D102</f>
        <v>-1023266</v>
      </c>
      <c r="E117" s="250">
        <f>+E83+E102</f>
        <v>83091448</v>
      </c>
    </row>
    <row r="118" spans="1:5" ht="12" customHeight="1">
      <c r="A118" s="310" t="s">
        <v>385</v>
      </c>
      <c r="B118" s="311" t="s">
        <v>363</v>
      </c>
      <c r="C118" s="312">
        <f>+C119+C120+C121</f>
        <v>4232537</v>
      </c>
      <c r="D118" s="438">
        <v>0</v>
      </c>
      <c r="E118" s="312">
        <f>+E119+E120+E121</f>
        <v>4232537</v>
      </c>
    </row>
    <row r="119" spans="1:5" ht="12" customHeight="1">
      <c r="A119" s="313" t="s">
        <v>341</v>
      </c>
      <c r="B119" s="314" t="s">
        <v>431</v>
      </c>
      <c r="C119" s="309"/>
      <c r="D119" s="439"/>
      <c r="E119" s="309"/>
    </row>
    <row r="120" spans="1:5" ht="12" customHeight="1">
      <c r="A120" s="313" t="s">
        <v>342</v>
      </c>
      <c r="B120" s="314" t="s">
        <v>432</v>
      </c>
      <c r="C120" s="309"/>
      <c r="D120" s="439"/>
      <c r="E120" s="309"/>
    </row>
    <row r="121" spans="1:5" ht="12" customHeight="1">
      <c r="A121" s="313" t="s">
        <v>343</v>
      </c>
      <c r="B121" s="314" t="s">
        <v>433</v>
      </c>
      <c r="C121" s="309">
        <v>4232537</v>
      </c>
      <c r="D121" s="439">
        <v>0</v>
      </c>
      <c r="E121" s="309">
        <v>4232537</v>
      </c>
    </row>
    <row r="122" spans="1:5">
      <c r="A122" s="315" t="s">
        <v>386</v>
      </c>
      <c r="B122" s="314" t="s">
        <v>430</v>
      </c>
      <c r="C122" s="316"/>
      <c r="D122" s="439"/>
      <c r="E122" s="316">
        <f>SUM(C122:D122)</f>
        <v>0</v>
      </c>
    </row>
    <row r="123" spans="1:5" ht="12" customHeight="1">
      <c r="A123" s="315" t="s">
        <v>387</v>
      </c>
      <c r="B123" s="314" t="s">
        <v>119</v>
      </c>
      <c r="C123" s="316"/>
      <c r="D123" s="439"/>
      <c r="E123" s="316"/>
    </row>
    <row r="124" spans="1:5" ht="12" customHeight="1">
      <c r="A124" s="313" t="s">
        <v>344</v>
      </c>
      <c r="B124" s="314" t="s">
        <v>120</v>
      </c>
      <c r="C124" s="309">
        <v>1055729</v>
      </c>
      <c r="D124" s="439">
        <v>112562</v>
      </c>
      <c r="E124" s="309">
        <f>C124+D124</f>
        <v>1168291</v>
      </c>
    </row>
    <row r="125" spans="1:5" ht="12" customHeight="1">
      <c r="A125" s="313" t="s">
        <v>388</v>
      </c>
      <c r="B125" s="314" t="s">
        <v>389</v>
      </c>
      <c r="C125" s="309"/>
      <c r="D125" s="439"/>
      <c r="E125" s="309"/>
    </row>
    <row r="126" spans="1:5" ht="12" customHeight="1">
      <c r="A126" s="313" t="s">
        <v>346</v>
      </c>
      <c r="B126" s="314" t="s">
        <v>121</v>
      </c>
      <c r="C126" s="309"/>
      <c r="D126" s="439"/>
      <c r="E126" s="309"/>
    </row>
    <row r="127" spans="1:5" ht="12" customHeight="1">
      <c r="A127" s="317" t="s">
        <v>345</v>
      </c>
      <c r="B127" s="318" t="s">
        <v>122</v>
      </c>
      <c r="C127" s="319"/>
      <c r="D127" s="440"/>
      <c r="E127" s="319"/>
    </row>
    <row r="128" spans="1:5" ht="12" customHeight="1">
      <c r="A128" s="285" t="s">
        <v>428</v>
      </c>
      <c r="B128" s="275" t="s">
        <v>429</v>
      </c>
      <c r="C128" s="261">
        <f>SUM(C118+C122+C123+C124+C125+C126+C127)</f>
        <v>5288266</v>
      </c>
      <c r="D128" s="261">
        <f>SUM(D118+D122+D123+D124+D125+D126+D127)</f>
        <v>112562</v>
      </c>
      <c r="E128" s="261">
        <f>SUM(E118+E122+E123+E124+E125+E126+E127)</f>
        <v>5400828</v>
      </c>
    </row>
    <row r="129" spans="1:11" ht="12" customHeight="1">
      <c r="A129" s="283" t="s">
        <v>390</v>
      </c>
      <c r="B129" s="274" t="s">
        <v>364</v>
      </c>
      <c r="C129" s="260"/>
      <c r="D129" s="417"/>
      <c r="E129" s="260"/>
    </row>
    <row r="130" spans="1:11" s="243" customFormat="1" ht="12" customHeight="1">
      <c r="A130" s="285" t="s">
        <v>391</v>
      </c>
      <c r="B130" s="275" t="s">
        <v>347</v>
      </c>
      <c r="C130" s="261"/>
      <c r="D130" s="441"/>
      <c r="E130" s="261"/>
    </row>
    <row r="131" spans="1:11" s="243" customFormat="1" ht="12" customHeight="1">
      <c r="A131" s="285" t="s">
        <v>392</v>
      </c>
      <c r="B131" s="275" t="s">
        <v>348</v>
      </c>
      <c r="C131" s="261"/>
      <c r="D131" s="441"/>
      <c r="E131" s="261"/>
    </row>
    <row r="132" spans="1:11" ht="15" customHeight="1">
      <c r="A132" s="283" t="s">
        <v>106</v>
      </c>
      <c r="B132" s="274" t="s">
        <v>419</v>
      </c>
      <c r="C132" s="260">
        <f>SUM(C128:C131)</f>
        <v>5288266</v>
      </c>
      <c r="D132" s="260">
        <f>SUM(D128:D131)</f>
        <v>112562</v>
      </c>
      <c r="E132" s="260">
        <f>SUM(E128:E131)</f>
        <v>5400828</v>
      </c>
      <c r="H132" s="244"/>
      <c r="I132" s="245"/>
      <c r="J132" s="245"/>
      <c r="K132" s="245"/>
    </row>
    <row r="133" spans="1:11" ht="12.95" customHeight="1">
      <c r="A133" s="286" t="s">
        <v>27</v>
      </c>
      <c r="B133" s="276" t="s">
        <v>420</v>
      </c>
      <c r="C133" s="260">
        <f>+C117+C132</f>
        <v>89402980</v>
      </c>
      <c r="D133" s="260">
        <f>+D117+D132</f>
        <v>-910704</v>
      </c>
      <c r="E133" s="260">
        <f>+E117+E132</f>
        <v>88492276</v>
      </c>
    </row>
    <row r="134" spans="1:11" ht="11.25" customHeight="1">
      <c r="C134" s="320"/>
      <c r="E134" s="320"/>
    </row>
    <row r="135" spans="1:11">
      <c r="A135" s="531" t="s">
        <v>131</v>
      </c>
      <c r="B135" s="531"/>
      <c r="C135" s="531"/>
      <c r="D135" s="531"/>
      <c r="E135" s="531"/>
    </row>
    <row r="136" spans="1:11" ht="15" customHeight="1">
      <c r="A136" s="529" t="s">
        <v>132</v>
      </c>
      <c r="B136" s="529"/>
      <c r="C136" s="1" t="s">
        <v>479</v>
      </c>
      <c r="D136" s="416"/>
      <c r="E136" s="1" t="s">
        <v>479</v>
      </c>
    </row>
    <row r="137" spans="1:11" ht="25.5">
      <c r="A137" s="237">
        <v>1</v>
      </c>
      <c r="B137" s="242" t="s">
        <v>133</v>
      </c>
      <c r="C137" s="4">
        <f>+C59-C117</f>
        <v>-17162825</v>
      </c>
      <c r="D137" s="4">
        <f>+D59-D117</f>
        <v>2390783</v>
      </c>
      <c r="E137" s="4">
        <f>+E59-E117</f>
        <v>-14772042</v>
      </c>
      <c r="F137" s="247"/>
    </row>
    <row r="138" spans="1:11" ht="27.75" customHeight="1">
      <c r="A138" s="237" t="s">
        <v>9</v>
      </c>
      <c r="B138" s="242" t="s">
        <v>134</v>
      </c>
      <c r="C138" s="4">
        <f>+C76-C132</f>
        <v>17162825</v>
      </c>
      <c r="D138" s="4">
        <f>+D76-D132</f>
        <v>-2390783</v>
      </c>
      <c r="E138" s="4">
        <f>+E76-E132</f>
        <v>14772042</v>
      </c>
    </row>
  </sheetData>
  <sheetProtection selectLockedCells="1" selectUnlockedCells="1"/>
  <mergeCells count="6">
    <mergeCell ref="A1:E1"/>
    <mergeCell ref="A2:B2"/>
    <mergeCell ref="A79:E79"/>
    <mergeCell ref="A80:B80"/>
    <mergeCell ref="A135:E135"/>
    <mergeCell ref="A136:B136"/>
  </mergeCells>
  <printOptions horizontalCentered="1"/>
  <pageMargins left="0.78740157480314965" right="0.55118110236220474" top="1.0236220472440944" bottom="0.86614173228346458" header="0.35433070866141736" footer="0.51181102362204722"/>
  <pageSetup paperSize="9" scale="62" firstPageNumber="0" orientation="portrait" r:id="rId1"/>
  <headerFooter alignWithMargins="0">
    <oddHeader>&amp;C&amp;"Times New Roman CE,Félkövér"&amp;12KOKAD KÖZSÉGI ÖNKORMÁNYZAT
2021. ÉVI KÖLTSÉGVETÉSÉNEK ÖSSZEVONT MÉRLEGE&amp;R&amp;"Times New Roman CE,Félkövér dőlt"&amp;11
1.1. melléklet a 6/2021. (V.31) önkormányzati rendelethez</oddHeader>
  </headerFooter>
  <rowBreaks count="1" manualBreakCount="1"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I30"/>
  <sheetViews>
    <sheetView tabSelected="1" view="pageLayout" topLeftCell="A4" workbookViewId="0">
      <selection activeCell="I1" sqref="I1:I30"/>
    </sheetView>
  </sheetViews>
  <sheetFormatPr defaultRowHeight="12.75"/>
  <cols>
    <col min="1" max="1" width="46.6640625" style="42" customWidth="1"/>
    <col min="2" max="3" width="16" style="42" customWidth="1"/>
    <col min="4" max="4" width="16.33203125" style="41" customWidth="1"/>
    <col min="5" max="5" width="48.5" style="41" customWidth="1"/>
    <col min="6" max="7" width="15.6640625" style="41" customWidth="1"/>
    <col min="8" max="8" width="16.33203125" style="41" customWidth="1"/>
    <col min="9" max="9" width="4.83203125" style="41" customWidth="1"/>
    <col min="10" max="16384" width="9.33203125" style="41"/>
  </cols>
  <sheetData>
    <row r="1" spans="1:9" ht="39.75" customHeight="1">
      <c r="A1" s="532" t="s">
        <v>136</v>
      </c>
      <c r="B1" s="532"/>
      <c r="C1" s="532"/>
      <c r="D1" s="532"/>
      <c r="E1" s="532"/>
      <c r="F1" s="532"/>
      <c r="G1" s="532"/>
      <c r="H1" s="532"/>
      <c r="I1" s="533" t="s">
        <v>501</v>
      </c>
    </row>
    <row r="2" spans="1:9" ht="13.5">
      <c r="H2" s="43" t="s">
        <v>480</v>
      </c>
      <c r="I2" s="533"/>
    </row>
    <row r="3" spans="1:9" ht="18" customHeight="1">
      <c r="A3" s="534" t="s">
        <v>137</v>
      </c>
      <c r="B3" s="534"/>
      <c r="C3" s="534"/>
      <c r="D3" s="534"/>
      <c r="E3" s="535" t="s">
        <v>138</v>
      </c>
      <c r="F3" s="535"/>
      <c r="G3" s="535"/>
      <c r="H3" s="535"/>
      <c r="I3" s="533"/>
    </row>
    <row r="4" spans="1:9" s="47" customFormat="1" ht="35.25" customHeight="1">
      <c r="A4" s="321" t="s">
        <v>139</v>
      </c>
      <c r="B4" s="234" t="s">
        <v>492</v>
      </c>
      <c r="C4" s="321" t="s">
        <v>482</v>
      </c>
      <c r="D4" s="234" t="s">
        <v>493</v>
      </c>
      <c r="E4" s="321" t="s">
        <v>139</v>
      </c>
      <c r="F4" s="234" t="s">
        <v>492</v>
      </c>
      <c r="G4" s="321" t="s">
        <v>482</v>
      </c>
      <c r="H4" s="234" t="s">
        <v>492</v>
      </c>
      <c r="I4" s="533"/>
    </row>
    <row r="5" spans="1:9" s="51" customFormat="1" ht="12" customHeight="1">
      <c r="A5" s="197" t="s">
        <v>4</v>
      </c>
      <c r="B5" s="48" t="s">
        <v>9</v>
      </c>
      <c r="C5" s="197" t="s">
        <v>15</v>
      </c>
      <c r="D5" s="48" t="s">
        <v>106</v>
      </c>
      <c r="E5" s="197" t="s">
        <v>27</v>
      </c>
      <c r="F5" s="48" t="s">
        <v>38</v>
      </c>
      <c r="G5" s="197" t="s">
        <v>117</v>
      </c>
      <c r="H5" s="48" t="s">
        <v>48</v>
      </c>
      <c r="I5" s="533"/>
    </row>
    <row r="6" spans="1:9" ht="12.95" customHeight="1">
      <c r="A6" s="322" t="s">
        <v>140</v>
      </c>
      <c r="B6" s="328">
        <v>25968665</v>
      </c>
      <c r="C6" s="448">
        <v>1038595</v>
      </c>
      <c r="D6" s="328">
        <f>SUM(B6:C6)</f>
        <v>27007260</v>
      </c>
      <c r="E6" s="322" t="s">
        <v>141</v>
      </c>
      <c r="F6" s="328">
        <v>34723981</v>
      </c>
      <c r="G6" s="455">
        <v>156150</v>
      </c>
      <c r="H6" s="328">
        <f t="shared" ref="H6:H11" si="0">SUM(F6:G6)</f>
        <v>34880131</v>
      </c>
      <c r="I6" s="533"/>
    </row>
    <row r="7" spans="1:9" ht="19.5" customHeight="1">
      <c r="A7" s="323" t="s">
        <v>142</v>
      </c>
      <c r="B7" s="329">
        <v>30724824</v>
      </c>
      <c r="C7" s="449">
        <v>295202</v>
      </c>
      <c r="D7" s="329">
        <f>SUM(B7:C7)</f>
        <v>31020026</v>
      </c>
      <c r="E7" s="323" t="s">
        <v>83</v>
      </c>
      <c r="F7" s="329">
        <v>5096952</v>
      </c>
      <c r="G7" s="456">
        <v>12101</v>
      </c>
      <c r="H7" s="328">
        <f t="shared" si="0"/>
        <v>5109053</v>
      </c>
      <c r="I7" s="533"/>
    </row>
    <row r="8" spans="1:9" ht="12.95" customHeight="1">
      <c r="A8" s="323" t="s">
        <v>144</v>
      </c>
      <c r="B8" s="329">
        <v>9090000</v>
      </c>
      <c r="C8" s="449"/>
      <c r="D8" s="329">
        <f>SUM(B8:C8)</f>
        <v>9090000</v>
      </c>
      <c r="E8" s="323" t="s">
        <v>143</v>
      </c>
      <c r="F8" s="329">
        <v>26979790</v>
      </c>
      <c r="G8" s="456">
        <v>129000</v>
      </c>
      <c r="H8" s="328">
        <f t="shared" si="0"/>
        <v>27108790</v>
      </c>
      <c r="I8" s="533"/>
    </row>
    <row r="9" spans="1:9" ht="12.95" customHeight="1">
      <c r="A9" s="323" t="s">
        <v>145</v>
      </c>
      <c r="B9" s="329">
        <v>1168400</v>
      </c>
      <c r="C9" s="449">
        <v>33720</v>
      </c>
      <c r="D9" s="329">
        <f>SUM(B9:C9)</f>
        <v>1202120</v>
      </c>
      <c r="E9" s="323" t="s">
        <v>85</v>
      </c>
      <c r="F9" s="329">
        <v>865000</v>
      </c>
      <c r="G9" s="456"/>
      <c r="H9" s="328">
        <f t="shared" si="0"/>
        <v>865000</v>
      </c>
      <c r="I9" s="533"/>
    </row>
    <row r="10" spans="1:9" ht="12.95" customHeight="1">
      <c r="A10" s="60" t="s">
        <v>146</v>
      </c>
      <c r="B10" s="329"/>
      <c r="C10" s="450"/>
      <c r="D10" s="329">
        <f>SUM(B10:C10)</f>
        <v>0</v>
      </c>
      <c r="E10" s="323" t="s">
        <v>86</v>
      </c>
      <c r="F10" s="329">
        <v>15554491</v>
      </c>
      <c r="G10" s="456">
        <v>-1320517</v>
      </c>
      <c r="H10" s="328">
        <v>14233974</v>
      </c>
      <c r="I10" s="533"/>
    </row>
    <row r="11" spans="1:9" ht="12.95" customHeight="1">
      <c r="A11" s="323"/>
      <c r="B11" s="329"/>
      <c r="C11" s="449"/>
      <c r="D11" s="329"/>
      <c r="E11" s="323" t="s">
        <v>147</v>
      </c>
      <c r="F11" s="329">
        <v>2626370</v>
      </c>
      <c r="G11" s="456">
        <v>-1320517</v>
      </c>
      <c r="H11" s="328">
        <f t="shared" si="0"/>
        <v>1305853</v>
      </c>
      <c r="I11" s="533"/>
    </row>
    <row r="12" spans="1:9" ht="12.95" customHeight="1">
      <c r="A12" s="63"/>
      <c r="B12" s="329"/>
      <c r="C12" s="451"/>
      <c r="D12" s="329"/>
      <c r="E12" s="324"/>
      <c r="F12" s="329"/>
      <c r="G12" s="457"/>
      <c r="H12" s="329"/>
      <c r="I12" s="533"/>
    </row>
    <row r="13" spans="1:9" ht="12.95" customHeight="1">
      <c r="A13" s="324"/>
      <c r="B13" s="329"/>
      <c r="C13" s="452"/>
      <c r="D13" s="329"/>
      <c r="E13" s="324"/>
      <c r="F13" s="329"/>
      <c r="G13" s="457"/>
      <c r="H13" s="329"/>
      <c r="I13" s="533"/>
    </row>
    <row r="14" spans="1:9" ht="12.95" customHeight="1">
      <c r="A14" s="324"/>
      <c r="B14" s="329"/>
      <c r="C14" s="452"/>
      <c r="D14" s="329"/>
      <c r="E14" s="324"/>
      <c r="F14" s="329"/>
      <c r="G14" s="457"/>
      <c r="H14" s="329"/>
      <c r="I14" s="533"/>
    </row>
    <row r="15" spans="1:9" ht="12.95" customHeight="1">
      <c r="A15" s="325"/>
      <c r="B15" s="330"/>
      <c r="C15" s="453"/>
      <c r="D15" s="330"/>
      <c r="E15" s="324"/>
      <c r="F15" s="330"/>
      <c r="G15" s="458"/>
      <c r="H15" s="330"/>
      <c r="I15" s="533"/>
    </row>
    <row r="16" spans="1:9" ht="12.95" customHeight="1">
      <c r="A16" s="326" t="s">
        <v>421</v>
      </c>
      <c r="B16" s="331">
        <f>+B6+B7+B8+B9+B10+B12+B13+B14+B15</f>
        <v>66951889</v>
      </c>
      <c r="C16" s="331"/>
      <c r="D16" s="331">
        <f>+D6+D7+D8+D9+D10</f>
        <v>68319406</v>
      </c>
      <c r="E16" s="326" t="s">
        <v>422</v>
      </c>
      <c r="F16" s="331">
        <f>SUM(F6:F10)</f>
        <v>83220214</v>
      </c>
      <c r="G16" s="331">
        <f>SUM(G6:G11)</f>
        <v>-2343783</v>
      </c>
      <c r="H16" s="331">
        <f>SUM(H6:H10)</f>
        <v>82196948</v>
      </c>
      <c r="I16" s="533"/>
    </row>
    <row r="17" spans="1:9" ht="12.95" customHeight="1">
      <c r="A17" s="334" t="s">
        <v>434</v>
      </c>
      <c r="B17" s="335">
        <f>+B18+B19+B20+B21</f>
        <v>20500862</v>
      </c>
      <c r="C17" s="335"/>
      <c r="D17" s="335">
        <f>+D18+D19+D20+D21</f>
        <v>18110079</v>
      </c>
      <c r="E17" s="323" t="s">
        <v>152</v>
      </c>
      <c r="F17" s="332"/>
      <c r="G17" s="459"/>
      <c r="H17" s="332"/>
      <c r="I17" s="533"/>
    </row>
    <row r="18" spans="1:9" ht="15.95" customHeight="1">
      <c r="A18" s="323" t="s">
        <v>435</v>
      </c>
      <c r="B18" s="514">
        <v>20500862</v>
      </c>
      <c r="C18" s="515">
        <v>-2390783</v>
      </c>
      <c r="D18" s="514">
        <f>SUM(B18:C18)</f>
        <v>18110079</v>
      </c>
      <c r="E18" s="323" t="s">
        <v>154</v>
      </c>
      <c r="F18" s="329"/>
      <c r="G18" s="456"/>
      <c r="H18" s="329"/>
      <c r="I18" s="533"/>
    </row>
    <row r="19" spans="1:9" ht="12.95" customHeight="1">
      <c r="A19" s="323" t="s">
        <v>436</v>
      </c>
      <c r="B19" s="329"/>
      <c r="C19" s="449"/>
      <c r="D19" s="329"/>
      <c r="E19" s="323" t="s">
        <v>156</v>
      </c>
      <c r="F19" s="329">
        <v>4232537</v>
      </c>
      <c r="G19" s="456"/>
      <c r="H19" s="329">
        <v>4232537</v>
      </c>
      <c r="I19" s="533"/>
    </row>
    <row r="20" spans="1:9" ht="12.95" customHeight="1">
      <c r="A20" s="323" t="s">
        <v>437</v>
      </c>
      <c r="B20" s="329"/>
      <c r="C20" s="449"/>
      <c r="D20" s="329"/>
      <c r="E20" s="323" t="s">
        <v>158</v>
      </c>
      <c r="F20" s="329"/>
      <c r="G20" s="456"/>
      <c r="H20" s="329"/>
      <c r="I20" s="533"/>
    </row>
    <row r="21" spans="1:9" ht="12.95" customHeight="1">
      <c r="A21" s="323" t="s">
        <v>438</v>
      </c>
      <c r="B21" s="329"/>
      <c r="C21" s="449"/>
      <c r="D21" s="329"/>
      <c r="E21" s="60" t="s">
        <v>160</v>
      </c>
      <c r="F21" s="329"/>
      <c r="G21" s="459"/>
      <c r="H21" s="329"/>
      <c r="I21" s="533"/>
    </row>
    <row r="22" spans="1:9" ht="12.95" customHeight="1">
      <c r="A22" s="336" t="s">
        <v>439</v>
      </c>
      <c r="B22" s="337">
        <v>1055729</v>
      </c>
      <c r="C22" s="454">
        <v>112562</v>
      </c>
      <c r="D22" s="337">
        <f>B22+C22</f>
        <v>1168291</v>
      </c>
      <c r="E22" s="323" t="s">
        <v>162</v>
      </c>
      <c r="F22" s="329"/>
      <c r="G22" s="456"/>
      <c r="H22" s="329"/>
      <c r="I22" s="533"/>
    </row>
    <row r="23" spans="1:9" ht="12.95" customHeight="1">
      <c r="A23" s="60" t="s">
        <v>440</v>
      </c>
      <c r="B23" s="332"/>
      <c r="C23" s="450"/>
      <c r="D23" s="332"/>
      <c r="E23" s="322" t="s">
        <v>446</v>
      </c>
      <c r="F23" s="332">
        <v>1055729</v>
      </c>
      <c r="G23" s="459">
        <v>112562</v>
      </c>
      <c r="H23" s="332">
        <f>F23+G23</f>
        <v>1168291</v>
      </c>
      <c r="I23" s="533"/>
    </row>
    <row r="24" spans="1:9" ht="12.95" customHeight="1">
      <c r="A24" s="323" t="s">
        <v>445</v>
      </c>
      <c r="B24" s="520">
        <v>1055729</v>
      </c>
      <c r="C24" s="449">
        <v>112562</v>
      </c>
      <c r="D24" s="329">
        <f>B24+C24</f>
        <v>1168291</v>
      </c>
      <c r="E24" s="324"/>
      <c r="F24" s="329"/>
      <c r="G24" s="457"/>
      <c r="H24" s="329"/>
      <c r="I24" s="533"/>
    </row>
    <row r="25" spans="1:9" ht="12.95" customHeight="1">
      <c r="A25" s="326" t="s">
        <v>441</v>
      </c>
      <c r="B25" s="331">
        <f>+B17+B22</f>
        <v>21556591</v>
      </c>
      <c r="C25" s="331">
        <v>703287</v>
      </c>
      <c r="D25" s="331">
        <f>D17+D22</f>
        <v>19278370</v>
      </c>
      <c r="E25" s="326" t="s">
        <v>443</v>
      </c>
      <c r="F25" s="331">
        <f>SUM(F17:F24)</f>
        <v>5288266</v>
      </c>
      <c r="G25" s="331">
        <f>SUM(G17:G24)</f>
        <v>112562</v>
      </c>
      <c r="H25" s="331">
        <f>SUM(H17:H24)</f>
        <v>5400828</v>
      </c>
      <c r="I25" s="533"/>
    </row>
    <row r="26" spans="1:9" ht="12.95" customHeight="1">
      <c r="A26" s="327" t="s">
        <v>442</v>
      </c>
      <c r="B26" s="333">
        <f>+B16+B25</f>
        <v>88508480</v>
      </c>
      <c r="C26" s="333">
        <f>+C16+C25</f>
        <v>703287</v>
      </c>
      <c r="D26" s="333">
        <f>D16+D25</f>
        <v>87597776</v>
      </c>
      <c r="E26" s="327" t="s">
        <v>444</v>
      </c>
      <c r="F26" s="333">
        <f>+F16+F25</f>
        <v>88508480</v>
      </c>
      <c r="G26" s="333">
        <f>+G16+G25</f>
        <v>-2231221</v>
      </c>
      <c r="H26" s="333">
        <f>+H16+H25</f>
        <v>87597776</v>
      </c>
      <c r="I26" s="533"/>
    </row>
    <row r="27" spans="1:9" ht="15.95" customHeight="1">
      <c r="A27" s="327" t="s">
        <v>169</v>
      </c>
      <c r="B27" s="333">
        <f>IF(B16-F16&lt;0,F16-B16,"-")</f>
        <v>16268325</v>
      </c>
      <c r="C27" s="333" t="str">
        <f>IF(C16-G16&lt;0,G16-C16,"-")</f>
        <v>-</v>
      </c>
      <c r="D27" s="333">
        <f>IF(D16-H16&lt;0,H16-D16,"-")</f>
        <v>13877542</v>
      </c>
      <c r="E27" s="327" t="s">
        <v>170</v>
      </c>
      <c r="F27" s="333" t="str">
        <f>IF(B16-F16&gt;0,B16-F16,"-")</f>
        <v>-</v>
      </c>
      <c r="G27" s="333">
        <f>IF(C16-G16&gt;0,C16-G16,"-")</f>
        <v>2343783</v>
      </c>
      <c r="H27" s="333" t="str">
        <f>IF(D16-H16&gt;0,D16-H16,"-")</f>
        <v>-</v>
      </c>
      <c r="I27" s="533"/>
    </row>
    <row r="28" spans="1:9">
      <c r="A28" s="327" t="s">
        <v>172</v>
      </c>
      <c r="B28" s="333" t="str">
        <f>IF(B16+B25-F26&lt;0,F26-(B16+B25),"-")</f>
        <v>-</v>
      </c>
      <c r="C28" s="333" t="str">
        <f>IF(C16+C25-G26&lt;0,G26-(C16+C25),"-")</f>
        <v>-</v>
      </c>
      <c r="D28" s="333" t="str">
        <f>IF(D16+D25-H26&lt;0,H26-(D16+D25),"-")</f>
        <v>-</v>
      </c>
      <c r="E28" s="327" t="s">
        <v>173</v>
      </c>
      <c r="F28" s="333" t="str">
        <f>IF(B16+B25-F26&gt;0,B16+B25-F26,"-")</f>
        <v>-</v>
      </c>
      <c r="G28" s="333">
        <f>IF(C16+C25-G26&gt;0,C16+C25-G26,"-")</f>
        <v>2934508</v>
      </c>
      <c r="H28" s="333" t="str">
        <f>IF(D16+D25-H26&gt;0,D16+D25-H26,"-")</f>
        <v>-</v>
      </c>
      <c r="I28" s="533"/>
    </row>
    <row r="29" spans="1:9" ht="18.75">
      <c r="A29" s="235"/>
      <c r="B29" s="235"/>
      <c r="C29" s="235"/>
      <c r="D29" s="235"/>
      <c r="E29" s="235"/>
      <c r="F29" s="386"/>
      <c r="G29" s="386"/>
      <c r="I29" s="533"/>
    </row>
    <row r="30" spans="1:9">
      <c r="I30" s="533"/>
    </row>
  </sheetData>
  <sheetProtection selectLockedCells="1" selectUnlockedCells="1"/>
  <mergeCells count="4">
    <mergeCell ref="A1:H1"/>
    <mergeCell ref="I1:I30"/>
    <mergeCell ref="A3:D3"/>
    <mergeCell ref="E3:H3"/>
  </mergeCells>
  <printOptions horizontalCentered="1"/>
  <pageMargins left="0.31496062992125984" right="0.47244094488188981" top="0.9055118110236221" bottom="0.51181102362204722" header="0.6692913385826772" footer="0.51181102362204722"/>
  <pageSetup paperSize="9" scale="79" firstPageNumber="0" orientation="landscape" r:id="rId1"/>
  <headerFooter alignWithMargins="0">
    <oddHeader xml:space="preserve">&amp;C&amp;"Times New Roman CE,Félkövér"&amp;12Kokad Községi Önkormányzat 2021. ÉVI KÖLTSÉGVETÉSÉNEK&amp;R&amp;"Times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2:J33"/>
  <sheetViews>
    <sheetView view="pageLayout" workbookViewId="0">
      <selection activeCell="J2" sqref="J2:J33"/>
    </sheetView>
  </sheetViews>
  <sheetFormatPr defaultRowHeight="12.75"/>
  <cols>
    <col min="1" max="1" width="6.83203125" style="41" customWidth="1"/>
    <col min="2" max="2" width="49" style="42" customWidth="1"/>
    <col min="3" max="3" width="16.33203125" style="41" customWidth="1"/>
    <col min="4" max="4" width="13.1640625" style="42" customWidth="1"/>
    <col min="5" max="5" width="16.33203125" style="41" customWidth="1"/>
    <col min="6" max="6" width="47.1640625" style="41" customWidth="1"/>
    <col min="7" max="7" width="16.33203125" style="41" customWidth="1"/>
    <col min="8" max="8" width="14.1640625" style="41" customWidth="1"/>
    <col min="9" max="9" width="16.33203125" style="41" customWidth="1"/>
    <col min="10" max="10" width="4.83203125" style="41" customWidth="1"/>
    <col min="11" max="16384" width="9.33203125" style="41"/>
  </cols>
  <sheetData>
    <row r="2" spans="1:10" ht="29.85" customHeight="1">
      <c r="B2" s="532" t="s">
        <v>174</v>
      </c>
      <c r="C2" s="532"/>
      <c r="D2" s="532"/>
      <c r="E2" s="532"/>
      <c r="F2" s="532"/>
      <c r="G2" s="532"/>
      <c r="H2" s="532"/>
      <c r="I2" s="532"/>
      <c r="J2" s="533" t="s">
        <v>502</v>
      </c>
    </row>
    <row r="3" spans="1:10" ht="13.5">
      <c r="G3" s="43" t="s">
        <v>478</v>
      </c>
      <c r="I3" s="43" t="s">
        <v>478</v>
      </c>
      <c r="J3" s="533"/>
    </row>
    <row r="4" spans="1:10" ht="12.75" customHeight="1">
      <c r="A4" s="535" t="s">
        <v>2</v>
      </c>
      <c r="B4" s="534" t="s">
        <v>137</v>
      </c>
      <c r="C4" s="534"/>
      <c r="D4" s="534"/>
      <c r="E4" s="534"/>
      <c r="F4" s="535" t="s">
        <v>138</v>
      </c>
      <c r="G4" s="535"/>
      <c r="H4" s="535"/>
      <c r="I4" s="535"/>
      <c r="J4" s="533"/>
    </row>
    <row r="5" spans="1:10" s="47" customFormat="1" ht="36">
      <c r="A5" s="535"/>
      <c r="B5" s="44" t="s">
        <v>139</v>
      </c>
      <c r="C5" s="45" t="s">
        <v>487</v>
      </c>
      <c r="D5" s="387" t="s">
        <v>482</v>
      </c>
      <c r="E5" s="45" t="s">
        <v>488</v>
      </c>
      <c r="F5" s="44" t="s">
        <v>139</v>
      </c>
      <c r="G5" s="45" t="s">
        <v>487</v>
      </c>
      <c r="H5" s="387" t="s">
        <v>482</v>
      </c>
      <c r="I5" s="45" t="s">
        <v>488</v>
      </c>
      <c r="J5" s="533"/>
    </row>
    <row r="6" spans="1:10" s="47" customFormat="1">
      <c r="A6" s="48">
        <v>1</v>
      </c>
      <c r="B6" s="49">
        <v>2</v>
      </c>
      <c r="C6" s="50">
        <v>3</v>
      </c>
      <c r="D6" s="388">
        <v>4</v>
      </c>
      <c r="E6" s="50">
        <v>5</v>
      </c>
      <c r="F6" s="49">
        <v>6</v>
      </c>
      <c r="G6" s="460">
        <v>7</v>
      </c>
      <c r="H6" s="50">
        <v>8</v>
      </c>
      <c r="I6" s="402">
        <v>9</v>
      </c>
      <c r="J6" s="533"/>
    </row>
    <row r="7" spans="1:10" ht="12.95" customHeight="1">
      <c r="A7" s="52" t="s">
        <v>4</v>
      </c>
      <c r="B7" s="53" t="s">
        <v>175</v>
      </c>
      <c r="C7" s="54">
        <v>0</v>
      </c>
      <c r="D7" s="389">
        <v>0</v>
      </c>
      <c r="E7" s="54">
        <f>SUM(C7:D7)</f>
        <v>0</v>
      </c>
      <c r="F7" s="53" t="s">
        <v>97</v>
      </c>
      <c r="G7" s="461">
        <v>894500</v>
      </c>
      <c r="H7" s="464"/>
      <c r="I7" s="414">
        <f>SUM(G7:H7)</f>
        <v>894500</v>
      </c>
      <c r="J7" s="533"/>
    </row>
    <row r="8" spans="1:10" ht="12.95" customHeight="1">
      <c r="A8" s="56" t="s">
        <v>15</v>
      </c>
      <c r="B8" s="57" t="s">
        <v>176</v>
      </c>
      <c r="C8" s="58"/>
      <c r="D8" s="390"/>
      <c r="E8" s="58"/>
      <c r="F8" s="57" t="s">
        <v>98</v>
      </c>
      <c r="G8" s="61"/>
      <c r="H8" s="504"/>
      <c r="I8" s="411">
        <f>SUM(G8:H8)</f>
        <v>0</v>
      </c>
      <c r="J8" s="533"/>
    </row>
    <row r="9" spans="1:10" ht="12.95" customHeight="1">
      <c r="A9" s="56" t="s">
        <v>106</v>
      </c>
      <c r="B9" s="57" t="s">
        <v>177</v>
      </c>
      <c r="C9" s="58"/>
      <c r="D9" s="390"/>
      <c r="E9" s="58">
        <f>SUM(C9:D9)</f>
        <v>0</v>
      </c>
      <c r="F9" s="57" t="s">
        <v>99</v>
      </c>
      <c r="G9" s="61"/>
      <c r="H9" s="504"/>
      <c r="I9" s="411">
        <f>SUM(G9:H9)</f>
        <v>0</v>
      </c>
      <c r="J9" s="533"/>
    </row>
    <row r="10" spans="1:10" ht="12.75" customHeight="1">
      <c r="A10" s="56" t="s">
        <v>27</v>
      </c>
      <c r="B10" s="57" t="s">
        <v>178</v>
      </c>
      <c r="C10" s="58"/>
      <c r="D10" s="390"/>
      <c r="E10" s="58"/>
      <c r="F10" s="57"/>
      <c r="G10" s="61"/>
      <c r="H10" s="465"/>
      <c r="I10" s="411"/>
      <c r="J10" s="533"/>
    </row>
    <row r="11" spans="1:10" ht="12.95" customHeight="1">
      <c r="A11" s="56" t="s">
        <v>38</v>
      </c>
      <c r="B11" s="57"/>
      <c r="C11" s="61"/>
      <c r="D11" s="465"/>
      <c r="E11" s="61"/>
      <c r="F11" s="62"/>
      <c r="G11" s="61"/>
      <c r="H11" s="466"/>
      <c r="I11" s="411"/>
      <c r="J11" s="533"/>
    </row>
    <row r="12" spans="1:10" ht="12.95" customHeight="1">
      <c r="A12" s="56" t="s">
        <v>117</v>
      </c>
      <c r="B12" s="62"/>
      <c r="C12" s="61"/>
      <c r="D12" s="466"/>
      <c r="E12" s="58"/>
      <c r="F12" s="62"/>
      <c r="G12" s="61"/>
      <c r="H12" s="466"/>
      <c r="I12" s="411"/>
      <c r="J12" s="533"/>
    </row>
    <row r="13" spans="1:10" ht="12.95" customHeight="1">
      <c r="A13" s="56" t="s">
        <v>48</v>
      </c>
      <c r="B13" s="62"/>
      <c r="C13" s="61"/>
      <c r="D13" s="466"/>
      <c r="E13" s="58"/>
      <c r="F13" s="62"/>
      <c r="G13" s="61"/>
      <c r="H13" s="466"/>
      <c r="I13" s="411"/>
      <c r="J13" s="533"/>
    </row>
    <row r="14" spans="1:10" ht="12.95" customHeight="1">
      <c r="A14" s="56" t="s">
        <v>52</v>
      </c>
      <c r="B14" s="62"/>
      <c r="C14" s="61"/>
      <c r="D14" s="466"/>
      <c r="E14" s="61"/>
      <c r="F14" s="62"/>
      <c r="G14" s="61"/>
      <c r="H14" s="466"/>
      <c r="I14" s="411"/>
      <c r="J14" s="533"/>
    </row>
    <row r="15" spans="1:10">
      <c r="A15" s="56" t="s">
        <v>129</v>
      </c>
      <c r="B15" s="62"/>
      <c r="C15" s="61"/>
      <c r="D15" s="466"/>
      <c r="E15" s="61"/>
      <c r="F15" s="62"/>
      <c r="G15" s="61"/>
      <c r="H15" s="466"/>
      <c r="I15" s="411"/>
      <c r="J15" s="533"/>
    </row>
    <row r="16" spans="1:10" ht="12.95" customHeight="1">
      <c r="A16" s="69" t="s">
        <v>148</v>
      </c>
      <c r="B16" s="75"/>
      <c r="C16" s="76"/>
      <c r="D16" s="63"/>
      <c r="E16" s="76"/>
      <c r="F16" s="70" t="s">
        <v>147</v>
      </c>
      <c r="G16" s="76"/>
      <c r="H16" s="467"/>
      <c r="I16" s="412"/>
      <c r="J16" s="533"/>
    </row>
    <row r="17" spans="1:10" ht="15.95" customHeight="1">
      <c r="A17" s="65" t="s">
        <v>149</v>
      </c>
      <c r="B17" s="66" t="s">
        <v>179</v>
      </c>
      <c r="C17" s="67">
        <f>+C7+C8+C9+C11+C12+C13+C14+C15+C16</f>
        <v>0</v>
      </c>
      <c r="D17" s="67">
        <f>+D7+D8+D9+D11+D12+D13+D14+D15+D16</f>
        <v>0</v>
      </c>
      <c r="E17" s="67">
        <f>+E7+E8+E9+E11+E12+E13+E14+E15+E16</f>
        <v>0</v>
      </c>
      <c r="F17" s="66" t="s">
        <v>180</v>
      </c>
      <c r="G17" s="462">
        <f>SUM(G7:G16)</f>
        <v>894500</v>
      </c>
      <c r="H17" s="462">
        <f>SUM(H7:H16)</f>
        <v>0</v>
      </c>
      <c r="I17" s="153">
        <f>SUM(I7:I16)</f>
        <v>894500</v>
      </c>
      <c r="J17" s="533"/>
    </row>
    <row r="18" spans="1:10" ht="12.95" customHeight="1">
      <c r="A18" s="52" t="s">
        <v>150</v>
      </c>
      <c r="B18" s="77" t="s">
        <v>181</v>
      </c>
      <c r="C18" s="78">
        <f>+C19+C20+C21+C22+C23</f>
        <v>894500</v>
      </c>
      <c r="D18" s="392"/>
      <c r="E18" s="78">
        <f>+E19+E20+E21+E22+E23</f>
        <v>894500</v>
      </c>
      <c r="F18" s="57" t="s">
        <v>152</v>
      </c>
      <c r="G18" s="461"/>
      <c r="H18" s="464"/>
      <c r="I18" s="414">
        <f>SUM(G18:H18)</f>
        <v>0</v>
      </c>
      <c r="J18" s="533"/>
    </row>
    <row r="19" spans="1:10" ht="12.95" customHeight="1">
      <c r="A19" s="56" t="s">
        <v>151</v>
      </c>
      <c r="B19" s="79" t="s">
        <v>182</v>
      </c>
      <c r="C19" s="58">
        <v>894500</v>
      </c>
      <c r="D19" s="393"/>
      <c r="E19" s="58">
        <f>C19+D19</f>
        <v>894500</v>
      </c>
      <c r="F19" s="57" t="s">
        <v>183</v>
      </c>
      <c r="G19" s="61"/>
      <c r="H19" s="465"/>
      <c r="I19" s="411"/>
      <c r="J19" s="533"/>
    </row>
    <row r="20" spans="1:10" ht="12.95" customHeight="1">
      <c r="A20" s="52" t="s">
        <v>153</v>
      </c>
      <c r="B20" s="79" t="s">
        <v>184</v>
      </c>
      <c r="C20" s="58"/>
      <c r="D20" s="393"/>
      <c r="E20" s="58"/>
      <c r="F20" s="57" t="s">
        <v>156</v>
      </c>
      <c r="G20" s="61"/>
      <c r="H20" s="465"/>
      <c r="I20" s="411"/>
      <c r="J20" s="533"/>
    </row>
    <row r="21" spans="1:10" ht="12.95" customHeight="1">
      <c r="A21" s="56" t="s">
        <v>155</v>
      </c>
      <c r="B21" s="79" t="s">
        <v>185</v>
      </c>
      <c r="C21" s="58"/>
      <c r="D21" s="393"/>
      <c r="E21" s="58"/>
      <c r="F21" s="57" t="s">
        <v>158</v>
      </c>
      <c r="G21" s="61"/>
      <c r="H21" s="465"/>
      <c r="I21" s="411"/>
      <c r="J21" s="533"/>
    </row>
    <row r="22" spans="1:10" ht="12.95" customHeight="1">
      <c r="A22" s="52" t="s">
        <v>157</v>
      </c>
      <c r="B22" s="79" t="s">
        <v>186</v>
      </c>
      <c r="C22" s="58"/>
      <c r="D22" s="393"/>
      <c r="E22" s="58"/>
      <c r="F22" s="70" t="s">
        <v>160</v>
      </c>
      <c r="G22" s="61"/>
      <c r="H22" s="467"/>
      <c r="I22" s="411"/>
      <c r="J22" s="533"/>
    </row>
    <row r="23" spans="1:10" ht="12.95" customHeight="1">
      <c r="A23" s="56" t="s">
        <v>159</v>
      </c>
      <c r="B23" s="80" t="s">
        <v>187</v>
      </c>
      <c r="C23" s="58"/>
      <c r="D23" s="80"/>
      <c r="E23" s="58"/>
      <c r="F23" s="57" t="s">
        <v>188</v>
      </c>
      <c r="G23" s="61"/>
      <c r="H23" s="465"/>
      <c r="I23" s="411"/>
      <c r="J23" s="533"/>
    </row>
    <row r="24" spans="1:10" ht="12.95" customHeight="1">
      <c r="A24" s="52" t="s">
        <v>161</v>
      </c>
      <c r="B24" s="81" t="s">
        <v>189</v>
      </c>
      <c r="C24" s="72">
        <f>+C25+C26+C27+C28+C29</f>
        <v>0</v>
      </c>
      <c r="D24" s="81"/>
      <c r="E24" s="72"/>
      <c r="F24" s="53" t="s">
        <v>164</v>
      </c>
      <c r="G24" s="61"/>
      <c r="H24" s="464"/>
      <c r="I24" s="411"/>
      <c r="J24" s="533"/>
    </row>
    <row r="25" spans="1:10" ht="12.95" customHeight="1">
      <c r="A25" s="56" t="s">
        <v>163</v>
      </c>
      <c r="B25" s="80" t="s">
        <v>190</v>
      </c>
      <c r="C25" s="58"/>
      <c r="D25" s="80"/>
      <c r="E25" s="58"/>
      <c r="F25" s="53" t="s">
        <v>191</v>
      </c>
      <c r="G25" s="61"/>
      <c r="H25" s="464"/>
      <c r="I25" s="411"/>
      <c r="J25" s="533"/>
    </row>
    <row r="26" spans="1:10" ht="12.95" customHeight="1">
      <c r="A26" s="52" t="s">
        <v>165</v>
      </c>
      <c r="B26" s="80" t="s">
        <v>192</v>
      </c>
      <c r="C26" s="58"/>
      <c r="D26" s="80"/>
      <c r="E26" s="58"/>
      <c r="F26" s="82"/>
      <c r="G26" s="61"/>
      <c r="H26" s="468"/>
      <c r="I26" s="411"/>
      <c r="J26" s="533"/>
    </row>
    <row r="27" spans="1:10" ht="12.95" customHeight="1">
      <c r="A27" s="56" t="s">
        <v>166</v>
      </c>
      <c r="B27" s="79" t="s">
        <v>193</v>
      </c>
      <c r="C27" s="58"/>
      <c r="D27" s="393"/>
      <c r="E27" s="58"/>
      <c r="F27" s="82"/>
      <c r="G27" s="61"/>
      <c r="H27" s="468"/>
      <c r="I27" s="411"/>
      <c r="J27" s="533"/>
    </row>
    <row r="28" spans="1:10" ht="12.95" customHeight="1">
      <c r="A28" s="52" t="s">
        <v>167</v>
      </c>
      <c r="B28" s="83" t="s">
        <v>194</v>
      </c>
      <c r="C28" s="58"/>
      <c r="D28" s="394"/>
      <c r="E28" s="58"/>
      <c r="F28" s="62"/>
      <c r="G28" s="61"/>
      <c r="H28" s="466"/>
      <c r="I28" s="411"/>
      <c r="J28" s="533"/>
    </row>
    <row r="29" spans="1:10" ht="12.95" customHeight="1">
      <c r="A29" s="56" t="s">
        <v>168</v>
      </c>
      <c r="B29" s="84" t="s">
        <v>195</v>
      </c>
      <c r="C29" s="58"/>
      <c r="D29" s="395"/>
      <c r="E29" s="58"/>
      <c r="F29" s="82"/>
      <c r="G29" s="61"/>
      <c r="H29" s="468"/>
      <c r="I29" s="411"/>
      <c r="J29" s="533"/>
    </row>
    <row r="30" spans="1:10" ht="21.75" customHeight="1">
      <c r="A30" s="65" t="s">
        <v>171</v>
      </c>
      <c r="B30" s="66" t="s">
        <v>196</v>
      </c>
      <c r="C30" s="67">
        <f>+C18+C24</f>
        <v>894500</v>
      </c>
      <c r="D30" s="391"/>
      <c r="E30" s="67">
        <f>+E18+E24</f>
        <v>894500</v>
      </c>
      <c r="F30" s="66" t="s">
        <v>197</v>
      </c>
      <c r="G30" s="153">
        <f>SUM(G18:G29)</f>
        <v>0</v>
      </c>
      <c r="H30" s="153">
        <f>SUM(H18:H29)</f>
        <v>0</v>
      </c>
      <c r="I30" s="153">
        <f>SUM(I18:I29)</f>
        <v>0</v>
      </c>
      <c r="J30" s="533"/>
    </row>
    <row r="31" spans="1:10">
      <c r="A31" s="65" t="s">
        <v>198</v>
      </c>
      <c r="B31" s="73" t="s">
        <v>199</v>
      </c>
      <c r="C31" s="74">
        <f>+C17+C30</f>
        <v>894500</v>
      </c>
      <c r="D31" s="74">
        <f>+D17+D30</f>
        <v>0</v>
      </c>
      <c r="E31" s="74">
        <f>+E17+E30</f>
        <v>894500</v>
      </c>
      <c r="F31" s="73" t="s">
        <v>200</v>
      </c>
      <c r="G31" s="463">
        <f>+G17+G30</f>
        <v>894500</v>
      </c>
      <c r="H31" s="463">
        <f>+H17+H30</f>
        <v>0</v>
      </c>
      <c r="I31" s="74">
        <f>+I17+I30</f>
        <v>894500</v>
      </c>
      <c r="J31" s="533"/>
    </row>
    <row r="32" spans="1:10">
      <c r="A32" s="65" t="s">
        <v>201</v>
      </c>
      <c r="B32" s="73" t="s">
        <v>169</v>
      </c>
      <c r="C32" s="74">
        <f>IF(C17-G17&lt;0,G17-C17,"-")</f>
        <v>894500</v>
      </c>
      <c r="D32" s="74" t="str">
        <f>IF(D17-H17&lt;0,H17-D17,"-")</f>
        <v>-</v>
      </c>
      <c r="E32" s="74">
        <f>IF(E17-I17&lt;0,I17-E17,"-")</f>
        <v>894500</v>
      </c>
      <c r="F32" s="73" t="s">
        <v>170</v>
      </c>
      <c r="G32" s="463" t="str">
        <f>IF(C17-G17&gt;0,C17-G17,"-")</f>
        <v>-</v>
      </c>
      <c r="H32" s="463" t="str">
        <f>IF(D17-H17&gt;0,D17-H17,"-")</f>
        <v>-</v>
      </c>
      <c r="I32" s="74" t="str">
        <f>IF(E17-I17&gt;0,E17-I17,"-")</f>
        <v>-</v>
      </c>
      <c r="J32" s="533"/>
    </row>
    <row r="33" spans="1:10">
      <c r="A33" s="65" t="s">
        <v>202</v>
      </c>
      <c r="B33" s="73" t="s">
        <v>172</v>
      </c>
      <c r="C33" s="74" t="str">
        <f>IF(C17+C30-G31&lt;0,G31-(C17+C30),"-")</f>
        <v>-</v>
      </c>
      <c r="D33" s="74" t="str">
        <f>IF(D17+D30-H31&lt;0,H31-(D17+D30),"-")</f>
        <v>-</v>
      </c>
      <c r="E33" s="74" t="str">
        <f>IF(E17+E30-I31&lt;0,I31-(E17+E30),"-")</f>
        <v>-</v>
      </c>
      <c r="F33" s="73" t="s">
        <v>173</v>
      </c>
      <c r="G33" s="463" t="str">
        <f>IF(C17+C18-G31&gt;0,C17+C18-G31,"-")</f>
        <v>-</v>
      </c>
      <c r="H33" s="463" t="str">
        <f>IF(D17+D18-H31&gt;0,D17+D18-H31,"-")</f>
        <v>-</v>
      </c>
      <c r="I33" s="463" t="str">
        <f>IF(E17+E18-I31&gt;0,E17+E18-I31,"-")</f>
        <v>-</v>
      </c>
      <c r="J33" s="533"/>
    </row>
  </sheetData>
  <sheetProtection selectLockedCells="1" selectUnlockedCells="1"/>
  <mergeCells count="5">
    <mergeCell ref="B2:I2"/>
    <mergeCell ref="J2:J33"/>
    <mergeCell ref="A4:A5"/>
    <mergeCell ref="B4:E4"/>
    <mergeCell ref="F4:I4"/>
  </mergeCells>
  <printOptions horizontalCentered="1"/>
  <pageMargins left="0.78740157480314965" right="0.78740157480314965" top="0.9055118110236221" bottom="0.62992125984251968" header="0.35433070866141736" footer="0.51181102362204722"/>
  <pageSetup paperSize="9" scale="71" firstPageNumber="0" orientation="landscape" horizontalDpi="300" verticalDpi="300" r:id="rId1"/>
  <headerFooter alignWithMargins="0">
    <oddHeader>&amp;C&amp;"Times New Roman CE,Félkövér"&amp;12Kokad Községi Önkormányzat 2021. ÉVI KÖLTSÉGVETÉSÉNEK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G42"/>
  <sheetViews>
    <sheetView view="pageLayout" topLeftCell="B1" workbookViewId="0">
      <selection activeCell="E2" sqref="E2"/>
    </sheetView>
  </sheetViews>
  <sheetFormatPr defaultRowHeight="15"/>
  <cols>
    <col min="1" max="1" width="50.33203125" style="85" hidden="1" customWidth="1"/>
    <col min="2" max="2" width="40" style="85" bestFit="1" customWidth="1"/>
    <col min="3" max="3" width="16.1640625" style="85" customWidth="1"/>
    <col min="4" max="4" width="15" style="85" customWidth="1"/>
    <col min="5" max="5" width="17" style="85" customWidth="1"/>
    <col min="6" max="6" width="9.33203125" style="85"/>
    <col min="7" max="7" width="10.6640625" style="85" bestFit="1" customWidth="1"/>
    <col min="8" max="16384" width="9.33203125" style="85"/>
  </cols>
  <sheetData>
    <row r="1" spans="1:7" ht="15.95" customHeight="1">
      <c r="A1" s="86"/>
      <c r="B1"/>
      <c r="E1" s="85" t="s">
        <v>483</v>
      </c>
    </row>
    <row r="2" spans="1:7" ht="43.5" customHeight="1">
      <c r="A2" s="346"/>
      <c r="B2" s="346" t="s">
        <v>204</v>
      </c>
      <c r="C2" s="346" t="s">
        <v>492</v>
      </c>
      <c r="D2" s="396" t="s">
        <v>482</v>
      </c>
      <c r="E2" s="397" t="s">
        <v>494</v>
      </c>
      <c r="F2" s="88"/>
    </row>
    <row r="3" spans="1:7">
      <c r="A3" s="347"/>
      <c r="B3" s="347">
        <v>1</v>
      </c>
      <c r="C3" s="347">
        <v>2</v>
      </c>
      <c r="D3" s="398">
        <v>3</v>
      </c>
      <c r="E3" s="399">
        <v>4</v>
      </c>
    </row>
    <row r="4" spans="1:7">
      <c r="A4" s="348" t="s">
        <v>471</v>
      </c>
      <c r="B4" s="349"/>
      <c r="C4" s="350"/>
      <c r="D4" s="351"/>
      <c r="E4" s="350"/>
    </row>
    <row r="5" spans="1:7">
      <c r="A5" s="348" t="s">
        <v>471</v>
      </c>
      <c r="B5" s="349"/>
      <c r="C5" s="350"/>
      <c r="D5" s="351"/>
      <c r="E5" s="350"/>
    </row>
    <row r="6" spans="1:7">
      <c r="A6" s="348" t="s">
        <v>471</v>
      </c>
      <c r="B6" s="349"/>
      <c r="C6" s="350"/>
      <c r="D6" s="352"/>
      <c r="E6" s="350"/>
    </row>
    <row r="7" spans="1:7">
      <c r="A7" s="348" t="s">
        <v>471</v>
      </c>
      <c r="B7" s="354"/>
      <c r="C7" s="355"/>
      <c r="D7" s="356"/>
      <c r="E7" s="355"/>
    </row>
    <row r="8" spans="1:7">
      <c r="A8" s="348" t="s">
        <v>471</v>
      </c>
      <c r="B8" s="354"/>
      <c r="C8" s="355"/>
      <c r="D8" s="356"/>
      <c r="E8" s="355"/>
    </row>
    <row r="9" spans="1:7">
      <c r="A9" s="353" t="s">
        <v>471</v>
      </c>
      <c r="B9" s="354"/>
      <c r="C9" s="355"/>
      <c r="D9" s="356"/>
      <c r="E9" s="355"/>
    </row>
    <row r="10" spans="1:7">
      <c r="A10" s="348" t="s">
        <v>471</v>
      </c>
      <c r="B10" s="354"/>
      <c r="C10" s="355"/>
      <c r="D10" s="357"/>
      <c r="E10" s="355"/>
      <c r="G10" s="367"/>
    </row>
    <row r="11" spans="1:7">
      <c r="A11" s="353"/>
      <c r="B11" s="509"/>
      <c r="C11" s="355"/>
      <c r="D11" s="357"/>
      <c r="E11" s="355"/>
      <c r="G11" s="367"/>
    </row>
    <row r="12" spans="1:7">
      <c r="A12" s="353" t="s">
        <v>472</v>
      </c>
      <c r="B12" s="359"/>
      <c r="C12" s="350"/>
      <c r="D12" s="360"/>
      <c r="E12" s="350"/>
    </row>
    <row r="13" spans="1:7">
      <c r="A13" s="353" t="s">
        <v>471</v>
      </c>
      <c r="B13" s="362"/>
      <c r="C13" s="350"/>
      <c r="D13" s="363"/>
      <c r="E13" s="350"/>
    </row>
    <row r="14" spans="1:7">
      <c r="A14" s="353"/>
      <c r="B14" s="496"/>
      <c r="C14" s="499"/>
      <c r="D14" s="369"/>
      <c r="E14" s="503"/>
    </row>
    <row r="15" spans="1:7">
      <c r="A15" s="353" t="s">
        <v>473</v>
      </c>
      <c r="B15" s="362"/>
      <c r="C15" s="350"/>
      <c r="D15" s="363"/>
      <c r="E15" s="350"/>
    </row>
    <row r="16" spans="1:7">
      <c r="A16" s="358" t="s">
        <v>472</v>
      </c>
      <c r="B16" s="349"/>
      <c r="C16" s="350"/>
      <c r="D16" s="351"/>
      <c r="E16" s="350"/>
    </row>
    <row r="17" spans="1:5">
      <c r="A17" s="361" t="s">
        <v>474</v>
      </c>
      <c r="B17" s="354"/>
      <c r="C17" s="355"/>
      <c r="D17" s="369"/>
      <c r="E17" s="355"/>
    </row>
    <row r="18" spans="1:5">
      <c r="A18" s="361" t="s">
        <v>471</v>
      </c>
      <c r="B18" s="354"/>
      <c r="C18" s="355"/>
      <c r="D18" s="356"/>
      <c r="E18" s="355"/>
    </row>
    <row r="19" spans="1:5">
      <c r="A19" s="348" t="s">
        <v>471</v>
      </c>
      <c r="B19" s="354"/>
      <c r="C19" s="355"/>
      <c r="D19" s="356"/>
      <c r="E19" s="355"/>
    </row>
    <row r="20" spans="1:5">
      <c r="A20" s="348" t="s">
        <v>475</v>
      </c>
      <c r="B20" s="354"/>
      <c r="C20" s="355"/>
      <c r="D20" s="356"/>
      <c r="E20" s="355"/>
    </row>
    <row r="21" spans="1:5">
      <c r="A21" s="348"/>
      <c r="B21" s="509"/>
      <c r="C21" s="355"/>
      <c r="D21" s="356"/>
      <c r="E21" s="355"/>
    </row>
    <row r="22" spans="1:5" s="375" customFormat="1">
      <c r="A22" s="373" t="s">
        <v>475</v>
      </c>
      <c r="B22" s="370"/>
      <c r="C22" s="371"/>
      <c r="D22" s="374"/>
      <c r="E22" s="371"/>
    </row>
    <row r="23" spans="1:5" s="375" customFormat="1">
      <c r="A23" s="373" t="s">
        <v>476</v>
      </c>
      <c r="B23" s="370"/>
      <c r="C23" s="371"/>
      <c r="D23" s="376"/>
      <c r="E23" s="371"/>
    </row>
    <row r="24" spans="1:5" s="375" customFormat="1">
      <c r="A24" s="373"/>
      <c r="B24" s="506"/>
      <c r="C24" s="371"/>
      <c r="D24" s="505"/>
      <c r="E24" s="371"/>
    </row>
    <row r="25" spans="1:5" s="375" customFormat="1">
      <c r="A25" s="373" t="s">
        <v>474</v>
      </c>
      <c r="B25" s="370"/>
      <c r="C25" s="371"/>
      <c r="D25" s="374"/>
      <c r="E25" s="500"/>
    </row>
    <row r="26" spans="1:5" s="375" customFormat="1">
      <c r="A26" s="373" t="s">
        <v>471</v>
      </c>
      <c r="B26" s="370"/>
      <c r="C26" s="371"/>
      <c r="D26" s="374"/>
      <c r="E26" s="371"/>
    </row>
    <row r="27" spans="1:5" s="375" customFormat="1">
      <c r="A27" s="469"/>
      <c r="B27" s="470"/>
      <c r="C27" s="371"/>
      <c r="D27" s="374"/>
      <c r="E27" s="371"/>
    </row>
    <row r="28" spans="1:5" s="375" customFormat="1">
      <c r="A28" s="469"/>
      <c r="B28" s="495"/>
      <c r="C28" s="500"/>
      <c r="D28" s="374"/>
      <c r="E28" s="371"/>
    </row>
    <row r="29" spans="1:5" s="364" customFormat="1" ht="14.25">
      <c r="B29" s="365" t="s">
        <v>210</v>
      </c>
      <c r="C29" s="366">
        <f>SUM(C4:C28)</f>
        <v>0</v>
      </c>
      <c r="D29" s="366">
        <f>SUM(D4:D28)</f>
        <v>0</v>
      </c>
      <c r="E29" s="366">
        <f>SUM(E4:E28)</f>
        <v>0</v>
      </c>
    </row>
    <row r="42" spans="1:1" ht="15.75">
      <c r="A42" s="87"/>
    </row>
  </sheetData>
  <sheetProtection selectLockedCells="1" selectUnlockedCells="1"/>
  <printOptions horizontalCentered="1"/>
  <pageMargins left="0.78740157480314965" right="0.78740157480314965" top="0.98425196850393704" bottom="0.78740157480314965" header="0.78740157480314965" footer="0.51181102362204722"/>
  <pageSetup paperSize="9" scale="95" firstPageNumber="0" orientation="portrait" horizontalDpi="300" verticalDpi="300" r:id="rId1"/>
  <headerFooter alignWithMargins="0">
    <oddHeader>&amp;R&amp;"Times New Roman CE,Félkövér dőlt"&amp;11 5. melléklet a 6/2021. (V.31.)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D24"/>
  <sheetViews>
    <sheetView view="pageLayout" workbookViewId="0">
      <selection activeCell="G23" sqref="G23"/>
    </sheetView>
  </sheetViews>
  <sheetFormatPr defaultRowHeight="18" customHeight="1"/>
  <cols>
    <col min="1" max="1" width="55.33203125" style="89" customWidth="1"/>
    <col min="2" max="3" width="16.6640625" style="90" customWidth="1"/>
    <col min="4" max="4" width="18.83203125" style="41" customWidth="1"/>
    <col min="5" max="6" width="12.83203125" style="90" customWidth="1"/>
    <col min="7" max="7" width="13.83203125" style="90" customWidth="1"/>
    <col min="8" max="16384" width="9.33203125" style="90"/>
  </cols>
  <sheetData>
    <row r="1" spans="1:4" ht="12.75" customHeight="1"/>
    <row r="2" spans="1:4" ht="25.5" customHeight="1">
      <c r="A2" s="536" t="s">
        <v>205</v>
      </c>
      <c r="B2" s="536"/>
      <c r="C2" s="536"/>
      <c r="D2" s="536"/>
    </row>
    <row r="3" spans="1:4" ht="22.5" customHeight="1">
      <c r="A3" s="42"/>
      <c r="B3" s="41"/>
      <c r="C3" s="41"/>
      <c r="D3" s="91" t="s">
        <v>478</v>
      </c>
    </row>
    <row r="4" spans="1:4" s="92" customFormat="1" ht="44.25" customHeight="1">
      <c r="A4" s="234" t="s">
        <v>206</v>
      </c>
      <c r="B4" s="234" t="s">
        <v>492</v>
      </c>
      <c r="C4" s="234" t="s">
        <v>482</v>
      </c>
      <c r="D4" s="497" t="s">
        <v>494</v>
      </c>
    </row>
    <row r="5" spans="1:4" s="41" customFormat="1" ht="12" customHeight="1">
      <c r="A5" s="48">
        <v>1</v>
      </c>
      <c r="B5" s="48">
        <v>2</v>
      </c>
      <c r="C5" s="48">
        <v>3</v>
      </c>
      <c r="D5" s="498">
        <v>4</v>
      </c>
    </row>
    <row r="6" spans="1:4" ht="15.95" customHeight="1">
      <c r="A6" s="522" t="s">
        <v>495</v>
      </c>
      <c r="B6" s="524">
        <v>340500</v>
      </c>
      <c r="C6" s="350"/>
      <c r="D6" s="368">
        <f>SUM(B6:C6)</f>
        <v>340500</v>
      </c>
    </row>
    <row r="7" spans="1:4" ht="15.95" customHeight="1">
      <c r="A7" s="522" t="s">
        <v>496</v>
      </c>
      <c r="B7" s="525">
        <v>100000</v>
      </c>
      <c r="C7" s="350"/>
      <c r="D7" s="368">
        <f>SUM(B7:C7)</f>
        <v>100000</v>
      </c>
    </row>
    <row r="8" spans="1:4" ht="15.95" customHeight="1">
      <c r="A8" s="522" t="s">
        <v>489</v>
      </c>
      <c r="B8" s="525">
        <v>63500</v>
      </c>
      <c r="C8" s="355"/>
      <c r="D8" s="368">
        <f>SUM(B8:C8)</f>
        <v>63500</v>
      </c>
    </row>
    <row r="9" spans="1:4" ht="15.95" customHeight="1">
      <c r="A9" s="522" t="s">
        <v>490</v>
      </c>
      <c r="B9" s="525">
        <v>200000</v>
      </c>
      <c r="C9" s="355"/>
      <c r="D9" s="368">
        <f>SUM(B9:C9)</f>
        <v>200000</v>
      </c>
    </row>
    <row r="10" spans="1:4" ht="15.95" customHeight="1">
      <c r="A10" s="523" t="s">
        <v>491</v>
      </c>
      <c r="B10" s="525">
        <v>190500</v>
      </c>
      <c r="C10" s="355"/>
      <c r="D10" s="368">
        <f>B10+C10</f>
        <v>190500</v>
      </c>
    </row>
    <row r="11" spans="1:4" ht="15.95" customHeight="1">
      <c r="A11" s="519"/>
      <c r="B11" s="517"/>
      <c r="C11" s="355"/>
      <c r="D11" s="368">
        <f>B11+C11</f>
        <v>0</v>
      </c>
    </row>
    <row r="12" spans="1:4" ht="15.95" customHeight="1">
      <c r="A12" s="518"/>
      <c r="B12" s="355"/>
      <c r="C12" s="355"/>
      <c r="D12" s="368">
        <f>B12+C12</f>
        <v>0</v>
      </c>
    </row>
    <row r="13" spans="1:4" ht="15.95" customHeight="1">
      <c r="A13" s="516"/>
      <c r="B13" s="350"/>
      <c r="C13" s="350"/>
      <c r="D13" s="368">
        <f>B13+C13</f>
        <v>0</v>
      </c>
    </row>
    <row r="14" spans="1:4" ht="15.95" customHeight="1">
      <c r="A14" s="362"/>
      <c r="B14" s="350"/>
      <c r="C14" s="350"/>
      <c r="D14" s="368"/>
    </row>
    <row r="15" spans="1:4" ht="15.95" customHeight="1">
      <c r="A15" s="362"/>
      <c r="B15" s="350"/>
      <c r="C15" s="350"/>
      <c r="D15" s="368"/>
    </row>
    <row r="16" spans="1:4" ht="15.95" customHeight="1">
      <c r="A16" s="496"/>
      <c r="B16" s="350"/>
      <c r="C16" s="350"/>
      <c r="D16" s="368"/>
    </row>
    <row r="17" spans="1:4" ht="15.95" customHeight="1">
      <c r="A17" s="349"/>
      <c r="B17" s="350"/>
      <c r="C17" s="350"/>
      <c r="D17" s="368"/>
    </row>
    <row r="18" spans="1:4" ht="15.95" customHeight="1">
      <c r="A18" s="354"/>
      <c r="B18" s="355"/>
      <c r="C18" s="355"/>
      <c r="D18" s="368"/>
    </row>
    <row r="19" spans="1:4" ht="15.95" customHeight="1">
      <c r="A19" s="354"/>
      <c r="B19" s="355"/>
      <c r="C19" s="355"/>
      <c r="D19" s="368"/>
    </row>
    <row r="20" spans="1:4" ht="15.95" customHeight="1">
      <c r="A20" s="354"/>
      <c r="B20" s="355"/>
      <c r="C20" s="355"/>
      <c r="D20" s="368"/>
    </row>
    <row r="21" spans="1:4" ht="15.95" customHeight="1">
      <c r="A21" s="354"/>
      <c r="B21" s="355"/>
      <c r="C21" s="355"/>
      <c r="D21" s="368"/>
    </row>
    <row r="22" spans="1:4" ht="15.95" customHeight="1">
      <c r="A22" s="470"/>
      <c r="B22" s="355"/>
      <c r="C22" s="355"/>
      <c r="D22" s="368"/>
    </row>
    <row r="23" spans="1:4" ht="15.95" customHeight="1">
      <c r="A23" s="495"/>
      <c r="B23" s="511"/>
      <c r="C23" s="501"/>
      <c r="D23" s="502"/>
    </row>
    <row r="24" spans="1:4" s="379" customFormat="1" ht="18" customHeight="1">
      <c r="A24" s="377" t="s">
        <v>477</v>
      </c>
      <c r="B24" s="378"/>
      <c r="C24" s="378"/>
      <c r="D24" s="378">
        <f>SUM(D6:D23)</f>
        <v>894500</v>
      </c>
    </row>
  </sheetData>
  <sheetProtection selectLockedCells="1" selectUnlockedCells="1"/>
  <mergeCells count="1">
    <mergeCell ref="A2:D2"/>
  </mergeCells>
  <printOptions horizontalCentered="1"/>
  <pageMargins left="0.78740157480314965" right="0.78740157480314965" top="0.9055118110236221" bottom="0.47244094488188981" header="0.31496062992125984" footer="0.51181102362204722"/>
  <pageSetup paperSize="9" scale="94" firstPageNumber="0" orientation="landscape" horizontalDpi="300" verticalDpi="300" r:id="rId1"/>
  <headerFooter alignWithMargins="0">
    <oddHeader>&amp;C&amp;"Times New Roman CE,Félkövér"&amp;12Kokad Községi Önkormányzat 2021. évi költésgvetése&amp;R&amp;"Times New Roman CE,Félkövér dőlt"&amp;11
6. melléklet a 6/2021. (V.31)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F24"/>
  <sheetViews>
    <sheetView view="pageLayout" workbookViewId="0">
      <selection activeCell="F8" sqref="F8"/>
    </sheetView>
  </sheetViews>
  <sheetFormatPr defaultRowHeight="18" customHeight="1"/>
  <cols>
    <col min="1" max="1" width="60.6640625" style="89" customWidth="1"/>
    <col min="2" max="2" width="15.6640625" style="90" customWidth="1"/>
    <col min="3" max="3" width="16.33203125" style="90" customWidth="1"/>
    <col min="4" max="4" width="18" style="90" customWidth="1"/>
    <col min="5" max="5" width="16.6640625" style="90" customWidth="1"/>
    <col min="6" max="6" width="18.83203125" style="90" customWidth="1"/>
    <col min="7" max="8" width="12.83203125" style="90" customWidth="1"/>
    <col min="9" max="9" width="13.83203125" style="90" customWidth="1"/>
    <col min="10" max="16384" width="9.33203125" style="90"/>
  </cols>
  <sheetData>
    <row r="1" spans="1:6" ht="24.75" customHeight="1">
      <c r="A1" s="536" t="s">
        <v>208</v>
      </c>
      <c r="B1" s="536"/>
      <c r="C1" s="536"/>
      <c r="D1" s="536"/>
      <c r="E1" s="536"/>
      <c r="F1" s="536"/>
    </row>
    <row r="2" spans="1:6" ht="23.25" customHeight="1">
      <c r="A2" s="42"/>
      <c r="B2" s="41"/>
      <c r="C2" s="41"/>
      <c r="D2" s="91" t="s">
        <v>478</v>
      </c>
      <c r="E2" s="41"/>
    </row>
    <row r="3" spans="1:6" s="92" customFormat="1" ht="48.75" customHeight="1">
      <c r="A3" s="44" t="s">
        <v>209</v>
      </c>
      <c r="B3" s="45" t="s">
        <v>492</v>
      </c>
      <c r="C3" s="45" t="s">
        <v>482</v>
      </c>
      <c r="D3" s="46" t="s">
        <v>494</v>
      </c>
    </row>
    <row r="4" spans="1:6" s="41" customFormat="1" ht="15" customHeight="1">
      <c r="A4" s="93">
        <v>1</v>
      </c>
      <c r="B4" s="94">
        <v>2</v>
      </c>
      <c r="C4" s="94">
        <v>3</v>
      </c>
      <c r="D4" s="95">
        <v>4</v>
      </c>
    </row>
    <row r="5" spans="1:6" s="372" customFormat="1" ht="15.95" customHeight="1">
      <c r="A5" s="381"/>
      <c r="B5" s="384"/>
      <c r="C5" s="380"/>
      <c r="D5" s="383"/>
    </row>
    <row r="6" spans="1:6" s="372" customFormat="1" ht="15.95" customHeight="1">
      <c r="A6" s="508"/>
      <c r="B6" s="385"/>
      <c r="C6" s="380"/>
      <c r="D6" s="383"/>
    </row>
    <row r="7" spans="1:6" ht="15.95" customHeight="1">
      <c r="A7" s="382"/>
      <c r="B7" s="510"/>
      <c r="C7" s="507"/>
      <c r="D7" s="101"/>
    </row>
    <row r="8" spans="1:6" ht="15.95" customHeight="1">
      <c r="A8" s="512"/>
      <c r="B8" s="513"/>
      <c r="C8" s="507"/>
      <c r="D8" s="101"/>
    </row>
    <row r="9" spans="1:6" ht="15.95" customHeight="1">
      <c r="A9" s="98"/>
      <c r="B9" s="99"/>
      <c r="C9" s="100"/>
      <c r="D9" s="101"/>
    </row>
    <row r="10" spans="1:6" ht="15.95" customHeight="1">
      <c r="A10" s="98"/>
      <c r="B10" s="99"/>
      <c r="C10" s="100"/>
      <c r="D10" s="101"/>
    </row>
    <row r="11" spans="1:6" ht="15.95" customHeight="1">
      <c r="A11" s="98"/>
      <c r="B11" s="99"/>
      <c r="C11" s="100"/>
      <c r="D11" s="101"/>
    </row>
    <row r="12" spans="1:6" ht="15.95" customHeight="1">
      <c r="A12" s="98"/>
      <c r="B12" s="99"/>
      <c r="C12" s="100"/>
      <c r="D12" s="101"/>
    </row>
    <row r="13" spans="1:6" ht="15.95" customHeight="1">
      <c r="A13" s="98"/>
      <c r="B13" s="99"/>
      <c r="C13" s="100"/>
      <c r="D13" s="101"/>
    </row>
    <row r="14" spans="1:6" ht="15.95" customHeight="1">
      <c r="A14" s="98"/>
      <c r="B14" s="99"/>
      <c r="C14" s="100"/>
      <c r="D14" s="101"/>
    </row>
    <row r="15" spans="1:6" ht="15.95" customHeight="1">
      <c r="A15" s="98"/>
      <c r="B15" s="99"/>
      <c r="C15" s="100"/>
      <c r="D15" s="101"/>
    </row>
    <row r="16" spans="1:6" ht="15.95" customHeight="1">
      <c r="A16" s="98"/>
      <c r="B16" s="99"/>
      <c r="C16" s="100"/>
      <c r="D16" s="101"/>
    </row>
    <row r="17" spans="1:4" ht="15.95" customHeight="1">
      <c r="A17" s="98"/>
      <c r="B17" s="99"/>
      <c r="C17" s="100"/>
      <c r="D17" s="101"/>
    </row>
    <row r="18" spans="1:4" ht="15.95" customHeight="1">
      <c r="A18" s="98"/>
      <c r="B18" s="99"/>
      <c r="C18" s="100"/>
      <c r="D18" s="101"/>
    </row>
    <row r="19" spans="1:4" ht="15.95" customHeight="1">
      <c r="A19" s="98"/>
      <c r="B19" s="99"/>
      <c r="C19" s="100"/>
      <c r="D19" s="101"/>
    </row>
    <row r="20" spans="1:4" ht="15.95" customHeight="1">
      <c r="A20" s="98"/>
      <c r="B20" s="99"/>
      <c r="C20" s="100"/>
      <c r="D20" s="101"/>
    </row>
    <row r="21" spans="1:4" ht="15.95" customHeight="1">
      <c r="A21" s="98"/>
      <c r="B21" s="99"/>
      <c r="C21" s="100"/>
      <c r="D21" s="101"/>
    </row>
    <row r="22" spans="1:4" ht="15.95" customHeight="1">
      <c r="A22" s="98"/>
      <c r="B22" s="99"/>
      <c r="C22" s="100"/>
      <c r="D22" s="101"/>
    </row>
    <row r="23" spans="1:4" ht="15.95" customHeight="1">
      <c r="A23" s="102"/>
      <c r="B23" s="103"/>
      <c r="C23" s="104"/>
      <c r="D23" s="105"/>
    </row>
    <row r="24" spans="1:4" s="97" customFormat="1" ht="18" customHeight="1">
      <c r="A24" s="96" t="s">
        <v>207</v>
      </c>
      <c r="B24" s="106">
        <f>SUM(B5:B23)</f>
        <v>0</v>
      </c>
      <c r="C24" s="106">
        <f>SUM(C5:C23)</f>
        <v>0</v>
      </c>
      <c r="D24" s="107">
        <f>SUM(D5:D23)</f>
        <v>0</v>
      </c>
    </row>
  </sheetData>
  <sheetProtection selectLockedCells="1" selectUnlockedCells="1"/>
  <mergeCells count="1">
    <mergeCell ref="A1:F1"/>
  </mergeCells>
  <printOptions horizontalCentered="1"/>
  <pageMargins left="0.78740157480314965" right="0.78740157480314965" top="1.4566929133858268" bottom="0.98425196850393704" header="0.39370078740157483" footer="0.51181102362204722"/>
  <pageSetup paperSize="9" scale="94" firstPageNumber="0" orientation="landscape" horizontalDpi="300" verticalDpi="300" r:id="rId1"/>
  <headerFooter alignWithMargins="0">
    <oddHeader xml:space="preserve">&amp;C&amp;"Times New Roman CE,Félkövér"&amp;12Kokad Községi Önkormányzat 2021. évi költségvetése&amp;R&amp;"Times New Roman CE,Félkövér dőlt"&amp;12 &amp;11 
7. melléklet a 6/2021. (V.31.) önkormányzati rendelethez
&amp;"Times New Roman CE,Normál"&amp;10  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M144"/>
  <sheetViews>
    <sheetView view="pageLayout" workbookViewId="0">
      <selection activeCell="E1" sqref="E1"/>
    </sheetView>
  </sheetViews>
  <sheetFormatPr defaultRowHeight="14.25" customHeight="1"/>
  <cols>
    <col min="1" max="1" width="14.1640625" style="108" customWidth="1"/>
    <col min="2" max="2" width="64" style="109" customWidth="1"/>
    <col min="3" max="3" width="18" style="110" bestFit="1" customWidth="1"/>
    <col min="4" max="4" width="16.5" style="109" bestFit="1" customWidth="1"/>
    <col min="5" max="5" width="20.1640625" style="110" customWidth="1"/>
    <col min="6" max="16384" width="9.33203125" style="111"/>
  </cols>
  <sheetData>
    <row r="1" spans="1:5" s="115" customFormat="1" ht="16.5" customHeight="1">
      <c r="A1" s="112"/>
      <c r="B1" s="113"/>
      <c r="C1" s="114"/>
      <c r="D1" s="113"/>
      <c r="E1" s="114" t="s">
        <v>503</v>
      </c>
    </row>
    <row r="2" spans="1:5" s="118" customFormat="1" ht="15" customHeight="1">
      <c r="A2" s="116" t="s">
        <v>139</v>
      </c>
      <c r="B2" s="231" t="s">
        <v>211</v>
      </c>
      <c r="C2" s="117"/>
      <c r="D2" s="401"/>
      <c r="E2" s="117" t="s">
        <v>212</v>
      </c>
    </row>
    <row r="3" spans="1:5" s="118" customFormat="1" ht="13.5" customHeight="1">
      <c r="A3" s="119" t="s">
        <v>213</v>
      </c>
      <c r="B3" s="120" t="s">
        <v>214</v>
      </c>
      <c r="C3" s="121"/>
      <c r="D3" s="400"/>
      <c r="E3" s="121">
        <v>1</v>
      </c>
    </row>
    <row r="4" spans="1:5" s="124" customFormat="1" ht="15.95" customHeight="1">
      <c r="A4" s="122"/>
      <c r="B4" s="122"/>
      <c r="C4" s="123"/>
      <c r="D4" s="122"/>
      <c r="E4" s="123" t="s">
        <v>478</v>
      </c>
    </row>
    <row r="5" spans="1:5" ht="27.75" customHeight="1">
      <c r="A5" s="125" t="s">
        <v>215</v>
      </c>
      <c r="B5" s="126" t="s">
        <v>216</v>
      </c>
      <c r="C5" s="127" t="s">
        <v>497</v>
      </c>
      <c r="D5" s="406" t="s">
        <v>482</v>
      </c>
      <c r="E5" s="403" t="s">
        <v>494</v>
      </c>
    </row>
    <row r="6" spans="1:5" s="131" customFormat="1" ht="12.95" customHeight="1">
      <c r="A6" s="128">
        <v>1</v>
      </c>
      <c r="B6" s="129">
        <v>2</v>
      </c>
      <c r="C6" s="130">
        <v>3</v>
      </c>
      <c r="D6" s="407">
        <v>4</v>
      </c>
      <c r="E6" s="404">
        <v>5</v>
      </c>
    </row>
    <row r="7" spans="1:5" s="131" customFormat="1" ht="15.95" customHeight="1">
      <c r="A7" s="132"/>
      <c r="B7" s="133" t="s">
        <v>137</v>
      </c>
      <c r="C7" s="134"/>
      <c r="D7" s="408"/>
      <c r="E7" s="134"/>
    </row>
    <row r="8" spans="1:5" s="131" customFormat="1" ht="12" customHeight="1">
      <c r="A8" s="14" t="s">
        <v>4</v>
      </c>
      <c r="B8" s="3" t="s">
        <v>456</v>
      </c>
      <c r="C8" s="28">
        <f>+C9+C10+C11+C12+C13+C14</f>
        <v>25968665</v>
      </c>
      <c r="D8" s="28">
        <f>+D9+D10+D11+D12+D13+D14</f>
        <v>1038595</v>
      </c>
      <c r="E8" s="190">
        <f>+E9+E10+E11+E12+E13+E14</f>
        <v>27007260</v>
      </c>
    </row>
    <row r="9" spans="1:5" s="136" customFormat="1" ht="12" customHeight="1">
      <c r="A9" s="135" t="s">
        <v>261</v>
      </c>
      <c r="B9" s="5" t="s">
        <v>5</v>
      </c>
      <c r="C9" s="29">
        <v>11523020</v>
      </c>
      <c r="D9" s="473">
        <v>69280</v>
      </c>
      <c r="E9" s="191">
        <f>SUM(C9:D9)</f>
        <v>11592300</v>
      </c>
    </row>
    <row r="10" spans="1:5" s="138" customFormat="1" ht="12" customHeight="1">
      <c r="A10" s="137" t="s">
        <v>262</v>
      </c>
      <c r="B10" s="6" t="s">
        <v>6</v>
      </c>
      <c r="C10" s="30">
        <v>11798020</v>
      </c>
      <c r="D10" s="474">
        <v>924000</v>
      </c>
      <c r="E10" s="191">
        <f>SUM(C10:D10)</f>
        <v>12722020</v>
      </c>
    </row>
    <row r="11" spans="1:5" s="138" customFormat="1" ht="12" customHeight="1">
      <c r="A11" s="137" t="s">
        <v>263</v>
      </c>
      <c r="B11" s="6" t="s">
        <v>7</v>
      </c>
      <c r="C11" s="30">
        <v>377625</v>
      </c>
      <c r="D11" s="474">
        <v>45315</v>
      </c>
      <c r="E11" s="191">
        <f>SUM(C11:D11)</f>
        <v>422940</v>
      </c>
    </row>
    <row r="12" spans="1:5" s="138" customFormat="1" ht="12" customHeight="1">
      <c r="A12" s="137" t="s">
        <v>264</v>
      </c>
      <c r="B12" s="6" t="s">
        <v>8</v>
      </c>
      <c r="C12" s="30">
        <v>2270000</v>
      </c>
      <c r="D12" s="474">
        <v>0</v>
      </c>
      <c r="E12" s="191">
        <f>SUM(C12:D12)</f>
        <v>2270000</v>
      </c>
    </row>
    <row r="13" spans="1:5" s="138" customFormat="1" ht="12" customHeight="1">
      <c r="A13" s="137" t="s">
        <v>265</v>
      </c>
      <c r="B13" s="6" t="s">
        <v>367</v>
      </c>
      <c r="C13" s="493"/>
      <c r="D13" s="474"/>
      <c r="E13" s="191">
        <f>SUM(C13:D13)</f>
        <v>0</v>
      </c>
    </row>
    <row r="14" spans="1:5" s="136" customFormat="1" ht="12" customHeight="1">
      <c r="A14" s="139" t="s">
        <v>266</v>
      </c>
      <c r="B14" s="7" t="s">
        <v>368</v>
      </c>
      <c r="C14" s="494"/>
      <c r="D14" s="475"/>
      <c r="E14" s="471"/>
    </row>
    <row r="15" spans="1:5" s="136" customFormat="1" ht="12" customHeight="1">
      <c r="A15" s="14" t="s">
        <v>9</v>
      </c>
      <c r="B15" s="8" t="s">
        <v>457</v>
      </c>
      <c r="C15" s="28">
        <f>+C16+C17+C18+C19+C20</f>
        <v>30724824</v>
      </c>
      <c r="D15" s="28">
        <f>+D16+D17+D18+D19+D20</f>
        <v>295202</v>
      </c>
      <c r="E15" s="190">
        <f>+E16+E17+E18+E19+E20</f>
        <v>31020026</v>
      </c>
    </row>
    <row r="16" spans="1:5" s="136" customFormat="1" ht="12" customHeight="1">
      <c r="A16" s="135" t="s">
        <v>267</v>
      </c>
      <c r="B16" s="5" t="s">
        <v>10</v>
      </c>
      <c r="C16" s="29"/>
      <c r="D16" s="473"/>
      <c r="E16" s="191"/>
    </row>
    <row r="17" spans="1:5" s="136" customFormat="1" ht="12" customHeight="1">
      <c r="A17" s="137" t="s">
        <v>268</v>
      </c>
      <c r="B17" s="6" t="s">
        <v>11</v>
      </c>
      <c r="C17" s="30"/>
      <c r="D17" s="474"/>
      <c r="E17" s="37"/>
    </row>
    <row r="18" spans="1:5" s="136" customFormat="1" ht="12" customHeight="1">
      <c r="A18" s="137" t="s">
        <v>269</v>
      </c>
      <c r="B18" s="6" t="s">
        <v>12</v>
      </c>
      <c r="C18" s="30"/>
      <c r="D18" s="474"/>
      <c r="E18" s="37"/>
    </row>
    <row r="19" spans="1:5" s="136" customFormat="1" ht="12" customHeight="1">
      <c r="A19" s="137" t="s">
        <v>270</v>
      </c>
      <c r="B19" s="6" t="s">
        <v>13</v>
      </c>
      <c r="C19" s="30"/>
      <c r="D19" s="474"/>
      <c r="E19" s="37"/>
    </row>
    <row r="20" spans="1:5" s="136" customFormat="1" ht="12" customHeight="1">
      <c r="A20" s="137" t="s">
        <v>271</v>
      </c>
      <c r="B20" s="6" t="s">
        <v>14</v>
      </c>
      <c r="C20" s="30">
        <v>30724824</v>
      </c>
      <c r="D20" s="474">
        <v>295202</v>
      </c>
      <c r="E20" s="37">
        <f>SUM(C20:D20)</f>
        <v>31020026</v>
      </c>
    </row>
    <row r="21" spans="1:5" s="138" customFormat="1" ht="12" customHeight="1">
      <c r="A21" s="14" t="s">
        <v>15</v>
      </c>
      <c r="B21" s="3" t="s">
        <v>458</v>
      </c>
      <c r="C21" s="28">
        <f>+C22+C23+C24+C25+C26</f>
        <v>0</v>
      </c>
      <c r="D21" s="28">
        <f>+D22+D23+D24+D25+D26</f>
        <v>0</v>
      </c>
      <c r="E21" s="190">
        <f>+E22+E23+E24+E25+E26</f>
        <v>0</v>
      </c>
    </row>
    <row r="22" spans="1:5" s="138" customFormat="1" ht="12" customHeight="1">
      <c r="A22" s="135" t="s">
        <v>272</v>
      </c>
      <c r="B22" s="5" t="s">
        <v>16</v>
      </c>
      <c r="C22" s="29"/>
      <c r="D22" s="473"/>
      <c r="E22" s="191">
        <f>SUM(C22:D22)</f>
        <v>0</v>
      </c>
    </row>
    <row r="23" spans="1:5" s="136" customFormat="1" ht="12" customHeight="1">
      <c r="A23" s="137" t="s">
        <v>273</v>
      </c>
      <c r="B23" s="6" t="s">
        <v>17</v>
      </c>
      <c r="C23" s="30"/>
      <c r="D23" s="474"/>
      <c r="E23" s="37"/>
    </row>
    <row r="24" spans="1:5" s="138" customFormat="1" ht="12" customHeight="1">
      <c r="A24" s="137" t="s">
        <v>274</v>
      </c>
      <c r="B24" s="6" t="s">
        <v>18</v>
      </c>
      <c r="C24" s="30"/>
      <c r="D24" s="474"/>
      <c r="E24" s="37"/>
    </row>
    <row r="25" spans="1:5" s="138" customFormat="1" ht="12" customHeight="1">
      <c r="A25" s="137" t="s">
        <v>275</v>
      </c>
      <c r="B25" s="6" t="s">
        <v>19</v>
      </c>
      <c r="C25" s="30"/>
      <c r="D25" s="474"/>
      <c r="E25" s="37"/>
    </row>
    <row r="26" spans="1:5" s="138" customFormat="1" ht="12" customHeight="1">
      <c r="A26" s="137" t="s">
        <v>276</v>
      </c>
      <c r="B26" s="6" t="s">
        <v>20</v>
      </c>
      <c r="C26" s="30">
        <v>0</v>
      </c>
      <c r="D26" s="474"/>
      <c r="E26" s="37">
        <f>SUM(C26:D26)</f>
        <v>0</v>
      </c>
    </row>
    <row r="27" spans="1:5" s="138" customFormat="1" ht="12" customHeight="1">
      <c r="A27" s="14" t="s">
        <v>21</v>
      </c>
      <c r="B27" s="3" t="s">
        <v>459</v>
      </c>
      <c r="C27" s="28">
        <f>+C28+C31+C32+C33</f>
        <v>9090000</v>
      </c>
      <c r="D27" s="28">
        <f>+D28+D31+D32+D33</f>
        <v>0</v>
      </c>
      <c r="E27" s="190">
        <f>+E28+E31+E32+E33</f>
        <v>9090000</v>
      </c>
    </row>
    <row r="28" spans="1:5" s="138" customFormat="1" ht="12" customHeight="1">
      <c r="A28" s="135" t="s">
        <v>282</v>
      </c>
      <c r="B28" s="5" t="s">
        <v>449</v>
      </c>
      <c r="C28" s="32">
        <f>SUM(C29:C30)</f>
        <v>8990000</v>
      </c>
      <c r="D28" s="32">
        <f>SUM(D29:D30)</f>
        <v>0</v>
      </c>
      <c r="E28" s="405">
        <f>SUM(E29:E30)</f>
        <v>8990000</v>
      </c>
    </row>
    <row r="29" spans="1:5" s="138" customFormat="1" ht="12" customHeight="1">
      <c r="A29" s="137" t="s">
        <v>277</v>
      </c>
      <c r="B29" s="6" t="s">
        <v>22</v>
      </c>
      <c r="C29" s="30">
        <v>590000</v>
      </c>
      <c r="D29" s="474">
        <v>0</v>
      </c>
      <c r="E29" s="37">
        <f>C29+D29</f>
        <v>590000</v>
      </c>
    </row>
    <row r="30" spans="1:5" s="138" customFormat="1" ht="12" customHeight="1">
      <c r="A30" s="137" t="s">
        <v>279</v>
      </c>
      <c r="B30" s="6" t="s">
        <v>23</v>
      </c>
      <c r="C30" s="30">
        <v>8400000</v>
      </c>
      <c r="D30" s="474"/>
      <c r="E30" s="37">
        <f>C30+D30</f>
        <v>8400000</v>
      </c>
    </row>
    <row r="31" spans="1:5" s="138" customFormat="1" ht="12" customHeight="1">
      <c r="A31" s="137" t="s">
        <v>278</v>
      </c>
      <c r="B31" s="6" t="s">
        <v>24</v>
      </c>
      <c r="C31" s="30">
        <v>0</v>
      </c>
      <c r="D31" s="474">
        <v>0</v>
      </c>
      <c r="E31" s="37">
        <f>C31+D31</f>
        <v>0</v>
      </c>
    </row>
    <row r="32" spans="1:5" s="138" customFormat="1" ht="12" customHeight="1">
      <c r="A32" s="137" t="s">
        <v>280</v>
      </c>
      <c r="B32" s="6" t="s">
        <v>25</v>
      </c>
      <c r="C32" s="30"/>
      <c r="D32" s="474"/>
      <c r="E32" s="37">
        <f>C32+D32</f>
        <v>0</v>
      </c>
    </row>
    <row r="33" spans="1:5" s="138" customFormat="1" ht="12" customHeight="1">
      <c r="A33" s="139" t="s">
        <v>281</v>
      </c>
      <c r="B33" s="7" t="s">
        <v>26</v>
      </c>
      <c r="C33" s="31">
        <v>100000</v>
      </c>
      <c r="D33" s="475">
        <v>0</v>
      </c>
      <c r="E33" s="37">
        <f>C33+D33</f>
        <v>100000</v>
      </c>
    </row>
    <row r="34" spans="1:5" s="138" customFormat="1" ht="12" customHeight="1">
      <c r="A34" s="14" t="s">
        <v>27</v>
      </c>
      <c r="B34" s="3" t="s">
        <v>460</v>
      </c>
      <c r="C34" s="28">
        <f>SUM(C35:C45)</f>
        <v>1168400</v>
      </c>
      <c r="D34" s="28">
        <f>SUM(D35:D45)</f>
        <v>31720</v>
      </c>
      <c r="E34" s="190">
        <f>SUM(E35:E45)</f>
        <v>1200120</v>
      </c>
    </row>
    <row r="35" spans="1:5" s="138" customFormat="1" ht="12" customHeight="1">
      <c r="A35" s="135" t="s">
        <v>283</v>
      </c>
      <c r="B35" s="5" t="s">
        <v>28</v>
      </c>
      <c r="C35" s="29"/>
      <c r="D35" s="473"/>
      <c r="E35" s="191">
        <f>C35+D35</f>
        <v>0</v>
      </c>
    </row>
    <row r="36" spans="1:5" s="138" customFormat="1" ht="12" customHeight="1">
      <c r="A36" s="137" t="s">
        <v>284</v>
      </c>
      <c r="B36" s="6" t="s">
        <v>29</v>
      </c>
      <c r="C36" s="30">
        <v>1127283</v>
      </c>
      <c r="D36" s="474"/>
      <c r="E36" s="191">
        <f t="shared" ref="E36:E45" si="0">C36+D36</f>
        <v>1127283</v>
      </c>
    </row>
    <row r="37" spans="1:5" s="138" customFormat="1" ht="12" customHeight="1">
      <c r="A37" s="137" t="s">
        <v>285</v>
      </c>
      <c r="B37" s="6" t="s">
        <v>30</v>
      </c>
      <c r="C37" s="30"/>
      <c r="D37" s="474"/>
      <c r="E37" s="191">
        <f t="shared" si="0"/>
        <v>0</v>
      </c>
    </row>
    <row r="38" spans="1:5" s="138" customFormat="1" ht="12" customHeight="1">
      <c r="A38" s="137" t="s">
        <v>286</v>
      </c>
      <c r="B38" s="6" t="s">
        <v>31</v>
      </c>
      <c r="C38" s="30"/>
      <c r="D38" s="474"/>
      <c r="E38" s="191">
        <f t="shared" si="0"/>
        <v>0</v>
      </c>
    </row>
    <row r="39" spans="1:5" s="138" customFormat="1" ht="12" customHeight="1">
      <c r="A39" s="137" t="s">
        <v>287</v>
      </c>
      <c r="B39" s="6" t="s">
        <v>32</v>
      </c>
      <c r="C39" s="30">
        <v>41117</v>
      </c>
      <c r="D39" s="474"/>
      <c r="E39" s="191">
        <f t="shared" si="0"/>
        <v>41117</v>
      </c>
    </row>
    <row r="40" spans="1:5" s="138" customFormat="1" ht="12" customHeight="1">
      <c r="A40" s="137" t="s">
        <v>288</v>
      </c>
      <c r="B40" s="6" t="s">
        <v>33</v>
      </c>
      <c r="C40" s="30"/>
      <c r="D40" s="474"/>
      <c r="E40" s="191">
        <f t="shared" si="0"/>
        <v>0</v>
      </c>
    </row>
    <row r="41" spans="1:5" s="138" customFormat="1" ht="12" customHeight="1">
      <c r="A41" s="137" t="s">
        <v>289</v>
      </c>
      <c r="B41" s="6" t="s">
        <v>34</v>
      </c>
      <c r="C41" s="30"/>
      <c r="D41" s="474">
        <v>7000</v>
      </c>
      <c r="E41" s="191">
        <f t="shared" si="0"/>
        <v>7000</v>
      </c>
    </row>
    <row r="42" spans="1:5" s="138" customFormat="1" ht="12" customHeight="1">
      <c r="A42" s="137" t="s">
        <v>290</v>
      </c>
      <c r="B42" s="6" t="s">
        <v>453</v>
      </c>
      <c r="C42" s="30">
        <v>0</v>
      </c>
      <c r="D42" s="474"/>
      <c r="E42" s="191">
        <f t="shared" si="0"/>
        <v>0</v>
      </c>
    </row>
    <row r="43" spans="1:5" s="138" customFormat="1" ht="12" customHeight="1">
      <c r="A43" s="137" t="s">
        <v>291</v>
      </c>
      <c r="B43" s="6" t="s">
        <v>36</v>
      </c>
      <c r="C43" s="30"/>
      <c r="D43" s="474"/>
      <c r="E43" s="191">
        <f t="shared" si="0"/>
        <v>0</v>
      </c>
    </row>
    <row r="44" spans="1:5" s="138" customFormat="1" ht="12" customHeight="1">
      <c r="A44" s="139" t="s">
        <v>293</v>
      </c>
      <c r="B44" s="7" t="s">
        <v>454</v>
      </c>
      <c r="C44" s="31"/>
      <c r="D44" s="475"/>
      <c r="E44" s="191">
        <f t="shared" si="0"/>
        <v>0</v>
      </c>
    </row>
    <row r="45" spans="1:5" s="138" customFormat="1" ht="12" customHeight="1">
      <c r="A45" s="139" t="s">
        <v>292</v>
      </c>
      <c r="B45" s="7" t="s">
        <v>37</v>
      </c>
      <c r="C45" s="31"/>
      <c r="D45" s="475">
        <v>24720</v>
      </c>
      <c r="E45" s="191">
        <f t="shared" si="0"/>
        <v>24720</v>
      </c>
    </row>
    <row r="46" spans="1:5" s="138" customFormat="1" ht="12" customHeight="1">
      <c r="A46" s="14" t="s">
        <v>38</v>
      </c>
      <c r="B46" s="3" t="s">
        <v>461</v>
      </c>
      <c r="C46" s="28">
        <f>SUM(C47:C51)</f>
        <v>0</v>
      </c>
      <c r="D46" s="472"/>
      <c r="E46" s="190">
        <f>SUM(E47:E51)</f>
        <v>0</v>
      </c>
    </row>
    <row r="47" spans="1:5" s="138" customFormat="1" ht="12" customHeight="1">
      <c r="A47" s="135" t="s">
        <v>295</v>
      </c>
      <c r="B47" s="5" t="s">
        <v>39</v>
      </c>
      <c r="C47" s="29"/>
      <c r="D47" s="473"/>
      <c r="E47" s="191"/>
    </row>
    <row r="48" spans="1:5" s="138" customFormat="1" ht="12" customHeight="1">
      <c r="A48" s="137" t="s">
        <v>296</v>
      </c>
      <c r="B48" s="6" t="s">
        <v>40</v>
      </c>
      <c r="C48" s="30"/>
      <c r="D48" s="474"/>
      <c r="E48" s="37"/>
    </row>
    <row r="49" spans="1:5" s="138" customFormat="1" ht="12" customHeight="1">
      <c r="A49" s="137" t="s">
        <v>297</v>
      </c>
      <c r="B49" s="6" t="s">
        <v>41</v>
      </c>
      <c r="C49" s="30"/>
      <c r="D49" s="474"/>
      <c r="E49" s="37"/>
    </row>
    <row r="50" spans="1:5" s="138" customFormat="1" ht="12" customHeight="1">
      <c r="A50" s="137" t="s">
        <v>298</v>
      </c>
      <c r="B50" s="6" t="s">
        <v>42</v>
      </c>
      <c r="C50" s="30"/>
      <c r="D50" s="474"/>
      <c r="E50" s="37"/>
    </row>
    <row r="51" spans="1:5" s="138" customFormat="1" ht="12" customHeight="1">
      <c r="A51" s="139" t="s">
        <v>299</v>
      </c>
      <c r="B51" s="7" t="s">
        <v>43</v>
      </c>
      <c r="C51" s="31"/>
      <c r="D51" s="475"/>
      <c r="E51" s="38"/>
    </row>
    <row r="52" spans="1:5" s="138" customFormat="1" ht="12" customHeight="1">
      <c r="A52" s="14" t="s">
        <v>44</v>
      </c>
      <c r="B52" s="3" t="s">
        <v>462</v>
      </c>
      <c r="C52" s="28">
        <f>SUM(C53:C55)</f>
        <v>0</v>
      </c>
      <c r="D52" s="472"/>
      <c r="E52" s="190">
        <f>SUM(E53:E55)</f>
        <v>0</v>
      </c>
    </row>
    <row r="53" spans="1:5" s="138" customFormat="1" ht="12" customHeight="1">
      <c r="A53" s="135" t="s">
        <v>300</v>
      </c>
      <c r="B53" s="5" t="s">
        <v>45</v>
      </c>
      <c r="C53" s="29"/>
      <c r="D53" s="473"/>
      <c r="E53" s="191"/>
    </row>
    <row r="54" spans="1:5" s="138" customFormat="1" ht="12" customHeight="1">
      <c r="A54" s="137" t="s">
        <v>301</v>
      </c>
      <c r="B54" s="6" t="s">
        <v>46</v>
      </c>
      <c r="C54" s="30"/>
      <c r="D54" s="474"/>
      <c r="E54" s="37"/>
    </row>
    <row r="55" spans="1:5" s="138" customFormat="1" ht="12" customHeight="1">
      <c r="A55" s="137" t="s">
        <v>302</v>
      </c>
      <c r="B55" s="6" t="s">
        <v>47</v>
      </c>
      <c r="C55" s="30"/>
      <c r="D55" s="474"/>
      <c r="E55" s="37"/>
    </row>
    <row r="56" spans="1:5" s="138" customFormat="1" ht="12" customHeight="1">
      <c r="A56" s="14" t="s">
        <v>48</v>
      </c>
      <c r="B56" s="8" t="s">
        <v>463</v>
      </c>
      <c r="C56" s="28">
        <f>SUM(C57:C59)</f>
        <v>0</v>
      </c>
      <c r="D56" s="190">
        <f>SUM(D57:D59)</f>
        <v>0</v>
      </c>
      <c r="E56" s="190">
        <f>SUM(E57:E59)</f>
        <v>0</v>
      </c>
    </row>
    <row r="57" spans="1:5" s="138" customFormat="1" ht="12" customHeight="1">
      <c r="A57" s="135" t="s">
        <v>303</v>
      </c>
      <c r="B57" s="5" t="s">
        <v>49</v>
      </c>
      <c r="C57" s="30"/>
      <c r="D57" s="473"/>
      <c r="E57" s="37"/>
    </row>
    <row r="58" spans="1:5" s="138" customFormat="1" ht="12" customHeight="1">
      <c r="A58" s="137" t="s">
        <v>304</v>
      </c>
      <c r="B58" s="6" t="s">
        <v>50</v>
      </c>
      <c r="C58" s="30"/>
      <c r="D58" s="474"/>
      <c r="E58" s="37"/>
    </row>
    <row r="59" spans="1:5" s="138" customFormat="1" ht="12" customHeight="1">
      <c r="A59" s="137" t="s">
        <v>305</v>
      </c>
      <c r="B59" s="6" t="s">
        <v>51</v>
      </c>
      <c r="C59" s="30"/>
      <c r="D59" s="474"/>
      <c r="E59" s="37">
        <f>SUM(C59:D59)</f>
        <v>0</v>
      </c>
    </row>
    <row r="60" spans="1:5" s="138" customFormat="1" ht="12" customHeight="1">
      <c r="A60" s="14" t="s">
        <v>52</v>
      </c>
      <c r="B60" s="3" t="s">
        <v>53</v>
      </c>
      <c r="C60" s="28">
        <f>+C8+C15+C21+C27+C34+C46+C52+C56</f>
        <v>66951889</v>
      </c>
      <c r="D60" s="28">
        <f>+D8+D15+D21+D27+D34+D46+D52+D56</f>
        <v>1365517</v>
      </c>
      <c r="E60" s="190">
        <f>+E8+E15+E21+E27+E34+E46+E52+E56</f>
        <v>68317406</v>
      </c>
    </row>
    <row r="61" spans="1:5" s="138" customFormat="1" ht="12" customHeight="1">
      <c r="A61" s="140" t="s">
        <v>217</v>
      </c>
      <c r="B61" s="8" t="s">
        <v>464</v>
      </c>
      <c r="C61" s="28">
        <f>SUM(C62:C64)</f>
        <v>0</v>
      </c>
      <c r="D61" s="476"/>
      <c r="E61" s="190">
        <f>SUM(E62:E64)</f>
        <v>0</v>
      </c>
    </row>
    <row r="62" spans="1:5" s="138" customFormat="1" ht="12" customHeight="1">
      <c r="A62" s="135" t="s">
        <v>306</v>
      </c>
      <c r="B62" s="5" t="s">
        <v>54</v>
      </c>
      <c r="C62" s="30"/>
      <c r="D62" s="473"/>
      <c r="E62" s="37"/>
    </row>
    <row r="63" spans="1:5" s="138" customFormat="1" ht="12" customHeight="1">
      <c r="A63" s="137" t="s">
        <v>307</v>
      </c>
      <c r="B63" s="6" t="s">
        <v>55</v>
      </c>
      <c r="C63" s="30"/>
      <c r="D63" s="474"/>
      <c r="E63" s="37"/>
    </row>
    <row r="64" spans="1:5" s="138" customFormat="1" ht="12" customHeight="1">
      <c r="A64" s="139" t="s">
        <v>308</v>
      </c>
      <c r="B64" s="9" t="s">
        <v>56</v>
      </c>
      <c r="C64" s="30"/>
      <c r="D64" s="475"/>
      <c r="E64" s="37"/>
    </row>
    <row r="65" spans="1:5" s="138" customFormat="1" ht="12" customHeight="1">
      <c r="A65" s="140" t="s">
        <v>57</v>
      </c>
      <c r="B65" s="8" t="s">
        <v>465</v>
      </c>
      <c r="C65" s="28">
        <f>SUM(C66:C69)</f>
        <v>0</v>
      </c>
      <c r="D65" s="476"/>
      <c r="E65" s="190">
        <f>SUM(E66:E69)</f>
        <v>0</v>
      </c>
    </row>
    <row r="66" spans="1:5" s="138" customFormat="1" ht="12" customHeight="1">
      <c r="A66" s="135" t="s">
        <v>409</v>
      </c>
      <c r="B66" s="5" t="s">
        <v>58</v>
      </c>
      <c r="C66" s="30"/>
      <c r="D66" s="473"/>
      <c r="E66" s="37"/>
    </row>
    <row r="67" spans="1:5" s="138" customFormat="1" ht="12" customHeight="1">
      <c r="A67" s="137" t="s">
        <v>409</v>
      </c>
      <c r="B67" s="6" t="s">
        <v>59</v>
      </c>
      <c r="C67" s="30"/>
      <c r="D67" s="474"/>
      <c r="E67" s="37"/>
    </row>
    <row r="68" spans="1:5" s="138" customFormat="1" ht="12" customHeight="1">
      <c r="A68" s="135" t="s">
        <v>409</v>
      </c>
      <c r="B68" s="6" t="s">
        <v>60</v>
      </c>
      <c r="C68" s="30"/>
      <c r="D68" s="474"/>
      <c r="E68" s="37"/>
    </row>
    <row r="69" spans="1:5" s="138" customFormat="1" ht="12" customHeight="1">
      <c r="A69" s="137" t="s">
        <v>409</v>
      </c>
      <c r="B69" s="7" t="s">
        <v>61</v>
      </c>
      <c r="C69" s="30"/>
      <c r="D69" s="475"/>
      <c r="E69" s="37"/>
    </row>
    <row r="70" spans="1:5" s="138" customFormat="1" ht="12" customHeight="1">
      <c r="A70" s="140" t="s">
        <v>62</v>
      </c>
      <c r="B70" s="8" t="s">
        <v>466</v>
      </c>
      <c r="C70" s="28">
        <f>SUM(C71:C72)</f>
        <v>21311860</v>
      </c>
      <c r="D70" s="28">
        <f>SUM(D71:D72)</f>
        <v>-2390783</v>
      </c>
      <c r="E70" s="190">
        <f>SUM(E71:E72)</f>
        <v>18921077</v>
      </c>
    </row>
    <row r="71" spans="1:5" s="138" customFormat="1" ht="12" customHeight="1">
      <c r="A71" s="135" t="s">
        <v>410</v>
      </c>
      <c r="B71" s="5" t="s">
        <v>63</v>
      </c>
      <c r="C71" s="30">
        <v>21311860</v>
      </c>
      <c r="D71" s="473">
        <v>-2390783</v>
      </c>
      <c r="E71" s="37">
        <f>SUM(C71:D71)</f>
        <v>18921077</v>
      </c>
    </row>
    <row r="72" spans="1:5" s="138" customFormat="1" ht="12" customHeight="1">
      <c r="A72" s="139" t="s">
        <v>455</v>
      </c>
      <c r="B72" s="7" t="s">
        <v>64</v>
      </c>
      <c r="C72" s="30"/>
      <c r="D72" s="475"/>
      <c r="E72" s="37"/>
    </row>
    <row r="73" spans="1:5" s="136" customFormat="1" ht="12" customHeight="1">
      <c r="A73" s="140" t="s">
        <v>65</v>
      </c>
      <c r="B73" s="8" t="s">
        <v>467</v>
      </c>
      <c r="C73" s="28">
        <f>SUM(C74:C76)</f>
        <v>1055729</v>
      </c>
      <c r="D73" s="476">
        <v>587371</v>
      </c>
      <c r="E73" s="190">
        <f>SUM(E74:E76)</f>
        <v>1168291</v>
      </c>
    </row>
    <row r="74" spans="1:5" s="138" customFormat="1" ht="12" customHeight="1">
      <c r="A74" s="135" t="s">
        <v>309</v>
      </c>
      <c r="B74" s="5" t="s">
        <v>66</v>
      </c>
      <c r="C74" s="30">
        <v>1055729</v>
      </c>
      <c r="D74" s="473">
        <v>112562</v>
      </c>
      <c r="E74" s="37">
        <f>C74+D74</f>
        <v>1168291</v>
      </c>
    </row>
    <row r="75" spans="1:5" s="138" customFormat="1" ht="12" customHeight="1">
      <c r="A75" s="137" t="s">
        <v>411</v>
      </c>
      <c r="B75" s="6" t="s">
        <v>67</v>
      </c>
      <c r="C75" s="30"/>
      <c r="D75" s="474"/>
      <c r="E75" s="37"/>
    </row>
    <row r="76" spans="1:5" s="138" customFormat="1" ht="12" customHeight="1">
      <c r="A76" s="139" t="s">
        <v>310</v>
      </c>
      <c r="B76" s="7" t="s">
        <v>68</v>
      </c>
      <c r="C76" s="30"/>
      <c r="D76" s="475"/>
      <c r="E76" s="37"/>
    </row>
    <row r="77" spans="1:5" s="138" customFormat="1" ht="12" customHeight="1">
      <c r="A77" s="140" t="s">
        <v>69</v>
      </c>
      <c r="B77" s="8" t="s">
        <v>468</v>
      </c>
      <c r="C77" s="28">
        <f>SUM(C78:C81)</f>
        <v>0</v>
      </c>
      <c r="D77" s="476"/>
      <c r="E77" s="190">
        <f>SUM(E78:E81)</f>
        <v>0</v>
      </c>
    </row>
    <row r="78" spans="1:5" s="138" customFormat="1" ht="12" customHeight="1">
      <c r="A78" s="141" t="s">
        <v>414</v>
      </c>
      <c r="B78" s="5" t="s">
        <v>70</v>
      </c>
      <c r="C78" s="30"/>
      <c r="D78" s="473"/>
      <c r="E78" s="37"/>
    </row>
    <row r="79" spans="1:5" s="138" customFormat="1" ht="12" customHeight="1">
      <c r="A79" s="142" t="s">
        <v>414</v>
      </c>
      <c r="B79" s="6" t="s">
        <v>71</v>
      </c>
      <c r="C79" s="30"/>
      <c r="D79" s="474"/>
      <c r="E79" s="37"/>
    </row>
    <row r="80" spans="1:5" s="138" customFormat="1" ht="12" customHeight="1">
      <c r="A80" s="142" t="s">
        <v>414</v>
      </c>
      <c r="B80" s="6" t="s">
        <v>72</v>
      </c>
      <c r="C80" s="30"/>
      <c r="D80" s="474"/>
      <c r="E80" s="37"/>
    </row>
    <row r="81" spans="1:5" s="136" customFormat="1" ht="12" customHeight="1">
      <c r="A81" s="143" t="s">
        <v>414</v>
      </c>
      <c r="B81" s="7" t="s">
        <v>73</v>
      </c>
      <c r="C81" s="30"/>
      <c r="D81" s="475"/>
      <c r="E81" s="37"/>
    </row>
    <row r="82" spans="1:5" s="136" customFormat="1" ht="12" customHeight="1">
      <c r="A82" s="140" t="s">
        <v>415</v>
      </c>
      <c r="B82" s="8" t="s">
        <v>74</v>
      </c>
      <c r="C82" s="33"/>
      <c r="D82" s="476"/>
      <c r="E82" s="192"/>
    </row>
    <row r="83" spans="1:5" s="136" customFormat="1" ht="12" customHeight="1">
      <c r="A83" s="140" t="s">
        <v>416</v>
      </c>
      <c r="B83" s="8" t="s">
        <v>312</v>
      </c>
      <c r="C83" s="33"/>
      <c r="D83" s="476"/>
      <c r="E83" s="192"/>
    </row>
    <row r="84" spans="1:5" s="136" customFormat="1" ht="12" customHeight="1">
      <c r="A84" s="140" t="s">
        <v>75</v>
      </c>
      <c r="B84" s="10" t="s">
        <v>76</v>
      </c>
      <c r="C84" s="28">
        <f>+C61+C65+C70+C73+C77+C82</f>
        <v>22367589</v>
      </c>
      <c r="D84" s="28">
        <f>+D61+D65+D70+D73+D77+D82</f>
        <v>-1803412</v>
      </c>
      <c r="E84" s="190">
        <f>+E61+E65+E70+E73+E77+E82</f>
        <v>20089368</v>
      </c>
    </row>
    <row r="85" spans="1:5" s="136" customFormat="1" ht="12" customHeight="1">
      <c r="A85" s="144" t="s">
        <v>77</v>
      </c>
      <c r="B85" s="11" t="s">
        <v>218</v>
      </c>
      <c r="C85" s="28">
        <f>+C60+C84</f>
        <v>89319478</v>
      </c>
      <c r="D85" s="28">
        <f>+D60+D84</f>
        <v>-437895</v>
      </c>
      <c r="E85" s="190">
        <f>+E60+E84</f>
        <v>88406774</v>
      </c>
    </row>
    <row r="86" spans="1:5" s="138" customFormat="1" ht="15" customHeight="1">
      <c r="A86" s="145"/>
      <c r="B86" s="146"/>
      <c r="C86" s="147"/>
      <c r="D86" s="477"/>
      <c r="E86" s="147"/>
    </row>
    <row r="87" spans="1:5" ht="12.75" customHeight="1">
      <c r="A87" s="148"/>
      <c r="B87" s="149"/>
      <c r="C87" s="150"/>
      <c r="D87" s="478"/>
      <c r="E87" s="150"/>
    </row>
    <row r="88" spans="1:5" s="131" customFormat="1" ht="29.25" customHeight="1">
      <c r="A88" s="151"/>
      <c r="B88" s="152" t="s">
        <v>138</v>
      </c>
      <c r="C88" s="153" t="s">
        <v>497</v>
      </c>
      <c r="D88" s="479" t="s">
        <v>482</v>
      </c>
      <c r="E88" s="402" t="s">
        <v>494</v>
      </c>
    </row>
    <row r="89" spans="1:5" s="154" customFormat="1" ht="12" customHeight="1">
      <c r="A89" s="2" t="s">
        <v>4</v>
      </c>
      <c r="B89" s="15" t="s">
        <v>81</v>
      </c>
      <c r="C89" s="34">
        <f>SUM(C90:C94)</f>
        <v>67314506</v>
      </c>
      <c r="D89" s="34">
        <f>SUM(D90:D94)</f>
        <v>-1025266</v>
      </c>
      <c r="E89" s="193">
        <f>SUM(E90:E94)</f>
        <v>66289240</v>
      </c>
    </row>
    <row r="90" spans="1:5" ht="12" customHeight="1">
      <c r="A90" s="155" t="s">
        <v>315</v>
      </c>
      <c r="B90" s="16" t="s">
        <v>82</v>
      </c>
      <c r="C90" s="35">
        <v>22406602</v>
      </c>
      <c r="D90" s="480">
        <v>156150</v>
      </c>
      <c r="E90" s="489">
        <f>C90+D90</f>
        <v>22562752</v>
      </c>
    </row>
    <row r="91" spans="1:5" ht="12" customHeight="1">
      <c r="A91" s="137" t="s">
        <v>316</v>
      </c>
      <c r="B91" s="17" t="s">
        <v>83</v>
      </c>
      <c r="C91" s="30">
        <v>3187758</v>
      </c>
      <c r="D91" s="481">
        <v>12101</v>
      </c>
      <c r="E91" s="489">
        <f t="shared" ref="E91:E107" si="1">C91+D91</f>
        <v>3199859</v>
      </c>
    </row>
    <row r="92" spans="1:5" ht="12" customHeight="1">
      <c r="A92" s="137" t="s">
        <v>317</v>
      </c>
      <c r="B92" s="17" t="s">
        <v>84</v>
      </c>
      <c r="C92" s="31">
        <v>25300655</v>
      </c>
      <c r="D92" s="482">
        <v>127000</v>
      </c>
      <c r="E92" s="489">
        <f t="shared" si="1"/>
        <v>25427655</v>
      </c>
    </row>
    <row r="93" spans="1:5" ht="12" customHeight="1">
      <c r="A93" s="137" t="s">
        <v>318</v>
      </c>
      <c r="B93" s="18" t="s">
        <v>85</v>
      </c>
      <c r="C93" s="31">
        <v>865000</v>
      </c>
      <c r="D93" s="482"/>
      <c r="E93" s="489">
        <f t="shared" si="1"/>
        <v>865000</v>
      </c>
    </row>
    <row r="94" spans="1:5" ht="12" customHeight="1">
      <c r="A94" s="137" t="s">
        <v>319</v>
      </c>
      <c r="B94" s="17" t="s">
        <v>86</v>
      </c>
      <c r="C94" s="31">
        <v>15554491</v>
      </c>
      <c r="D94" s="31">
        <v>-1320517</v>
      </c>
      <c r="E94" s="489">
        <f t="shared" si="1"/>
        <v>14233974</v>
      </c>
    </row>
    <row r="95" spans="1:5" ht="12" customHeight="1">
      <c r="A95" s="137" t="s">
        <v>375</v>
      </c>
      <c r="B95" s="17" t="s">
        <v>469</v>
      </c>
      <c r="C95" s="31"/>
      <c r="D95" s="482"/>
      <c r="E95" s="489">
        <f t="shared" si="1"/>
        <v>0</v>
      </c>
    </row>
    <row r="96" spans="1:5" ht="12" customHeight="1">
      <c r="A96" s="137" t="s">
        <v>321</v>
      </c>
      <c r="B96" s="17" t="s">
        <v>470</v>
      </c>
      <c r="C96" s="31">
        <v>6080674</v>
      </c>
      <c r="D96" s="482"/>
      <c r="E96" s="489">
        <f t="shared" si="1"/>
        <v>6080674</v>
      </c>
    </row>
    <row r="97" spans="1:5" ht="12" customHeight="1">
      <c r="A97" s="137" t="s">
        <v>320</v>
      </c>
      <c r="B97" s="342" t="s">
        <v>87</v>
      </c>
      <c r="C97" s="31"/>
      <c r="D97" s="483"/>
      <c r="E97" s="489">
        <f t="shared" si="1"/>
        <v>0</v>
      </c>
    </row>
    <row r="98" spans="1:5" ht="12" customHeight="1">
      <c r="A98" s="137" t="s">
        <v>322</v>
      </c>
      <c r="B98" s="343" t="s">
        <v>88</v>
      </c>
      <c r="C98" s="31"/>
      <c r="D98" s="482"/>
      <c r="E98" s="489">
        <f t="shared" si="1"/>
        <v>0</v>
      </c>
    </row>
    <row r="99" spans="1:5" ht="12" customHeight="1">
      <c r="A99" s="137" t="s">
        <v>323</v>
      </c>
      <c r="B99" s="343" t="s">
        <v>89</v>
      </c>
      <c r="C99" s="31"/>
      <c r="D99" s="482"/>
      <c r="E99" s="489">
        <f t="shared" si="1"/>
        <v>0</v>
      </c>
    </row>
    <row r="100" spans="1:5" ht="12" customHeight="1">
      <c r="A100" s="137" t="s">
        <v>324</v>
      </c>
      <c r="B100" s="342" t="s">
        <v>90</v>
      </c>
      <c r="C100" s="31">
        <v>6536395</v>
      </c>
      <c r="D100" s="483">
        <v>0</v>
      </c>
      <c r="E100" s="489">
        <f t="shared" si="1"/>
        <v>6536395</v>
      </c>
    </row>
    <row r="101" spans="1:5" ht="12" customHeight="1">
      <c r="A101" s="137" t="s">
        <v>325</v>
      </c>
      <c r="B101" s="342" t="s">
        <v>91</v>
      </c>
      <c r="C101" s="31"/>
      <c r="D101" s="483"/>
      <c r="E101" s="489">
        <f t="shared" si="1"/>
        <v>0</v>
      </c>
    </row>
    <row r="102" spans="1:5" ht="12" customHeight="1">
      <c r="A102" s="137" t="s">
        <v>326</v>
      </c>
      <c r="B102" s="343" t="s">
        <v>92</v>
      </c>
      <c r="C102" s="31"/>
      <c r="D102" s="482"/>
      <c r="E102" s="489">
        <f t="shared" si="1"/>
        <v>0</v>
      </c>
    </row>
    <row r="103" spans="1:5" ht="12" customHeight="1">
      <c r="A103" s="156" t="s">
        <v>327</v>
      </c>
      <c r="B103" s="344" t="s">
        <v>93</v>
      </c>
      <c r="C103" s="31"/>
      <c r="D103" s="482"/>
      <c r="E103" s="489">
        <f t="shared" si="1"/>
        <v>0</v>
      </c>
    </row>
    <row r="104" spans="1:5" ht="12" customHeight="1">
      <c r="A104" s="137" t="s">
        <v>328</v>
      </c>
      <c r="B104" s="344" t="s">
        <v>94</v>
      </c>
      <c r="C104" s="31"/>
      <c r="D104" s="482"/>
      <c r="E104" s="489">
        <f t="shared" si="1"/>
        <v>0</v>
      </c>
    </row>
    <row r="105" spans="1:5" ht="12" customHeight="1">
      <c r="A105" s="139" t="s">
        <v>369</v>
      </c>
      <c r="B105" s="344" t="s">
        <v>372</v>
      </c>
      <c r="C105" s="31"/>
      <c r="D105" s="482"/>
      <c r="E105" s="489">
        <f t="shared" si="1"/>
        <v>0</v>
      </c>
    </row>
    <row r="106" spans="1:5" ht="12" customHeight="1">
      <c r="A106" s="139" t="s">
        <v>329</v>
      </c>
      <c r="B106" s="344" t="s">
        <v>95</v>
      </c>
      <c r="C106" s="31">
        <v>311052</v>
      </c>
      <c r="D106" s="482"/>
      <c r="E106" s="489">
        <f t="shared" si="1"/>
        <v>311052</v>
      </c>
    </row>
    <row r="107" spans="1:5" ht="12" customHeight="1">
      <c r="A107" s="157" t="s">
        <v>371</v>
      </c>
      <c r="B107" s="345" t="s">
        <v>448</v>
      </c>
      <c r="C107" s="36">
        <v>2626370</v>
      </c>
      <c r="D107" s="484">
        <v>-1320517</v>
      </c>
      <c r="E107" s="489">
        <f t="shared" si="1"/>
        <v>1305853</v>
      </c>
    </row>
    <row r="108" spans="1:5" ht="12" customHeight="1">
      <c r="A108" s="14" t="s">
        <v>9</v>
      </c>
      <c r="B108" s="20" t="s">
        <v>96</v>
      </c>
      <c r="C108" s="28">
        <v>831000</v>
      </c>
      <c r="D108" s="28">
        <f>+D109+D110+D111</f>
        <v>0</v>
      </c>
      <c r="E108" s="190">
        <f>+E109+E110+E111</f>
        <v>831000</v>
      </c>
    </row>
    <row r="109" spans="1:5" ht="12" customHeight="1">
      <c r="A109" s="135" t="s">
        <v>330</v>
      </c>
      <c r="B109" s="17" t="s">
        <v>97</v>
      </c>
      <c r="C109" s="191">
        <v>831000</v>
      </c>
      <c r="D109" s="485"/>
      <c r="E109" s="191">
        <f>SUM(C109:D109)</f>
        <v>831000</v>
      </c>
    </row>
    <row r="110" spans="1:5" ht="12" customHeight="1">
      <c r="A110" s="135" t="s">
        <v>331</v>
      </c>
      <c r="B110" s="21" t="s">
        <v>98</v>
      </c>
      <c r="C110" s="30"/>
      <c r="D110" s="482"/>
      <c r="E110" s="37">
        <f>SUM(C110:D110)</f>
        <v>0</v>
      </c>
    </row>
    <row r="111" spans="1:5" ht="12" customHeight="1">
      <c r="A111" s="135" t="s">
        <v>332</v>
      </c>
      <c r="B111" s="22" t="s">
        <v>99</v>
      </c>
      <c r="C111" s="37"/>
      <c r="D111" s="37">
        <f>SUM(D112:D120)</f>
        <v>0</v>
      </c>
      <c r="E111" s="37"/>
    </row>
    <row r="112" spans="1:5" ht="12" customHeight="1">
      <c r="A112" s="135" t="s">
        <v>333</v>
      </c>
      <c r="B112" s="23" t="s">
        <v>100</v>
      </c>
      <c r="C112" s="37"/>
      <c r="D112" s="486"/>
      <c r="E112" s="37"/>
    </row>
    <row r="113" spans="1:5" ht="12" customHeight="1">
      <c r="A113" s="135" t="s">
        <v>334</v>
      </c>
      <c r="B113" s="24" t="s">
        <v>101</v>
      </c>
      <c r="C113" s="37"/>
      <c r="D113" s="485"/>
      <c r="E113" s="37"/>
    </row>
    <row r="114" spans="1:5" ht="12" customHeight="1">
      <c r="A114" s="135" t="s">
        <v>335</v>
      </c>
      <c r="B114" s="19" t="s">
        <v>89</v>
      </c>
      <c r="C114" s="37"/>
      <c r="D114" s="481"/>
      <c r="E114" s="37"/>
    </row>
    <row r="115" spans="1:5" ht="12" customHeight="1">
      <c r="A115" s="135" t="s">
        <v>336</v>
      </c>
      <c r="B115" s="19" t="s">
        <v>102</v>
      </c>
      <c r="C115" s="37"/>
      <c r="D115" s="481"/>
      <c r="E115" s="37"/>
    </row>
    <row r="116" spans="1:5" ht="12" customHeight="1">
      <c r="A116" s="135" t="s">
        <v>337</v>
      </c>
      <c r="B116" s="19" t="s">
        <v>103</v>
      </c>
      <c r="C116" s="37"/>
      <c r="D116" s="481"/>
      <c r="E116" s="37"/>
    </row>
    <row r="117" spans="1:5" ht="12" customHeight="1">
      <c r="A117" s="135" t="s">
        <v>338</v>
      </c>
      <c r="B117" s="19" t="s">
        <v>92</v>
      </c>
      <c r="C117" s="37"/>
      <c r="D117" s="481"/>
      <c r="E117" s="37"/>
    </row>
    <row r="118" spans="1:5" ht="12" customHeight="1">
      <c r="A118" s="135" t="s">
        <v>339</v>
      </c>
      <c r="B118" s="19" t="s">
        <v>104</v>
      </c>
      <c r="C118" s="37"/>
      <c r="D118" s="481"/>
      <c r="E118" s="37"/>
    </row>
    <row r="119" spans="1:5" ht="12" customHeight="1">
      <c r="A119" s="156" t="s">
        <v>384</v>
      </c>
      <c r="B119" s="19" t="s">
        <v>383</v>
      </c>
      <c r="C119" s="38"/>
      <c r="D119" s="482"/>
      <c r="E119" s="38"/>
    </row>
    <row r="120" spans="1:5" ht="12" customHeight="1">
      <c r="A120" s="156" t="s">
        <v>340</v>
      </c>
      <c r="B120" s="19" t="s">
        <v>105</v>
      </c>
      <c r="C120" s="38"/>
      <c r="D120" s="482"/>
      <c r="E120" s="38">
        <f>SUM(C120:D120)</f>
        <v>0</v>
      </c>
    </row>
    <row r="121" spans="1:5" ht="12" customHeight="1">
      <c r="A121" s="14" t="s">
        <v>106</v>
      </c>
      <c r="B121" s="3" t="s">
        <v>107</v>
      </c>
      <c r="C121" s="28">
        <f>+C89+C108</f>
        <v>68145506</v>
      </c>
      <c r="D121" s="28">
        <f>+D89+D108</f>
        <v>-1025266</v>
      </c>
      <c r="E121" s="190">
        <f>+E89+E108</f>
        <v>67120240</v>
      </c>
    </row>
    <row r="122" spans="1:5" ht="12" customHeight="1">
      <c r="A122" s="14" t="s">
        <v>27</v>
      </c>
      <c r="B122" s="3" t="s">
        <v>108</v>
      </c>
      <c r="C122" s="28">
        <f>+C123+C124+C125</f>
        <v>4232537</v>
      </c>
      <c r="D122" s="472"/>
      <c r="E122" s="190">
        <f>+E123+E124+E125</f>
        <v>4232537</v>
      </c>
    </row>
    <row r="123" spans="1:5" s="154" customFormat="1" ht="12" customHeight="1">
      <c r="A123" s="135" t="s">
        <v>341</v>
      </c>
      <c r="B123" s="25" t="s">
        <v>109</v>
      </c>
      <c r="C123" s="37"/>
      <c r="D123" s="485"/>
      <c r="E123" s="37"/>
    </row>
    <row r="124" spans="1:5" ht="12" customHeight="1">
      <c r="A124" s="135" t="s">
        <v>342</v>
      </c>
      <c r="B124" s="25" t="s">
        <v>110</v>
      </c>
      <c r="C124" s="37"/>
      <c r="D124" s="485"/>
      <c r="E124" s="37"/>
    </row>
    <row r="125" spans="1:5" ht="12" customHeight="1">
      <c r="A125" s="156" t="s">
        <v>343</v>
      </c>
      <c r="B125" s="26" t="s">
        <v>111</v>
      </c>
      <c r="C125" s="37">
        <v>4232537</v>
      </c>
      <c r="D125" s="487"/>
      <c r="E125" s="37">
        <v>4232537</v>
      </c>
    </row>
    <row r="126" spans="1:5" ht="12" customHeight="1">
      <c r="A126" s="14" t="s">
        <v>38</v>
      </c>
      <c r="B126" s="3" t="s">
        <v>112</v>
      </c>
      <c r="C126" s="28">
        <f>+C127+C128+C129+C130</f>
        <v>0</v>
      </c>
      <c r="D126" s="472"/>
      <c r="E126" s="190">
        <f>+E127+E128+E129+E130</f>
        <v>0</v>
      </c>
    </row>
    <row r="127" spans="1:5" ht="12" customHeight="1">
      <c r="A127" s="135" t="s">
        <v>386</v>
      </c>
      <c r="B127" s="25" t="s">
        <v>113</v>
      </c>
      <c r="C127" s="37"/>
      <c r="D127" s="485"/>
      <c r="E127" s="37"/>
    </row>
    <row r="128" spans="1:5" ht="12" customHeight="1">
      <c r="A128" s="135" t="s">
        <v>386</v>
      </c>
      <c r="B128" s="25" t="s">
        <v>114</v>
      </c>
      <c r="C128" s="37"/>
      <c r="D128" s="485"/>
      <c r="E128" s="37"/>
    </row>
    <row r="129" spans="1:13" ht="12" customHeight="1">
      <c r="A129" s="135" t="s">
        <v>386</v>
      </c>
      <c r="B129" s="25" t="s">
        <v>115</v>
      </c>
      <c r="C129" s="37"/>
      <c r="D129" s="485"/>
      <c r="E129" s="37"/>
    </row>
    <row r="130" spans="1:13" s="154" customFormat="1" ht="12" customHeight="1">
      <c r="A130" s="156" t="s">
        <v>386</v>
      </c>
      <c r="B130" s="26" t="s">
        <v>116</v>
      </c>
      <c r="C130" s="37"/>
      <c r="D130" s="487"/>
      <c r="E130" s="37"/>
    </row>
    <row r="131" spans="1:13" ht="12" customHeight="1">
      <c r="A131" s="14" t="s">
        <v>117</v>
      </c>
      <c r="B131" s="3" t="s">
        <v>118</v>
      </c>
      <c r="C131" s="28">
        <f>SUM(C132:C135)</f>
        <v>16941435</v>
      </c>
      <c r="D131" s="28">
        <f>SUM(D132:D135)</f>
        <v>112562</v>
      </c>
      <c r="E131" s="190">
        <f>SUM(E132:E135)</f>
        <v>17053997</v>
      </c>
      <c r="M131" s="158"/>
    </row>
    <row r="132" spans="1:13" ht="12.75" customHeight="1">
      <c r="A132" s="135" t="s">
        <v>386</v>
      </c>
      <c r="B132" s="25" t="s">
        <v>485</v>
      </c>
      <c r="C132" s="37"/>
      <c r="D132" s="485"/>
      <c r="E132" s="37">
        <f>SUM(C132:D132)</f>
        <v>0</v>
      </c>
    </row>
    <row r="133" spans="1:13" ht="12" customHeight="1">
      <c r="A133" s="135" t="s">
        <v>344</v>
      </c>
      <c r="B133" s="25" t="s">
        <v>120</v>
      </c>
      <c r="C133" s="37">
        <v>1055729</v>
      </c>
      <c r="D133" s="485">
        <v>112562</v>
      </c>
      <c r="E133" s="37">
        <f>C133+D133</f>
        <v>1168291</v>
      </c>
    </row>
    <row r="134" spans="1:13" s="154" customFormat="1" ht="12" customHeight="1">
      <c r="A134" s="135" t="s">
        <v>388</v>
      </c>
      <c r="B134" s="25" t="s">
        <v>135</v>
      </c>
      <c r="C134" s="37">
        <v>15885706</v>
      </c>
      <c r="D134" s="485"/>
      <c r="E134" s="37">
        <f>SUM(C134:D134)</f>
        <v>15885706</v>
      </c>
    </row>
    <row r="135" spans="1:13" s="154" customFormat="1" ht="12" customHeight="1">
      <c r="A135" s="156" t="s">
        <v>345</v>
      </c>
      <c r="B135" s="26" t="s">
        <v>122</v>
      </c>
      <c r="C135" s="37"/>
      <c r="D135" s="487"/>
      <c r="E135" s="37"/>
    </row>
    <row r="136" spans="1:13" s="154" customFormat="1" ht="12" customHeight="1">
      <c r="A136" s="14" t="s">
        <v>48</v>
      </c>
      <c r="B136" s="3" t="s">
        <v>123</v>
      </c>
      <c r="C136" s="39">
        <f>+C137+C138+C139+C140</f>
        <v>0</v>
      </c>
      <c r="D136" s="472"/>
      <c r="E136" s="195">
        <f>+E137+E138+E139+E140</f>
        <v>0</v>
      </c>
    </row>
    <row r="137" spans="1:13" s="154" customFormat="1" ht="12" customHeight="1">
      <c r="A137" s="135" t="s">
        <v>390</v>
      </c>
      <c r="B137" s="25" t="s">
        <v>124</v>
      </c>
      <c r="C137" s="37"/>
      <c r="D137" s="485"/>
      <c r="E137" s="37"/>
    </row>
    <row r="138" spans="1:13" s="154" customFormat="1" ht="12" customHeight="1">
      <c r="A138" s="135" t="s">
        <v>390</v>
      </c>
      <c r="B138" s="25" t="s">
        <v>125</v>
      </c>
      <c r="C138" s="37"/>
      <c r="D138" s="485"/>
      <c r="E138" s="37"/>
    </row>
    <row r="139" spans="1:13" s="154" customFormat="1" ht="12" customHeight="1">
      <c r="A139" s="135" t="s">
        <v>390</v>
      </c>
      <c r="B139" s="25" t="s">
        <v>126</v>
      </c>
      <c r="C139" s="37"/>
      <c r="D139" s="485"/>
      <c r="E139" s="37"/>
    </row>
    <row r="140" spans="1:13" ht="12.75" customHeight="1">
      <c r="A140" s="156" t="s">
        <v>390</v>
      </c>
      <c r="B140" s="26" t="s">
        <v>127</v>
      </c>
      <c r="C140" s="38"/>
      <c r="D140" s="487"/>
      <c r="E140" s="38"/>
    </row>
    <row r="141" spans="1:13" ht="12.75" customHeight="1">
      <c r="A141" s="491" t="s">
        <v>391</v>
      </c>
      <c r="B141" s="490" t="s">
        <v>347</v>
      </c>
      <c r="C141" s="492"/>
      <c r="D141" s="484"/>
      <c r="E141" s="194"/>
    </row>
    <row r="142" spans="1:13" ht="12" customHeight="1">
      <c r="A142" s="14" t="s">
        <v>52</v>
      </c>
      <c r="B142" s="3" t="s">
        <v>128</v>
      </c>
      <c r="C142" s="40">
        <f>+C122+C126+C131+C136</f>
        <v>21173972</v>
      </c>
      <c r="D142" s="40">
        <f>+D122+D126+D131+D136</f>
        <v>112562</v>
      </c>
      <c r="E142" s="196">
        <f>+E122+E126+E131+E136</f>
        <v>21286534</v>
      </c>
    </row>
    <row r="143" spans="1:13" ht="15" customHeight="1">
      <c r="A143" s="159" t="s">
        <v>129</v>
      </c>
      <c r="B143" s="27" t="s">
        <v>130</v>
      </c>
      <c r="C143" s="40">
        <f>+C121+C142</f>
        <v>89319478</v>
      </c>
      <c r="D143" s="40">
        <f>+D121+D142</f>
        <v>-912704</v>
      </c>
      <c r="E143" s="196">
        <f>+E121+E142</f>
        <v>88406774</v>
      </c>
    </row>
    <row r="144" spans="1:13" ht="12.75" customHeight="1"/>
  </sheetData>
  <sheetProtection selectLockedCells="1" selectUnlockedCells="1"/>
  <printOptions horizontalCentered="1"/>
  <pageMargins left="0.78740157480314965" right="0.78740157480314965" top="0.62992125984251968" bottom="0.59055118110236227" header="0.43307086614173229" footer="0.51181102362204722"/>
  <pageSetup paperSize="9" scale="68" firstPageNumber="0" orientation="portrait" horizontalDpi="300" verticalDpi="300" r:id="rId1"/>
  <headerFooter alignWithMargins="0">
    <oddHeader>&amp;C&amp;"Times New Roman CE,Félkövér"&amp;12Kokad Községi Önkormányzat 2021. évi költségvetése</oddHeader>
  </headerFooter>
  <rowBreaks count="1" manualBreakCount="1">
    <brk id="8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E54"/>
  <sheetViews>
    <sheetView view="pageLayout" workbookViewId="0">
      <selection activeCell="E1" sqref="E1"/>
    </sheetView>
  </sheetViews>
  <sheetFormatPr defaultRowHeight="14.25" customHeight="1"/>
  <cols>
    <col min="1" max="1" width="13.83203125" style="160" customWidth="1"/>
    <col min="2" max="2" width="57.1640625" style="161" customWidth="1"/>
    <col min="3" max="3" width="18.83203125" style="161" customWidth="1"/>
    <col min="4" max="4" width="16.6640625" style="161" customWidth="1"/>
    <col min="5" max="5" width="18.83203125" style="161" customWidth="1"/>
    <col min="6" max="16384" width="9.33203125" style="161"/>
  </cols>
  <sheetData>
    <row r="1" spans="1:5" s="163" customFormat="1" ht="21" customHeight="1">
      <c r="A1" s="112"/>
      <c r="B1" s="113"/>
      <c r="C1" s="162"/>
      <c r="D1" s="113"/>
      <c r="E1" s="162" t="s">
        <v>504</v>
      </c>
    </row>
    <row r="2" spans="1:5" s="165" customFormat="1" ht="25.5" customHeight="1">
      <c r="A2" s="189" t="s">
        <v>219</v>
      </c>
      <c r="B2" s="231" t="s">
        <v>486</v>
      </c>
      <c r="C2" s="164"/>
      <c r="D2" s="401"/>
      <c r="E2" s="164" t="s">
        <v>239</v>
      </c>
    </row>
    <row r="3" spans="1:5" s="165" customFormat="1" ht="12.75" customHeight="1">
      <c r="A3" s="166" t="s">
        <v>213</v>
      </c>
      <c r="B3" s="120" t="s">
        <v>214</v>
      </c>
      <c r="C3" s="167"/>
      <c r="D3" s="400"/>
      <c r="E3" s="167" t="s">
        <v>212</v>
      </c>
    </row>
    <row r="4" spans="1:5" s="168" customFormat="1" ht="15.95" customHeight="1">
      <c r="A4" s="122"/>
      <c r="B4" s="122"/>
      <c r="C4" s="123"/>
      <c r="D4" s="122"/>
      <c r="E4" s="123" t="s">
        <v>481</v>
      </c>
    </row>
    <row r="5" spans="1:5" ht="25.5" customHeight="1">
      <c r="A5" s="125" t="s">
        <v>215</v>
      </c>
      <c r="B5" s="126" t="s">
        <v>216</v>
      </c>
      <c r="C5" s="169" t="s">
        <v>498</v>
      </c>
      <c r="D5" s="406" t="s">
        <v>482</v>
      </c>
      <c r="E5" s="409" t="s">
        <v>499</v>
      </c>
    </row>
    <row r="6" spans="1:5" s="170" customFormat="1" ht="12.95" customHeight="1">
      <c r="A6" s="128">
        <v>1</v>
      </c>
      <c r="B6" s="129">
        <v>2</v>
      </c>
      <c r="C6" s="130">
        <v>3</v>
      </c>
      <c r="D6" s="407">
        <v>4</v>
      </c>
      <c r="E6" s="404">
        <v>5</v>
      </c>
    </row>
    <row r="7" spans="1:5" s="170" customFormat="1" ht="15.95" customHeight="1">
      <c r="A7" s="132"/>
      <c r="B7" s="133" t="s">
        <v>137</v>
      </c>
      <c r="C7" s="171"/>
      <c r="D7" s="408"/>
      <c r="E7" s="171"/>
    </row>
    <row r="8" spans="1:5" s="173" customFormat="1" ht="12" customHeight="1">
      <c r="A8" s="128" t="s">
        <v>4</v>
      </c>
      <c r="B8" s="172" t="s">
        <v>220</v>
      </c>
      <c r="C8" s="68">
        <f>SUM(C9:C19)</f>
        <v>0</v>
      </c>
      <c r="D8" s="68">
        <f>SUM(D9:D19)</f>
        <v>2000</v>
      </c>
      <c r="E8" s="68">
        <f>SUM(E9:E19)</f>
        <v>2000</v>
      </c>
    </row>
    <row r="9" spans="1:5" s="173" customFormat="1" ht="12" customHeight="1">
      <c r="A9" s="174" t="s">
        <v>283</v>
      </c>
      <c r="B9" s="16" t="s">
        <v>28</v>
      </c>
      <c r="C9" s="175"/>
      <c r="D9" s="480"/>
      <c r="E9" s="410"/>
    </row>
    <row r="10" spans="1:5" s="173" customFormat="1" ht="12" customHeight="1">
      <c r="A10" s="176" t="s">
        <v>284</v>
      </c>
      <c r="B10" s="17" t="s">
        <v>29</v>
      </c>
      <c r="C10" s="59"/>
      <c r="D10" s="481"/>
      <c r="E10" s="411">
        <f>C10+D10</f>
        <v>0</v>
      </c>
    </row>
    <row r="11" spans="1:5" s="173" customFormat="1" ht="12" customHeight="1">
      <c r="A11" s="176" t="s">
        <v>285</v>
      </c>
      <c r="B11" s="17" t="s">
        <v>30</v>
      </c>
      <c r="C11" s="59"/>
      <c r="D11" s="481"/>
      <c r="E11" s="411"/>
    </row>
    <row r="12" spans="1:5" s="173" customFormat="1" ht="12" customHeight="1">
      <c r="A12" s="176" t="s">
        <v>286</v>
      </c>
      <c r="B12" s="17" t="s">
        <v>31</v>
      </c>
      <c r="C12" s="59"/>
      <c r="D12" s="481"/>
      <c r="E12" s="411"/>
    </row>
    <row r="13" spans="1:5" s="173" customFormat="1" ht="12" customHeight="1">
      <c r="A13" s="176" t="s">
        <v>287</v>
      </c>
      <c r="B13" s="17" t="s">
        <v>32</v>
      </c>
      <c r="C13" s="59">
        <v>0</v>
      </c>
      <c r="D13" s="481"/>
      <c r="E13" s="411">
        <f>SUM(C13:D13)</f>
        <v>0</v>
      </c>
    </row>
    <row r="14" spans="1:5" s="173" customFormat="1" ht="12" customHeight="1">
      <c r="A14" s="176" t="s">
        <v>288</v>
      </c>
      <c r="B14" s="17" t="s">
        <v>221</v>
      </c>
      <c r="C14" s="59"/>
      <c r="D14" s="481"/>
      <c r="E14" s="411">
        <f>SUM(C14:D14)</f>
        <v>0</v>
      </c>
    </row>
    <row r="15" spans="1:5" s="173" customFormat="1" ht="12" customHeight="1">
      <c r="A15" s="176" t="s">
        <v>289</v>
      </c>
      <c r="B15" s="26" t="s">
        <v>222</v>
      </c>
      <c r="C15" s="59"/>
      <c r="D15" s="487"/>
      <c r="E15" s="411"/>
    </row>
    <row r="16" spans="1:5" s="173" customFormat="1" ht="12" customHeight="1">
      <c r="A16" s="176" t="s">
        <v>290</v>
      </c>
      <c r="B16" s="17" t="s">
        <v>35</v>
      </c>
      <c r="C16" s="71"/>
      <c r="D16" s="487"/>
      <c r="E16" s="412"/>
    </row>
    <row r="17" spans="1:5" s="177" customFormat="1" ht="12" customHeight="1">
      <c r="A17" s="176" t="s">
        <v>291</v>
      </c>
      <c r="B17" s="17" t="s">
        <v>36</v>
      </c>
      <c r="C17" s="59"/>
      <c r="D17" s="481"/>
      <c r="E17" s="411"/>
    </row>
    <row r="18" spans="1:5" s="177" customFormat="1" ht="12" customHeight="1">
      <c r="A18" s="176" t="s">
        <v>293</v>
      </c>
      <c r="B18" s="26" t="s">
        <v>37</v>
      </c>
      <c r="C18" s="64"/>
      <c r="D18" s="487"/>
      <c r="E18" s="413">
        <f>SUM(C18:D18)</f>
        <v>0</v>
      </c>
    </row>
    <row r="19" spans="1:5" s="177" customFormat="1" ht="12" customHeight="1">
      <c r="A19" s="139" t="s">
        <v>292</v>
      </c>
      <c r="B19" s="7" t="s">
        <v>37</v>
      </c>
      <c r="C19" s="71"/>
      <c r="D19" s="487">
        <v>2000</v>
      </c>
      <c r="E19" s="412">
        <f>D19+C19</f>
        <v>2000</v>
      </c>
    </row>
    <row r="20" spans="1:5" s="173" customFormat="1" ht="12" customHeight="1">
      <c r="A20" s="128" t="s">
        <v>9</v>
      </c>
      <c r="B20" s="172" t="s">
        <v>223</v>
      </c>
      <c r="C20" s="68">
        <f>SUM(C21:C23)</f>
        <v>0</v>
      </c>
      <c r="D20" s="488"/>
      <c r="E20" s="153">
        <f>SUM(E21:E23)</f>
        <v>0</v>
      </c>
    </row>
    <row r="21" spans="1:5" s="177" customFormat="1" ht="12" customHeight="1">
      <c r="A21" s="176" t="s">
        <v>267</v>
      </c>
      <c r="B21" s="25" t="s">
        <v>10</v>
      </c>
      <c r="C21" s="59"/>
      <c r="D21" s="485"/>
      <c r="E21" s="411"/>
    </row>
    <row r="22" spans="1:5" s="177" customFormat="1" ht="12" customHeight="1">
      <c r="A22" s="176" t="s">
        <v>268</v>
      </c>
      <c r="B22" s="17" t="s">
        <v>224</v>
      </c>
      <c r="C22" s="59"/>
      <c r="D22" s="481"/>
      <c r="E22" s="411"/>
    </row>
    <row r="23" spans="1:5" s="177" customFormat="1" ht="12" customHeight="1">
      <c r="A23" s="176" t="s">
        <v>271</v>
      </c>
      <c r="B23" s="17" t="s">
        <v>225</v>
      </c>
      <c r="C23" s="59"/>
      <c r="D23" s="481"/>
      <c r="E23" s="411"/>
    </row>
    <row r="24" spans="1:5" s="177" customFormat="1" ht="12" customHeight="1">
      <c r="A24" s="128" t="s">
        <v>282</v>
      </c>
      <c r="B24" s="3" t="s">
        <v>144</v>
      </c>
      <c r="C24" s="178"/>
      <c r="D24" s="472"/>
      <c r="E24" s="182"/>
    </row>
    <row r="25" spans="1:5" s="177" customFormat="1" ht="12" customHeight="1">
      <c r="A25" s="128" t="s">
        <v>106</v>
      </c>
      <c r="B25" s="3" t="s">
        <v>226</v>
      </c>
      <c r="C25" s="68">
        <f>+C26+C27</f>
        <v>0</v>
      </c>
      <c r="D25" s="472"/>
      <c r="E25" s="153">
        <f>+E26+E27</f>
        <v>0</v>
      </c>
    </row>
    <row r="26" spans="1:5" s="177" customFormat="1" ht="12" customHeight="1">
      <c r="A26" s="179" t="s">
        <v>274</v>
      </c>
      <c r="B26" s="25" t="s">
        <v>224</v>
      </c>
      <c r="C26" s="55"/>
      <c r="D26" s="485"/>
      <c r="E26" s="414"/>
    </row>
    <row r="27" spans="1:5" s="177" customFormat="1" ht="12" customHeight="1">
      <c r="A27" s="179" t="s">
        <v>276</v>
      </c>
      <c r="B27" s="17" t="s">
        <v>227</v>
      </c>
      <c r="C27" s="71"/>
      <c r="D27" s="487"/>
      <c r="E27" s="412"/>
    </row>
    <row r="28" spans="1:5" s="177" customFormat="1" ht="12" customHeight="1">
      <c r="A28" s="128" t="s">
        <v>27</v>
      </c>
      <c r="B28" s="3" t="s">
        <v>228</v>
      </c>
      <c r="C28" s="68">
        <f>+C29+C30+C31</f>
        <v>0</v>
      </c>
      <c r="D28" s="472"/>
      <c r="E28" s="153">
        <f>+E29+E30+E31</f>
        <v>0</v>
      </c>
    </row>
    <row r="29" spans="1:5" s="177" customFormat="1" ht="12" customHeight="1">
      <c r="A29" s="179" t="s">
        <v>295</v>
      </c>
      <c r="B29" s="25" t="s">
        <v>39</v>
      </c>
      <c r="C29" s="55"/>
      <c r="D29" s="485"/>
      <c r="E29" s="414"/>
    </row>
    <row r="30" spans="1:5" s="177" customFormat="1" ht="12" customHeight="1">
      <c r="A30" s="179" t="s">
        <v>296</v>
      </c>
      <c r="B30" s="17" t="s">
        <v>40</v>
      </c>
      <c r="C30" s="71"/>
      <c r="D30" s="481"/>
      <c r="E30" s="412"/>
    </row>
    <row r="31" spans="1:5" s="177" customFormat="1" ht="12" customHeight="1">
      <c r="A31" s="179" t="s">
        <v>297</v>
      </c>
      <c r="B31" s="180" t="s">
        <v>41</v>
      </c>
      <c r="C31" s="181"/>
      <c r="D31" s="484"/>
      <c r="E31" s="415"/>
    </row>
    <row r="32" spans="1:5" s="173" customFormat="1" ht="12" customHeight="1">
      <c r="A32" s="128" t="s">
        <v>38</v>
      </c>
      <c r="B32" s="3" t="s">
        <v>146</v>
      </c>
      <c r="C32" s="178"/>
      <c r="D32" s="472"/>
      <c r="E32" s="472"/>
    </row>
    <row r="33" spans="1:5" s="173" customFormat="1" ht="12" customHeight="1">
      <c r="A33" s="128" t="s">
        <v>117</v>
      </c>
      <c r="B33" s="3" t="s">
        <v>229</v>
      </c>
      <c r="C33" s="182"/>
      <c r="D33" s="472"/>
      <c r="E33" s="182"/>
    </row>
    <row r="34" spans="1:5" s="173" customFormat="1" ht="12" customHeight="1">
      <c r="A34" s="128" t="s">
        <v>48</v>
      </c>
      <c r="B34" s="3" t="s">
        <v>230</v>
      </c>
      <c r="C34" s="153">
        <f>+C8+C20+C24+C25+C28+C32+C33</f>
        <v>0</v>
      </c>
      <c r="D34" s="153">
        <f>+D8+D20+D24+D25+D28+D32+D33</f>
        <v>2000</v>
      </c>
      <c r="E34" s="153">
        <f>+E8+E20+E24+E25+E28+E32+E33</f>
        <v>2000</v>
      </c>
    </row>
    <row r="35" spans="1:5" s="173" customFormat="1" ht="12" customHeight="1">
      <c r="A35" s="183" t="s">
        <v>52</v>
      </c>
      <c r="B35" s="3" t="s">
        <v>231</v>
      </c>
      <c r="C35" s="153">
        <f>+C36+C37+C38</f>
        <v>15969208</v>
      </c>
      <c r="D35" s="153">
        <f>+D36+D37+D38</f>
        <v>0</v>
      </c>
      <c r="E35" s="153">
        <f>+E36+E37+E38</f>
        <v>15969208</v>
      </c>
    </row>
    <row r="36" spans="1:5" s="173" customFormat="1" ht="12" customHeight="1">
      <c r="A36" s="179" t="s">
        <v>313</v>
      </c>
      <c r="B36" s="25" t="s">
        <v>182</v>
      </c>
      <c r="C36" s="55">
        <v>83502</v>
      </c>
      <c r="D36" s="485"/>
      <c r="E36" s="414">
        <f>SUM(C36:D36)</f>
        <v>83502</v>
      </c>
    </row>
    <row r="37" spans="1:5" s="173" customFormat="1" ht="12" customHeight="1">
      <c r="A37" s="179" t="s">
        <v>314</v>
      </c>
      <c r="B37" s="17" t="s">
        <v>232</v>
      </c>
      <c r="C37" s="71"/>
      <c r="D37" s="481"/>
      <c r="E37" s="412"/>
    </row>
    <row r="38" spans="1:5" s="177" customFormat="1" ht="12" customHeight="1">
      <c r="A38" s="176" t="s">
        <v>412</v>
      </c>
      <c r="B38" s="180" t="s">
        <v>233</v>
      </c>
      <c r="C38" s="181">
        <v>15885706</v>
      </c>
      <c r="D38" s="484"/>
      <c r="E38" s="415">
        <f>SUM(C38:D38)</f>
        <v>15885706</v>
      </c>
    </row>
    <row r="39" spans="1:5" s="177" customFormat="1" ht="15" customHeight="1">
      <c r="A39" s="183" t="s">
        <v>129</v>
      </c>
      <c r="B39" s="184" t="s">
        <v>234</v>
      </c>
      <c r="C39" s="153">
        <f>+C34+C35</f>
        <v>15969208</v>
      </c>
      <c r="D39" s="153">
        <f>+D34+D35</f>
        <v>2000</v>
      </c>
      <c r="E39" s="153">
        <f>+E34+E35</f>
        <v>15971208</v>
      </c>
    </row>
    <row r="40" spans="1:5" s="177" customFormat="1" ht="15" customHeight="1">
      <c r="A40" s="145"/>
      <c r="B40" s="146"/>
      <c r="C40" s="147"/>
      <c r="D40" s="477"/>
      <c r="E40" s="147"/>
    </row>
    <row r="41" spans="1:5" ht="12.75" customHeight="1">
      <c r="A41" s="185"/>
      <c r="B41" s="149"/>
      <c r="C41" s="150"/>
      <c r="D41" s="478"/>
      <c r="E41" s="150"/>
    </row>
    <row r="42" spans="1:5" s="170" customFormat="1" ht="16.5" customHeight="1">
      <c r="A42" s="151"/>
      <c r="B42" s="152" t="s">
        <v>138</v>
      </c>
      <c r="C42" s="153"/>
      <c r="D42" s="479"/>
      <c r="E42" s="153"/>
    </row>
    <row r="43" spans="1:5" s="186" customFormat="1" ht="12" customHeight="1">
      <c r="A43" s="128" t="s">
        <v>4</v>
      </c>
      <c r="B43" s="3" t="s">
        <v>235</v>
      </c>
      <c r="C43" s="68">
        <f>SUM(C44:C48)</f>
        <v>15905708</v>
      </c>
      <c r="D43" s="68">
        <f>SUM(D44:D48)</f>
        <v>2000</v>
      </c>
      <c r="E43" s="153">
        <f>SUM(E44:E48)</f>
        <v>15907708</v>
      </c>
    </row>
    <row r="44" spans="1:5" ht="12" customHeight="1">
      <c r="A44" s="176" t="s">
        <v>315</v>
      </c>
      <c r="B44" s="25" t="s">
        <v>82</v>
      </c>
      <c r="C44" s="55">
        <v>12317379</v>
      </c>
      <c r="D44" s="485"/>
      <c r="E44" s="414">
        <f>SUM(C44:D44)</f>
        <v>12317379</v>
      </c>
    </row>
    <row r="45" spans="1:5" ht="12" customHeight="1">
      <c r="A45" s="176" t="s">
        <v>316</v>
      </c>
      <c r="B45" s="17" t="s">
        <v>83</v>
      </c>
      <c r="C45" s="59">
        <v>1909194</v>
      </c>
      <c r="D45" s="481"/>
      <c r="E45" s="411">
        <f>SUM(C45:D45)</f>
        <v>1909194</v>
      </c>
    </row>
    <row r="46" spans="1:5" ht="12" customHeight="1">
      <c r="A46" s="176" t="s">
        <v>317</v>
      </c>
      <c r="B46" s="17" t="s">
        <v>84</v>
      </c>
      <c r="C46" s="59">
        <v>1679135</v>
      </c>
      <c r="D46" s="481">
        <v>2000</v>
      </c>
      <c r="E46" s="411">
        <f>SUM(C46:D46)</f>
        <v>1681135</v>
      </c>
    </row>
    <row r="47" spans="1:5" ht="12" customHeight="1">
      <c r="A47" s="176" t="s">
        <v>318</v>
      </c>
      <c r="B47" s="17" t="s">
        <v>85</v>
      </c>
      <c r="C47" s="59"/>
      <c r="D47" s="481"/>
      <c r="E47" s="411"/>
    </row>
    <row r="48" spans="1:5" ht="12" customHeight="1">
      <c r="A48" s="176" t="s">
        <v>319</v>
      </c>
      <c r="B48" s="17" t="s">
        <v>86</v>
      </c>
      <c r="C48" s="59"/>
      <c r="D48" s="481"/>
      <c r="E48" s="411"/>
    </row>
    <row r="49" spans="1:5" ht="12" customHeight="1">
      <c r="A49" s="128" t="s">
        <v>9</v>
      </c>
      <c r="B49" s="3" t="s">
        <v>236</v>
      </c>
      <c r="C49" s="68">
        <f>SUM(C50:C52)</f>
        <v>63500</v>
      </c>
      <c r="D49" s="68">
        <f>SUM(D50:D52)</f>
        <v>0</v>
      </c>
      <c r="E49" s="153">
        <f>SUM(E50:E52)</f>
        <v>63500</v>
      </c>
    </row>
    <row r="50" spans="1:5" s="186" customFormat="1" ht="12" customHeight="1">
      <c r="A50" s="176" t="s">
        <v>330</v>
      </c>
      <c r="B50" s="25" t="s">
        <v>97</v>
      </c>
      <c r="C50" s="55">
        <v>63500</v>
      </c>
      <c r="D50" s="485">
        <v>0</v>
      </c>
      <c r="E50" s="414">
        <f>SUM(C50:D50)</f>
        <v>63500</v>
      </c>
    </row>
    <row r="51" spans="1:5" ht="12" customHeight="1">
      <c r="A51" s="176" t="s">
        <v>331</v>
      </c>
      <c r="B51" s="17" t="s">
        <v>98</v>
      </c>
      <c r="C51" s="59"/>
      <c r="D51" s="481"/>
      <c r="E51" s="411"/>
    </row>
    <row r="52" spans="1:5" ht="12" customHeight="1">
      <c r="A52" s="176" t="s">
        <v>332</v>
      </c>
      <c r="B52" s="17" t="s">
        <v>237</v>
      </c>
      <c r="C52" s="59"/>
      <c r="D52" s="481"/>
      <c r="E52" s="411"/>
    </row>
    <row r="53" spans="1:5" ht="15" customHeight="1">
      <c r="A53" s="128" t="s">
        <v>15</v>
      </c>
      <c r="B53" s="187" t="s">
        <v>238</v>
      </c>
      <c r="C53" s="68">
        <f>+C43+C49</f>
        <v>15969208</v>
      </c>
      <c r="D53" s="68">
        <f>+D43+D49</f>
        <v>2000</v>
      </c>
      <c r="E53" s="153">
        <f>+E43+E49</f>
        <v>15971208</v>
      </c>
    </row>
    <row r="54" spans="1:5" ht="12.75" customHeight="1">
      <c r="C54" s="188"/>
      <c r="E54" s="188"/>
    </row>
  </sheetData>
  <sheetProtection selectLockedCells="1" selectUnlockedCells="1"/>
  <printOptions horizontalCentered="1"/>
  <pageMargins left="0.78740157480314965" right="0.78740157480314965" top="0.98425196850393704" bottom="0.98425196850393704" header="0.78740157480314965" footer="0.51181102362204722"/>
  <pageSetup paperSize="9" scale="71" firstPageNumber="0" orientation="portrait" horizontalDpi="300" verticalDpi="300" r:id="rId1"/>
  <headerFooter alignWithMargins="0">
    <oddHeader>&amp;C&amp;"Times New Roman CE,Félkövér"&amp;12Kokad Községi Önkormányzat 2021. évi költségvetése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O82"/>
  <sheetViews>
    <sheetView view="pageLayout" workbookViewId="0">
      <selection activeCell="I14" sqref="I14"/>
    </sheetView>
  </sheetViews>
  <sheetFormatPr defaultRowHeight="15.75"/>
  <cols>
    <col min="1" max="1" width="4.83203125" style="198" customWidth="1"/>
    <col min="2" max="2" width="26.33203125" style="199" customWidth="1"/>
    <col min="3" max="3" width="11.6640625" style="199" customWidth="1"/>
    <col min="4" max="5" width="11.33203125" style="199" customWidth="1"/>
    <col min="6" max="6" width="11.1640625" style="199" bestFit="1" customWidth="1"/>
    <col min="7" max="7" width="11.83203125" style="199" customWidth="1"/>
    <col min="8" max="8" width="11.33203125" style="199" customWidth="1"/>
    <col min="9" max="10" width="11.1640625" style="199" bestFit="1" customWidth="1"/>
    <col min="11" max="11" width="10.1640625" style="199" bestFit="1" customWidth="1"/>
    <col min="12" max="12" width="12.1640625" style="199" customWidth="1"/>
    <col min="13" max="14" width="11.1640625" style="199" bestFit="1" customWidth="1"/>
    <col min="15" max="15" width="12.6640625" style="198" customWidth="1"/>
    <col min="16" max="16384" width="9.33203125" style="199"/>
  </cols>
  <sheetData>
    <row r="1" spans="1:15" ht="31.5" customHeight="1">
      <c r="A1" s="537" t="s">
        <v>500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</row>
    <row r="2" spans="1:15">
      <c r="O2" s="200" t="s">
        <v>484</v>
      </c>
    </row>
    <row r="3" spans="1:15" s="198" customFormat="1" ht="26.1" customHeight="1">
      <c r="A3" s="201" t="s">
        <v>203</v>
      </c>
      <c r="B3" s="202" t="s">
        <v>139</v>
      </c>
      <c r="C3" s="202" t="s">
        <v>240</v>
      </c>
      <c r="D3" s="202" t="s">
        <v>241</v>
      </c>
      <c r="E3" s="202" t="s">
        <v>242</v>
      </c>
      <c r="F3" s="202" t="s">
        <v>243</v>
      </c>
      <c r="G3" s="202" t="s">
        <v>244</v>
      </c>
      <c r="H3" s="202" t="s">
        <v>245</v>
      </c>
      <c r="I3" s="202" t="s">
        <v>246</v>
      </c>
      <c r="J3" s="202" t="s">
        <v>247</v>
      </c>
      <c r="K3" s="202" t="s">
        <v>248</v>
      </c>
      <c r="L3" s="202" t="s">
        <v>249</v>
      </c>
      <c r="M3" s="202" t="s">
        <v>250</v>
      </c>
      <c r="N3" s="202" t="s">
        <v>251</v>
      </c>
      <c r="O3" s="203" t="s">
        <v>210</v>
      </c>
    </row>
    <row r="4" spans="1:15" s="205" customFormat="1" ht="15" customHeight="1">
      <c r="A4" s="204" t="s">
        <v>4</v>
      </c>
      <c r="B4" s="538" t="s">
        <v>137</v>
      </c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</row>
    <row r="5" spans="1:15" s="205" customFormat="1" ht="22.5">
      <c r="A5" s="206" t="s">
        <v>9</v>
      </c>
      <c r="B5" s="207" t="s">
        <v>140</v>
      </c>
      <c r="C5" s="233">
        <v>2250605</v>
      </c>
      <c r="D5" s="233">
        <v>2250605</v>
      </c>
      <c r="E5" s="233">
        <v>2250605</v>
      </c>
      <c r="F5" s="233">
        <v>2250605</v>
      </c>
      <c r="G5" s="233">
        <v>2250605</v>
      </c>
      <c r="H5" s="233">
        <v>2250605</v>
      </c>
      <c r="I5" s="233">
        <v>2250605</v>
      </c>
      <c r="J5" s="233">
        <v>2250605</v>
      </c>
      <c r="K5" s="233">
        <v>2250605</v>
      </c>
      <c r="L5" s="233">
        <v>2250605</v>
      </c>
      <c r="M5" s="233">
        <v>2250605</v>
      </c>
      <c r="N5" s="233">
        <v>2250605</v>
      </c>
      <c r="O5" s="208">
        <f t="shared" ref="O5:O14" si="0">SUM(C5:N5)</f>
        <v>27007260</v>
      </c>
    </row>
    <row r="6" spans="1:15" s="213" customFormat="1" ht="22.5">
      <c r="A6" s="209" t="s">
        <v>15</v>
      </c>
      <c r="B6" s="210" t="s">
        <v>252</v>
      </c>
      <c r="C6" s="211">
        <v>2585002</v>
      </c>
      <c r="D6" s="211">
        <v>2585002</v>
      </c>
      <c r="E6" s="211">
        <v>2585002</v>
      </c>
      <c r="F6" s="211">
        <v>2585002</v>
      </c>
      <c r="G6" s="211">
        <v>2585002</v>
      </c>
      <c r="H6" s="211">
        <v>2585002</v>
      </c>
      <c r="I6" s="211">
        <v>2585002</v>
      </c>
      <c r="J6" s="211">
        <v>2585002</v>
      </c>
      <c r="K6" s="211">
        <v>2585002</v>
      </c>
      <c r="L6" s="211">
        <v>2585002</v>
      </c>
      <c r="M6" s="211">
        <v>2585002</v>
      </c>
      <c r="N6" s="211">
        <v>2585004</v>
      </c>
      <c r="O6" s="212">
        <f t="shared" si="0"/>
        <v>31020026</v>
      </c>
    </row>
    <row r="7" spans="1:15" s="213" customFormat="1" ht="22.5">
      <c r="A7" s="209" t="s">
        <v>106</v>
      </c>
      <c r="B7" s="214" t="s">
        <v>253</v>
      </c>
      <c r="C7" s="215"/>
      <c r="D7" s="215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6">
        <f t="shared" si="0"/>
        <v>0</v>
      </c>
    </row>
    <row r="8" spans="1:15" s="213" customFormat="1" ht="14.1" customHeight="1">
      <c r="A8" s="209" t="s">
        <v>27</v>
      </c>
      <c r="B8" s="217" t="s">
        <v>144</v>
      </c>
      <c r="C8" s="211"/>
      <c r="D8" s="211"/>
      <c r="E8" s="211">
        <v>4545000</v>
      </c>
      <c r="F8" s="211"/>
      <c r="G8" s="211"/>
      <c r="H8" s="211"/>
      <c r="I8" s="211"/>
      <c r="J8" s="211"/>
      <c r="K8" s="211">
        <v>4545000</v>
      </c>
      <c r="L8" s="211"/>
      <c r="M8" s="211"/>
      <c r="N8" s="211"/>
      <c r="O8" s="212">
        <f t="shared" si="0"/>
        <v>9090000</v>
      </c>
    </row>
    <row r="9" spans="1:15" s="213" customFormat="1" ht="14.1" customHeight="1">
      <c r="A9" s="209" t="s">
        <v>38</v>
      </c>
      <c r="B9" s="217" t="s">
        <v>145</v>
      </c>
      <c r="C9" s="526">
        <v>77625</v>
      </c>
      <c r="D9" s="526">
        <v>30000</v>
      </c>
      <c r="E9" s="526">
        <v>30000</v>
      </c>
      <c r="F9" s="526">
        <v>577625</v>
      </c>
      <c r="G9" s="526">
        <v>76620</v>
      </c>
      <c r="H9" s="526">
        <v>45000</v>
      </c>
      <c r="I9" s="526">
        <v>92625</v>
      </c>
      <c r="J9" s="526">
        <v>45000</v>
      </c>
      <c r="K9" s="526">
        <v>45000</v>
      </c>
      <c r="L9" s="526">
        <v>92625</v>
      </c>
      <c r="M9" s="526">
        <v>45000</v>
      </c>
      <c r="N9" s="526">
        <v>45000</v>
      </c>
      <c r="O9" s="212">
        <f t="shared" si="0"/>
        <v>1202120</v>
      </c>
    </row>
    <row r="10" spans="1:15" s="213" customFormat="1" ht="14.1" customHeight="1">
      <c r="A10" s="209" t="s">
        <v>117</v>
      </c>
      <c r="B10" s="217" t="s">
        <v>176</v>
      </c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2">
        <f t="shared" si="0"/>
        <v>0</v>
      </c>
    </row>
    <row r="11" spans="1:15" s="213" customFormat="1" ht="14.1" customHeight="1">
      <c r="A11" s="209" t="s">
        <v>48</v>
      </c>
      <c r="B11" s="217" t="s">
        <v>146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2">
        <f t="shared" si="0"/>
        <v>0</v>
      </c>
    </row>
    <row r="12" spans="1:15" s="213" customFormat="1" ht="22.5">
      <c r="A12" s="209" t="s">
        <v>52</v>
      </c>
      <c r="B12" s="210" t="s">
        <v>229</v>
      </c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2">
        <f t="shared" si="0"/>
        <v>0</v>
      </c>
    </row>
    <row r="13" spans="1:15" s="213" customFormat="1" ht="14.1" customHeight="1">
      <c r="A13" s="218" t="s">
        <v>129</v>
      </c>
      <c r="B13" s="217" t="s">
        <v>254</v>
      </c>
      <c r="C13" s="211">
        <v>1055729</v>
      </c>
      <c r="D13" s="211">
        <v>112562</v>
      </c>
      <c r="E13" s="211"/>
      <c r="F13" s="211"/>
      <c r="G13" s="211">
        <v>19004579</v>
      </c>
      <c r="H13" s="211"/>
      <c r="I13" s="211"/>
      <c r="J13" s="211"/>
      <c r="K13" s="211"/>
      <c r="L13" s="211"/>
      <c r="M13" s="211"/>
      <c r="N13" s="211"/>
      <c r="O13" s="212">
        <f t="shared" si="0"/>
        <v>20172870</v>
      </c>
    </row>
    <row r="14" spans="1:15" s="205" customFormat="1" ht="15.95" customHeight="1">
      <c r="A14" s="219" t="s">
        <v>148</v>
      </c>
      <c r="B14" s="220" t="s">
        <v>255</v>
      </c>
      <c r="C14" s="221">
        <f t="shared" ref="C14:N14" si="1">SUM(C5:C13)</f>
        <v>5968961</v>
      </c>
      <c r="D14" s="221">
        <f t="shared" si="1"/>
        <v>4978169</v>
      </c>
      <c r="E14" s="221">
        <f t="shared" si="1"/>
        <v>9410607</v>
      </c>
      <c r="F14" s="221">
        <f t="shared" si="1"/>
        <v>5413232</v>
      </c>
      <c r="G14" s="221">
        <f t="shared" si="1"/>
        <v>23916806</v>
      </c>
      <c r="H14" s="221">
        <f t="shared" si="1"/>
        <v>4880607</v>
      </c>
      <c r="I14" s="221">
        <f t="shared" si="1"/>
        <v>4928232</v>
      </c>
      <c r="J14" s="221">
        <f t="shared" si="1"/>
        <v>4880607</v>
      </c>
      <c r="K14" s="221">
        <f t="shared" si="1"/>
        <v>9425607</v>
      </c>
      <c r="L14" s="221">
        <f t="shared" si="1"/>
        <v>4928232</v>
      </c>
      <c r="M14" s="221">
        <f t="shared" si="1"/>
        <v>4880607</v>
      </c>
      <c r="N14" s="221">
        <f t="shared" si="1"/>
        <v>4880609</v>
      </c>
      <c r="O14" s="222">
        <f t="shared" si="0"/>
        <v>88492276</v>
      </c>
    </row>
    <row r="15" spans="1:15" s="205" customFormat="1" ht="15" customHeight="1">
      <c r="A15" s="219" t="s">
        <v>149</v>
      </c>
      <c r="B15" s="538" t="s">
        <v>138</v>
      </c>
      <c r="C15" s="538"/>
      <c r="D15" s="538"/>
      <c r="E15" s="538"/>
      <c r="F15" s="538"/>
      <c r="G15" s="538"/>
      <c r="H15" s="538"/>
      <c r="I15" s="538"/>
      <c r="J15" s="538"/>
      <c r="K15" s="538"/>
      <c r="L15" s="538"/>
      <c r="M15" s="538"/>
      <c r="N15" s="538"/>
      <c r="O15" s="538"/>
    </row>
    <row r="16" spans="1:15" s="213" customFormat="1" ht="14.1" customHeight="1">
      <c r="A16" s="223" t="s">
        <v>150</v>
      </c>
      <c r="B16" s="224" t="s">
        <v>141</v>
      </c>
      <c r="C16" s="215">
        <v>2906678</v>
      </c>
      <c r="D16" s="215">
        <v>2906677</v>
      </c>
      <c r="E16" s="215">
        <v>2906678</v>
      </c>
      <c r="F16" s="215">
        <v>2906677.6666666698</v>
      </c>
      <c r="G16" s="215">
        <v>2906677.6666666698</v>
      </c>
      <c r="H16" s="215">
        <v>2906677.6666666698</v>
      </c>
      <c r="I16" s="215">
        <v>2906677.6666666698</v>
      </c>
      <c r="J16" s="215">
        <v>2906677.6666666698</v>
      </c>
      <c r="K16" s="215">
        <v>2906677.6666666698</v>
      </c>
      <c r="L16" s="215">
        <v>2906677.6666666698</v>
      </c>
      <c r="M16" s="215">
        <v>2906677.6666666698</v>
      </c>
      <c r="N16" s="215">
        <v>2906677</v>
      </c>
      <c r="O16" s="216">
        <f t="shared" ref="O16:O26" si="2">SUM(C16:N16)</f>
        <v>34880131.333333366</v>
      </c>
    </row>
    <row r="17" spans="1:15" s="213" customFormat="1" ht="32.25" customHeight="1">
      <c r="A17" s="218" t="s">
        <v>151</v>
      </c>
      <c r="B17" s="210" t="s">
        <v>83</v>
      </c>
      <c r="C17" s="211">
        <v>425754</v>
      </c>
      <c r="D17" s="211">
        <v>425755</v>
      </c>
      <c r="E17" s="211">
        <v>425754</v>
      </c>
      <c r="F17" s="211">
        <v>425754.33333333302</v>
      </c>
      <c r="G17" s="211">
        <v>425754.33333333302</v>
      </c>
      <c r="H17" s="211">
        <v>425754.33333333302</v>
      </c>
      <c r="I17" s="211">
        <v>425754.33333333302</v>
      </c>
      <c r="J17" s="211">
        <v>425754.33333333302</v>
      </c>
      <c r="K17" s="211">
        <v>425754.33333333302</v>
      </c>
      <c r="L17" s="211">
        <v>425754.33333333302</v>
      </c>
      <c r="M17" s="211">
        <v>425754.33333333302</v>
      </c>
      <c r="N17" s="211">
        <v>425755</v>
      </c>
      <c r="O17" s="212">
        <f t="shared" si="2"/>
        <v>5109052.6666666642</v>
      </c>
    </row>
    <row r="18" spans="1:15" s="213" customFormat="1" ht="14.1" customHeight="1">
      <c r="A18" s="218" t="s">
        <v>153</v>
      </c>
      <c r="B18" s="217" t="s">
        <v>84</v>
      </c>
      <c r="C18" s="211">
        <v>2259066</v>
      </c>
      <c r="D18" s="211">
        <v>2259066</v>
      </c>
      <c r="E18" s="211">
        <v>2259066</v>
      </c>
      <c r="F18" s="211">
        <v>2259066</v>
      </c>
      <c r="G18" s="211">
        <v>2259066</v>
      </c>
      <c r="H18" s="211">
        <v>2259066</v>
      </c>
      <c r="I18" s="211">
        <v>2259066</v>
      </c>
      <c r="J18" s="211">
        <v>2259066</v>
      </c>
      <c r="K18" s="211">
        <v>2259066</v>
      </c>
      <c r="L18" s="211">
        <v>2259066</v>
      </c>
      <c r="M18" s="211">
        <v>2259065</v>
      </c>
      <c r="N18" s="211">
        <v>2259065</v>
      </c>
      <c r="O18" s="212">
        <f t="shared" si="2"/>
        <v>27108790</v>
      </c>
    </row>
    <row r="19" spans="1:15" s="213" customFormat="1" ht="14.1" customHeight="1">
      <c r="A19" s="218" t="s">
        <v>155</v>
      </c>
      <c r="B19" s="217" t="s">
        <v>85</v>
      </c>
      <c r="C19" s="527">
        <v>49000</v>
      </c>
      <c r="D19" s="527">
        <v>44000</v>
      </c>
      <c r="E19" s="527">
        <v>49000</v>
      </c>
      <c r="F19" s="527">
        <v>49000</v>
      </c>
      <c r="G19" s="527">
        <v>44000</v>
      </c>
      <c r="H19" s="527">
        <v>49000</v>
      </c>
      <c r="I19" s="527">
        <v>44000</v>
      </c>
      <c r="J19" s="527">
        <v>49000</v>
      </c>
      <c r="K19" s="527">
        <v>44000</v>
      </c>
      <c r="L19" s="527">
        <v>49000</v>
      </c>
      <c r="M19" s="527">
        <v>44000</v>
      </c>
      <c r="N19" s="527">
        <v>351000</v>
      </c>
      <c r="O19" s="212">
        <f t="shared" si="2"/>
        <v>865000</v>
      </c>
    </row>
    <row r="20" spans="1:15" s="213" customFormat="1" ht="14.1" customHeight="1">
      <c r="A20" s="218" t="s">
        <v>157</v>
      </c>
      <c r="B20" s="217" t="s">
        <v>256</v>
      </c>
      <c r="C20" s="211">
        <v>1077360</v>
      </c>
      <c r="D20" s="211">
        <v>1077360</v>
      </c>
      <c r="E20" s="211">
        <v>1077360</v>
      </c>
      <c r="F20" s="211">
        <v>1077360</v>
      </c>
      <c r="G20" s="211">
        <v>1077360</v>
      </c>
      <c r="H20" s="211">
        <v>1077360</v>
      </c>
      <c r="I20" s="211">
        <v>1077360</v>
      </c>
      <c r="J20" s="211">
        <v>1077360</v>
      </c>
      <c r="K20" s="211">
        <v>1077360</v>
      </c>
      <c r="L20" s="211">
        <v>1077360</v>
      </c>
      <c r="M20" s="211">
        <v>1077360</v>
      </c>
      <c r="N20" s="211">
        <v>1077161</v>
      </c>
      <c r="O20" s="212">
        <f t="shared" si="2"/>
        <v>12928121</v>
      </c>
    </row>
    <row r="21" spans="1:15" s="213" customFormat="1" ht="14.1" customHeight="1">
      <c r="A21" s="218" t="s">
        <v>159</v>
      </c>
      <c r="B21" s="217" t="s">
        <v>147</v>
      </c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489">
        <v>1305853</v>
      </c>
      <c r="O21" s="212">
        <f t="shared" si="2"/>
        <v>1305853</v>
      </c>
    </row>
    <row r="22" spans="1:15" s="213" customFormat="1" ht="14.1" customHeight="1">
      <c r="A22" s="218" t="s">
        <v>161</v>
      </c>
      <c r="B22" s="217" t="s">
        <v>97</v>
      </c>
      <c r="C22" s="526">
        <v>100000</v>
      </c>
      <c r="D22" s="526"/>
      <c r="E22" s="526"/>
      <c r="F22" s="526">
        <v>100000</v>
      </c>
      <c r="G22" s="526"/>
      <c r="H22" s="526">
        <v>100000</v>
      </c>
      <c r="I22" s="526"/>
      <c r="J22" s="526">
        <v>63500</v>
      </c>
      <c r="K22" s="526"/>
      <c r="L22" s="526">
        <v>190500</v>
      </c>
      <c r="M22" s="526"/>
      <c r="N22" s="526">
        <v>340500</v>
      </c>
      <c r="O22" s="212">
        <f t="shared" si="2"/>
        <v>894500</v>
      </c>
    </row>
    <row r="23" spans="1:15" s="213" customFormat="1">
      <c r="A23" s="218" t="s">
        <v>163</v>
      </c>
      <c r="B23" s="210" t="s">
        <v>98</v>
      </c>
      <c r="C23" s="526"/>
      <c r="D23" s="526"/>
      <c r="E23" s="526"/>
      <c r="F23" s="526"/>
      <c r="G23" s="526"/>
      <c r="H23" s="526"/>
      <c r="I23" s="526"/>
      <c r="J23" s="526"/>
      <c r="K23" s="526"/>
      <c r="L23" s="526"/>
      <c r="M23" s="526"/>
      <c r="N23" s="526"/>
      <c r="O23" s="212">
        <f t="shared" si="2"/>
        <v>0</v>
      </c>
    </row>
    <row r="24" spans="1:15" s="213" customFormat="1" ht="14.1" customHeight="1">
      <c r="A24" s="218" t="s">
        <v>165</v>
      </c>
      <c r="B24" s="217" t="s">
        <v>99</v>
      </c>
      <c r="C24" s="526"/>
      <c r="D24" s="526"/>
      <c r="E24" s="526"/>
      <c r="F24" s="526"/>
      <c r="G24" s="526"/>
      <c r="H24" s="526"/>
      <c r="I24" s="526"/>
      <c r="J24" s="526"/>
      <c r="K24" s="526"/>
      <c r="L24" s="526"/>
      <c r="M24" s="526"/>
      <c r="N24" s="526"/>
      <c r="O24" s="212">
        <f t="shared" si="2"/>
        <v>0</v>
      </c>
    </row>
    <row r="25" spans="1:15" s="213" customFormat="1" ht="14.1" customHeight="1">
      <c r="A25" s="218" t="s">
        <v>166</v>
      </c>
      <c r="B25" s="217" t="s">
        <v>257</v>
      </c>
      <c r="C25" s="526">
        <v>1055729</v>
      </c>
      <c r="D25" s="526">
        <v>112562</v>
      </c>
      <c r="E25" s="526"/>
      <c r="F25" s="526"/>
      <c r="G25" s="526"/>
      <c r="H25" s="526"/>
      <c r="I25" s="526"/>
      <c r="J25" s="526"/>
      <c r="K25" s="526"/>
      <c r="L25" s="526"/>
      <c r="M25" s="526"/>
      <c r="N25" s="526">
        <v>4232537</v>
      </c>
      <c r="O25" s="212">
        <f t="shared" si="2"/>
        <v>5400828</v>
      </c>
    </row>
    <row r="26" spans="1:15" s="205" customFormat="1" ht="15.95" customHeight="1">
      <c r="A26" s="225" t="s">
        <v>166</v>
      </c>
      <c r="B26" s="220" t="s">
        <v>258</v>
      </c>
      <c r="C26" s="221">
        <f t="shared" ref="C26:N26" si="3">SUM(C16:C25)</f>
        <v>7873587</v>
      </c>
      <c r="D26" s="221">
        <f t="shared" si="3"/>
        <v>6825420</v>
      </c>
      <c r="E26" s="221">
        <f t="shared" si="3"/>
        <v>6717858</v>
      </c>
      <c r="F26" s="221">
        <f t="shared" si="3"/>
        <v>6817858.0000000028</v>
      </c>
      <c r="G26" s="221">
        <f t="shared" si="3"/>
        <v>6712858.0000000028</v>
      </c>
      <c r="H26" s="221">
        <f t="shared" si="3"/>
        <v>6817858.0000000028</v>
      </c>
      <c r="I26" s="221">
        <f t="shared" si="3"/>
        <v>6712858.0000000028</v>
      </c>
      <c r="J26" s="221">
        <f t="shared" si="3"/>
        <v>6781358.0000000028</v>
      </c>
      <c r="K26" s="221">
        <f t="shared" si="3"/>
        <v>6712858.0000000028</v>
      </c>
      <c r="L26" s="221">
        <f t="shared" si="3"/>
        <v>6908358.0000000028</v>
      </c>
      <c r="M26" s="221">
        <f t="shared" si="3"/>
        <v>6712857.0000000028</v>
      </c>
      <c r="N26" s="221">
        <f t="shared" si="3"/>
        <v>12898548</v>
      </c>
      <c r="O26" s="222">
        <f t="shared" si="2"/>
        <v>88492276.000000015</v>
      </c>
    </row>
    <row r="27" spans="1:15">
      <c r="A27" s="225" t="s">
        <v>167</v>
      </c>
      <c r="B27" s="226" t="s">
        <v>259</v>
      </c>
      <c r="C27" s="227">
        <f t="shared" ref="C27:O27" si="4">C14-C26</f>
        <v>-1904626</v>
      </c>
      <c r="D27" s="227">
        <f t="shared" si="4"/>
        <v>-1847251</v>
      </c>
      <c r="E27" s="227">
        <f t="shared" si="4"/>
        <v>2692749</v>
      </c>
      <c r="F27" s="227">
        <f t="shared" si="4"/>
        <v>-1404626.0000000028</v>
      </c>
      <c r="G27" s="227">
        <f t="shared" si="4"/>
        <v>17203947.999999996</v>
      </c>
      <c r="H27" s="227">
        <f t="shared" si="4"/>
        <v>-1937251.0000000028</v>
      </c>
      <c r="I27" s="227">
        <f t="shared" si="4"/>
        <v>-1784626.0000000028</v>
      </c>
      <c r="J27" s="227">
        <f t="shared" si="4"/>
        <v>-1900751.0000000028</v>
      </c>
      <c r="K27" s="227">
        <f t="shared" si="4"/>
        <v>2712748.9999999972</v>
      </c>
      <c r="L27" s="227">
        <f t="shared" si="4"/>
        <v>-1980126.0000000028</v>
      </c>
      <c r="M27" s="227">
        <f t="shared" si="4"/>
        <v>-1832250.0000000028</v>
      </c>
      <c r="N27" s="227">
        <f t="shared" si="4"/>
        <v>-8017939</v>
      </c>
      <c r="O27" s="232">
        <f t="shared" si="4"/>
        <v>0</v>
      </c>
    </row>
    <row r="28" spans="1:15">
      <c r="A28" s="228"/>
    </row>
    <row r="29" spans="1:15">
      <c r="B29" s="229"/>
      <c r="C29" s="230"/>
      <c r="D29" s="230"/>
      <c r="O29" s="199"/>
    </row>
    <row r="30" spans="1:15">
      <c r="O30" s="199"/>
    </row>
    <row r="31" spans="1:15">
      <c r="O31" s="199"/>
    </row>
    <row r="32" spans="1:15">
      <c r="O32" s="199"/>
    </row>
    <row r="33" spans="15:15">
      <c r="O33" s="199"/>
    </row>
    <row r="34" spans="15:15">
      <c r="O34" s="199"/>
    </row>
    <row r="35" spans="15:15">
      <c r="O35" s="199"/>
    </row>
    <row r="36" spans="15:15">
      <c r="O36" s="199"/>
    </row>
    <row r="37" spans="15:15">
      <c r="O37" s="199"/>
    </row>
    <row r="38" spans="15:15">
      <c r="O38" s="199"/>
    </row>
    <row r="39" spans="15:15">
      <c r="O39" s="199"/>
    </row>
    <row r="40" spans="15:15">
      <c r="O40" s="199"/>
    </row>
    <row r="41" spans="15:15">
      <c r="O41" s="199"/>
    </row>
    <row r="42" spans="15:15">
      <c r="O42" s="199"/>
    </row>
    <row r="43" spans="15:15">
      <c r="O43" s="199"/>
    </row>
    <row r="44" spans="15:15">
      <c r="O44" s="199"/>
    </row>
    <row r="45" spans="15:15">
      <c r="O45" s="199"/>
    </row>
    <row r="46" spans="15:15">
      <c r="O46" s="199"/>
    </row>
    <row r="47" spans="15:15">
      <c r="O47" s="199"/>
    </row>
    <row r="48" spans="15:15">
      <c r="O48" s="199"/>
    </row>
    <row r="49" spans="15:15">
      <c r="O49" s="199"/>
    </row>
    <row r="50" spans="15:15">
      <c r="O50" s="199"/>
    </row>
    <row r="51" spans="15:15">
      <c r="O51" s="199"/>
    </row>
    <row r="52" spans="15:15">
      <c r="O52" s="199"/>
    </row>
    <row r="53" spans="15:15">
      <c r="O53" s="199"/>
    </row>
    <row r="54" spans="15:15">
      <c r="O54" s="199"/>
    </row>
    <row r="55" spans="15:15">
      <c r="O55" s="199"/>
    </row>
    <row r="56" spans="15:15">
      <c r="O56" s="199"/>
    </row>
    <row r="57" spans="15:15">
      <c r="O57" s="199"/>
    </row>
    <row r="58" spans="15:15">
      <c r="O58" s="199"/>
    </row>
    <row r="59" spans="15:15">
      <c r="O59" s="199"/>
    </row>
    <row r="60" spans="15:15">
      <c r="O60" s="199"/>
    </row>
    <row r="61" spans="15:15">
      <c r="O61" s="199"/>
    </row>
    <row r="62" spans="15:15">
      <c r="O62" s="199"/>
    </row>
    <row r="63" spans="15:15">
      <c r="O63" s="199"/>
    </row>
    <row r="64" spans="15:15">
      <c r="O64" s="199"/>
    </row>
    <row r="65" spans="15:15">
      <c r="O65" s="199"/>
    </row>
    <row r="66" spans="15:15">
      <c r="O66" s="199"/>
    </row>
    <row r="67" spans="15:15">
      <c r="O67" s="199"/>
    </row>
    <row r="68" spans="15:15">
      <c r="O68" s="199"/>
    </row>
    <row r="69" spans="15:15">
      <c r="O69" s="199"/>
    </row>
    <row r="70" spans="15:15">
      <c r="O70" s="199"/>
    </row>
    <row r="71" spans="15:15">
      <c r="O71" s="199"/>
    </row>
    <row r="72" spans="15:15">
      <c r="O72" s="199"/>
    </row>
    <row r="73" spans="15:15">
      <c r="O73" s="199"/>
    </row>
    <row r="74" spans="15:15">
      <c r="O74" s="199"/>
    </row>
    <row r="75" spans="15:15">
      <c r="O75" s="199"/>
    </row>
    <row r="76" spans="15:15">
      <c r="O76" s="199"/>
    </row>
    <row r="77" spans="15:15">
      <c r="O77" s="199"/>
    </row>
    <row r="78" spans="15:15">
      <c r="O78" s="199"/>
    </row>
    <row r="79" spans="15:15">
      <c r="O79" s="199"/>
    </row>
    <row r="80" spans="15:15">
      <c r="O80" s="199"/>
    </row>
    <row r="81" spans="15:15">
      <c r="O81" s="199"/>
    </row>
    <row r="82" spans="15:15">
      <c r="O82" s="199"/>
    </row>
  </sheetData>
  <sheetProtection selectLockedCells="1" selectUnlockedCells="1"/>
  <mergeCells count="3">
    <mergeCell ref="A1:O1"/>
    <mergeCell ref="B4:O4"/>
    <mergeCell ref="B15:O15"/>
  </mergeCells>
  <printOptions horizontalCentered="1"/>
  <pageMargins left="0.78740157480314965" right="0.78740157480314965" top="1.0629921259842521" bottom="0.98425196850393704" header="0.78740157480314965" footer="0.51181102362204722"/>
  <pageSetup paperSize="9" scale="79" firstPageNumber="0" orientation="landscape" horizontalDpi="300" verticalDpi="300" r:id="rId1"/>
  <headerFooter alignWithMargins="0">
    <oddHeader>&amp;C&amp;"Times New Roman CE,Félkövér"&amp;12KOKAD Községi Önkormányzat 2021. évi költségvetés&amp;R&amp;"Times New Roman CE,Félkövér dőlt"&amp;11 4. számú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1.1.sz.mell.</vt:lpstr>
      <vt:lpstr>2.1.működési </vt:lpstr>
      <vt:lpstr>2.2.felhalmozási  </vt:lpstr>
      <vt:lpstr>5.fejlesztések</vt:lpstr>
      <vt:lpstr>6.beruházások</vt:lpstr>
      <vt:lpstr>7.felújítások</vt:lpstr>
      <vt:lpstr>9.1. Önk.össz.</vt:lpstr>
      <vt:lpstr>9.3.Ovi össz.</vt:lpstr>
      <vt:lpstr>előir.felh.terv</vt:lpstr>
      <vt:lpstr>'9.3.Ovi össz.'!Nyomtatási_cím</vt:lpstr>
      <vt:lpstr>'1.1.sz.mell.'!Nyomtatási_terület</vt:lpstr>
      <vt:lpstr>'2.2.felhalmozási  '!Nyomtatási_terület</vt:lpstr>
      <vt:lpstr>'5.fejlesztések'!Nyomtatási_terület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PMH7</dc:creator>
  <cp:lastModifiedBy>Windows-felhasználó</cp:lastModifiedBy>
  <cp:lastPrinted>2021-06-10T08:45:51Z</cp:lastPrinted>
  <dcterms:created xsi:type="dcterms:W3CDTF">2015-01-29T15:14:42Z</dcterms:created>
  <dcterms:modified xsi:type="dcterms:W3CDTF">2021-06-21T08:05:11Z</dcterms:modified>
</cp:coreProperties>
</file>