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14_{BF896D89-5A5C-4AFD-AA31-4018A2FD69D0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bevételek" sheetId="1" r:id="rId1"/>
    <sheet name="kiadás " sheetId="4" r:id="rId2"/>
    <sheet name="Munka3" sheetId="2" r:id="rId3"/>
  </sheets>
  <definedNames>
    <definedName name="_xlnm.Print_Titles" localSheetId="0">bevételek!$A:$C,bevételek!$1:$1</definedName>
    <definedName name="_xlnm.Print_Titles" localSheetId="1">'kiadás '!$A:$C,'kiadás '!$1:$1</definedName>
    <definedName name="_xlnm.Print_Area" localSheetId="1">'kiadás '!$A$1:$AY$47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7" i="4" l="1"/>
  <c r="AY7" i="4" s="1"/>
  <c r="AU8" i="4"/>
  <c r="AY8" i="4" s="1"/>
  <c r="AU9" i="4"/>
  <c r="AY9" i="4" s="1"/>
  <c r="AU10" i="4"/>
  <c r="AY10" i="4" s="1"/>
  <c r="AU12" i="4"/>
  <c r="AY12" i="4" s="1"/>
  <c r="AU13" i="4"/>
  <c r="AY13" i="4" s="1"/>
  <c r="AU14" i="4"/>
  <c r="AY14" i="4" s="1"/>
  <c r="AU15" i="4"/>
  <c r="AY15" i="4" s="1"/>
  <c r="AU16" i="4"/>
  <c r="AY16" i="4" s="1"/>
  <c r="AU17" i="4"/>
  <c r="AY17" i="4" s="1"/>
  <c r="AU18" i="4"/>
  <c r="AY18" i="4" s="1"/>
  <c r="AU19" i="4"/>
  <c r="AY19" i="4" s="1"/>
  <c r="AU20" i="4"/>
  <c r="AY20" i="4" s="1"/>
  <c r="AU21" i="4"/>
  <c r="AY21" i="4" s="1"/>
  <c r="AU22" i="4"/>
  <c r="AY22" i="4" s="1"/>
  <c r="AU23" i="4"/>
  <c r="AY23" i="4" s="1"/>
  <c r="AU25" i="4"/>
  <c r="AY25" i="4" s="1"/>
  <c r="AU26" i="4"/>
  <c r="AY26" i="4" s="1"/>
  <c r="AU28" i="4"/>
  <c r="AY28" i="4" s="1"/>
  <c r="AU29" i="4"/>
  <c r="AY29" i="4" s="1"/>
  <c r="AU31" i="4"/>
  <c r="AY31" i="4" s="1"/>
  <c r="AU32" i="4"/>
  <c r="AY32" i="4" s="1"/>
  <c r="AU33" i="4"/>
  <c r="AY33" i="4" s="1"/>
  <c r="AU34" i="4"/>
  <c r="AY34" i="4" s="1"/>
  <c r="AU35" i="4"/>
  <c r="AY35" i="4" s="1"/>
  <c r="AU36" i="4"/>
  <c r="AY36" i="4" s="1"/>
  <c r="AU37" i="4"/>
  <c r="AY37" i="4" s="1"/>
  <c r="AU38" i="4"/>
  <c r="AY38" i="4" s="1"/>
  <c r="AU40" i="4"/>
  <c r="AY40" i="4" s="1"/>
  <c r="AU41" i="4"/>
  <c r="AY41" i="4" s="1"/>
  <c r="AU42" i="4"/>
  <c r="AY42" i="4" s="1"/>
  <c r="AU43" i="4"/>
  <c r="AY43" i="4" s="1"/>
  <c r="AU44" i="4"/>
  <c r="AY44" i="4" s="1"/>
  <c r="AU46" i="4"/>
  <c r="AY46" i="4" s="1"/>
  <c r="AG7" i="1"/>
  <c r="AK7" i="1" s="1"/>
  <c r="AG8" i="1"/>
  <c r="AK8" i="1" s="1"/>
  <c r="AG9" i="1"/>
  <c r="AK9" i="1" s="1"/>
  <c r="AG10" i="1"/>
  <c r="AK10" i="1" s="1"/>
  <c r="AG11" i="1"/>
  <c r="AK11" i="1" s="1"/>
  <c r="AG12" i="1"/>
  <c r="AK12" i="1" s="1"/>
  <c r="AG14" i="1"/>
  <c r="AK14" i="1" s="1"/>
  <c r="AG15" i="1"/>
  <c r="AK15" i="1" s="1"/>
  <c r="AG16" i="1"/>
  <c r="AK16" i="1" s="1"/>
  <c r="AG17" i="1"/>
  <c r="AK17" i="1" s="1"/>
  <c r="AG18" i="1"/>
  <c r="AK18" i="1" s="1"/>
  <c r="AG19" i="1"/>
  <c r="AK19" i="1" s="1"/>
  <c r="AG21" i="1"/>
  <c r="AK21" i="1" s="1"/>
  <c r="AG22" i="1"/>
  <c r="AK22" i="1" s="1"/>
  <c r="AG23" i="1"/>
  <c r="AK23" i="1" s="1"/>
  <c r="AG24" i="1"/>
  <c r="AK24" i="1" s="1"/>
  <c r="AG25" i="1"/>
  <c r="AK25" i="1" s="1"/>
  <c r="AG26" i="1"/>
  <c r="AK26" i="1" s="1"/>
  <c r="AG29" i="1"/>
  <c r="AK29" i="1" s="1"/>
  <c r="AG30" i="1"/>
  <c r="AK30" i="1" s="1"/>
  <c r="AG31" i="1"/>
  <c r="AK31" i="1" s="1"/>
  <c r="AG32" i="1"/>
  <c r="AK32" i="1" s="1"/>
  <c r="AG33" i="1"/>
  <c r="AK33" i="1" s="1"/>
  <c r="AG34" i="1"/>
  <c r="AK34" i="1" s="1"/>
  <c r="AG36" i="1"/>
  <c r="AK36" i="1" s="1"/>
  <c r="AG37" i="1"/>
  <c r="AK37" i="1" s="1"/>
  <c r="AG38" i="1"/>
  <c r="AK38" i="1" s="1"/>
  <c r="AG39" i="1"/>
  <c r="AK39" i="1" s="1"/>
  <c r="AG40" i="1"/>
  <c r="AK40" i="1" s="1"/>
  <c r="AG41" i="1"/>
  <c r="AK41" i="1" s="1"/>
  <c r="AG42" i="1"/>
  <c r="AK42" i="1" s="1"/>
  <c r="AG43" i="1"/>
  <c r="AK43" i="1" s="1"/>
  <c r="AG44" i="1"/>
  <c r="AK44" i="1" s="1"/>
  <c r="AG45" i="1"/>
  <c r="AK45" i="1" s="1"/>
  <c r="AG46" i="1"/>
  <c r="AK46" i="1" s="1"/>
  <c r="AG48" i="1"/>
  <c r="AK48" i="1" s="1"/>
  <c r="AG49" i="1"/>
  <c r="AK49" i="1" s="1"/>
  <c r="AG50" i="1"/>
  <c r="AK50" i="1" s="1"/>
  <c r="AG51" i="1"/>
  <c r="AK51" i="1" s="1"/>
  <c r="AG52" i="1"/>
  <c r="AK52" i="1" s="1"/>
  <c r="AG53" i="1"/>
  <c r="AK53" i="1" s="1"/>
  <c r="AG54" i="1"/>
  <c r="AK54" i="1" s="1"/>
  <c r="AG57" i="1"/>
  <c r="AK57" i="1" s="1"/>
  <c r="AG58" i="1"/>
  <c r="AK58" i="1" s="1"/>
  <c r="AG59" i="1"/>
  <c r="AK59" i="1" s="1"/>
  <c r="AG61" i="1"/>
  <c r="AK61" i="1" s="1"/>
  <c r="AG62" i="1"/>
  <c r="AK62" i="1" s="1"/>
  <c r="AG63" i="1"/>
  <c r="AK63" i="1" s="1"/>
  <c r="AG64" i="1"/>
  <c r="AK64" i="1" s="1"/>
  <c r="AG66" i="1"/>
  <c r="AK66" i="1" s="1"/>
  <c r="AG67" i="1"/>
  <c r="AK67" i="1" s="1"/>
  <c r="AG69" i="1"/>
  <c r="AK69" i="1" s="1"/>
  <c r="AG70" i="1"/>
  <c r="AK70" i="1" s="1"/>
  <c r="AG71" i="1"/>
  <c r="AK71" i="1" s="1"/>
  <c r="AG72" i="1"/>
  <c r="AK72" i="1" s="1"/>
  <c r="AG73" i="1"/>
  <c r="AK73" i="1" s="1"/>
  <c r="AG76" i="1"/>
  <c r="AK76" i="1" s="1"/>
  <c r="AC60" i="1"/>
  <c r="AC56" i="1"/>
  <c r="AC68" i="1"/>
  <c r="AC65" i="1"/>
  <c r="AC47" i="1"/>
  <c r="AC35" i="1"/>
  <c r="AC27" i="1"/>
  <c r="AC20" i="1"/>
  <c r="AC13" i="1"/>
  <c r="AC6" i="1"/>
  <c r="AT45" i="4"/>
  <c r="AT27" i="4"/>
  <c r="AS11" i="4"/>
  <c r="AT11" i="4"/>
  <c r="AT6" i="4" s="1"/>
  <c r="W45" i="4"/>
  <c r="W27" i="4"/>
  <c r="W24" i="4"/>
  <c r="V11" i="4"/>
  <c r="W11" i="4"/>
  <c r="W6" i="4" l="1"/>
  <c r="W39" i="4" s="1"/>
  <c r="W47" i="4" s="1"/>
  <c r="AC74" i="1"/>
  <c r="AC55" i="1"/>
  <c r="AT39" i="4"/>
  <c r="AT47" i="4" s="1"/>
  <c r="AD68" i="1"/>
  <c r="AF28" i="1"/>
  <c r="AE28" i="1"/>
  <c r="AL11" i="4"/>
  <c r="AM11" i="4"/>
  <c r="AC75" i="1" l="1"/>
  <c r="AC77" i="1" s="1"/>
  <c r="AF68" i="1"/>
  <c r="AF65" i="1"/>
  <c r="AF60" i="1"/>
  <c r="AF56" i="1"/>
  <c r="AF47" i="1"/>
  <c r="AF35" i="1"/>
  <c r="AF27" i="1"/>
  <c r="AF20" i="1"/>
  <c r="AF13" i="1"/>
  <c r="AF6" i="1"/>
  <c r="AS45" i="4"/>
  <c r="AS27" i="4"/>
  <c r="AS6" i="4"/>
  <c r="AE68" i="1"/>
  <c r="AE65" i="1"/>
  <c r="AE60" i="1"/>
  <c r="AE56" i="1"/>
  <c r="AE47" i="1"/>
  <c r="AE35" i="1"/>
  <c r="AE27" i="1"/>
  <c r="AE20" i="1"/>
  <c r="AE13" i="1"/>
  <c r="AE6" i="1"/>
  <c r="AR45" i="4"/>
  <c r="AR27" i="4"/>
  <c r="AR11" i="4"/>
  <c r="AR6" i="4" s="1"/>
  <c r="O68" i="1"/>
  <c r="O65" i="1"/>
  <c r="O60" i="1"/>
  <c r="O56" i="1"/>
  <c r="O47" i="1"/>
  <c r="O35" i="1"/>
  <c r="O27" i="1"/>
  <c r="O20" i="1"/>
  <c r="O13" i="1"/>
  <c r="O6" i="1"/>
  <c r="AM27" i="4"/>
  <c r="AM6" i="4"/>
  <c r="H45" i="4"/>
  <c r="H27" i="4"/>
  <c r="H24" i="4"/>
  <c r="H11" i="4"/>
  <c r="AF74" i="1" l="1"/>
  <c r="AE74" i="1"/>
  <c r="AF55" i="1"/>
  <c r="AF75" i="1" s="1"/>
  <c r="AF77" i="1" s="1"/>
  <c r="AE55" i="1"/>
  <c r="AE75" i="1" s="1"/>
  <c r="AE77" i="1" s="1"/>
  <c r="O74" i="1"/>
  <c r="O55" i="1"/>
  <c r="AR39" i="4"/>
  <c r="AR47" i="4" s="1"/>
  <c r="AS39" i="4"/>
  <c r="AS47" i="4" s="1"/>
  <c r="AM39" i="4"/>
  <c r="AM47" i="4" s="1"/>
  <c r="H6" i="4"/>
  <c r="I6" i="1"/>
  <c r="I13" i="1"/>
  <c r="I20" i="1"/>
  <c r="I27" i="1"/>
  <c r="I68" i="1"/>
  <c r="I65" i="1"/>
  <c r="I60" i="1"/>
  <c r="I56" i="1"/>
  <c r="I47" i="1"/>
  <c r="I35" i="1"/>
  <c r="O75" i="1" l="1"/>
  <c r="H39" i="4"/>
  <c r="I55" i="1"/>
  <c r="AI27" i="1"/>
  <c r="AJ27" i="1"/>
  <c r="N13" i="1"/>
  <c r="O77" i="1" l="1"/>
  <c r="H47" i="4"/>
  <c r="I75" i="1"/>
  <c r="I77" i="1" s="1"/>
  <c r="K11" i="4" l="1"/>
  <c r="K45" i="4"/>
  <c r="K30" i="4"/>
  <c r="K27" i="4" s="1"/>
  <c r="K24" i="4"/>
  <c r="K6" i="4" s="1"/>
  <c r="AF11" i="4"/>
  <c r="AF6" i="4" s="1"/>
  <c r="AF45" i="4"/>
  <c r="AF27" i="4"/>
  <c r="AL45" i="4"/>
  <c r="AL27" i="4"/>
  <c r="AL6" i="4"/>
  <c r="AC45" i="4"/>
  <c r="AC27" i="4"/>
  <c r="AC24" i="4"/>
  <c r="AC6" i="4" s="1"/>
  <c r="AB45" i="4"/>
  <c r="AB27" i="4"/>
  <c r="AB24" i="4"/>
  <c r="AB6" i="4" s="1"/>
  <c r="W68" i="1"/>
  <c r="W65" i="1"/>
  <c r="W60" i="1"/>
  <c r="W56" i="1"/>
  <c r="W47" i="1"/>
  <c r="W35" i="1"/>
  <c r="W27" i="1"/>
  <c r="W20" i="1"/>
  <c r="W13" i="1"/>
  <c r="W6" i="1"/>
  <c r="AC39" i="4" l="1"/>
  <c r="AC47" i="4" s="1"/>
  <c r="AB39" i="4"/>
  <c r="AB47" i="4" s="1"/>
  <c r="AF39" i="4"/>
  <c r="AF47" i="4" s="1"/>
  <c r="K39" i="4"/>
  <c r="K47" i="4" s="1"/>
  <c r="W74" i="1"/>
  <c r="W55" i="1"/>
  <c r="AL39" i="4"/>
  <c r="V45" i="4"/>
  <c r="V27" i="4"/>
  <c r="V24" i="4"/>
  <c r="V6" i="4" s="1"/>
  <c r="Q68" i="1"/>
  <c r="Q65" i="1"/>
  <c r="Q60" i="1"/>
  <c r="Q56" i="1"/>
  <c r="Q47" i="1"/>
  <c r="Q35" i="1"/>
  <c r="Q27" i="1"/>
  <c r="Q20" i="1"/>
  <c r="Q13" i="1"/>
  <c r="Q6" i="1"/>
  <c r="S45" i="4"/>
  <c r="S30" i="4"/>
  <c r="S27" i="4" s="1"/>
  <c r="S24" i="4"/>
  <c r="T24" i="4"/>
  <c r="S11" i="4"/>
  <c r="N68" i="1"/>
  <c r="N65" i="1"/>
  <c r="N60" i="1"/>
  <c r="N56" i="1"/>
  <c r="N47" i="1"/>
  <c r="N35" i="1"/>
  <c r="N27" i="1"/>
  <c r="N20" i="1"/>
  <c r="N6" i="1"/>
  <c r="I45" i="4"/>
  <c r="I30" i="4"/>
  <c r="I27" i="4" s="1"/>
  <c r="I24" i="4"/>
  <c r="I11" i="4"/>
  <c r="E68" i="1"/>
  <c r="E65" i="1"/>
  <c r="E60" i="1"/>
  <c r="E56" i="1"/>
  <c r="E47" i="1"/>
  <c r="E27" i="1"/>
  <c r="E20" i="1"/>
  <c r="E13" i="1"/>
  <c r="E6" i="1"/>
  <c r="E35" i="1"/>
  <c r="S6" i="4" l="1"/>
  <c r="S39" i="4" s="1"/>
  <c r="S47" i="4" s="1"/>
  <c r="AL47" i="4"/>
  <c r="V39" i="4"/>
  <c r="V47" i="4" s="1"/>
  <c r="I6" i="4"/>
  <c r="I39" i="4" s="1"/>
  <c r="I47" i="4" s="1"/>
  <c r="W75" i="1"/>
  <c r="W77" i="1" s="1"/>
  <c r="E74" i="1"/>
  <c r="Q74" i="1"/>
  <c r="Q55" i="1"/>
  <c r="N74" i="1"/>
  <c r="E55" i="1"/>
  <c r="N55" i="1"/>
  <c r="AH45" i="4"/>
  <c r="E75" i="1" l="1"/>
  <c r="E77" i="1" s="1"/>
  <c r="Q75" i="1"/>
  <c r="Q77" i="1" s="1"/>
  <c r="N75" i="1"/>
  <c r="N77" i="1" s="1"/>
  <c r="AH6" i="4"/>
  <c r="AH27" i="4"/>
  <c r="AH39" i="4" l="1"/>
  <c r="AH47" i="4" s="1"/>
  <c r="Z68" i="1"/>
  <c r="Z65" i="1"/>
  <c r="Z60" i="1"/>
  <c r="Z56" i="1"/>
  <c r="Z47" i="1"/>
  <c r="Z35" i="1"/>
  <c r="Z27" i="1"/>
  <c r="Z20" i="1"/>
  <c r="Z13" i="1"/>
  <c r="Z6" i="1"/>
  <c r="Z74" i="1" l="1"/>
  <c r="Z55" i="1"/>
  <c r="AJ65" i="1"/>
  <c r="AH65" i="1"/>
  <c r="AJ68" i="1"/>
  <c r="AH68" i="1"/>
  <c r="AI68" i="1"/>
  <c r="AI65" i="1"/>
  <c r="T68" i="1"/>
  <c r="T65" i="1"/>
  <c r="T60" i="1"/>
  <c r="T56" i="1"/>
  <c r="T47" i="1"/>
  <c r="T20" i="1"/>
  <c r="T13" i="1"/>
  <c r="T6" i="1"/>
  <c r="T28" i="1"/>
  <c r="T11" i="4"/>
  <c r="T6" i="4" s="1"/>
  <c r="T45" i="4"/>
  <c r="T30" i="4"/>
  <c r="T27" i="4" s="1"/>
  <c r="AQ45" i="4"/>
  <c r="AQ30" i="4"/>
  <c r="AQ27" i="4" s="1"/>
  <c r="AQ24" i="4"/>
  <c r="AQ11" i="4"/>
  <c r="AV45" i="4"/>
  <c r="AW45" i="4"/>
  <c r="AX45" i="4"/>
  <c r="AV30" i="4"/>
  <c r="AV27" i="4" s="1"/>
  <c r="AW30" i="4"/>
  <c r="AW27" i="4" s="1"/>
  <c r="AX30" i="4"/>
  <c r="AX27" i="4" s="1"/>
  <c r="AV24" i="4"/>
  <c r="AW24" i="4"/>
  <c r="AX24" i="4"/>
  <c r="AV11" i="4"/>
  <c r="AW11" i="4"/>
  <c r="AX11" i="4"/>
  <c r="AI35" i="1"/>
  <c r="AJ35" i="1"/>
  <c r="AI20" i="1"/>
  <c r="AJ20" i="1"/>
  <c r="AI13" i="1"/>
  <c r="AJ13" i="1"/>
  <c r="AI6" i="1"/>
  <c r="AJ6" i="1"/>
  <c r="AH60" i="1"/>
  <c r="AH56" i="1"/>
  <c r="AH47" i="1"/>
  <c r="AH35" i="1"/>
  <c r="AH27" i="1"/>
  <c r="AH20" i="1"/>
  <c r="AH13" i="1"/>
  <c r="AH6" i="1"/>
  <c r="F28" i="1"/>
  <c r="G28" i="1"/>
  <c r="G27" i="1" s="1"/>
  <c r="H28" i="1"/>
  <c r="H27" i="1" s="1"/>
  <c r="J28" i="1"/>
  <c r="J27" i="1" s="1"/>
  <c r="K28" i="1"/>
  <c r="K27" i="1" s="1"/>
  <c r="L28" i="1"/>
  <c r="L27" i="1" s="1"/>
  <c r="M28" i="1"/>
  <c r="M27" i="1" s="1"/>
  <c r="P28" i="1"/>
  <c r="P27" i="1" s="1"/>
  <c r="R28" i="1"/>
  <c r="R27" i="1" s="1"/>
  <c r="S28" i="1"/>
  <c r="S27" i="1" s="1"/>
  <c r="U28" i="1"/>
  <c r="U27" i="1" s="1"/>
  <c r="V28" i="1"/>
  <c r="V27" i="1" s="1"/>
  <c r="X28" i="1"/>
  <c r="X27" i="1" s="1"/>
  <c r="Y28" i="1"/>
  <c r="Y27" i="1" s="1"/>
  <c r="AA28" i="1"/>
  <c r="AA27" i="1" s="1"/>
  <c r="AB28" i="1"/>
  <c r="AB27" i="1" s="1"/>
  <c r="AD28" i="1"/>
  <c r="AD27" i="1" s="1"/>
  <c r="E45" i="4"/>
  <c r="F45" i="4"/>
  <c r="G45" i="4"/>
  <c r="J45" i="4"/>
  <c r="L45" i="4"/>
  <c r="M45" i="4"/>
  <c r="N45" i="4"/>
  <c r="O45" i="4"/>
  <c r="P45" i="4"/>
  <c r="Q45" i="4"/>
  <c r="R45" i="4"/>
  <c r="U45" i="4"/>
  <c r="X45" i="4"/>
  <c r="Y45" i="4"/>
  <c r="Z45" i="4"/>
  <c r="AA45" i="4"/>
  <c r="AD45" i="4"/>
  <c r="AE45" i="4"/>
  <c r="AG45" i="4"/>
  <c r="AI45" i="4"/>
  <c r="AJ45" i="4"/>
  <c r="AK45" i="4"/>
  <c r="AN45" i="4"/>
  <c r="AO45" i="4"/>
  <c r="AP45" i="4"/>
  <c r="D45" i="4"/>
  <c r="E30" i="4"/>
  <c r="E27" i="4" s="1"/>
  <c r="F30" i="4"/>
  <c r="F27" i="4" s="1"/>
  <c r="G30" i="4"/>
  <c r="G27" i="4" s="1"/>
  <c r="J30" i="4"/>
  <c r="J27" i="4" s="1"/>
  <c r="L30" i="4"/>
  <c r="L27" i="4" s="1"/>
  <c r="M30" i="4"/>
  <c r="M27" i="4" s="1"/>
  <c r="N30" i="4"/>
  <c r="N27" i="4" s="1"/>
  <c r="O30" i="4"/>
  <c r="O27" i="4" s="1"/>
  <c r="P30" i="4"/>
  <c r="P27" i="4" s="1"/>
  <c r="Q30" i="4"/>
  <c r="Q27" i="4" s="1"/>
  <c r="R30" i="4"/>
  <c r="R27" i="4" s="1"/>
  <c r="U30" i="4"/>
  <c r="U27" i="4" s="1"/>
  <c r="X30" i="4"/>
  <c r="X27" i="4" s="1"/>
  <c r="Y30" i="4"/>
  <c r="Y27" i="4" s="1"/>
  <c r="Z30" i="4"/>
  <c r="Z27" i="4" s="1"/>
  <c r="AA30" i="4"/>
  <c r="AA27" i="4" s="1"/>
  <c r="AD30" i="4"/>
  <c r="AD27" i="4" s="1"/>
  <c r="AE30" i="4"/>
  <c r="AE27" i="4" s="1"/>
  <c r="AG30" i="4"/>
  <c r="AG27" i="4" s="1"/>
  <c r="AI30" i="4"/>
  <c r="AI27" i="4" s="1"/>
  <c r="AJ30" i="4"/>
  <c r="AJ27" i="4" s="1"/>
  <c r="AK30" i="4"/>
  <c r="AK27" i="4" s="1"/>
  <c r="AN30" i="4"/>
  <c r="AN27" i="4" s="1"/>
  <c r="AO30" i="4"/>
  <c r="AO27" i="4" s="1"/>
  <c r="AP30" i="4"/>
  <c r="AP27" i="4" s="1"/>
  <c r="D30" i="4"/>
  <c r="AP24" i="4"/>
  <c r="E24" i="4"/>
  <c r="F24" i="4"/>
  <c r="G24" i="4"/>
  <c r="J24" i="4"/>
  <c r="L24" i="4"/>
  <c r="M24" i="4"/>
  <c r="N24" i="4"/>
  <c r="O24" i="4"/>
  <c r="P24" i="4"/>
  <c r="Q24" i="4"/>
  <c r="R24" i="4"/>
  <c r="U24" i="4"/>
  <c r="X24" i="4"/>
  <c r="Y24" i="4"/>
  <c r="Z24" i="4"/>
  <c r="AA24" i="4"/>
  <c r="AD24" i="4"/>
  <c r="AE24" i="4"/>
  <c r="AG24" i="4"/>
  <c r="AI24" i="4"/>
  <c r="AJ24" i="4"/>
  <c r="AK24" i="4"/>
  <c r="AN24" i="4"/>
  <c r="AO24" i="4"/>
  <c r="D24" i="4"/>
  <c r="E11" i="4"/>
  <c r="F11" i="4"/>
  <c r="G11" i="4"/>
  <c r="J11" i="4"/>
  <c r="L11" i="4"/>
  <c r="M11" i="4"/>
  <c r="N11" i="4"/>
  <c r="O11" i="4"/>
  <c r="P11" i="4"/>
  <c r="Q11" i="4"/>
  <c r="R11" i="4"/>
  <c r="U11" i="4"/>
  <c r="X11" i="4"/>
  <c r="Y11" i="4"/>
  <c r="Z11" i="4"/>
  <c r="AA11" i="4"/>
  <c r="AD11" i="4"/>
  <c r="AE11" i="4"/>
  <c r="AG11" i="4"/>
  <c r="AI11" i="4"/>
  <c r="AJ11" i="4"/>
  <c r="AK11" i="4"/>
  <c r="AN11" i="4"/>
  <c r="AO11" i="4"/>
  <c r="AP11" i="4"/>
  <c r="D11" i="4"/>
  <c r="AD20" i="1"/>
  <c r="Y20" i="1"/>
  <c r="AA20" i="1"/>
  <c r="AB20" i="1"/>
  <c r="F20" i="1"/>
  <c r="G20" i="1"/>
  <c r="H20" i="1"/>
  <c r="J20" i="1"/>
  <c r="K20" i="1"/>
  <c r="L20" i="1"/>
  <c r="M20" i="1"/>
  <c r="P20" i="1"/>
  <c r="R20" i="1"/>
  <c r="S20" i="1"/>
  <c r="U20" i="1"/>
  <c r="V20" i="1"/>
  <c r="X20" i="1"/>
  <c r="AB13" i="1"/>
  <c r="AD13" i="1"/>
  <c r="V13" i="1"/>
  <c r="AA13" i="1"/>
  <c r="R13" i="1"/>
  <c r="U13" i="1"/>
  <c r="F13" i="1"/>
  <c r="H13" i="1"/>
  <c r="K13" i="1"/>
  <c r="Y68" i="1"/>
  <c r="AA68" i="1"/>
  <c r="AB68" i="1"/>
  <c r="AA65" i="1"/>
  <c r="AB65" i="1"/>
  <c r="AD65" i="1"/>
  <c r="Y65" i="1"/>
  <c r="M68" i="1"/>
  <c r="P68" i="1"/>
  <c r="R68" i="1"/>
  <c r="S68" i="1"/>
  <c r="U68" i="1"/>
  <c r="V68" i="1"/>
  <c r="X68" i="1"/>
  <c r="M65" i="1"/>
  <c r="P65" i="1"/>
  <c r="R65" i="1"/>
  <c r="S65" i="1"/>
  <c r="U65" i="1"/>
  <c r="V65" i="1"/>
  <c r="X65" i="1"/>
  <c r="F68" i="1"/>
  <c r="G68" i="1"/>
  <c r="H68" i="1"/>
  <c r="J68" i="1"/>
  <c r="K68" i="1"/>
  <c r="L68" i="1"/>
  <c r="F65" i="1"/>
  <c r="G65" i="1"/>
  <c r="H65" i="1"/>
  <c r="J65" i="1"/>
  <c r="K65" i="1"/>
  <c r="L65" i="1"/>
  <c r="Y60" i="1"/>
  <c r="AA60" i="1"/>
  <c r="AB60" i="1"/>
  <c r="AD60" i="1"/>
  <c r="Y56" i="1"/>
  <c r="AA56" i="1"/>
  <c r="AB56" i="1"/>
  <c r="AD56" i="1"/>
  <c r="Y47" i="1"/>
  <c r="AA47" i="1"/>
  <c r="AB47" i="1"/>
  <c r="AD47" i="1"/>
  <c r="S56" i="1"/>
  <c r="U56" i="1"/>
  <c r="V56" i="1"/>
  <c r="X56" i="1"/>
  <c r="S47" i="1"/>
  <c r="U47" i="1"/>
  <c r="V47" i="1"/>
  <c r="X47" i="1"/>
  <c r="M47" i="1"/>
  <c r="P47" i="1"/>
  <c r="R47" i="1"/>
  <c r="L56" i="1"/>
  <c r="M56" i="1"/>
  <c r="P56" i="1"/>
  <c r="R56" i="1"/>
  <c r="F60" i="1"/>
  <c r="G60" i="1"/>
  <c r="H60" i="1"/>
  <c r="J60" i="1"/>
  <c r="K60" i="1"/>
  <c r="L60" i="1"/>
  <c r="M60" i="1"/>
  <c r="P60" i="1"/>
  <c r="R60" i="1"/>
  <c r="S60" i="1"/>
  <c r="U60" i="1"/>
  <c r="V60" i="1"/>
  <c r="X60" i="1"/>
  <c r="F56" i="1"/>
  <c r="G56" i="1"/>
  <c r="H56" i="1"/>
  <c r="J56" i="1"/>
  <c r="K56" i="1"/>
  <c r="F47" i="1"/>
  <c r="G47" i="1"/>
  <c r="H47" i="1"/>
  <c r="J47" i="1"/>
  <c r="K47" i="1"/>
  <c r="L47" i="1"/>
  <c r="Y35" i="1"/>
  <c r="AA35" i="1"/>
  <c r="AB35" i="1"/>
  <c r="AD35" i="1"/>
  <c r="K35" i="1"/>
  <c r="L35" i="1"/>
  <c r="M35" i="1"/>
  <c r="P35" i="1"/>
  <c r="R35" i="1"/>
  <c r="S35" i="1"/>
  <c r="U35" i="1"/>
  <c r="V35" i="1"/>
  <c r="X35" i="1"/>
  <c r="F35" i="1"/>
  <c r="G35" i="1"/>
  <c r="H35" i="1"/>
  <c r="J35" i="1"/>
  <c r="Y13" i="1"/>
  <c r="S13" i="1"/>
  <c r="X13" i="1"/>
  <c r="M13" i="1"/>
  <c r="P13" i="1"/>
  <c r="G13" i="1"/>
  <c r="J13" i="1"/>
  <c r="L13" i="1"/>
  <c r="Y6" i="1"/>
  <c r="AA6" i="1"/>
  <c r="AB6" i="1"/>
  <c r="AD6" i="1"/>
  <c r="S6" i="1"/>
  <c r="U6" i="1"/>
  <c r="V6" i="1"/>
  <c r="X6" i="1"/>
  <c r="K6" i="1"/>
  <c r="L6" i="1"/>
  <c r="M6" i="1"/>
  <c r="P6" i="1"/>
  <c r="R6" i="1"/>
  <c r="G6" i="1"/>
  <c r="H6" i="1"/>
  <c r="J6" i="1"/>
  <c r="F6" i="1"/>
  <c r="D68" i="1"/>
  <c r="D65" i="1"/>
  <c r="D60" i="1"/>
  <c r="D56" i="1"/>
  <c r="D47" i="1"/>
  <c r="D35" i="1"/>
  <c r="D28" i="1"/>
  <c r="D20" i="1"/>
  <c r="D13" i="1"/>
  <c r="D6" i="1"/>
  <c r="AI74" i="1" l="1"/>
  <c r="AU45" i="4"/>
  <c r="AY45" i="4" s="1"/>
  <c r="AU24" i="4"/>
  <c r="AY24" i="4" s="1"/>
  <c r="AG56" i="1"/>
  <c r="AK56" i="1" s="1"/>
  <c r="AG20" i="1"/>
  <c r="AK20" i="1" s="1"/>
  <c r="AG28" i="1"/>
  <c r="AK28" i="1" s="1"/>
  <c r="AG35" i="1"/>
  <c r="AK35" i="1" s="1"/>
  <c r="AU11" i="4"/>
  <c r="AY11" i="4" s="1"/>
  <c r="AU30" i="4"/>
  <c r="AY30" i="4" s="1"/>
  <c r="AG60" i="1"/>
  <c r="AK60" i="1" s="1"/>
  <c r="AG6" i="1"/>
  <c r="AK6" i="1" s="1"/>
  <c r="AG65" i="1"/>
  <c r="AK65" i="1" s="1"/>
  <c r="AG13" i="1"/>
  <c r="AK13" i="1" s="1"/>
  <c r="AG47" i="1"/>
  <c r="AK47" i="1" s="1"/>
  <c r="AG68" i="1"/>
  <c r="AK68" i="1" s="1"/>
  <c r="AP6" i="4"/>
  <c r="AP39" i="4" s="1"/>
  <c r="AP47" i="4" s="1"/>
  <c r="F27" i="1"/>
  <c r="F55" i="1" s="1"/>
  <c r="D27" i="4"/>
  <c r="AU27" i="4" s="1"/>
  <c r="AY27" i="4" s="1"/>
  <c r="Z75" i="1"/>
  <c r="Z77" i="1" s="1"/>
  <c r="AJ74" i="1"/>
  <c r="D27" i="1"/>
  <c r="AQ6" i="4"/>
  <c r="AQ39" i="4" s="1"/>
  <c r="AQ47" i="4" s="1"/>
  <c r="T74" i="1"/>
  <c r="T27" i="1"/>
  <c r="T55" i="1" s="1"/>
  <c r="D6" i="4"/>
  <c r="AH74" i="1"/>
  <c r="T39" i="4"/>
  <c r="AN6" i="4"/>
  <c r="AN39" i="4" s="1"/>
  <c r="AN47" i="4" s="1"/>
  <c r="AJ6" i="4"/>
  <c r="AJ39" i="4" s="1"/>
  <c r="AJ47" i="4" s="1"/>
  <c r="AG6" i="4"/>
  <c r="AG39" i="4" s="1"/>
  <c r="AG47" i="4" s="1"/>
  <c r="AD6" i="4"/>
  <c r="Z6" i="4"/>
  <c r="Z39" i="4" s="1"/>
  <c r="Z47" i="4" s="1"/>
  <c r="X6" i="4"/>
  <c r="X39" i="4" s="1"/>
  <c r="X47" i="4" s="1"/>
  <c r="R6" i="4"/>
  <c r="R39" i="4" s="1"/>
  <c r="R47" i="4" s="1"/>
  <c r="P6" i="4"/>
  <c r="P39" i="4" s="1"/>
  <c r="P47" i="4" s="1"/>
  <c r="N6" i="4"/>
  <c r="N39" i="4" s="1"/>
  <c r="N47" i="4" s="1"/>
  <c r="L6" i="4"/>
  <c r="L39" i="4" s="1"/>
  <c r="L47" i="4" s="1"/>
  <c r="G6" i="4"/>
  <c r="G39" i="4" s="1"/>
  <c r="E6" i="4"/>
  <c r="E39" i="4" s="1"/>
  <c r="E47" i="4" s="1"/>
  <c r="AX6" i="4"/>
  <c r="AX39" i="4" s="1"/>
  <c r="AX47" i="4" s="1"/>
  <c r="AO6" i="4"/>
  <c r="AO39" i="4" s="1"/>
  <c r="AO47" i="4" s="1"/>
  <c r="AK6" i="4"/>
  <c r="AK39" i="4" s="1"/>
  <c r="AK47" i="4" s="1"/>
  <c r="AI6" i="4"/>
  <c r="AI39" i="4" s="1"/>
  <c r="AI47" i="4" s="1"/>
  <c r="AE6" i="4"/>
  <c r="AE39" i="4" s="1"/>
  <c r="AE47" i="4" s="1"/>
  <c r="AA6" i="4"/>
  <c r="AA39" i="4" s="1"/>
  <c r="AA47" i="4" s="1"/>
  <c r="Y6" i="4"/>
  <c r="Q6" i="4"/>
  <c r="Q39" i="4" s="1"/>
  <c r="Q47" i="4" s="1"/>
  <c r="O6" i="4"/>
  <c r="O39" i="4" s="1"/>
  <c r="O47" i="4" s="1"/>
  <c r="M6" i="4"/>
  <c r="M39" i="4" s="1"/>
  <c r="J6" i="4"/>
  <c r="J39" i="4" s="1"/>
  <c r="J47" i="4" s="1"/>
  <c r="F6" i="4"/>
  <c r="F39" i="4" s="1"/>
  <c r="F47" i="4" s="1"/>
  <c r="AW6" i="4"/>
  <c r="AW39" i="4" s="1"/>
  <c r="AW47" i="4" s="1"/>
  <c r="AV6" i="4"/>
  <c r="AV39" i="4" s="1"/>
  <c r="AV47" i="4" s="1"/>
  <c r="U6" i="4"/>
  <c r="AD55" i="1"/>
  <c r="Y74" i="1"/>
  <c r="AH55" i="1"/>
  <c r="G55" i="1"/>
  <c r="J74" i="1"/>
  <c r="G74" i="1"/>
  <c r="AI55" i="1"/>
  <c r="AJ55" i="1"/>
  <c r="H55" i="1"/>
  <c r="X74" i="1"/>
  <c r="U74" i="1"/>
  <c r="D74" i="1"/>
  <c r="J55" i="1"/>
  <c r="K74" i="1"/>
  <c r="H74" i="1"/>
  <c r="F74" i="1"/>
  <c r="P74" i="1"/>
  <c r="M74" i="1"/>
  <c r="R74" i="1"/>
  <c r="L74" i="1"/>
  <c r="V74" i="1"/>
  <c r="S74" i="1"/>
  <c r="AD74" i="1"/>
  <c r="AB74" i="1"/>
  <c r="AA74" i="1"/>
  <c r="K55" i="1"/>
  <c r="L55" i="1"/>
  <c r="M55" i="1"/>
  <c r="S55" i="1"/>
  <c r="AA55" i="1"/>
  <c r="P55" i="1"/>
  <c r="V55" i="1"/>
  <c r="AB55" i="1"/>
  <c r="Y55" i="1"/>
  <c r="R55" i="1"/>
  <c r="X55" i="1"/>
  <c r="U55" i="1"/>
  <c r="AG27" i="1" l="1"/>
  <c r="AK27" i="1" s="1"/>
  <c r="D39" i="4"/>
  <c r="D47" i="4" s="1"/>
  <c r="AG74" i="1"/>
  <c r="AK74" i="1" s="1"/>
  <c r="AJ75" i="1"/>
  <c r="AJ77" i="1" s="1"/>
  <c r="AU6" i="4"/>
  <c r="AY6" i="4" s="1"/>
  <c r="D55" i="1"/>
  <c r="AG55" i="1" s="1"/>
  <c r="AK55" i="1" s="1"/>
  <c r="U39" i="4"/>
  <c r="G47" i="4"/>
  <c r="L75" i="1"/>
  <c r="L77" i="1" s="1"/>
  <c r="M47" i="4"/>
  <c r="J75" i="1"/>
  <c r="J77" i="1" s="1"/>
  <c r="Y39" i="4"/>
  <c r="Y47" i="4" s="1"/>
  <c r="T75" i="1"/>
  <c r="AD39" i="4"/>
  <c r="AH75" i="1"/>
  <c r="AH77" i="1" s="1"/>
  <c r="AI75" i="1"/>
  <c r="AI77" i="1" s="1"/>
  <c r="H75" i="1"/>
  <c r="H77" i="1" s="1"/>
  <c r="T47" i="4"/>
  <c r="V75" i="1"/>
  <c r="V77" i="1" s="1"/>
  <c r="M75" i="1"/>
  <c r="AB75" i="1"/>
  <c r="AB77" i="1" s="1"/>
  <c r="F75" i="1"/>
  <c r="F77" i="1" s="1"/>
  <c r="AD75" i="1"/>
  <c r="AD77" i="1" s="1"/>
  <c r="G75" i="1"/>
  <c r="G77" i="1" s="1"/>
  <c r="P75" i="1"/>
  <c r="P77" i="1" s="1"/>
  <c r="X75" i="1"/>
  <c r="X77" i="1" s="1"/>
  <c r="Y75" i="1"/>
  <c r="Y77" i="1" s="1"/>
  <c r="U75" i="1"/>
  <c r="U77" i="1" s="1"/>
  <c r="R75" i="1"/>
  <c r="R77" i="1" s="1"/>
  <c r="S75" i="1"/>
  <c r="S77" i="1" s="1"/>
  <c r="AA75" i="1"/>
  <c r="AA77" i="1" s="1"/>
  <c r="K75" i="1"/>
  <c r="K77" i="1" s="1"/>
  <c r="D75" i="1" l="1"/>
  <c r="AG75" i="1" s="1"/>
  <c r="AK75" i="1" s="1"/>
  <c r="U47" i="4"/>
  <c r="AU39" i="4"/>
  <c r="AY39" i="4" s="1"/>
  <c r="M77" i="1"/>
  <c r="T77" i="1"/>
  <c r="AD47" i="4"/>
  <c r="D77" i="1" l="1"/>
  <c r="AU47" i="4"/>
  <c r="AY47" i="4" s="1"/>
  <c r="AG77" i="1"/>
  <c r="AK77" i="1" s="1"/>
</calcChain>
</file>

<file path=xl/sharedStrings.xml><?xml version="1.0" encoding="utf-8"?>
<sst xmlns="http://schemas.openxmlformats.org/spreadsheetml/2006/main" count="388" uniqueCount="314">
  <si>
    <t>Zöldterület-kezelés</t>
  </si>
  <si>
    <t>Közvilágítás</t>
  </si>
  <si>
    <t>Háziorvosi alapellátás</t>
  </si>
  <si>
    <t>Háziorvosi ügyeleti ellátás</t>
  </si>
  <si>
    <t>Civil szervezetek működési támogatása</t>
  </si>
  <si>
    <t>Kerek Egy Ég Alatt Óvoda és Bölcsőde</t>
  </si>
  <si>
    <t>Közösségi Ház és Városi Könyvtár</t>
  </si>
  <si>
    <t>B E V É T E L E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</si>
  <si>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</si>
  <si>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</si>
  <si>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</si>
  <si>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</si>
  <si>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</si>
  <si>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</si>
  <si>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</si>
  <si>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</si>
  <si>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</si>
  <si>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Önkormányzati támogatás</t>
  </si>
  <si>
    <t>BEVÉTELEK ÖSSZESEN:</t>
  </si>
  <si>
    <t>10.</t>
  </si>
  <si>
    <t>11.</t>
  </si>
  <si>
    <t>12.</t>
  </si>
  <si>
    <t>Tartalékok</t>
  </si>
  <si>
    <t>13.</t>
  </si>
  <si>
    <t>14.</t>
  </si>
  <si>
    <t>15.</t>
  </si>
  <si>
    <t>16.</t>
  </si>
  <si>
    <t>Költségvetési szervek támogatása</t>
  </si>
  <si>
    <t>Köztemető fenntartás és működtetés</t>
  </si>
  <si>
    <t>051050</t>
  </si>
  <si>
    <t>045150</t>
  </si>
  <si>
    <t>045160</t>
  </si>
  <si>
    <t>013350</t>
  </si>
  <si>
    <t>Az önkormányzat vagyonnal való gazdálkodással kapcsolatos feladatok</t>
  </si>
  <si>
    <t>Lakóingatlan szociális célú bérbeadása</t>
  </si>
  <si>
    <t>106010</t>
  </si>
  <si>
    <t>066010</t>
  </si>
  <si>
    <t>Egyéb működési célú kiadások</t>
  </si>
  <si>
    <t>011130</t>
  </si>
  <si>
    <t>064010</t>
  </si>
  <si>
    <t>066020</t>
  </si>
  <si>
    <t>Támogatási célú finanszírozási műveletek</t>
  </si>
  <si>
    <t>018030</t>
  </si>
  <si>
    <t>018010</t>
  </si>
  <si>
    <t>072111</t>
  </si>
  <si>
    <t>072112</t>
  </si>
  <si>
    <t>084031</t>
  </si>
  <si>
    <t>041233</t>
  </si>
  <si>
    <t>Hoszabb időtartamú közfoglalkoztatás</t>
  </si>
  <si>
    <t>081030</t>
  </si>
  <si>
    <t>Sportlétesítmények, edzőtáborok működtetése és fejlesztése</t>
  </si>
  <si>
    <t>107055</t>
  </si>
  <si>
    <t>Falugondnoki, tanyagondnoki szolgáltatás</t>
  </si>
  <si>
    <t>Tűz- és katasztófavédelmi tevékenység</t>
  </si>
  <si>
    <t>032020</t>
  </si>
  <si>
    <t>013320</t>
  </si>
  <si>
    <t>SORSZÁM</t>
  </si>
  <si>
    <t>JOGCÍMEK</t>
  </si>
  <si>
    <t>042180</t>
  </si>
  <si>
    <t>Önkormányzatok elszámolásai központi költségvetéssel</t>
  </si>
  <si>
    <t>107060</t>
  </si>
  <si>
    <t>Versenysport- és utánpótlás nevelési tevékenység és támogatása</t>
  </si>
  <si>
    <t>081041</t>
  </si>
  <si>
    <t>Komádi Közös Önkormányzati Hivatal</t>
  </si>
  <si>
    <t>Komádi Városi Önkormányzat ÖSSZESEN</t>
  </si>
  <si>
    <t>ÖSSZESEN</t>
  </si>
  <si>
    <t>1.1</t>
  </si>
  <si>
    <t>1.2</t>
  </si>
  <si>
    <t>1.3</t>
  </si>
  <si>
    <t>1.4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</si>
  <si>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</si>
  <si>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</si>
  <si>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</si>
  <si>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</si>
  <si>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</si>
  <si>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</si>
  <si>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</si>
  <si>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</si>
  <si>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</si>
  <si>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</si>
  <si>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</si>
  <si>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</si>
  <si>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</si>
  <si>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</si>
  <si>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</si>
  <si>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</si>
  <si>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</si>
  <si>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</si>
  <si>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</si>
  <si>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</si>
  <si>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</si>
  <si>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</si>
  <si>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Helyi adók  (4.1.1.+...+4.1.3.)</t>
  </si>
  <si>
    <t>- Vagyoni típusú adók</t>
  </si>
  <si>
    <t>- Termékek és szolgáltatások adói</t>
  </si>
  <si>
    <t>- Értékesítési és forgalmi adók (iparűzési adó)</t>
  </si>
  <si>
    <t>Gépjárműadó</t>
  </si>
  <si>
    <t>Működési bevételek (5.1.+…+ 5.11.)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</si>
  <si>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</si>
  <si>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</si>
  <si>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</si>
  <si>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</si>
  <si>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</si>
  <si>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</si>
  <si>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</si>
  <si>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</si>
  <si>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</si>
  <si>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Biztosító által fizetett kártérítés</t>
  </si>
  <si>
    <t>Egyéb működési bevételek</t>
  </si>
  <si>
    <t>Felhalmozási bevételek (6.1.+…+6.5.)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</si>
  <si>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</si>
  <si>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</si>
  <si>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</si>
  <si>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</si>
  <si>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</si>
  <si>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</si>
  <si>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</si>
  <si>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</si>
  <si>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</si>
  <si>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Rövid lejáratú  hitelek, kölcsönök felvétele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</si>
  <si>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</si>
  <si>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</si>
  <si>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</si>
  <si>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</si>
  <si>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</si>
  <si>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Maradvány igénybevétele (12.1. + 12.2.)</t>
  </si>
  <si>
    <t>Előző év költségvetési maradványának igénybevétele</t>
  </si>
  <si>
    <t>Előző év vállalkozási maradványának igénybevétele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</si>
  <si>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</si>
  <si>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</si>
  <si>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</si>
  <si>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</si>
  <si>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>Váltóbevételek</t>
  </si>
  <si>
    <t>Adóssághoz nem kapcsolódó származékos ügyletek bevételei</t>
  </si>
  <si>
    <t>Személyi  juttatások</t>
  </si>
  <si>
    <t>Munkaadókat terhelő járulékok és szociális hozzájárulási adó</t>
  </si>
  <si>
    <t>Dologi  kiadások</t>
  </si>
  <si>
    <t>Ellátottak pénzbeli juttatásai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</si>
  <si>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</si>
  <si>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</si>
  <si>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</si>
  <si>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</si>
  <si>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</si>
  <si>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</si>
  <si>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</si>
  <si>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</si>
  <si>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</si>
  <si>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</si>
  <si>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</si>
  <si>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</si>
  <si>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 xml:space="preserve"> - az 1.18-ból: - Általános tartalék</t>
  </si>
  <si>
    <t xml:space="preserve">   - Céltartalék</t>
  </si>
  <si>
    <t>Beruházások</t>
  </si>
  <si>
    <t>Felújítások</t>
  </si>
  <si>
    <t>Egyéb felhalmozási kiadások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</si>
  <si>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</si>
  <si>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</si>
  <si>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</si>
  <si>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</si>
  <si>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</si>
  <si>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KÖLTSÉGVETÉSI KIADÁSOK ÖSSZESEN (1+2)</t>
  </si>
  <si>
    <t>Adóssághoz nem kapcsolódó származékos ügyletek</t>
  </si>
  <si>
    <t>Váltókiadások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</si>
  <si>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</si>
  <si>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</si>
  <si>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</si>
  <si>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</si>
  <si>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</si>
  <si>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</si>
  <si>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</si>
  <si>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</si>
  <si>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</si>
  <si>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</si>
  <si>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</si>
  <si>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</si>
  <si>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</si>
  <si>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</si>
  <si>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</si>
  <si>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</si>
  <si>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</si>
  <si>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</si>
  <si>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</si>
  <si>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</si>
  <si>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</si>
  <si>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</si>
  <si>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</si>
  <si>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</si>
  <si>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4.1.1</t>
  </si>
  <si>
    <t>4.1.2</t>
  </si>
  <si>
    <t>4.1.3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</si>
  <si>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</si>
  <si>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</si>
  <si>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</si>
  <si>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</si>
  <si>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</si>
  <si>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</si>
  <si>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</si>
  <si>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</si>
  <si>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</si>
  <si>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</si>
  <si>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</si>
  <si>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6.1</t>
  </si>
  <si>
    <t>6.2</t>
  </si>
  <si>
    <t>6.3</t>
  </si>
  <si>
    <t>6.4</t>
  </si>
  <si>
    <t>6.5</t>
  </si>
  <si>
    <t>10.1</t>
  </si>
  <si>
    <t>10.2</t>
  </si>
  <si>
    <t>10.3</t>
  </si>
  <si>
    <t>11.1</t>
  </si>
  <si>
    <t>11.2</t>
  </si>
  <si>
    <t>11.3</t>
  </si>
  <si>
    <t>11.4</t>
  </si>
  <si>
    <t>12.1</t>
  </si>
  <si>
    <t>12.2</t>
  </si>
  <si>
    <t>13.1</t>
  </si>
  <si>
    <t>13.2</t>
  </si>
  <si>
    <t>13.3</t>
  </si>
  <si>
    <t>17.</t>
  </si>
  <si>
    <t>18.</t>
  </si>
  <si>
    <t>1.13</t>
  </si>
  <si>
    <t>1.14</t>
  </si>
  <si>
    <t>1.15</t>
  </si>
  <si>
    <t>1.16</t>
  </si>
  <si>
    <t>1.17</t>
  </si>
  <si>
    <t>1.18</t>
  </si>
  <si>
    <t>1.19</t>
  </si>
  <si>
    <t>1.20</t>
  </si>
  <si>
    <t>2.7</t>
  </si>
  <si>
    <t>2.8</t>
  </si>
  <si>
    <t>2.9</t>
  </si>
  <si>
    <t>2.10</t>
  </si>
  <si>
    <t>2.11</t>
  </si>
  <si>
    <t xml:space="preserve">Működési célú átvett pénzeszközök ÁH-n kívülről </t>
  </si>
  <si>
    <t xml:space="preserve">Felhalmozási célú átvett pénzeszközök ÁH-n kívülről </t>
  </si>
  <si>
    <t>FINANSZÍROZÁSI BEVÉTELEK ÖSSZESEN: (10. + … +15.)</t>
  </si>
  <si>
    <t>19.</t>
  </si>
  <si>
    <t>KÖLTSÉGVETÉSI ÉS FINANSZÍROZÁSI BEVÉTELEK ÖSSZESEN: (9+16)</t>
  </si>
  <si>
    <t>2.3.-ből        - Garancia- és kezességvállalásból kifizetés ÁH-n belülre</t>
  </si>
  <si>
    <t>FINANSZÍROZÁSI KIADÁSOK ÖSSZESEN: (4.+…+8.)</t>
  </si>
  <si>
    <t>KIADÁSOK ÖSSZESEN: (3.+9.+10.)</t>
  </si>
  <si>
    <t xml:space="preserve">   Működési költségvetés kiadásai (1.1+…+1.5.+1.18.)</t>
  </si>
  <si>
    <t xml:space="preserve">   Felhalmozási költségvetés kiadásai (2.1.+2.2.+2.3.)</t>
  </si>
  <si>
    <t>Közutak, hidak, alagutak üzemeltetése, fenntartása</t>
  </si>
  <si>
    <t>Város-, és községgazdál-kodás egyéb szolgáltatások</t>
  </si>
  <si>
    <t>KIADÁSOK</t>
  </si>
  <si>
    <t xml:space="preserve">     Hitel-, kölcsöntörlesztés</t>
  </si>
  <si>
    <t xml:space="preserve">     Értékpapírok kiadásai</t>
  </si>
  <si>
    <t xml:space="preserve">     Finanszírozás egyéb kiadásai</t>
  </si>
  <si>
    <t>Gyermekétkeztetés köznevelési intézményben</t>
  </si>
  <si>
    <t>096015</t>
  </si>
  <si>
    <t>Intézményen kívüli gyermekétkeztetés</t>
  </si>
  <si>
    <t>104037</t>
  </si>
  <si>
    <t>Önkormányzatok funkióra nem sorolható bevételi államháztartáson kívülről</t>
  </si>
  <si>
    <t>900020</t>
  </si>
  <si>
    <t>Biztos Kezdet Gyerekház</t>
  </si>
  <si>
    <t>104044</t>
  </si>
  <si>
    <t xml:space="preserve">Egyéb szociális pénzbeli és természetbeni ellátások támogatások </t>
  </si>
  <si>
    <t>047410</t>
  </si>
  <si>
    <t>Egyéb szociális pénzbeli és természetbeni ellátások támogatása</t>
  </si>
  <si>
    <t>104043</t>
  </si>
  <si>
    <t>Család -és gyermekjóléti központ</t>
  </si>
  <si>
    <t>041232</t>
  </si>
  <si>
    <t>Start-munka program</t>
  </si>
  <si>
    <t>045161</t>
  </si>
  <si>
    <t>Szennyvízcsatorna építése, fenntartása, üzemeltetése</t>
  </si>
  <si>
    <t>052080</t>
  </si>
  <si>
    <t>Vízellátással kapcsoaltos közmű építése, fenntartása, üzemeltetése</t>
  </si>
  <si>
    <t>063080</t>
  </si>
  <si>
    <t>Forgorvosi alapellátás</t>
  </si>
  <si>
    <t>072311</t>
  </si>
  <si>
    <t>084032</t>
  </si>
  <si>
    <t>Gyermekétkeztetés bölcsődében, fogyatékosok nappali intézményében</t>
  </si>
  <si>
    <t>104035</t>
  </si>
  <si>
    <t>Gyermekétkeztetés Bölcsődében</t>
  </si>
  <si>
    <t>Máshová nem sorolt gazdasági ügyek</t>
  </si>
  <si>
    <t>049010</t>
  </si>
  <si>
    <t>Közterület rendjének fenntartása</t>
  </si>
  <si>
    <t>031030</t>
  </si>
  <si>
    <t>Közművelődés hagyományos közösségi kulturális értékek gondozása</t>
  </si>
  <si>
    <t>082092</t>
  </si>
  <si>
    <t>Gyermekek, fiatalok és családok életminőségét javító programok</t>
  </si>
  <si>
    <t>104060</t>
  </si>
  <si>
    <t>Védett természeti területek és természeti értékek bemutatása, megőrz.és fennt.</t>
  </si>
  <si>
    <t>054020</t>
  </si>
  <si>
    <t>Piac üzemeltetés</t>
  </si>
  <si>
    <t>047120</t>
  </si>
  <si>
    <t>Időskorúak tartós bentlakásos ellátása</t>
  </si>
  <si>
    <t>102023</t>
  </si>
  <si>
    <t>Egyéb szabadidős szolgáltatás</t>
  </si>
  <si>
    <t>086090</t>
  </si>
  <si>
    <t>Fogorvosi alapellátás</t>
  </si>
  <si>
    <t>Egyéb áruhasználati és szolgáltatási adók</t>
  </si>
  <si>
    <t>Egyéb közhatalmi bevételek (bírság, kés.pótlék,talajterh.d)</t>
  </si>
  <si>
    <t>Civil szervezetek programtámogatása</t>
  </si>
  <si>
    <t>013330</t>
  </si>
  <si>
    <t>Pályázat-és támogatáskezelés,ellenőrzés</t>
  </si>
  <si>
    <t>Pályázat-és támogatáskezelés, ellenőrzés</t>
  </si>
  <si>
    <t>Kerékpárutak üzemeltetése, fenntartása</t>
  </si>
  <si>
    <t>Zöldterületkezelés</t>
  </si>
  <si>
    <t>Önkormányzatok jogalkotó tevékenysége</t>
  </si>
  <si>
    <t>Veszélyes hulladék begyűjtése,szállítása, átrakása</t>
  </si>
  <si>
    <t>Civil szervezetek program támogatsa</t>
  </si>
  <si>
    <t>Önkormányzat vagyonnal való gazdálkodással kapcsolatos feladatok</t>
  </si>
  <si>
    <t>Önkormányzatok és önkormányzati hivatalok jogalkotó és ált. igazgatási tev.</t>
  </si>
  <si>
    <t>Város-és községgazd. egyéb szolgáltatások</t>
  </si>
  <si>
    <t>Vízellátással kapcsolatos közmű építése, fenntartása, üzemeltetése</t>
  </si>
  <si>
    <t>Hosszabb időtartamú közfoglalkoztatás</t>
  </si>
  <si>
    <t>Sportlétesítmények működtetése, fejlesztése</t>
  </si>
  <si>
    <t>Közművelődés hagy. közösségi kult. értékek gondozása</t>
  </si>
  <si>
    <t>Védett term.területek és term.értékek bemut.megőrzése</t>
  </si>
  <si>
    <t>Egyéb szárazföldi személyszállítás</t>
  </si>
  <si>
    <t>Állat-egészségügy</t>
  </si>
  <si>
    <t>Ár-és belvízvédelemmel összefüggő tevékenységek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</si>
</sst>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/>
    <xf numFmtId="3" fontId="0" fillId="0" borderId="1" xfId="0" applyNumberFormat="1" applyBorder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0" xfId="0" applyNumberFormat="1" applyFont="1"/>
    <xf numFmtId="3" fontId="0" fillId="2" borderId="1" xfId="0" applyNumberFormat="1" applyFill="1" applyBorder="1"/>
    <xf numFmtId="3" fontId="3" fillId="2" borderId="1" xfId="0" applyNumberFormat="1" applyFont="1" applyFill="1" applyBorder="1"/>
    <xf numFmtId="3" fontId="1" fillId="0" borderId="0" xfId="0" applyNumberFormat="1" applyFont="1"/>
    <xf numFmtId="49" fontId="0" fillId="0" borderId="1" xfId="0" applyNumberFormat="1" applyBorder="1"/>
    <xf numFmtId="0" fontId="3" fillId="0" borderId="0" xfId="0" applyFont="1"/>
    <xf numFmtId="49" fontId="0" fillId="0" borderId="17" xfId="0" applyNumberFormat="1" applyBorder="1"/>
    <xf numFmtId="3" fontId="3" fillId="0" borderId="0" xfId="0" applyNumberFormat="1" applyFont="1"/>
    <xf numFmtId="3" fontId="3" fillId="2" borderId="5" xfId="0" applyNumberFormat="1" applyFont="1" applyFill="1" applyBorder="1"/>
    <xf numFmtId="0" fontId="0" fillId="2" borderId="0" xfId="0" applyFill="1"/>
    <xf numFmtId="49" fontId="3" fillId="2" borderId="1" xfId="0" applyNumberFormat="1" applyFont="1" applyFill="1" applyBorder="1"/>
    <xf numFmtId="49" fontId="0" fillId="2" borderId="19" xfId="0" applyNumberFormat="1" applyFill="1" applyBorder="1"/>
    <xf numFmtId="3" fontId="1" fillId="2" borderId="1" xfId="0" applyNumberFormat="1" applyFont="1" applyFill="1" applyBorder="1"/>
    <xf numFmtId="0" fontId="3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8" xfId="1" applyFont="1" applyFill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wrapText="1" indent="1"/>
    </xf>
    <xf numFmtId="0" fontId="7" fillId="0" borderId="10" xfId="0" applyFont="1" applyBorder="1" applyAlignment="1">
      <alignment horizontal="left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wrapText="1" indent="1"/>
    </xf>
    <xf numFmtId="0" fontId="7" fillId="0" borderId="10" xfId="0" quotePrefix="1" applyFont="1" applyBorder="1" applyAlignment="1">
      <alignment horizontal="left" wrapText="1" indent="1"/>
    </xf>
    <xf numFmtId="0" fontId="7" fillId="0" borderId="11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6" fillId="2" borderId="1" xfId="0" applyFont="1" applyFill="1" applyBorder="1"/>
    <xf numFmtId="0" fontId="6" fillId="0" borderId="0" xfId="0" applyFont="1"/>
    <xf numFmtId="0" fontId="8" fillId="2" borderId="14" xfId="1" applyFont="1" applyFill="1" applyBorder="1" applyAlignment="1">
      <alignment vertical="center" wrapText="1"/>
    </xf>
    <xf numFmtId="0" fontId="7" fillId="0" borderId="15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0" fontId="7" fillId="0" borderId="11" xfId="1" applyFont="1" applyBorder="1" applyAlignment="1">
      <alignment horizontal="left" vertical="center" wrapText="1" indent="1"/>
    </xf>
    <xf numFmtId="0" fontId="7" fillId="0" borderId="1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1"/>
    </xf>
    <xf numFmtId="0" fontId="7" fillId="0" borderId="11" xfId="1" applyFont="1" applyBorder="1" applyAlignment="1">
      <alignment horizontal="left" vertical="center" wrapText="1" indent="6"/>
    </xf>
    <xf numFmtId="0" fontId="7" fillId="0" borderId="10" xfId="1" applyFont="1" applyBorder="1" applyAlignment="1">
      <alignment horizontal="left" vertical="center" wrapText="1" indent="6"/>
    </xf>
    <xf numFmtId="0" fontId="7" fillId="0" borderId="16" xfId="1" applyFont="1" applyBorder="1" applyAlignment="1">
      <alignment horizontal="left" vertical="center" wrapText="1" indent="7"/>
    </xf>
    <xf numFmtId="0" fontId="8" fillId="2" borderId="13" xfId="1" applyFont="1" applyFill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 indent="6"/>
    </xf>
    <xf numFmtId="0" fontId="8" fillId="2" borderId="14" xfId="1" applyFont="1" applyFill="1" applyBorder="1" applyAlignment="1">
      <alignment horizontal="left" vertical="center" wrapText="1" indent="1"/>
    </xf>
    <xf numFmtId="0" fontId="8" fillId="2" borderId="10" xfId="0" applyFont="1" applyFill="1" applyBorder="1"/>
    <xf numFmtId="0" fontId="8" fillId="2" borderId="10" xfId="1" applyFont="1" applyFill="1" applyBorder="1" applyAlignment="1">
      <alignment horizontal="left" vertical="center" wrapText="1" indent="1"/>
    </xf>
    <xf numFmtId="0" fontId="8" fillId="2" borderId="13" xfId="1" applyFont="1" applyFill="1" applyBorder="1" applyAlignment="1">
      <alignment horizontal="left" vertical="center" wrapText="1" indent="1"/>
    </xf>
    <xf numFmtId="0" fontId="8" fillId="2" borderId="21" xfId="0" applyFont="1" applyFill="1" applyBorder="1" applyAlignment="1">
      <alignment wrapText="1"/>
    </xf>
    <xf numFmtId="0" fontId="3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7" fillId="0" borderId="10" xfId="1" applyFont="1" applyBorder="1" applyAlignment="1">
      <alignment horizontal="left" wrapText="1" indent="6"/>
    </xf>
    <xf numFmtId="3" fontId="3" fillId="2" borderId="22" xfId="0" applyNumberFormat="1" applyFont="1" applyFill="1" applyBorder="1"/>
    <xf numFmtId="0" fontId="7" fillId="0" borderId="0" xfId="0" applyFont="1" applyAlignment="1">
      <alignment horizontal="left" wrapText="1" indent="1"/>
    </xf>
    <xf numFmtId="3" fontId="0" fillId="0" borderId="0" xfId="0" applyNumberFormat="1"/>
    <xf numFmtId="0" fontId="8" fillId="2" borderId="2" xfId="0" applyFont="1" applyFill="1" applyBorder="1"/>
    <xf numFmtId="0" fontId="8" fillId="2" borderId="17" xfId="0" applyFont="1" applyFill="1" applyBorder="1"/>
    <xf numFmtId="0" fontId="8" fillId="2" borderId="21" xfId="1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0" fillId="2" borderId="1" xfId="0" applyFill="1" applyBorder="1"/>
    <xf numFmtId="0" fontId="0" fillId="2" borderId="7" xfId="0" applyFill="1" applyBorder="1"/>
    <xf numFmtId="0" fontId="2" fillId="3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0" fillId="2" borderId="22" xfId="0" applyNumberForma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6" xfId="0" applyFont="1" applyFill="1" applyBorder="1"/>
    <xf numFmtId="0" fontId="3" fillId="2" borderId="7" xfId="0" applyFont="1" applyFill="1" applyBorder="1"/>
    <xf numFmtId="49" fontId="0" fillId="0" borderId="6" xfId="0" applyNumberFormat="1" applyBorder="1"/>
    <xf numFmtId="49" fontId="0" fillId="0" borderId="7" xfId="0" applyNumberFormat="1" applyBorder="1"/>
    <xf numFmtId="49" fontId="3" fillId="2" borderId="6" xfId="0" applyNumberFormat="1" applyFont="1" applyFill="1" applyBorder="1"/>
    <xf numFmtId="49" fontId="3" fillId="2" borderId="7" xfId="0" applyNumberFormat="1" applyFont="1" applyFill="1" applyBorder="1"/>
    <xf numFmtId="0" fontId="3" fillId="2" borderId="12" xfId="0" applyFont="1" applyFill="1" applyBorder="1"/>
    <xf numFmtId="49" fontId="0" fillId="0" borderId="12" xfId="0" applyNumberFormat="1" applyBorder="1"/>
    <xf numFmtId="49" fontId="3" fillId="2" borderId="12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3" fillId="2" borderId="2" xfId="0" applyFont="1" applyFill="1" applyBorder="1"/>
    <xf numFmtId="0" fontId="3" fillId="2" borderId="17" xfId="0" applyFont="1" applyFill="1" applyBorder="1"/>
    <xf numFmtId="0" fontId="8" fillId="2" borderId="1" xfId="0" applyFont="1" applyFill="1" applyBorder="1"/>
    <xf numFmtId="49" fontId="0" fillId="0" borderId="0" xfId="0" applyNumberFormat="1"/>
    <xf numFmtId="0" fontId="8" fillId="2" borderId="6" xfId="0" applyFont="1" applyFill="1" applyBorder="1"/>
    <xf numFmtId="0" fontId="8" fillId="2" borderId="20" xfId="0" applyFont="1" applyFill="1" applyBorder="1"/>
    <xf numFmtId="0" fontId="8" fillId="2" borderId="12" xfId="0" applyFont="1" applyFill="1" applyBorder="1"/>
    <xf numFmtId="49" fontId="7" fillId="0" borderId="6" xfId="0" applyNumberFormat="1" applyFont="1" applyBorder="1"/>
    <xf numFmtId="49" fontId="7" fillId="0" borderId="12" xfId="0" applyNumberFormat="1" applyFont="1" applyBorder="1"/>
    <xf numFmtId="49" fontId="7" fillId="0" borderId="2" xfId="0" applyNumberFormat="1" applyFont="1" applyBorder="1"/>
    <xf numFmtId="49" fontId="7" fillId="0" borderId="17" xfId="0" applyNumberFormat="1" applyFont="1" applyBorder="1"/>
    <xf numFmtId="49" fontId="7" fillId="0" borderId="1" xfId="0" applyNumberFormat="1" applyFont="1" applyBorder="1"/>
    <xf numFmtId="49" fontId="7" fillId="0" borderId="18" xfId="0" applyNumberFormat="1" applyFont="1" applyBorder="1"/>
    <xf numFmtId="49" fontId="7" fillId="0" borderId="19" xfId="0" applyNumberFormat="1" applyFont="1" applyBorder="1"/>
    <xf numFmtId="49" fontId="8" fillId="2" borderId="6" xfId="0" applyNumberFormat="1" applyFont="1" applyFill="1" applyBorder="1"/>
    <xf numFmtId="49" fontId="8" fillId="2" borderId="12" xfId="0" applyNumberFormat="1" applyFont="1" applyFill="1" applyBorder="1"/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8"/>
  <sheetViews>
    <sheetView view="pageLayout" zoomScaleNormal="100" zoomScaleSheetLayoutView="100" workbookViewId="0">
      <selection activeCell="AF24" sqref="AF24"/>
    </sheetView>
  </sheetViews>
  <sheetFormatPr defaultColWidth="9.109375" defaultRowHeight="15.6" x14ac:dyDescent="0.3"/>
  <cols>
    <col min="1" max="1" width="11.109375" customWidth="1"/>
    <col min="2" max="2" width="11.33203125" hidden="1" customWidth="1"/>
    <col min="3" max="3" width="54.109375" style="29" customWidth="1"/>
    <col min="4" max="4" width="11.109375" customWidth="1"/>
    <col min="5" max="5" width="14.44140625" customWidth="1"/>
    <col min="6" max="6" width="11.109375" customWidth="1"/>
    <col min="7" max="7" width="14.33203125" customWidth="1"/>
    <col min="8" max="9" width="12.6640625" customWidth="1"/>
    <col min="10" max="10" width="11.109375" customWidth="1"/>
    <col min="11" max="11" width="14.5546875" customWidth="1"/>
    <col min="12" max="12" width="11.88671875" customWidth="1"/>
    <col min="13" max="15" width="17" customWidth="1"/>
    <col min="16" max="17" width="12.88671875" customWidth="1"/>
    <col min="18" max="18" width="12.6640625" customWidth="1"/>
    <col min="19" max="20" width="16.33203125" customWidth="1"/>
    <col min="21" max="23" width="11.109375" customWidth="1"/>
    <col min="24" max="24" width="12.33203125" customWidth="1"/>
    <col min="25" max="26" width="16.109375" customWidth="1"/>
    <col min="27" max="27" width="14.44140625" customWidth="1"/>
    <col min="28" max="29" width="18.88671875" customWidth="1"/>
    <col min="30" max="32" width="13.109375" customWidth="1"/>
    <col min="33" max="33" width="13.33203125" customWidth="1"/>
    <col min="34" max="34" width="14.33203125" customWidth="1"/>
    <col min="35" max="36" width="11.109375" customWidth="1"/>
    <col min="37" max="37" width="12.6640625" bestFit="1" customWidth="1"/>
  </cols>
  <sheetData>
    <row r="1" spans="1:37" s="2" customFormat="1" ht="91.2" x14ac:dyDescent="0.25">
      <c r="A1" s="74" t="s">
        <v>56</v>
      </c>
      <c r="B1" s="75"/>
      <c r="C1" s="26" t="s">
        <v>57</v>
      </c>
      <c r="D1" s="1" t="s">
        <v>285</v>
      </c>
      <c r="E1" s="1" t="s">
        <v>275</v>
      </c>
      <c r="F1" s="1" t="s">
        <v>299</v>
      </c>
      <c r="G1" s="1" t="s">
        <v>243</v>
      </c>
      <c r="H1" s="1" t="s">
        <v>249</v>
      </c>
      <c r="I1" s="1" t="s">
        <v>274</v>
      </c>
      <c r="J1" s="1" t="s">
        <v>294</v>
      </c>
      <c r="K1" s="1" t="s">
        <v>33</v>
      </c>
      <c r="L1" s="1" t="s">
        <v>34</v>
      </c>
      <c r="M1" s="1" t="s">
        <v>300</v>
      </c>
      <c r="N1" s="1" t="s">
        <v>265</v>
      </c>
      <c r="O1" s="1" t="s">
        <v>287</v>
      </c>
      <c r="P1" s="1" t="s">
        <v>244</v>
      </c>
      <c r="Q1" s="1" t="s">
        <v>267</v>
      </c>
      <c r="R1" s="1" t="s">
        <v>41</v>
      </c>
      <c r="S1" s="1" t="s">
        <v>59</v>
      </c>
      <c r="T1" s="1" t="s">
        <v>253</v>
      </c>
      <c r="U1" s="1" t="s">
        <v>2</v>
      </c>
      <c r="V1" s="1" t="s">
        <v>3</v>
      </c>
      <c r="W1" s="1" t="s">
        <v>269</v>
      </c>
      <c r="X1" s="1" t="s">
        <v>257</v>
      </c>
      <c r="Y1" s="24" t="s">
        <v>48</v>
      </c>
      <c r="Z1" s="1" t="s">
        <v>263</v>
      </c>
      <c r="AA1" s="1" t="s">
        <v>255</v>
      </c>
      <c r="AB1" s="1" t="s">
        <v>50</v>
      </c>
      <c r="AC1" s="1" t="s">
        <v>301</v>
      </c>
      <c r="AD1" s="1" t="s">
        <v>279</v>
      </c>
      <c r="AE1" s="1" t="s">
        <v>296</v>
      </c>
      <c r="AF1" s="1" t="s">
        <v>283</v>
      </c>
      <c r="AG1" s="70" t="s">
        <v>64</v>
      </c>
      <c r="AH1" s="1" t="s">
        <v>63</v>
      </c>
      <c r="AI1" s="1" t="s">
        <v>5</v>
      </c>
      <c r="AJ1" s="1" t="s">
        <v>6</v>
      </c>
      <c r="AK1" s="72" t="s">
        <v>65</v>
      </c>
    </row>
    <row r="2" spans="1:37" s="10" customFormat="1" ht="16.2" x14ac:dyDescent="0.25">
      <c r="A2" s="8"/>
      <c r="B2" s="8"/>
      <c r="C2" s="27"/>
      <c r="D2" s="9" t="s">
        <v>286</v>
      </c>
      <c r="E2" s="9" t="s">
        <v>276</v>
      </c>
      <c r="F2" s="9" t="s">
        <v>36</v>
      </c>
      <c r="G2" s="9" t="s">
        <v>31</v>
      </c>
      <c r="H2" s="9" t="s">
        <v>250</v>
      </c>
      <c r="I2" s="9" t="s">
        <v>273</v>
      </c>
      <c r="J2" s="9" t="s">
        <v>271</v>
      </c>
      <c r="K2" s="9" t="s">
        <v>32</v>
      </c>
      <c r="L2" s="9" t="s">
        <v>35</v>
      </c>
      <c r="M2" s="9" t="s">
        <v>38</v>
      </c>
      <c r="N2" s="9" t="s">
        <v>266</v>
      </c>
      <c r="O2" s="9" t="s">
        <v>288</v>
      </c>
      <c r="P2" s="9" t="s">
        <v>40</v>
      </c>
      <c r="Q2" s="9" t="s">
        <v>268</v>
      </c>
      <c r="R2" s="9" t="s">
        <v>42</v>
      </c>
      <c r="S2" s="9" t="s">
        <v>43</v>
      </c>
      <c r="T2" s="9" t="s">
        <v>254</v>
      </c>
      <c r="U2" s="9" t="s">
        <v>44</v>
      </c>
      <c r="V2" s="9" t="s">
        <v>45</v>
      </c>
      <c r="W2" s="9" t="s">
        <v>270</v>
      </c>
      <c r="X2" s="9" t="s">
        <v>60</v>
      </c>
      <c r="Y2" s="9" t="s">
        <v>47</v>
      </c>
      <c r="Z2" s="9" t="s">
        <v>262</v>
      </c>
      <c r="AA2" s="9" t="s">
        <v>256</v>
      </c>
      <c r="AB2" s="9" t="s">
        <v>49</v>
      </c>
      <c r="AC2" s="9" t="s">
        <v>29</v>
      </c>
      <c r="AD2" s="9" t="s">
        <v>280</v>
      </c>
      <c r="AE2" s="9" t="s">
        <v>295</v>
      </c>
      <c r="AF2" s="9" t="s">
        <v>284</v>
      </c>
      <c r="AG2" s="71"/>
      <c r="AH2" s="9"/>
      <c r="AI2" s="9"/>
      <c r="AJ2" s="9"/>
      <c r="AK2" s="71"/>
    </row>
    <row r="3" spans="1:37" s="2" customFormat="1" ht="16.2" x14ac:dyDescent="0.25">
      <c r="A3" s="3"/>
      <c r="B3" s="3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s="2" customFormat="1" ht="16.2" x14ac:dyDescent="0.25">
      <c r="A4" s="3"/>
      <c r="B4" s="3"/>
      <c r="C4" s="25" t="s">
        <v>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6.2" thickBot="1" x14ac:dyDescent="0.3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9" customFormat="1" ht="15" customHeight="1" thickBot="1" x14ac:dyDescent="0.3">
      <c r="A6" s="76" t="s">
        <v>8</v>
      </c>
      <c r="B6" s="77"/>
      <c r="C6" s="30" t="s">
        <v>70</v>
      </c>
      <c r="D6" s="18">
        <f>SUM(D7:D12)</f>
        <v>0</v>
      </c>
      <c r="E6" s="18">
        <f t="shared" ref="E6:F6" si="0">SUM(E7:E12)</f>
        <v>0</v>
      </c>
      <c r="F6" s="18">
        <f t="shared" si="0"/>
        <v>0</v>
      </c>
      <c r="G6" s="18">
        <f t="shared" ref="G6" si="1">SUM(G7:G12)</f>
        <v>0</v>
      </c>
      <c r="H6" s="18">
        <f t="shared" ref="H6:I6" si="2">SUM(H7:H12)</f>
        <v>0</v>
      </c>
      <c r="I6" s="18">
        <f t="shared" si="2"/>
        <v>0</v>
      </c>
      <c r="J6" s="18">
        <f t="shared" ref="J6" si="3">SUM(J7:J12)</f>
        <v>0</v>
      </c>
      <c r="K6" s="18">
        <f t="shared" ref="K6" si="4">SUM(K7:K12)</f>
        <v>0</v>
      </c>
      <c r="L6" s="18">
        <f t="shared" ref="L6" si="5">SUM(L7:L12)</f>
        <v>0</v>
      </c>
      <c r="M6" s="18">
        <f t="shared" ref="M6:O6" si="6">SUM(M7:M12)</f>
        <v>0</v>
      </c>
      <c r="N6" s="18">
        <f t="shared" si="6"/>
        <v>0</v>
      </c>
      <c r="O6" s="18">
        <f t="shared" si="6"/>
        <v>0</v>
      </c>
      <c r="P6" s="18">
        <f t="shared" ref="P6:Q6" si="7">SUM(P7:P12)</f>
        <v>0</v>
      </c>
      <c r="Q6" s="18">
        <f t="shared" si="7"/>
        <v>0</v>
      </c>
      <c r="R6" s="18">
        <f t="shared" ref="R6" si="8">SUM(R7:R12)</f>
        <v>0</v>
      </c>
      <c r="S6" s="18">
        <f t="shared" ref="S6:T6" si="9">SUM(S7:S12)</f>
        <v>595182751</v>
      </c>
      <c r="T6" s="18">
        <f t="shared" si="9"/>
        <v>0</v>
      </c>
      <c r="U6" s="18">
        <f t="shared" ref="U6" si="10">SUM(U7:U12)</f>
        <v>0</v>
      </c>
      <c r="V6" s="18">
        <f t="shared" ref="V6:W6" si="11">SUM(V7:V12)</f>
        <v>0</v>
      </c>
      <c r="W6" s="18">
        <f t="shared" si="11"/>
        <v>0</v>
      </c>
      <c r="X6" s="18">
        <f t="shared" ref="X6" si="12">SUM(X7:X12)</f>
        <v>0</v>
      </c>
      <c r="Y6" s="12">
        <f t="shared" ref="Y6:Z6" si="13">SUM(Y7:Y12)</f>
        <v>0</v>
      </c>
      <c r="Z6" s="12">
        <f t="shared" si="13"/>
        <v>0</v>
      </c>
      <c r="AA6" s="18">
        <f t="shared" ref="AA6" si="14">SUM(AA7:AA12)</f>
        <v>0</v>
      </c>
      <c r="AB6" s="18">
        <f t="shared" ref="AB6:AC6" si="15">SUM(AB7:AB12)</f>
        <v>0</v>
      </c>
      <c r="AC6" s="18">
        <f t="shared" si="15"/>
        <v>0</v>
      </c>
      <c r="AD6" s="18">
        <f t="shared" ref="AD6:AF6" si="16">SUM(AD7:AD12)</f>
        <v>0</v>
      </c>
      <c r="AE6" s="18">
        <f t="shared" si="16"/>
        <v>0</v>
      </c>
      <c r="AF6" s="18">
        <f t="shared" si="16"/>
        <v>0</v>
      </c>
      <c r="AG6" s="12">
        <f>D6+E6+F6+G6+H6+I6+J6+K6+L6+M6+N6+O6+P6+Q6+R6+S6+T6+U6+V6+W6+X6+Y6+Z6+AA6+AB6+AC6+AD6+AE6+AF6</f>
        <v>595182751</v>
      </c>
      <c r="AH6" s="18">
        <f>SUM(AH7:AH12)</f>
        <v>0</v>
      </c>
      <c r="AI6" s="18">
        <f t="shared" ref="AI6:AJ6" si="17">SUM(AI7:AI12)</f>
        <v>0</v>
      </c>
      <c r="AJ6" s="18">
        <f t="shared" si="17"/>
        <v>0</v>
      </c>
      <c r="AK6" s="12">
        <f>AG6+AH6+AI6+AJ6</f>
        <v>595182751</v>
      </c>
    </row>
    <row r="7" spans="1:37" ht="15" customHeight="1" x14ac:dyDescent="0.3">
      <c r="A7" s="78" t="s">
        <v>66</v>
      </c>
      <c r="B7" s="79"/>
      <c r="C7" s="31" t="s">
        <v>71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129250030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12">
        <f t="shared" ref="AG7:AG70" si="18">D7+E7+F7+G7+H7+I7+J7+K7+L7+M7+N7+O7+P7+Q7+R7+S7+T7+U7+V7+W7+X7+Y7+Z7+AA7+AB7+AC7+AD7+AE7+AF7</f>
        <v>129250030</v>
      </c>
      <c r="AH7" s="7">
        <v>0</v>
      </c>
      <c r="AI7" s="7">
        <v>0</v>
      </c>
      <c r="AJ7" s="7">
        <v>0</v>
      </c>
      <c r="AK7" s="12">
        <f t="shared" ref="AK7:AK70" si="19">AG7+AH7+AI7+AJ7</f>
        <v>129250030</v>
      </c>
    </row>
    <row r="8" spans="1:37" ht="15" customHeight="1" x14ac:dyDescent="0.3">
      <c r="A8" s="78" t="s">
        <v>67</v>
      </c>
      <c r="B8" s="79"/>
      <c r="C8" s="32" t="s">
        <v>72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114784030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12">
        <f t="shared" si="18"/>
        <v>114784030</v>
      </c>
      <c r="AH8" s="7">
        <v>0</v>
      </c>
      <c r="AI8" s="7">
        <v>0</v>
      </c>
      <c r="AJ8" s="7">
        <v>0</v>
      </c>
      <c r="AK8" s="12">
        <f t="shared" si="19"/>
        <v>114784030</v>
      </c>
    </row>
    <row r="9" spans="1:37" ht="31.2" x14ac:dyDescent="0.3">
      <c r="A9" s="78" t="s">
        <v>68</v>
      </c>
      <c r="B9" s="79"/>
      <c r="C9" s="32" t="s">
        <v>73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264940382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12">
        <f t="shared" si="18"/>
        <v>264940382</v>
      </c>
      <c r="AH9" s="7">
        <v>0</v>
      </c>
      <c r="AI9" s="7">
        <v>0</v>
      </c>
      <c r="AJ9" s="7">
        <v>0</v>
      </c>
      <c r="AK9" s="12">
        <f t="shared" si="19"/>
        <v>264940382</v>
      </c>
    </row>
    <row r="10" spans="1:37" ht="15" customHeight="1" x14ac:dyDescent="0.3">
      <c r="A10" s="78" t="s">
        <v>69</v>
      </c>
      <c r="B10" s="79"/>
      <c r="C10" s="32" t="s">
        <v>74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6958062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12">
        <f t="shared" si="18"/>
        <v>6958062</v>
      </c>
      <c r="AH10" s="7">
        <v>0</v>
      </c>
      <c r="AI10" s="7">
        <v>0</v>
      </c>
      <c r="AJ10" s="7">
        <v>0</v>
      </c>
      <c r="AK10" s="12">
        <f t="shared" si="19"/>
        <v>6958062</v>
      </c>
    </row>
    <row r="11" spans="1:37" s="15" customFormat="1" ht="15" customHeight="1" x14ac:dyDescent="0.25">
      <c r="A11" s="78" t="s">
        <v>163</v>
      </c>
      <c r="B11" s="79"/>
      <c r="C11" s="33" t="s">
        <v>75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78217977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12">
        <f t="shared" si="18"/>
        <v>78217977</v>
      </c>
      <c r="AH11" s="7">
        <v>0</v>
      </c>
      <c r="AI11" s="7">
        <v>0</v>
      </c>
      <c r="AJ11" s="7">
        <v>0</v>
      </c>
      <c r="AK11" s="12">
        <f t="shared" si="19"/>
        <v>78217977</v>
      </c>
    </row>
    <row r="12" spans="1:37" ht="15" customHeight="1" thickBot="1" x14ac:dyDescent="0.3">
      <c r="A12" s="78" t="s">
        <v>164</v>
      </c>
      <c r="B12" s="79"/>
      <c r="C12" s="34" t="s">
        <v>76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1032270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12">
        <f t="shared" si="18"/>
        <v>1032270</v>
      </c>
      <c r="AH12" s="7">
        <v>0</v>
      </c>
      <c r="AI12" s="7">
        <v>0</v>
      </c>
      <c r="AJ12" s="7">
        <v>0</v>
      </c>
      <c r="AK12" s="12">
        <f t="shared" si="19"/>
        <v>1032270</v>
      </c>
    </row>
    <row r="13" spans="1:37" s="23" customFormat="1" ht="31.8" thickBot="1" x14ac:dyDescent="0.3">
      <c r="A13" s="80" t="s">
        <v>9</v>
      </c>
      <c r="B13" s="81"/>
      <c r="C13" s="35" t="s">
        <v>77</v>
      </c>
      <c r="D13" s="12">
        <f>SUM(D14:D18)</f>
        <v>0</v>
      </c>
      <c r="E13" s="12">
        <f t="shared" ref="E13:L13" si="20">SUM(E14:E18)</f>
        <v>0</v>
      </c>
      <c r="F13" s="12">
        <f t="shared" si="20"/>
        <v>0</v>
      </c>
      <c r="G13" s="12">
        <f t="shared" si="20"/>
        <v>100000</v>
      </c>
      <c r="H13" s="12">
        <f t="shared" si="20"/>
        <v>0</v>
      </c>
      <c r="I13" s="12">
        <f t="shared" si="20"/>
        <v>0</v>
      </c>
      <c r="J13" s="12">
        <f t="shared" si="20"/>
        <v>590000</v>
      </c>
      <c r="K13" s="12">
        <f t="shared" si="20"/>
        <v>0</v>
      </c>
      <c r="L13" s="12">
        <f t="shared" si="20"/>
        <v>0</v>
      </c>
      <c r="M13" s="12">
        <f t="shared" ref="M13:O13" si="21">SUM(M14:M18)</f>
        <v>0</v>
      </c>
      <c r="N13" s="12">
        <f t="shared" si="21"/>
        <v>0</v>
      </c>
      <c r="O13" s="12">
        <f t="shared" si="21"/>
        <v>0</v>
      </c>
      <c r="P13" s="12">
        <f t="shared" ref="P13:Q13" si="22">SUM(P14:P18)</f>
        <v>106928878</v>
      </c>
      <c r="Q13" s="12">
        <f t="shared" si="22"/>
        <v>0</v>
      </c>
      <c r="R13" s="12">
        <f t="shared" ref="R13" si="23">SUM(R14:R18)</f>
        <v>69427368</v>
      </c>
      <c r="S13" s="12">
        <f t="shared" ref="S13:T13" si="24">SUM(S14:S18)</f>
        <v>0</v>
      </c>
      <c r="T13" s="12">
        <f t="shared" si="24"/>
        <v>0</v>
      </c>
      <c r="U13" s="12">
        <f t="shared" ref="U13" si="25">SUM(U14:U18)</f>
        <v>1067500</v>
      </c>
      <c r="V13" s="12">
        <f t="shared" ref="V13:W13" si="26">SUM(V14:V18)</f>
        <v>17950000</v>
      </c>
      <c r="W13" s="12">
        <f t="shared" si="26"/>
        <v>0</v>
      </c>
      <c r="X13" s="12">
        <f t="shared" ref="X13" si="27">SUM(X14:X18)</f>
        <v>0</v>
      </c>
      <c r="Y13" s="12">
        <f t="shared" ref="Y13:Z13" si="28">SUM(Y14:Y18)</f>
        <v>5556000</v>
      </c>
      <c r="Z13" s="12">
        <f t="shared" si="28"/>
        <v>250954000</v>
      </c>
      <c r="AA13" s="12">
        <f t="shared" ref="AA13" si="29">SUM(AA14:AA18)</f>
        <v>8260000</v>
      </c>
      <c r="AB13" s="12">
        <f t="shared" ref="AB13:AC13" si="30">SUM(AB14:AB18)</f>
        <v>0</v>
      </c>
      <c r="AC13" s="12">
        <f t="shared" si="30"/>
        <v>0</v>
      </c>
      <c r="AD13" s="12">
        <f t="shared" ref="AD13:AF13" si="31">SUM(AD14:AD18)</f>
        <v>14513906</v>
      </c>
      <c r="AE13" s="12">
        <f t="shared" si="31"/>
        <v>3341000</v>
      </c>
      <c r="AF13" s="12">
        <f t="shared" si="31"/>
        <v>0</v>
      </c>
      <c r="AG13" s="12">
        <f t="shared" si="18"/>
        <v>478688652</v>
      </c>
      <c r="AH13" s="12">
        <f>SUM(AH14:AH19)</f>
        <v>11941000</v>
      </c>
      <c r="AI13" s="12">
        <f t="shared" ref="AI13:AJ13" si="32">SUM(AI14:AI19)</f>
        <v>0</v>
      </c>
      <c r="AJ13" s="12">
        <f t="shared" si="32"/>
        <v>0</v>
      </c>
      <c r="AK13" s="12">
        <f t="shared" si="19"/>
        <v>490629652</v>
      </c>
    </row>
    <row r="14" spans="1:37" ht="15" customHeight="1" x14ac:dyDescent="0.3">
      <c r="A14" s="78" t="s">
        <v>171</v>
      </c>
      <c r="B14" s="79"/>
      <c r="C14" s="31" t="s">
        <v>78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12">
        <f t="shared" si="18"/>
        <v>0</v>
      </c>
      <c r="AH14" s="7">
        <v>0</v>
      </c>
      <c r="AI14" s="7">
        <v>0</v>
      </c>
      <c r="AJ14" s="7">
        <v>0</v>
      </c>
      <c r="AK14" s="12">
        <f t="shared" si="19"/>
        <v>0</v>
      </c>
    </row>
    <row r="15" spans="1:37" ht="15" customHeight="1" x14ac:dyDescent="0.3">
      <c r="A15" s="78" t="s">
        <v>172</v>
      </c>
      <c r="B15" s="79"/>
      <c r="C15" s="32" t="s">
        <v>79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12">
        <f t="shared" si="18"/>
        <v>0</v>
      </c>
      <c r="AH15" s="7">
        <v>0</v>
      </c>
      <c r="AI15" s="7">
        <v>0</v>
      </c>
      <c r="AJ15" s="7">
        <v>0</v>
      </c>
      <c r="AK15" s="12">
        <f t="shared" si="19"/>
        <v>0</v>
      </c>
    </row>
    <row r="16" spans="1:37" s="15" customFormat="1" ht="15" customHeight="1" x14ac:dyDescent="0.3">
      <c r="A16" s="78" t="s">
        <v>173</v>
      </c>
      <c r="B16" s="79"/>
      <c r="C16" s="32" t="s">
        <v>80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12">
        <f t="shared" si="18"/>
        <v>0</v>
      </c>
      <c r="AH16" s="7">
        <v>0</v>
      </c>
      <c r="AI16" s="7">
        <v>0</v>
      </c>
      <c r="AJ16" s="7">
        <v>0</v>
      </c>
      <c r="AK16" s="12">
        <f t="shared" si="19"/>
        <v>0</v>
      </c>
    </row>
    <row r="17" spans="1:37" ht="15" customHeight="1" x14ac:dyDescent="0.3">
      <c r="A17" s="78" t="s">
        <v>174</v>
      </c>
      <c r="B17" s="79"/>
      <c r="C17" s="32" t="s">
        <v>81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590000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4061000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12">
        <f t="shared" si="18"/>
        <v>4651000</v>
      </c>
      <c r="AH17" s="7">
        <v>0</v>
      </c>
      <c r="AI17" s="7">
        <v>0</v>
      </c>
      <c r="AJ17" s="7">
        <v>0</v>
      </c>
      <c r="AK17" s="12">
        <f t="shared" si="19"/>
        <v>4651000</v>
      </c>
    </row>
    <row r="18" spans="1:37" ht="15" customHeight="1" x14ac:dyDescent="0.3">
      <c r="A18" s="78" t="s">
        <v>175</v>
      </c>
      <c r="B18" s="79"/>
      <c r="C18" s="32" t="s">
        <v>82</v>
      </c>
      <c r="D18" s="7">
        <v>0</v>
      </c>
      <c r="E18" s="7">
        <v>0</v>
      </c>
      <c r="F18" s="7">
        <v>0</v>
      </c>
      <c r="G18" s="7">
        <v>100000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102867878</v>
      </c>
      <c r="Q18" s="7">
        <v>0</v>
      </c>
      <c r="R18" s="7">
        <v>69427368</v>
      </c>
      <c r="S18" s="7">
        <v>0</v>
      </c>
      <c r="T18" s="7">
        <v>0</v>
      </c>
      <c r="U18" s="7">
        <v>1067500</v>
      </c>
      <c r="V18" s="7">
        <v>17950000</v>
      </c>
      <c r="W18" s="7">
        <v>0</v>
      </c>
      <c r="X18" s="7">
        <v>0</v>
      </c>
      <c r="Y18" s="7">
        <v>5556000</v>
      </c>
      <c r="Z18" s="7">
        <v>250954000</v>
      </c>
      <c r="AA18" s="7">
        <v>8260000</v>
      </c>
      <c r="AB18" s="7">
        <v>0</v>
      </c>
      <c r="AC18" s="7">
        <v>0</v>
      </c>
      <c r="AD18" s="7">
        <v>14513906</v>
      </c>
      <c r="AE18" s="7">
        <v>3341000</v>
      </c>
      <c r="AF18" s="7">
        <v>0</v>
      </c>
      <c r="AG18" s="12">
        <f t="shared" si="18"/>
        <v>474037652</v>
      </c>
      <c r="AH18" s="7">
        <v>11941000</v>
      </c>
      <c r="AI18" s="7">
        <v>0</v>
      </c>
      <c r="AJ18" s="7">
        <v>0</v>
      </c>
      <c r="AK18" s="12">
        <f t="shared" si="19"/>
        <v>485978652</v>
      </c>
    </row>
    <row r="19" spans="1:37" ht="15" customHeight="1" thickBot="1" x14ac:dyDescent="0.3">
      <c r="A19" s="78" t="s">
        <v>176</v>
      </c>
      <c r="B19" s="79"/>
      <c r="C19" s="34" t="s">
        <v>83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12">
        <f t="shared" si="18"/>
        <v>0</v>
      </c>
      <c r="AH19" s="7">
        <v>0</v>
      </c>
      <c r="AI19" s="7">
        <v>0</v>
      </c>
      <c r="AJ19" s="7">
        <v>0</v>
      </c>
      <c r="AK19" s="12">
        <f t="shared" si="19"/>
        <v>0</v>
      </c>
    </row>
    <row r="20" spans="1:37" s="23" customFormat="1" ht="31.8" thickBot="1" x14ac:dyDescent="0.3">
      <c r="A20" s="76" t="s">
        <v>10</v>
      </c>
      <c r="B20" s="82"/>
      <c r="C20" s="30" t="s">
        <v>84</v>
      </c>
      <c r="D20" s="12">
        <f>SUM(D21:D25)</f>
        <v>0</v>
      </c>
      <c r="E20" s="12">
        <f t="shared" ref="E20:L20" si="33">SUM(E21:E25)</f>
        <v>0</v>
      </c>
      <c r="F20" s="12">
        <f t="shared" si="33"/>
        <v>0</v>
      </c>
      <c r="G20" s="12">
        <f t="shared" si="33"/>
        <v>0</v>
      </c>
      <c r="H20" s="12">
        <f t="shared" si="33"/>
        <v>0</v>
      </c>
      <c r="I20" s="12">
        <f t="shared" si="33"/>
        <v>0</v>
      </c>
      <c r="J20" s="12">
        <f t="shared" si="33"/>
        <v>0</v>
      </c>
      <c r="K20" s="12">
        <f t="shared" si="33"/>
        <v>0</v>
      </c>
      <c r="L20" s="12">
        <f t="shared" si="33"/>
        <v>0</v>
      </c>
      <c r="M20" s="12">
        <f t="shared" ref="M20:O20" si="34">SUM(M21:M25)</f>
        <v>0</v>
      </c>
      <c r="N20" s="12">
        <f t="shared" si="34"/>
        <v>0</v>
      </c>
      <c r="O20" s="12">
        <f t="shared" si="34"/>
        <v>0</v>
      </c>
      <c r="P20" s="12">
        <f t="shared" ref="P20:Q20" si="35">SUM(P21:P25)</f>
        <v>0</v>
      </c>
      <c r="Q20" s="12">
        <f t="shared" si="35"/>
        <v>0</v>
      </c>
      <c r="R20" s="12">
        <f t="shared" ref="R20:T20" si="36">SUM(R21:R25)</f>
        <v>170957365</v>
      </c>
      <c r="S20" s="12">
        <f t="shared" si="36"/>
        <v>219294697</v>
      </c>
      <c r="T20" s="12">
        <f t="shared" si="36"/>
        <v>0</v>
      </c>
      <c r="U20" s="12">
        <f t="shared" ref="U20" si="37">SUM(U21:U25)</f>
        <v>0</v>
      </c>
      <c r="V20" s="12">
        <f t="shared" ref="V20:W20" si="38">SUM(V21:V25)</f>
        <v>0</v>
      </c>
      <c r="W20" s="12">
        <f t="shared" si="38"/>
        <v>0</v>
      </c>
      <c r="X20" s="12">
        <f t="shared" ref="X20" si="39">SUM(X21:X25)</f>
        <v>0</v>
      </c>
      <c r="Y20" s="12">
        <f t="shared" ref="Y20:Z20" si="40">SUM(Y21:Y25)</f>
        <v>0</v>
      </c>
      <c r="Z20" s="12">
        <f t="shared" si="40"/>
        <v>0</v>
      </c>
      <c r="AA20" s="12">
        <f t="shared" ref="AA20" si="41">SUM(AA21:AA25)</f>
        <v>0</v>
      </c>
      <c r="AB20" s="12">
        <f t="shared" ref="AB20:AC20" si="42">SUM(AB21:AB25)</f>
        <v>0</v>
      </c>
      <c r="AC20" s="12">
        <f t="shared" si="42"/>
        <v>0</v>
      </c>
      <c r="AD20" s="12">
        <f t="shared" ref="AD20:AF20" si="43">SUM(AD21:AD25)</f>
        <v>0</v>
      </c>
      <c r="AE20" s="12">
        <f t="shared" si="43"/>
        <v>0</v>
      </c>
      <c r="AF20" s="12">
        <f t="shared" si="43"/>
        <v>44800000</v>
      </c>
      <c r="AG20" s="12">
        <f t="shared" si="18"/>
        <v>435052062</v>
      </c>
      <c r="AH20" s="12">
        <f>SUM(AH21:AH26)</f>
        <v>0</v>
      </c>
      <c r="AI20" s="12">
        <f t="shared" ref="AI20:AJ20" si="44">SUM(AI21:AI26)</f>
        <v>0</v>
      </c>
      <c r="AJ20" s="12">
        <f t="shared" si="44"/>
        <v>0</v>
      </c>
      <c r="AK20" s="12">
        <f t="shared" si="19"/>
        <v>435052062</v>
      </c>
    </row>
    <row r="21" spans="1:37" ht="15" customHeight="1" x14ac:dyDescent="0.3">
      <c r="A21" s="78" t="s">
        <v>177</v>
      </c>
      <c r="B21" s="83"/>
      <c r="C21" s="31" t="s">
        <v>85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219294697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12">
        <f t="shared" si="18"/>
        <v>219294697</v>
      </c>
      <c r="AH21" s="7">
        <v>0</v>
      </c>
      <c r="AI21" s="7">
        <v>0</v>
      </c>
      <c r="AJ21" s="7">
        <v>0</v>
      </c>
      <c r="AK21" s="12">
        <f t="shared" si="19"/>
        <v>219294697</v>
      </c>
    </row>
    <row r="22" spans="1:37" ht="15" customHeight="1" x14ac:dyDescent="0.3">
      <c r="A22" s="78" t="s">
        <v>178</v>
      </c>
      <c r="B22" s="83"/>
      <c r="C22" s="32" t="s">
        <v>86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12">
        <f t="shared" si="18"/>
        <v>0</v>
      </c>
      <c r="AH22" s="7">
        <v>0</v>
      </c>
      <c r="AI22" s="7">
        <v>0</v>
      </c>
      <c r="AJ22" s="7">
        <v>0</v>
      </c>
      <c r="AK22" s="12">
        <f t="shared" si="19"/>
        <v>0</v>
      </c>
    </row>
    <row r="23" spans="1:37" ht="15" customHeight="1" x14ac:dyDescent="0.3">
      <c r="A23" s="78" t="s">
        <v>179</v>
      </c>
      <c r="B23" s="83"/>
      <c r="C23" s="32" t="s">
        <v>87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12">
        <f t="shared" si="18"/>
        <v>0</v>
      </c>
      <c r="AH23" s="7">
        <v>0</v>
      </c>
      <c r="AI23" s="7">
        <v>0</v>
      </c>
      <c r="AJ23" s="7">
        <v>0</v>
      </c>
      <c r="AK23" s="12">
        <f t="shared" si="19"/>
        <v>0</v>
      </c>
    </row>
    <row r="24" spans="1:37" ht="15" customHeight="1" x14ac:dyDescent="0.3">
      <c r="A24" s="78" t="s">
        <v>180</v>
      </c>
      <c r="B24" s="83"/>
      <c r="C24" s="32" t="s">
        <v>88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18895342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12">
        <f t="shared" si="18"/>
        <v>18895342</v>
      </c>
      <c r="AH24" s="7">
        <v>0</v>
      </c>
      <c r="AI24" s="7">
        <v>0</v>
      </c>
      <c r="AJ24" s="7">
        <v>0</v>
      </c>
      <c r="AK24" s="12">
        <f t="shared" si="19"/>
        <v>18895342</v>
      </c>
    </row>
    <row r="25" spans="1:37" ht="15" customHeight="1" x14ac:dyDescent="0.3">
      <c r="A25" s="78" t="s">
        <v>181</v>
      </c>
      <c r="B25" s="83"/>
      <c r="C25" s="32" t="s">
        <v>89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152062023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44800000</v>
      </c>
      <c r="AG25" s="12">
        <f t="shared" si="18"/>
        <v>196862023</v>
      </c>
      <c r="AH25" s="7">
        <v>0</v>
      </c>
      <c r="AI25" s="7">
        <v>0</v>
      </c>
      <c r="AJ25" s="7">
        <v>0</v>
      </c>
      <c r="AK25" s="12">
        <f t="shared" si="19"/>
        <v>196862023</v>
      </c>
    </row>
    <row r="26" spans="1:37" ht="15" customHeight="1" thickBot="1" x14ac:dyDescent="0.35">
      <c r="A26" s="78" t="s">
        <v>182</v>
      </c>
      <c r="B26" s="83"/>
      <c r="C26" s="36" t="s">
        <v>90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12">
        <f t="shared" si="18"/>
        <v>0</v>
      </c>
      <c r="AH26" s="7">
        <v>0</v>
      </c>
      <c r="AI26" s="7">
        <v>0</v>
      </c>
      <c r="AJ26" s="7">
        <v>0</v>
      </c>
      <c r="AK26" s="12">
        <f t="shared" si="19"/>
        <v>0</v>
      </c>
    </row>
    <row r="27" spans="1:37" s="23" customFormat="1" ht="15" customHeight="1" thickBot="1" x14ac:dyDescent="0.3">
      <c r="A27" s="80" t="s">
        <v>11</v>
      </c>
      <c r="B27" s="84"/>
      <c r="C27" s="30" t="s">
        <v>91</v>
      </c>
      <c r="D27" s="12">
        <f>D28+D32+D33+D34</f>
        <v>0</v>
      </c>
      <c r="E27" s="12">
        <f t="shared" ref="E27:J27" si="45">E28+E32+E33+E34</f>
        <v>0</v>
      </c>
      <c r="F27" s="12">
        <f t="shared" si="45"/>
        <v>0</v>
      </c>
      <c r="G27" s="12">
        <f t="shared" si="45"/>
        <v>0</v>
      </c>
      <c r="H27" s="12">
        <f t="shared" si="45"/>
        <v>0</v>
      </c>
      <c r="I27" s="12">
        <f t="shared" si="45"/>
        <v>0</v>
      </c>
      <c r="J27" s="12">
        <f t="shared" si="45"/>
        <v>0</v>
      </c>
      <c r="K27" s="12">
        <f t="shared" ref="K27" si="46">K28+K32+K33+K34</f>
        <v>0</v>
      </c>
      <c r="L27" s="12">
        <f t="shared" ref="L27" si="47">L28+L32+L33+L34</f>
        <v>0</v>
      </c>
      <c r="M27" s="12">
        <f t="shared" ref="M27:O27" si="48">M28+M32+M33+M34</f>
        <v>0</v>
      </c>
      <c r="N27" s="12">
        <f t="shared" si="48"/>
        <v>0</v>
      </c>
      <c r="O27" s="12">
        <f t="shared" si="48"/>
        <v>0</v>
      </c>
      <c r="P27" s="12">
        <f t="shared" ref="P27:Q27" si="49">P28+P32+P33+P34</f>
        <v>0</v>
      </c>
      <c r="Q27" s="12">
        <f t="shared" si="49"/>
        <v>0</v>
      </c>
      <c r="R27" s="12">
        <f t="shared" ref="R27" si="50">R28+R32+R33+R34</f>
        <v>0</v>
      </c>
      <c r="S27" s="12">
        <f t="shared" ref="S27:T27" si="51">S28+S32+S33+S34</f>
        <v>0</v>
      </c>
      <c r="T27" s="12">
        <f t="shared" si="51"/>
        <v>121667557</v>
      </c>
      <c r="U27" s="12">
        <f t="shared" ref="U27" si="52">U28+U32+U33+U34</f>
        <v>0</v>
      </c>
      <c r="V27" s="12">
        <f t="shared" ref="V27:W27" si="53">V28+V32+V33+V34</f>
        <v>0</v>
      </c>
      <c r="W27" s="12">
        <f t="shared" si="53"/>
        <v>0</v>
      </c>
      <c r="X27" s="12">
        <f t="shared" ref="X27" si="54">X28+X32+X33+X34</f>
        <v>0</v>
      </c>
      <c r="Y27" s="12">
        <f t="shared" ref="Y27:Z27" si="55">Y28+Y32+Y33+Y34</f>
        <v>0</v>
      </c>
      <c r="Z27" s="12">
        <f t="shared" si="55"/>
        <v>0</v>
      </c>
      <c r="AA27" s="12">
        <f t="shared" ref="AA27" si="56">AA28+AA32+AA33+AA34</f>
        <v>0</v>
      </c>
      <c r="AB27" s="12">
        <f t="shared" ref="AB27:AC27" si="57">AB28+AB32+AB33+AB34</f>
        <v>0</v>
      </c>
      <c r="AC27" s="12">
        <f t="shared" si="57"/>
        <v>0</v>
      </c>
      <c r="AD27" s="12">
        <f t="shared" ref="AD27:AF27" si="58">AD28+AD32+AD33+AD34</f>
        <v>0</v>
      </c>
      <c r="AE27" s="12">
        <f t="shared" si="58"/>
        <v>0</v>
      </c>
      <c r="AF27" s="12">
        <f t="shared" si="58"/>
        <v>0</v>
      </c>
      <c r="AG27" s="12">
        <f t="shared" si="18"/>
        <v>121667557</v>
      </c>
      <c r="AH27" s="12">
        <f>AH28+AH32+AH33+AH34</f>
        <v>0</v>
      </c>
      <c r="AI27" s="12">
        <f t="shared" ref="AI27:AJ27" si="59">AI28+AI32+AI33+AI34</f>
        <v>0</v>
      </c>
      <c r="AJ27" s="12">
        <f t="shared" si="59"/>
        <v>0</v>
      </c>
      <c r="AK27" s="12">
        <f t="shared" si="19"/>
        <v>121667557</v>
      </c>
    </row>
    <row r="28" spans="1:37" ht="15" customHeight="1" x14ac:dyDescent="0.3">
      <c r="A28" s="78" t="s">
        <v>183</v>
      </c>
      <c r="B28" s="83"/>
      <c r="C28" s="31" t="s">
        <v>92</v>
      </c>
      <c r="D28" s="7">
        <f>SUM(D29:D31)</f>
        <v>0</v>
      </c>
      <c r="E28" s="7"/>
      <c r="F28" s="7">
        <f t="shared" ref="F28:AD28" si="60">SUM(F29:F31)</f>
        <v>0</v>
      </c>
      <c r="G28" s="7">
        <f t="shared" si="60"/>
        <v>0</v>
      </c>
      <c r="H28" s="7">
        <f t="shared" si="60"/>
        <v>0</v>
      </c>
      <c r="I28" s="7">
        <v>0</v>
      </c>
      <c r="J28" s="7">
        <f t="shared" si="60"/>
        <v>0</v>
      </c>
      <c r="K28" s="7">
        <f t="shared" si="60"/>
        <v>0</v>
      </c>
      <c r="L28" s="7">
        <f t="shared" si="60"/>
        <v>0</v>
      </c>
      <c r="M28" s="7">
        <f t="shared" si="60"/>
        <v>0</v>
      </c>
      <c r="N28" s="7">
        <v>0</v>
      </c>
      <c r="O28" s="7">
        <v>0</v>
      </c>
      <c r="P28" s="7">
        <f t="shared" si="60"/>
        <v>0</v>
      </c>
      <c r="Q28" s="7">
        <v>0</v>
      </c>
      <c r="R28" s="7">
        <f t="shared" si="60"/>
        <v>0</v>
      </c>
      <c r="S28" s="7">
        <f t="shared" si="60"/>
        <v>0</v>
      </c>
      <c r="T28" s="7">
        <f t="shared" si="60"/>
        <v>119467557</v>
      </c>
      <c r="U28" s="7">
        <f t="shared" si="60"/>
        <v>0</v>
      </c>
      <c r="V28" s="7">
        <f t="shared" si="60"/>
        <v>0</v>
      </c>
      <c r="W28" s="7">
        <v>0</v>
      </c>
      <c r="X28" s="7">
        <f t="shared" si="60"/>
        <v>0</v>
      </c>
      <c r="Y28" s="7">
        <f t="shared" si="60"/>
        <v>0</v>
      </c>
      <c r="Z28" s="7">
        <v>0</v>
      </c>
      <c r="AA28" s="7">
        <f t="shared" si="60"/>
        <v>0</v>
      </c>
      <c r="AB28" s="7">
        <f t="shared" si="60"/>
        <v>0</v>
      </c>
      <c r="AC28" s="7">
        <v>0</v>
      </c>
      <c r="AD28" s="7">
        <f t="shared" si="60"/>
        <v>0</v>
      </c>
      <c r="AE28" s="7">
        <f t="shared" ref="AE28:AF28" si="61">SUM(AE29:AE31)</f>
        <v>0</v>
      </c>
      <c r="AF28" s="7">
        <f t="shared" si="61"/>
        <v>0</v>
      </c>
      <c r="AG28" s="12">
        <f t="shared" si="18"/>
        <v>119467557</v>
      </c>
      <c r="AH28" s="7">
        <v>0</v>
      </c>
      <c r="AI28" s="7">
        <v>0</v>
      </c>
      <c r="AJ28" s="7">
        <v>0</v>
      </c>
      <c r="AK28" s="12">
        <f t="shared" si="19"/>
        <v>119467557</v>
      </c>
    </row>
    <row r="29" spans="1:37" ht="15" customHeight="1" x14ac:dyDescent="0.3">
      <c r="A29" s="78" t="s">
        <v>187</v>
      </c>
      <c r="B29" s="83"/>
      <c r="C29" s="32" t="s">
        <v>93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9000000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12">
        <f t="shared" si="18"/>
        <v>9000000</v>
      </c>
      <c r="AH29" s="7">
        <v>0</v>
      </c>
      <c r="AI29" s="7">
        <v>0</v>
      </c>
      <c r="AJ29" s="7">
        <v>0</v>
      </c>
      <c r="AK29" s="12">
        <f t="shared" si="19"/>
        <v>9000000</v>
      </c>
    </row>
    <row r="30" spans="1:37" ht="15" customHeight="1" x14ac:dyDescent="0.3">
      <c r="A30" s="78" t="s">
        <v>188</v>
      </c>
      <c r="B30" s="83"/>
      <c r="C30" s="32" t="s">
        <v>94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12">
        <f t="shared" si="18"/>
        <v>0</v>
      </c>
      <c r="AH30" s="7">
        <v>0</v>
      </c>
      <c r="AI30" s="7">
        <v>0</v>
      </c>
      <c r="AJ30" s="7">
        <v>0</v>
      </c>
      <c r="AK30" s="12">
        <f t="shared" si="19"/>
        <v>0</v>
      </c>
    </row>
    <row r="31" spans="1:37" ht="15" customHeight="1" x14ac:dyDescent="0.3">
      <c r="A31" s="78" t="s">
        <v>189</v>
      </c>
      <c r="B31" s="83"/>
      <c r="C31" s="37" t="s">
        <v>95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110467557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12">
        <f t="shared" si="18"/>
        <v>110467557</v>
      </c>
      <c r="AH31" s="7">
        <v>0</v>
      </c>
      <c r="AI31" s="7">
        <v>0</v>
      </c>
      <c r="AJ31" s="7">
        <v>0</v>
      </c>
      <c r="AK31" s="12">
        <f t="shared" si="19"/>
        <v>110467557</v>
      </c>
    </row>
    <row r="32" spans="1:37" ht="15" customHeight="1" x14ac:dyDescent="0.3">
      <c r="A32" s="78" t="s">
        <v>184</v>
      </c>
      <c r="B32" s="83"/>
      <c r="C32" s="32" t="s">
        <v>96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12">
        <f t="shared" si="18"/>
        <v>0</v>
      </c>
      <c r="AH32" s="7">
        <v>0</v>
      </c>
      <c r="AI32" s="7">
        <v>0</v>
      </c>
      <c r="AJ32" s="7">
        <v>0</v>
      </c>
      <c r="AK32" s="12">
        <f t="shared" si="19"/>
        <v>0</v>
      </c>
    </row>
    <row r="33" spans="1:37" ht="15" customHeight="1" x14ac:dyDescent="0.3">
      <c r="A33" s="78" t="s">
        <v>185</v>
      </c>
      <c r="B33" s="83"/>
      <c r="C33" s="32" t="s">
        <v>292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12">
        <f t="shared" si="18"/>
        <v>0</v>
      </c>
      <c r="AH33" s="7">
        <v>0</v>
      </c>
      <c r="AI33" s="7">
        <v>0</v>
      </c>
      <c r="AJ33" s="7">
        <v>0</v>
      </c>
      <c r="AK33" s="12">
        <f t="shared" si="19"/>
        <v>0</v>
      </c>
    </row>
    <row r="34" spans="1:37" ht="15" customHeight="1" thickBot="1" x14ac:dyDescent="0.35">
      <c r="A34" s="78" t="s">
        <v>186</v>
      </c>
      <c r="B34" s="83"/>
      <c r="C34" s="36" t="s">
        <v>293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2200000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12">
        <f t="shared" si="18"/>
        <v>2200000</v>
      </c>
      <c r="AH34" s="7">
        <v>0</v>
      </c>
      <c r="AI34" s="7">
        <v>0</v>
      </c>
      <c r="AJ34" s="7">
        <v>0</v>
      </c>
      <c r="AK34" s="12">
        <f t="shared" si="19"/>
        <v>2200000</v>
      </c>
    </row>
    <row r="35" spans="1:37" s="23" customFormat="1" ht="15" customHeight="1" thickBot="1" x14ac:dyDescent="0.3">
      <c r="A35" s="80" t="s">
        <v>12</v>
      </c>
      <c r="B35" s="84"/>
      <c r="C35" s="30" t="s">
        <v>97</v>
      </c>
      <c r="D35" s="12">
        <f>SUM(D36:D46)</f>
        <v>1000000</v>
      </c>
      <c r="E35" s="12">
        <f t="shared" ref="E35:J35" si="62">SUM(E36:E46)</f>
        <v>3000000</v>
      </c>
      <c r="F35" s="12">
        <f t="shared" si="62"/>
        <v>1500000</v>
      </c>
      <c r="G35" s="12">
        <f t="shared" si="62"/>
        <v>0</v>
      </c>
      <c r="H35" s="12">
        <f t="shared" si="62"/>
        <v>1599000</v>
      </c>
      <c r="I35" s="12">
        <f t="shared" si="62"/>
        <v>81000</v>
      </c>
      <c r="J35" s="12">
        <f t="shared" si="62"/>
        <v>0</v>
      </c>
      <c r="K35" s="12">
        <f t="shared" ref="K35" si="63">SUM(K36:K46)</f>
        <v>20922000</v>
      </c>
      <c r="L35" s="12">
        <f t="shared" ref="L35" si="64">SUM(L36:L46)</f>
        <v>1254000</v>
      </c>
      <c r="M35" s="12">
        <f t="shared" ref="M35:O35" si="65">SUM(M36:M46)</f>
        <v>7500000</v>
      </c>
      <c r="N35" s="12">
        <f t="shared" si="65"/>
        <v>13335000</v>
      </c>
      <c r="O35" s="12">
        <f t="shared" si="65"/>
        <v>0</v>
      </c>
      <c r="P35" s="12">
        <f t="shared" ref="P35:Q35" si="66">SUM(P36:P46)</f>
        <v>28828000</v>
      </c>
      <c r="Q35" s="12">
        <f t="shared" si="66"/>
        <v>2985000</v>
      </c>
      <c r="R35" s="12">
        <f t="shared" ref="R35" si="67">SUM(R36:R46)</f>
        <v>0</v>
      </c>
      <c r="S35" s="12">
        <f t="shared" ref="S35" si="68">SUM(S36:S46)</f>
        <v>0</v>
      </c>
      <c r="T35" s="12"/>
      <c r="U35" s="12">
        <f t="shared" ref="U35" si="69">SUM(U36:U46)</f>
        <v>1524000</v>
      </c>
      <c r="V35" s="12">
        <f t="shared" ref="V35:W35" si="70">SUM(V36:V46)</f>
        <v>0</v>
      </c>
      <c r="W35" s="12">
        <f t="shared" si="70"/>
        <v>102000</v>
      </c>
      <c r="X35" s="12">
        <f t="shared" ref="X35" si="71">SUM(X36:X46)</f>
        <v>0</v>
      </c>
      <c r="Y35" s="12">
        <f t="shared" ref="Y35:Z35" si="72">SUM(Y36:Y46)</f>
        <v>0</v>
      </c>
      <c r="Z35" s="12">
        <f t="shared" si="72"/>
        <v>2000000</v>
      </c>
      <c r="AA35" s="12">
        <f t="shared" ref="AA35" si="73">SUM(AA36:AA46)</f>
        <v>0</v>
      </c>
      <c r="AB35" s="12">
        <f t="shared" ref="AB35:AC35" si="74">SUM(AB36:AB46)</f>
        <v>2159000</v>
      </c>
      <c r="AC35" s="12">
        <f t="shared" si="74"/>
        <v>250000</v>
      </c>
      <c r="AD35" s="12">
        <f t="shared" ref="AD35:AF35" si="75">SUM(AD36:AD46)</f>
        <v>0</v>
      </c>
      <c r="AE35" s="12">
        <f t="shared" si="75"/>
        <v>0</v>
      </c>
      <c r="AF35" s="12">
        <f t="shared" si="75"/>
        <v>0</v>
      </c>
      <c r="AG35" s="12">
        <f t="shared" si="18"/>
        <v>88039000</v>
      </c>
      <c r="AH35" s="12">
        <f>SUM(AH36:AH46)</f>
        <v>0</v>
      </c>
      <c r="AI35" s="12">
        <f t="shared" ref="AI35:AJ35" si="76">SUM(AI36:AI46)</f>
        <v>0</v>
      </c>
      <c r="AJ35" s="12">
        <f t="shared" si="76"/>
        <v>2148500</v>
      </c>
      <c r="AK35" s="12">
        <f t="shared" si="19"/>
        <v>90187500</v>
      </c>
    </row>
    <row r="36" spans="1:37" s="15" customFormat="1" ht="15" customHeight="1" x14ac:dyDescent="0.3">
      <c r="A36" s="78" t="s">
        <v>190</v>
      </c>
      <c r="B36" s="83"/>
      <c r="C36" s="31" t="s">
        <v>98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1575000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12">
        <f t="shared" si="18"/>
        <v>1575000</v>
      </c>
      <c r="AH36" s="7">
        <v>0</v>
      </c>
      <c r="AI36" s="7">
        <v>0</v>
      </c>
      <c r="AJ36" s="7">
        <v>0</v>
      </c>
      <c r="AK36" s="12">
        <f t="shared" si="19"/>
        <v>1575000</v>
      </c>
    </row>
    <row r="37" spans="1:37" s="15" customFormat="1" ht="15" customHeight="1" x14ac:dyDescent="0.3">
      <c r="A37" s="78" t="s">
        <v>191</v>
      </c>
      <c r="B37" s="83"/>
      <c r="C37" s="32" t="s">
        <v>99</v>
      </c>
      <c r="D37" s="7">
        <v>788000</v>
      </c>
      <c r="E37" s="7">
        <v>0</v>
      </c>
      <c r="F37" s="7">
        <v>1180000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996000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200000</v>
      </c>
      <c r="AC37" s="7">
        <v>197000</v>
      </c>
      <c r="AD37" s="7">
        <v>0</v>
      </c>
      <c r="AE37" s="7">
        <v>0</v>
      </c>
      <c r="AF37" s="7">
        <v>0</v>
      </c>
      <c r="AG37" s="12">
        <f t="shared" si="18"/>
        <v>3361000</v>
      </c>
      <c r="AH37" s="7">
        <v>0</v>
      </c>
      <c r="AI37" s="7">
        <v>0</v>
      </c>
      <c r="AJ37" s="7">
        <v>2148500</v>
      </c>
      <c r="AK37" s="12">
        <f t="shared" si="19"/>
        <v>5509500</v>
      </c>
    </row>
    <row r="38" spans="1:37" ht="15" customHeight="1" x14ac:dyDescent="0.3">
      <c r="A38" s="78" t="s">
        <v>192</v>
      </c>
      <c r="B38" s="83"/>
      <c r="C38" s="32" t="s">
        <v>100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8000000</v>
      </c>
      <c r="Q38" s="7">
        <v>0</v>
      </c>
      <c r="R38" s="7">
        <v>0</v>
      </c>
      <c r="S38" s="7">
        <v>0</v>
      </c>
      <c r="T38" s="7">
        <v>0</v>
      </c>
      <c r="U38" s="7">
        <v>1200000</v>
      </c>
      <c r="V38" s="7">
        <v>0</v>
      </c>
      <c r="W38" s="7">
        <v>80000</v>
      </c>
      <c r="X38" s="7">
        <v>0</v>
      </c>
      <c r="Y38" s="7">
        <v>0</v>
      </c>
      <c r="Z38" s="7">
        <v>0</v>
      </c>
      <c r="AA38" s="7">
        <v>0</v>
      </c>
      <c r="AB38" s="7">
        <v>1500000</v>
      </c>
      <c r="AC38" s="7">
        <v>0</v>
      </c>
      <c r="AD38" s="7">
        <v>0</v>
      </c>
      <c r="AE38" s="7">
        <v>0</v>
      </c>
      <c r="AF38" s="7">
        <v>0</v>
      </c>
      <c r="AG38" s="12">
        <f t="shared" si="18"/>
        <v>10780000</v>
      </c>
      <c r="AH38" s="7">
        <v>0</v>
      </c>
      <c r="AI38" s="7">
        <v>0</v>
      </c>
      <c r="AJ38" s="7">
        <v>0</v>
      </c>
      <c r="AK38" s="12">
        <f t="shared" si="19"/>
        <v>10780000</v>
      </c>
    </row>
    <row r="39" spans="1:37" ht="15" customHeight="1" x14ac:dyDescent="0.3">
      <c r="A39" s="78" t="s">
        <v>193</v>
      </c>
      <c r="B39" s="83"/>
      <c r="C39" s="32" t="s">
        <v>101</v>
      </c>
      <c r="D39" s="7">
        <v>0</v>
      </c>
      <c r="E39" s="7">
        <v>2360000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17188000</v>
      </c>
      <c r="L39" s="7">
        <v>1254000</v>
      </c>
      <c r="M39" s="7">
        <v>0</v>
      </c>
      <c r="N39" s="7">
        <v>10500000</v>
      </c>
      <c r="O39" s="7">
        <v>0</v>
      </c>
      <c r="P39" s="7">
        <v>0</v>
      </c>
      <c r="Q39" s="7">
        <v>2350000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12">
        <f t="shared" si="18"/>
        <v>33652000</v>
      </c>
      <c r="AH39" s="7">
        <v>0</v>
      </c>
      <c r="AI39" s="7">
        <v>0</v>
      </c>
      <c r="AJ39" s="7">
        <v>0</v>
      </c>
      <c r="AK39" s="12">
        <f t="shared" si="19"/>
        <v>33652000</v>
      </c>
    </row>
    <row r="40" spans="1:37" ht="15" customHeight="1" x14ac:dyDescent="0.3">
      <c r="A40" s="78" t="s">
        <v>194</v>
      </c>
      <c r="B40" s="83"/>
      <c r="C40" s="32" t="s">
        <v>102</v>
      </c>
      <c r="D40" s="7">
        <v>0</v>
      </c>
      <c r="E40" s="7">
        <v>0</v>
      </c>
      <c r="F40" s="7">
        <v>0</v>
      </c>
      <c r="G40" s="7">
        <v>0</v>
      </c>
      <c r="H40" s="7">
        <v>1259000</v>
      </c>
      <c r="I40" s="7">
        <v>64000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12">
        <f t="shared" si="18"/>
        <v>1323000</v>
      </c>
      <c r="AH40" s="7">
        <v>0</v>
      </c>
      <c r="AI40" s="7">
        <v>0</v>
      </c>
      <c r="AJ40" s="7">
        <v>0</v>
      </c>
      <c r="AK40" s="12">
        <f t="shared" si="19"/>
        <v>1323000</v>
      </c>
    </row>
    <row r="41" spans="1:37" ht="15" customHeight="1" x14ac:dyDescent="0.3">
      <c r="A41" s="78" t="s">
        <v>195</v>
      </c>
      <c r="B41" s="83"/>
      <c r="C41" s="32" t="s">
        <v>103</v>
      </c>
      <c r="D41" s="7">
        <v>212000</v>
      </c>
      <c r="E41" s="7">
        <v>640000</v>
      </c>
      <c r="F41" s="7">
        <v>320000</v>
      </c>
      <c r="G41" s="7">
        <v>0</v>
      </c>
      <c r="H41" s="7">
        <v>340000</v>
      </c>
      <c r="I41" s="7">
        <v>17000</v>
      </c>
      <c r="J41" s="7">
        <v>0</v>
      </c>
      <c r="K41" s="7">
        <v>3734000</v>
      </c>
      <c r="L41" s="7">
        <v>0</v>
      </c>
      <c r="M41" s="7">
        <v>0</v>
      </c>
      <c r="N41" s="7">
        <v>2835000</v>
      </c>
      <c r="O41" s="7">
        <v>0</v>
      </c>
      <c r="P41" s="7">
        <v>2429000</v>
      </c>
      <c r="Q41" s="7">
        <v>635000</v>
      </c>
      <c r="R41" s="7">
        <v>0</v>
      </c>
      <c r="S41" s="7">
        <v>0</v>
      </c>
      <c r="T41" s="7">
        <v>0</v>
      </c>
      <c r="U41" s="7">
        <v>324000</v>
      </c>
      <c r="V41" s="7">
        <v>0</v>
      </c>
      <c r="W41" s="7">
        <v>22000</v>
      </c>
      <c r="X41" s="7">
        <v>0</v>
      </c>
      <c r="Y41" s="7">
        <v>0</v>
      </c>
      <c r="Z41" s="7">
        <v>425000</v>
      </c>
      <c r="AA41" s="7">
        <v>0</v>
      </c>
      <c r="AB41" s="7">
        <v>459000</v>
      </c>
      <c r="AC41" s="7">
        <v>53000</v>
      </c>
      <c r="AD41" s="7">
        <v>0</v>
      </c>
      <c r="AE41" s="7">
        <v>0</v>
      </c>
      <c r="AF41" s="7">
        <v>0</v>
      </c>
      <c r="AG41" s="12">
        <f t="shared" si="18"/>
        <v>12445000</v>
      </c>
      <c r="AH41" s="7">
        <v>0</v>
      </c>
      <c r="AI41" s="7">
        <v>0</v>
      </c>
      <c r="AJ41" s="7">
        <v>0</v>
      </c>
      <c r="AK41" s="12">
        <f t="shared" si="19"/>
        <v>12445000</v>
      </c>
    </row>
    <row r="42" spans="1:37" ht="15" customHeight="1" x14ac:dyDescent="0.3">
      <c r="A42" s="78" t="s">
        <v>196</v>
      </c>
      <c r="B42" s="83"/>
      <c r="C42" s="32" t="s">
        <v>104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12">
        <f t="shared" si="18"/>
        <v>0</v>
      </c>
      <c r="AH42" s="7">
        <v>0</v>
      </c>
      <c r="AI42" s="7">
        <v>0</v>
      </c>
      <c r="AJ42" s="7">
        <v>0</v>
      </c>
      <c r="AK42" s="12">
        <f t="shared" si="19"/>
        <v>0</v>
      </c>
    </row>
    <row r="43" spans="1:37" ht="15" customHeight="1" x14ac:dyDescent="0.3">
      <c r="A43" s="78" t="s">
        <v>197</v>
      </c>
      <c r="B43" s="83"/>
      <c r="C43" s="32" t="s">
        <v>105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12">
        <f t="shared" si="18"/>
        <v>0</v>
      </c>
      <c r="AH43" s="7">
        <v>0</v>
      </c>
      <c r="AI43" s="7">
        <v>0</v>
      </c>
      <c r="AJ43" s="7">
        <v>0</v>
      </c>
      <c r="AK43" s="12">
        <f t="shared" si="19"/>
        <v>0</v>
      </c>
    </row>
    <row r="44" spans="1:37" ht="15" customHeight="1" x14ac:dyDescent="0.3">
      <c r="A44" s="78" t="s">
        <v>198</v>
      </c>
      <c r="B44" s="83"/>
      <c r="C44" s="32" t="s">
        <v>106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12">
        <f t="shared" si="18"/>
        <v>0</v>
      </c>
      <c r="AH44" s="7">
        <v>0</v>
      </c>
      <c r="AI44" s="7">
        <v>0</v>
      </c>
      <c r="AJ44" s="7">
        <v>0</v>
      </c>
      <c r="AK44" s="12">
        <f t="shared" si="19"/>
        <v>0</v>
      </c>
    </row>
    <row r="45" spans="1:37" ht="15" customHeight="1" x14ac:dyDescent="0.3">
      <c r="A45" s="78" t="s">
        <v>199</v>
      </c>
      <c r="B45" s="83"/>
      <c r="C45" s="36" t="s">
        <v>107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12">
        <f t="shared" si="18"/>
        <v>0</v>
      </c>
      <c r="AH45" s="7">
        <v>0</v>
      </c>
      <c r="AI45" s="7">
        <v>0</v>
      </c>
      <c r="AJ45" s="7">
        <v>0</v>
      </c>
      <c r="AK45" s="12">
        <f t="shared" si="19"/>
        <v>0</v>
      </c>
    </row>
    <row r="46" spans="1:37" ht="15" customHeight="1" thickBot="1" x14ac:dyDescent="0.3">
      <c r="A46" s="14" t="s">
        <v>200</v>
      </c>
      <c r="B46" s="16"/>
      <c r="C46" s="34" t="s">
        <v>108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7500000</v>
      </c>
      <c r="N46" s="7">
        <v>0</v>
      </c>
      <c r="O46" s="7">
        <v>0</v>
      </c>
      <c r="P46" s="7">
        <v>17403000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12">
        <f t="shared" si="18"/>
        <v>24903000</v>
      </c>
      <c r="AH46" s="7">
        <v>0</v>
      </c>
      <c r="AI46" s="7">
        <v>0</v>
      </c>
      <c r="AJ46" s="7">
        <v>0</v>
      </c>
      <c r="AK46" s="12">
        <f t="shared" si="19"/>
        <v>24903000</v>
      </c>
    </row>
    <row r="47" spans="1:37" s="19" customFormat="1" ht="15" customHeight="1" thickBot="1" x14ac:dyDescent="0.3">
      <c r="A47" s="20" t="s">
        <v>13</v>
      </c>
      <c r="B47" s="21"/>
      <c r="C47" s="30" t="s">
        <v>109</v>
      </c>
      <c r="D47" s="12">
        <f>SUM(D48:D52)</f>
        <v>0</v>
      </c>
      <c r="E47" s="12">
        <f t="shared" ref="E47:L47" si="77">SUM(E48:E52)</f>
        <v>0</v>
      </c>
      <c r="F47" s="12">
        <f t="shared" si="77"/>
        <v>0</v>
      </c>
      <c r="G47" s="12">
        <f t="shared" si="77"/>
        <v>0</v>
      </c>
      <c r="H47" s="12">
        <f t="shared" si="77"/>
        <v>0</v>
      </c>
      <c r="I47" s="12">
        <f t="shared" si="77"/>
        <v>0</v>
      </c>
      <c r="J47" s="12">
        <f t="shared" si="77"/>
        <v>0</v>
      </c>
      <c r="K47" s="12">
        <f t="shared" si="77"/>
        <v>0</v>
      </c>
      <c r="L47" s="12">
        <f t="shared" si="77"/>
        <v>0</v>
      </c>
      <c r="M47" s="12">
        <f t="shared" ref="M47:O47" si="78">SUM(M48:M52)</f>
        <v>0</v>
      </c>
      <c r="N47" s="12">
        <f t="shared" si="78"/>
        <v>0</v>
      </c>
      <c r="O47" s="12">
        <f t="shared" si="78"/>
        <v>0</v>
      </c>
      <c r="P47" s="12">
        <f t="shared" ref="P47:Q47" si="79">SUM(P48:P52)</f>
        <v>0</v>
      </c>
      <c r="Q47" s="12">
        <f t="shared" si="79"/>
        <v>0</v>
      </c>
      <c r="R47" s="12">
        <f t="shared" ref="R47" si="80">SUM(R48:R52)</f>
        <v>0</v>
      </c>
      <c r="S47" s="12">
        <f t="shared" ref="S47:T47" si="81">SUM(S48:S52)</f>
        <v>0</v>
      </c>
      <c r="T47" s="12">
        <f t="shared" si="81"/>
        <v>0</v>
      </c>
      <c r="U47" s="12">
        <f t="shared" ref="U47" si="82">SUM(U48:U52)</f>
        <v>0</v>
      </c>
      <c r="V47" s="12">
        <f t="shared" ref="V47:W47" si="83">SUM(V48:V52)</f>
        <v>0</v>
      </c>
      <c r="W47" s="12">
        <f t="shared" si="83"/>
        <v>0</v>
      </c>
      <c r="X47" s="12">
        <f t="shared" ref="X47" si="84">SUM(X48:X52)</f>
        <v>0</v>
      </c>
      <c r="Y47" s="12">
        <f t="shared" ref="Y47:Z47" si="85">SUM(Y48:Y52)</f>
        <v>0</v>
      </c>
      <c r="Z47" s="12">
        <f t="shared" si="85"/>
        <v>0</v>
      </c>
      <c r="AA47" s="12">
        <f t="shared" ref="AA47" si="86">SUM(AA48:AA52)</f>
        <v>0</v>
      </c>
      <c r="AB47" s="12">
        <f t="shared" ref="AB47:AC47" si="87">SUM(AB48:AB52)</f>
        <v>0</v>
      </c>
      <c r="AC47" s="12">
        <f t="shared" si="87"/>
        <v>0</v>
      </c>
      <c r="AD47" s="12">
        <f t="shared" ref="AD47:AF47" si="88">SUM(AD48:AD52)</f>
        <v>0</v>
      </c>
      <c r="AE47" s="12">
        <f t="shared" si="88"/>
        <v>0</v>
      </c>
      <c r="AF47" s="12">
        <f t="shared" si="88"/>
        <v>0</v>
      </c>
      <c r="AG47" s="12">
        <f t="shared" si="18"/>
        <v>0</v>
      </c>
      <c r="AH47" s="12">
        <f>SUM(AH48:AH52)</f>
        <v>0</v>
      </c>
      <c r="AI47" s="12"/>
      <c r="AJ47" s="12"/>
      <c r="AK47" s="12">
        <f t="shared" si="19"/>
        <v>0</v>
      </c>
    </row>
    <row r="48" spans="1:37" ht="15" customHeight="1" x14ac:dyDescent="0.3">
      <c r="A48" s="78" t="s">
        <v>201</v>
      </c>
      <c r="B48" s="83"/>
      <c r="C48" s="31" t="s">
        <v>110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12">
        <f t="shared" si="18"/>
        <v>0</v>
      </c>
      <c r="AH48" s="7">
        <v>0</v>
      </c>
      <c r="AI48" s="7">
        <v>0</v>
      </c>
      <c r="AJ48" s="7">
        <v>0</v>
      </c>
      <c r="AK48" s="12">
        <f t="shared" si="19"/>
        <v>0</v>
      </c>
    </row>
    <row r="49" spans="1:37" ht="15" customHeight="1" x14ac:dyDescent="0.3">
      <c r="A49" s="78" t="s">
        <v>202</v>
      </c>
      <c r="B49" s="83"/>
      <c r="C49" s="32" t="s">
        <v>111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12">
        <f t="shared" si="18"/>
        <v>0</v>
      </c>
      <c r="AH49" s="7">
        <v>0</v>
      </c>
      <c r="AI49" s="7">
        <v>0</v>
      </c>
      <c r="AJ49" s="7">
        <v>0</v>
      </c>
      <c r="AK49" s="12">
        <f t="shared" si="19"/>
        <v>0</v>
      </c>
    </row>
    <row r="50" spans="1:37" ht="15" customHeight="1" x14ac:dyDescent="0.3">
      <c r="A50" s="78" t="s">
        <v>203</v>
      </c>
      <c r="B50" s="83"/>
      <c r="C50" s="32" t="s">
        <v>112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12">
        <f t="shared" si="18"/>
        <v>0</v>
      </c>
      <c r="AH50" s="7">
        <v>0</v>
      </c>
      <c r="AI50" s="7">
        <v>0</v>
      </c>
      <c r="AJ50" s="7">
        <v>0</v>
      </c>
      <c r="AK50" s="12">
        <f t="shared" si="19"/>
        <v>0</v>
      </c>
    </row>
    <row r="51" spans="1:37" ht="15" customHeight="1" x14ac:dyDescent="0.3">
      <c r="A51" s="78" t="s">
        <v>204</v>
      </c>
      <c r="B51" s="83"/>
      <c r="C51" s="32" t="s">
        <v>113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12">
        <f t="shared" si="18"/>
        <v>0</v>
      </c>
      <c r="AH51" s="7">
        <v>0</v>
      </c>
      <c r="AI51" s="7">
        <v>0</v>
      </c>
      <c r="AJ51" s="7">
        <v>0</v>
      </c>
      <c r="AK51" s="12">
        <f t="shared" si="19"/>
        <v>0</v>
      </c>
    </row>
    <row r="52" spans="1:37" ht="15" customHeight="1" thickBot="1" x14ac:dyDescent="0.3">
      <c r="A52" s="78" t="s">
        <v>205</v>
      </c>
      <c r="B52" s="83"/>
      <c r="C52" s="34" t="s">
        <v>114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12">
        <f t="shared" si="18"/>
        <v>0</v>
      </c>
      <c r="AH52" s="7">
        <v>0</v>
      </c>
      <c r="AI52" s="7">
        <v>0</v>
      </c>
      <c r="AJ52" s="7">
        <v>0</v>
      </c>
      <c r="AK52" s="12">
        <f t="shared" si="19"/>
        <v>0</v>
      </c>
    </row>
    <row r="53" spans="1:37" s="19" customFormat="1" ht="15" customHeight="1" thickBot="1" x14ac:dyDescent="0.3">
      <c r="A53" s="80" t="s">
        <v>14</v>
      </c>
      <c r="B53" s="84"/>
      <c r="C53" s="30" t="s">
        <v>233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2500000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2">
        <f t="shared" si="18"/>
        <v>2500000</v>
      </c>
      <c r="AH53" s="11">
        <v>0</v>
      </c>
      <c r="AI53" s="11">
        <v>0</v>
      </c>
      <c r="AJ53" s="11">
        <v>0</v>
      </c>
      <c r="AK53" s="12">
        <f t="shared" si="19"/>
        <v>2500000</v>
      </c>
    </row>
    <row r="54" spans="1:37" s="19" customFormat="1" ht="15" customHeight="1" thickBot="1" x14ac:dyDescent="0.3">
      <c r="A54" s="80" t="s">
        <v>15</v>
      </c>
      <c r="B54" s="84"/>
      <c r="C54" s="35" t="s">
        <v>234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2">
        <f t="shared" si="18"/>
        <v>0</v>
      </c>
      <c r="AH54" s="11">
        <v>0</v>
      </c>
      <c r="AI54" s="11">
        <v>0</v>
      </c>
      <c r="AJ54" s="11">
        <v>0</v>
      </c>
      <c r="AK54" s="12">
        <f t="shared" si="19"/>
        <v>0</v>
      </c>
    </row>
    <row r="55" spans="1:37" s="19" customFormat="1" ht="31.8" thickBot="1" x14ac:dyDescent="0.3">
      <c r="A55" s="80" t="s">
        <v>16</v>
      </c>
      <c r="B55" s="84"/>
      <c r="C55" s="30" t="s">
        <v>115</v>
      </c>
      <c r="D55" s="12">
        <f>D6+D13+D20+D27+D35+D47+D53+D54</f>
        <v>1000000</v>
      </c>
      <c r="E55" s="12">
        <f t="shared" ref="E55:L55" si="89">E6+E13+E20+E27+E35+E47+E53+E54</f>
        <v>3000000</v>
      </c>
      <c r="F55" s="12">
        <f t="shared" si="89"/>
        <v>1500000</v>
      </c>
      <c r="G55" s="12">
        <f t="shared" si="89"/>
        <v>100000</v>
      </c>
      <c r="H55" s="12">
        <f t="shared" si="89"/>
        <v>1599000</v>
      </c>
      <c r="I55" s="12">
        <f t="shared" si="89"/>
        <v>81000</v>
      </c>
      <c r="J55" s="12">
        <f t="shared" si="89"/>
        <v>590000</v>
      </c>
      <c r="K55" s="12">
        <f t="shared" si="89"/>
        <v>20922000</v>
      </c>
      <c r="L55" s="12">
        <f t="shared" si="89"/>
        <v>1254000</v>
      </c>
      <c r="M55" s="12">
        <f t="shared" ref="M55:O55" si="90">M6+M13+M20+M27+M35+M47+M53+M54</f>
        <v>7500000</v>
      </c>
      <c r="N55" s="12">
        <f t="shared" si="90"/>
        <v>13335000</v>
      </c>
      <c r="O55" s="12">
        <f t="shared" si="90"/>
        <v>0</v>
      </c>
      <c r="P55" s="12">
        <f t="shared" ref="P55:Q55" si="91">P6+P13+P20+P27+P35+P47+P53+P54</f>
        <v>135756878</v>
      </c>
      <c r="Q55" s="12">
        <f t="shared" si="91"/>
        <v>2985000</v>
      </c>
      <c r="R55" s="12">
        <f t="shared" ref="R55" si="92">R6+R13+R20+R27+R35+R47+R53+R54</f>
        <v>240384733</v>
      </c>
      <c r="S55" s="12">
        <f t="shared" ref="S55:T55" si="93">S6+S13+S20+S27+S35+S47+S53+S54</f>
        <v>814477448</v>
      </c>
      <c r="T55" s="12">
        <f t="shared" si="93"/>
        <v>121667557</v>
      </c>
      <c r="U55" s="12">
        <f t="shared" ref="U55" si="94">U6+U13+U20+U27+U35+U47+U53+U54</f>
        <v>2591500</v>
      </c>
      <c r="V55" s="12">
        <f t="shared" ref="V55:W55" si="95">V6+V13+V20+V27+V35+V47+V53+V54</f>
        <v>17950000</v>
      </c>
      <c r="W55" s="12">
        <f t="shared" si="95"/>
        <v>102000</v>
      </c>
      <c r="X55" s="12">
        <f t="shared" ref="X55" si="96">X6+X13+X20+X27+X35+X47+X53+X54</f>
        <v>2500000</v>
      </c>
      <c r="Y55" s="12">
        <f t="shared" ref="Y55:Z55" si="97">Y6+Y13+Y20+Y27+Y35+Y47+Y53+Y54</f>
        <v>5556000</v>
      </c>
      <c r="Z55" s="12">
        <f t="shared" si="97"/>
        <v>252954000</v>
      </c>
      <c r="AA55" s="12">
        <f t="shared" ref="AA55" si="98">AA6+AA13+AA20+AA27+AA35+AA47+AA53+AA54</f>
        <v>8260000</v>
      </c>
      <c r="AB55" s="12">
        <f t="shared" ref="AB55:AC55" si="99">AB6+AB13+AB20+AB27+AB35+AB47+AB53+AB54</f>
        <v>2159000</v>
      </c>
      <c r="AC55" s="12">
        <f t="shared" si="99"/>
        <v>250000</v>
      </c>
      <c r="AD55" s="12">
        <f t="shared" ref="AD55:AF55" si="100">AD6+AD13+AD20+AD27+AD35+AD47+AD53+AD54</f>
        <v>14513906</v>
      </c>
      <c r="AE55" s="12">
        <f t="shared" si="100"/>
        <v>3341000</v>
      </c>
      <c r="AF55" s="12">
        <f t="shared" si="100"/>
        <v>44800000</v>
      </c>
      <c r="AG55" s="12">
        <f t="shared" si="18"/>
        <v>1721130022</v>
      </c>
      <c r="AH55" s="12">
        <f t="shared" ref="AH55:AJ55" si="101">AH6+AH13+AH20+AH27+AH35+AH47+AH53+AH54</f>
        <v>11941000</v>
      </c>
      <c r="AI55" s="12">
        <f t="shared" si="101"/>
        <v>0</v>
      </c>
      <c r="AJ55" s="12">
        <f t="shared" si="101"/>
        <v>2148500</v>
      </c>
      <c r="AK55" s="12">
        <f t="shared" si="19"/>
        <v>1735219522</v>
      </c>
    </row>
    <row r="56" spans="1:37" s="19" customFormat="1" ht="31.8" thickBot="1" x14ac:dyDescent="0.3">
      <c r="A56" s="76" t="s">
        <v>19</v>
      </c>
      <c r="B56" s="82"/>
      <c r="C56" s="35" t="s">
        <v>116</v>
      </c>
      <c r="D56" s="12">
        <f>SUM(D57:D59)</f>
        <v>0</v>
      </c>
      <c r="E56" s="12">
        <f t="shared" ref="E56:K56" si="102">SUM(E57:E59)</f>
        <v>0</v>
      </c>
      <c r="F56" s="12">
        <f t="shared" si="102"/>
        <v>0</v>
      </c>
      <c r="G56" s="12">
        <f t="shared" si="102"/>
        <v>0</v>
      </c>
      <c r="H56" s="12">
        <f t="shared" si="102"/>
        <v>0</v>
      </c>
      <c r="I56" s="12">
        <f t="shared" si="102"/>
        <v>0</v>
      </c>
      <c r="J56" s="12">
        <f t="shared" si="102"/>
        <v>0</v>
      </c>
      <c r="K56" s="12">
        <f t="shared" si="102"/>
        <v>0</v>
      </c>
      <c r="L56" s="12">
        <f t="shared" ref="L56" si="103">SUM(L57:L59)</f>
        <v>0</v>
      </c>
      <c r="M56" s="12">
        <f t="shared" ref="M56:O56" si="104">SUM(M57:M59)</f>
        <v>0</v>
      </c>
      <c r="N56" s="12">
        <f t="shared" si="104"/>
        <v>0</v>
      </c>
      <c r="O56" s="12">
        <f t="shared" si="104"/>
        <v>0</v>
      </c>
      <c r="P56" s="12">
        <f t="shared" ref="P56:Q56" si="105">SUM(P57:P59)</f>
        <v>0</v>
      </c>
      <c r="Q56" s="12">
        <f t="shared" si="105"/>
        <v>0</v>
      </c>
      <c r="R56" s="12">
        <f t="shared" ref="R56" si="106">SUM(R57:R59)</f>
        <v>0</v>
      </c>
      <c r="S56" s="12">
        <f t="shared" ref="S56:T56" si="107">SUM(S57:S59)</f>
        <v>0</v>
      </c>
      <c r="T56" s="12">
        <f t="shared" si="107"/>
        <v>0</v>
      </c>
      <c r="U56" s="12">
        <f t="shared" ref="U56" si="108">SUM(U57:U59)</f>
        <v>0</v>
      </c>
      <c r="V56" s="12">
        <f t="shared" ref="V56:W56" si="109">SUM(V57:V59)</f>
        <v>0</v>
      </c>
      <c r="W56" s="12">
        <f t="shared" si="109"/>
        <v>0</v>
      </c>
      <c r="X56" s="12">
        <f t="shared" ref="X56" si="110">SUM(X57:X59)</f>
        <v>0</v>
      </c>
      <c r="Y56" s="12">
        <f t="shared" ref="Y56:Z56" si="111">SUM(Y57:Y59)</f>
        <v>0</v>
      </c>
      <c r="Z56" s="12">
        <f t="shared" si="111"/>
        <v>0</v>
      </c>
      <c r="AA56" s="12">
        <f t="shared" ref="AA56" si="112">SUM(AA57:AA59)</f>
        <v>0</v>
      </c>
      <c r="AB56" s="12">
        <f t="shared" ref="AB56:AC56" si="113">SUM(AB57:AB59)</f>
        <v>0</v>
      </c>
      <c r="AC56" s="12">
        <f t="shared" si="113"/>
        <v>0</v>
      </c>
      <c r="AD56" s="12">
        <f t="shared" ref="AD56:AF56" si="114">SUM(AD57:AD59)</f>
        <v>0</v>
      </c>
      <c r="AE56" s="12">
        <f t="shared" si="114"/>
        <v>0</v>
      </c>
      <c r="AF56" s="12">
        <f t="shared" si="114"/>
        <v>0</v>
      </c>
      <c r="AG56" s="12">
        <f t="shared" si="18"/>
        <v>0</v>
      </c>
      <c r="AH56" s="12">
        <f>SUM(AH57:AH59)</f>
        <v>0</v>
      </c>
      <c r="AI56" s="11"/>
      <c r="AJ56" s="11"/>
      <c r="AK56" s="12">
        <f t="shared" si="19"/>
        <v>0</v>
      </c>
    </row>
    <row r="57" spans="1:37" ht="15" customHeight="1" x14ac:dyDescent="0.3">
      <c r="A57" s="78" t="s">
        <v>206</v>
      </c>
      <c r="B57" s="83"/>
      <c r="C57" s="31" t="s">
        <v>117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12">
        <f t="shared" si="18"/>
        <v>0</v>
      </c>
      <c r="AH57" s="7">
        <v>0</v>
      </c>
      <c r="AI57" s="7">
        <v>0</v>
      </c>
      <c r="AJ57" s="7">
        <v>0</v>
      </c>
      <c r="AK57" s="12">
        <f t="shared" si="19"/>
        <v>0</v>
      </c>
    </row>
    <row r="58" spans="1:37" ht="15" customHeight="1" x14ac:dyDescent="0.3">
      <c r="A58" s="78" t="s">
        <v>207</v>
      </c>
      <c r="B58" s="83"/>
      <c r="C58" s="32" t="s">
        <v>118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12">
        <f t="shared" si="18"/>
        <v>0</v>
      </c>
      <c r="AH58" s="7">
        <v>0</v>
      </c>
      <c r="AI58" s="7">
        <v>0</v>
      </c>
      <c r="AJ58" s="7">
        <v>0</v>
      </c>
      <c r="AK58" s="12">
        <f t="shared" si="19"/>
        <v>0</v>
      </c>
    </row>
    <row r="59" spans="1:37" ht="15" customHeight="1" thickBot="1" x14ac:dyDescent="0.3">
      <c r="A59" s="78" t="s">
        <v>208</v>
      </c>
      <c r="B59" s="83"/>
      <c r="C59" s="38" t="s">
        <v>119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12">
        <f t="shared" si="18"/>
        <v>0</v>
      </c>
      <c r="AH59" s="7">
        <v>0</v>
      </c>
      <c r="AI59" s="7">
        <v>0</v>
      </c>
      <c r="AJ59" s="7">
        <v>0</v>
      </c>
      <c r="AK59" s="12">
        <f t="shared" si="19"/>
        <v>0</v>
      </c>
    </row>
    <row r="60" spans="1:37" s="19" customFormat="1" ht="15" customHeight="1" thickBot="1" x14ac:dyDescent="0.3">
      <c r="A60" s="80" t="s">
        <v>20</v>
      </c>
      <c r="B60" s="84"/>
      <c r="C60" s="35" t="s">
        <v>120</v>
      </c>
      <c r="D60" s="12">
        <f>SUM(D61:D64)</f>
        <v>0</v>
      </c>
      <c r="E60" s="12">
        <f t="shared" ref="E60:X60" si="115">SUM(E61:E64)</f>
        <v>0</v>
      </c>
      <c r="F60" s="12">
        <f t="shared" si="115"/>
        <v>0</v>
      </c>
      <c r="G60" s="12">
        <f t="shared" si="115"/>
        <v>0</v>
      </c>
      <c r="H60" s="12">
        <f t="shared" si="115"/>
        <v>0</v>
      </c>
      <c r="I60" s="12">
        <f t="shared" si="115"/>
        <v>0</v>
      </c>
      <c r="J60" s="12">
        <f t="shared" si="115"/>
        <v>0</v>
      </c>
      <c r="K60" s="12">
        <f t="shared" si="115"/>
        <v>0</v>
      </c>
      <c r="L60" s="12">
        <f t="shared" si="115"/>
        <v>0</v>
      </c>
      <c r="M60" s="12">
        <f t="shared" si="115"/>
        <v>0</v>
      </c>
      <c r="N60" s="12">
        <f t="shared" si="115"/>
        <v>0</v>
      </c>
      <c r="O60" s="12">
        <f t="shared" si="115"/>
        <v>0</v>
      </c>
      <c r="P60" s="12">
        <f t="shared" si="115"/>
        <v>0</v>
      </c>
      <c r="Q60" s="12">
        <f t="shared" si="115"/>
        <v>0</v>
      </c>
      <c r="R60" s="12">
        <f t="shared" si="115"/>
        <v>0</v>
      </c>
      <c r="S60" s="12">
        <f t="shared" si="115"/>
        <v>0</v>
      </c>
      <c r="T60" s="12">
        <f t="shared" si="115"/>
        <v>0</v>
      </c>
      <c r="U60" s="12">
        <f t="shared" si="115"/>
        <v>0</v>
      </c>
      <c r="V60" s="12">
        <f t="shared" si="115"/>
        <v>0</v>
      </c>
      <c r="W60" s="12">
        <f t="shared" si="115"/>
        <v>0</v>
      </c>
      <c r="X60" s="12">
        <f t="shared" si="115"/>
        <v>0</v>
      </c>
      <c r="Y60" s="12">
        <f t="shared" ref="Y60:Z60" si="116">SUM(Y61:Y64)</f>
        <v>0</v>
      </c>
      <c r="Z60" s="12">
        <f t="shared" si="116"/>
        <v>0</v>
      </c>
      <c r="AA60" s="12">
        <f t="shared" ref="AA60" si="117">SUM(AA61:AA64)</f>
        <v>0</v>
      </c>
      <c r="AB60" s="12">
        <f t="shared" ref="AB60:AC60" si="118">SUM(AB61:AB64)</f>
        <v>0</v>
      </c>
      <c r="AC60" s="12">
        <f t="shared" si="118"/>
        <v>0</v>
      </c>
      <c r="AD60" s="12">
        <f t="shared" ref="AD60:AF60" si="119">SUM(AD61:AD64)</f>
        <v>0</v>
      </c>
      <c r="AE60" s="12">
        <f t="shared" si="119"/>
        <v>0</v>
      </c>
      <c r="AF60" s="12">
        <f t="shared" si="119"/>
        <v>0</v>
      </c>
      <c r="AG60" s="12">
        <f t="shared" si="18"/>
        <v>0</v>
      </c>
      <c r="AH60" s="12">
        <f>SUM(AH61:AH64)</f>
        <v>0</v>
      </c>
      <c r="AI60" s="11"/>
      <c r="AJ60" s="11"/>
      <c r="AK60" s="12">
        <f t="shared" si="19"/>
        <v>0</v>
      </c>
    </row>
    <row r="61" spans="1:37" ht="15" customHeight="1" x14ac:dyDescent="0.3">
      <c r="A61" s="78" t="s">
        <v>209</v>
      </c>
      <c r="B61" s="83"/>
      <c r="C61" s="31" t="s">
        <v>121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12">
        <f t="shared" si="18"/>
        <v>0</v>
      </c>
      <c r="AH61" s="7">
        <v>0</v>
      </c>
      <c r="AI61" s="7">
        <v>0</v>
      </c>
      <c r="AJ61" s="7">
        <v>0</v>
      </c>
      <c r="AK61" s="12">
        <f t="shared" si="19"/>
        <v>0</v>
      </c>
    </row>
    <row r="62" spans="1:37" ht="15" customHeight="1" x14ac:dyDescent="0.3">
      <c r="A62" s="78" t="s">
        <v>210</v>
      </c>
      <c r="B62" s="83"/>
      <c r="C62" s="32" t="s">
        <v>122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12">
        <f t="shared" si="18"/>
        <v>0</v>
      </c>
      <c r="AH62" s="7">
        <v>0</v>
      </c>
      <c r="AI62" s="7">
        <v>0</v>
      </c>
      <c r="AJ62" s="7">
        <v>0</v>
      </c>
      <c r="AK62" s="12">
        <f t="shared" si="19"/>
        <v>0</v>
      </c>
    </row>
    <row r="63" spans="1:37" ht="15" customHeight="1" x14ac:dyDescent="0.3">
      <c r="A63" s="78" t="s">
        <v>211</v>
      </c>
      <c r="B63" s="83"/>
      <c r="C63" s="32" t="s">
        <v>123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12">
        <f t="shared" si="18"/>
        <v>0</v>
      </c>
      <c r="AH63" s="7">
        <v>0</v>
      </c>
      <c r="AI63" s="7">
        <v>0</v>
      </c>
      <c r="AJ63" s="7">
        <v>0</v>
      </c>
      <c r="AK63" s="12">
        <f t="shared" si="19"/>
        <v>0</v>
      </c>
    </row>
    <row r="64" spans="1:37" ht="15" customHeight="1" thickBot="1" x14ac:dyDescent="0.3">
      <c r="A64" s="78" t="s">
        <v>212</v>
      </c>
      <c r="B64" s="83"/>
      <c r="C64" s="34" t="s">
        <v>124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12">
        <f t="shared" si="18"/>
        <v>0</v>
      </c>
      <c r="AH64" s="7">
        <v>0</v>
      </c>
      <c r="AI64" s="7">
        <v>0</v>
      </c>
      <c r="AJ64" s="7">
        <v>0</v>
      </c>
      <c r="AK64" s="12">
        <f t="shared" si="19"/>
        <v>0</v>
      </c>
    </row>
    <row r="65" spans="1:37" s="19" customFormat="1" ht="15" customHeight="1" thickBot="1" x14ac:dyDescent="0.3">
      <c r="A65" s="80" t="s">
        <v>21</v>
      </c>
      <c r="B65" s="84"/>
      <c r="C65" s="35" t="s">
        <v>125</v>
      </c>
      <c r="D65" s="12">
        <f>SUM(D66:D67)</f>
        <v>0</v>
      </c>
      <c r="E65" s="12">
        <f t="shared" ref="E65:L65" si="120">SUM(E66:E67)</f>
        <v>0</v>
      </c>
      <c r="F65" s="12">
        <f t="shared" si="120"/>
        <v>0</v>
      </c>
      <c r="G65" s="12">
        <f t="shared" si="120"/>
        <v>0</v>
      </c>
      <c r="H65" s="12">
        <f t="shared" si="120"/>
        <v>0</v>
      </c>
      <c r="I65" s="12">
        <f t="shared" si="120"/>
        <v>0</v>
      </c>
      <c r="J65" s="12">
        <f t="shared" si="120"/>
        <v>0</v>
      </c>
      <c r="K65" s="12">
        <f t="shared" si="120"/>
        <v>0</v>
      </c>
      <c r="L65" s="12">
        <f t="shared" si="120"/>
        <v>0</v>
      </c>
      <c r="M65" s="12">
        <f t="shared" ref="M65:O65" si="121">SUM(M66:M67)</f>
        <v>0</v>
      </c>
      <c r="N65" s="12">
        <f t="shared" si="121"/>
        <v>0</v>
      </c>
      <c r="O65" s="12">
        <f t="shared" si="121"/>
        <v>0</v>
      </c>
      <c r="P65" s="12">
        <f t="shared" ref="P65:Q65" si="122">SUM(P66:P67)</f>
        <v>0</v>
      </c>
      <c r="Q65" s="12">
        <f t="shared" si="122"/>
        <v>0</v>
      </c>
      <c r="R65" s="12">
        <f t="shared" ref="R65" si="123">SUM(R66:R67)</f>
        <v>240131312</v>
      </c>
      <c r="S65" s="12">
        <f t="shared" ref="S65:T65" si="124">SUM(S66:S67)</f>
        <v>0</v>
      </c>
      <c r="T65" s="12">
        <f t="shared" si="124"/>
        <v>0</v>
      </c>
      <c r="U65" s="12">
        <f t="shared" ref="U65" si="125">SUM(U66:U67)</f>
        <v>0</v>
      </c>
      <c r="V65" s="12">
        <f t="shared" ref="V65:W65" si="126">SUM(V66:V67)</f>
        <v>0</v>
      </c>
      <c r="W65" s="12">
        <f t="shared" si="126"/>
        <v>0</v>
      </c>
      <c r="X65" s="12">
        <f t="shared" ref="X65" si="127">SUM(X66:X67)</f>
        <v>0</v>
      </c>
      <c r="Y65" s="12">
        <f t="shared" ref="Y65:Z65" si="128">SUM(Y66:Y67)</f>
        <v>0</v>
      </c>
      <c r="Z65" s="12">
        <f t="shared" si="128"/>
        <v>0</v>
      </c>
      <c r="AA65" s="12">
        <f t="shared" ref="AA65" si="129">SUM(AA66:AA67)</f>
        <v>0</v>
      </c>
      <c r="AB65" s="12">
        <f t="shared" ref="AB65:AC65" si="130">SUM(AB66:AB67)</f>
        <v>0</v>
      </c>
      <c r="AC65" s="12">
        <f t="shared" si="130"/>
        <v>0</v>
      </c>
      <c r="AD65" s="12">
        <f t="shared" ref="AD65:AF65" si="131">SUM(AD66:AD67)</f>
        <v>0</v>
      </c>
      <c r="AE65" s="12">
        <f t="shared" si="131"/>
        <v>0</v>
      </c>
      <c r="AF65" s="12">
        <f t="shared" si="131"/>
        <v>0</v>
      </c>
      <c r="AG65" s="12">
        <f t="shared" si="18"/>
        <v>240131312</v>
      </c>
      <c r="AH65" s="12">
        <f>AH66+AH67</f>
        <v>8210324</v>
      </c>
      <c r="AI65" s="12">
        <f>AI66+AI67</f>
        <v>1228719</v>
      </c>
      <c r="AJ65" s="12">
        <f>AJ66+AJ67</f>
        <v>2992952</v>
      </c>
      <c r="AK65" s="12">
        <f t="shared" si="19"/>
        <v>252563307</v>
      </c>
    </row>
    <row r="66" spans="1:37" ht="15" customHeight="1" x14ac:dyDescent="0.3">
      <c r="A66" s="78" t="s">
        <v>213</v>
      </c>
      <c r="B66" s="83"/>
      <c r="C66" s="31" t="s">
        <v>126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240131312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12">
        <f t="shared" si="18"/>
        <v>240131312</v>
      </c>
      <c r="AH66" s="7">
        <v>8210324</v>
      </c>
      <c r="AI66" s="7">
        <v>1228719</v>
      </c>
      <c r="AJ66" s="7">
        <v>2992952</v>
      </c>
      <c r="AK66" s="12">
        <f t="shared" si="19"/>
        <v>252563307</v>
      </c>
    </row>
    <row r="67" spans="1:37" ht="15" customHeight="1" thickBot="1" x14ac:dyDescent="0.3">
      <c r="A67" s="78" t="s">
        <v>214</v>
      </c>
      <c r="B67" s="83"/>
      <c r="C67" s="34" t="s">
        <v>127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12">
        <f t="shared" si="18"/>
        <v>0</v>
      </c>
      <c r="AH67" s="7">
        <v>0</v>
      </c>
      <c r="AI67" s="7">
        <v>0</v>
      </c>
      <c r="AJ67" s="7">
        <v>0</v>
      </c>
      <c r="AK67" s="12">
        <f t="shared" si="19"/>
        <v>0</v>
      </c>
    </row>
    <row r="68" spans="1:37" s="19" customFormat="1" ht="15" customHeight="1" thickBot="1" x14ac:dyDescent="0.3">
      <c r="A68" s="80" t="s">
        <v>23</v>
      </c>
      <c r="B68" s="84"/>
      <c r="C68" s="35" t="s">
        <v>128</v>
      </c>
      <c r="D68" s="12">
        <f>SUM(D69:D71)</f>
        <v>0</v>
      </c>
      <c r="E68" s="12">
        <f t="shared" ref="E68:L68" si="132">SUM(E69:E71)</f>
        <v>0</v>
      </c>
      <c r="F68" s="12">
        <f t="shared" si="132"/>
        <v>0</v>
      </c>
      <c r="G68" s="12">
        <f t="shared" si="132"/>
        <v>0</v>
      </c>
      <c r="H68" s="12">
        <f t="shared" si="132"/>
        <v>0</v>
      </c>
      <c r="I68" s="12">
        <f t="shared" si="132"/>
        <v>0</v>
      </c>
      <c r="J68" s="12">
        <f t="shared" si="132"/>
        <v>0</v>
      </c>
      <c r="K68" s="12">
        <f t="shared" si="132"/>
        <v>0</v>
      </c>
      <c r="L68" s="12">
        <f t="shared" si="132"/>
        <v>0</v>
      </c>
      <c r="M68" s="12">
        <f t="shared" ref="M68:O68" si="133">SUM(M69:M71)</f>
        <v>0</v>
      </c>
      <c r="N68" s="12">
        <f t="shared" si="133"/>
        <v>0</v>
      </c>
      <c r="O68" s="12">
        <f t="shared" si="133"/>
        <v>0</v>
      </c>
      <c r="P68" s="12">
        <f t="shared" ref="P68:Q68" si="134">SUM(P69:P71)</f>
        <v>0</v>
      </c>
      <c r="Q68" s="12">
        <f t="shared" si="134"/>
        <v>0</v>
      </c>
      <c r="R68" s="12">
        <f t="shared" ref="R68" si="135">SUM(R69:R71)</f>
        <v>0</v>
      </c>
      <c r="S68" s="12">
        <f t="shared" ref="S68:T68" si="136">SUM(S69:S71)</f>
        <v>136832639</v>
      </c>
      <c r="T68" s="12">
        <f t="shared" si="136"/>
        <v>0</v>
      </c>
      <c r="U68" s="12">
        <f t="shared" ref="U68" si="137">SUM(U69:U71)</f>
        <v>0</v>
      </c>
      <c r="V68" s="12">
        <f t="shared" ref="V68:W68" si="138">SUM(V69:V71)</f>
        <v>0</v>
      </c>
      <c r="W68" s="12">
        <f t="shared" si="138"/>
        <v>0</v>
      </c>
      <c r="X68" s="12">
        <f t="shared" ref="X68" si="139">SUM(X69:X71)</f>
        <v>0</v>
      </c>
      <c r="Y68" s="12">
        <f t="shared" ref="Y68:Z68" si="140">SUM(Y69:Y71)</f>
        <v>0</v>
      </c>
      <c r="Z68" s="12">
        <f t="shared" si="140"/>
        <v>0</v>
      </c>
      <c r="AA68" s="12">
        <f t="shared" ref="AA68" si="141">SUM(AA69:AA71)</f>
        <v>0</v>
      </c>
      <c r="AB68" s="12">
        <f t="shared" ref="AB68:AC68" si="142">SUM(AB69:AB71)</f>
        <v>0</v>
      </c>
      <c r="AC68" s="12">
        <f t="shared" si="142"/>
        <v>0</v>
      </c>
      <c r="AD68" s="12">
        <f t="shared" ref="AD68:AF68" si="143">SUM(AD69:AD71)</f>
        <v>0</v>
      </c>
      <c r="AE68" s="12">
        <f t="shared" si="143"/>
        <v>0</v>
      </c>
      <c r="AF68" s="12">
        <f t="shared" si="143"/>
        <v>0</v>
      </c>
      <c r="AG68" s="12">
        <f t="shared" si="18"/>
        <v>136832639</v>
      </c>
      <c r="AH68" s="12">
        <f>AH69+AH70+AH71</f>
        <v>0</v>
      </c>
      <c r="AI68" s="12">
        <f>AI69+AI70+AI71</f>
        <v>0</v>
      </c>
      <c r="AJ68" s="12">
        <f>AJ69+AJ70+AJ71</f>
        <v>0</v>
      </c>
      <c r="AK68" s="12">
        <f t="shared" si="19"/>
        <v>136832639</v>
      </c>
    </row>
    <row r="69" spans="1:37" ht="15" customHeight="1" x14ac:dyDescent="0.3">
      <c r="A69" s="78" t="s">
        <v>215</v>
      </c>
      <c r="B69" s="83"/>
      <c r="C69" s="31" t="s">
        <v>129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136832639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12">
        <f t="shared" si="18"/>
        <v>136832639</v>
      </c>
      <c r="AH69" s="7">
        <v>0</v>
      </c>
      <c r="AI69" s="7">
        <v>0</v>
      </c>
      <c r="AJ69" s="7">
        <v>0</v>
      </c>
      <c r="AK69" s="12">
        <f t="shared" si="19"/>
        <v>136832639</v>
      </c>
    </row>
    <row r="70" spans="1:37" ht="15" customHeight="1" x14ac:dyDescent="0.3">
      <c r="A70" s="78" t="s">
        <v>216</v>
      </c>
      <c r="B70" s="83"/>
      <c r="C70" s="32" t="s">
        <v>130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12">
        <f t="shared" si="18"/>
        <v>0</v>
      </c>
      <c r="AH70" s="7">
        <v>0</v>
      </c>
      <c r="AI70" s="7">
        <v>0</v>
      </c>
      <c r="AJ70" s="7">
        <v>0</v>
      </c>
      <c r="AK70" s="12">
        <f t="shared" si="19"/>
        <v>0</v>
      </c>
    </row>
    <row r="71" spans="1:37" ht="15" customHeight="1" thickBot="1" x14ac:dyDescent="0.3">
      <c r="A71" s="78" t="s">
        <v>217</v>
      </c>
      <c r="B71" s="83"/>
      <c r="C71" s="34" t="s">
        <v>131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12">
        <f t="shared" ref="AG71:AG77" si="144">D71+E71+F71+G71+H71+I71+J71+K71+L71+M71+N71+O71+P71+Q71+R71+S71+T71+U71+V71+W71+X71+Y71+Z71+AA71+AB71+AC71+AD71+AE71+AF71</f>
        <v>0</v>
      </c>
      <c r="AH71" s="7">
        <v>0</v>
      </c>
      <c r="AI71" s="7">
        <v>0</v>
      </c>
      <c r="AJ71" s="7">
        <v>0</v>
      </c>
      <c r="AK71" s="12">
        <f t="shared" ref="AK71:AK77" si="145">AG71+AH71+AI71+AJ71</f>
        <v>0</v>
      </c>
    </row>
    <row r="72" spans="1:37" s="19" customFormat="1" ht="15" customHeight="1" thickBot="1" x14ac:dyDescent="0.3">
      <c r="A72" s="76" t="s">
        <v>24</v>
      </c>
      <c r="B72" s="82"/>
      <c r="C72" s="35" t="s">
        <v>132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2">
        <f t="shared" si="144"/>
        <v>0</v>
      </c>
      <c r="AH72" s="12">
        <v>0</v>
      </c>
      <c r="AI72" s="12">
        <v>0</v>
      </c>
      <c r="AJ72" s="12">
        <v>0</v>
      </c>
      <c r="AK72" s="12">
        <f t="shared" si="145"/>
        <v>0</v>
      </c>
    </row>
    <row r="73" spans="1:37" s="19" customFormat="1" ht="15" customHeight="1" thickBot="1" x14ac:dyDescent="0.3">
      <c r="A73" s="76" t="s">
        <v>25</v>
      </c>
      <c r="B73" s="82"/>
      <c r="C73" s="35" t="s">
        <v>133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2">
        <f t="shared" si="144"/>
        <v>0</v>
      </c>
      <c r="AH73" s="12">
        <v>0</v>
      </c>
      <c r="AI73" s="12">
        <v>0</v>
      </c>
      <c r="AJ73" s="12">
        <v>0</v>
      </c>
      <c r="AK73" s="12">
        <f t="shared" si="145"/>
        <v>0</v>
      </c>
    </row>
    <row r="74" spans="1:37" s="19" customFormat="1" ht="31.8" thickBot="1" x14ac:dyDescent="0.35">
      <c r="A74" s="76" t="s">
        <v>26</v>
      </c>
      <c r="B74" s="82"/>
      <c r="C74" s="39" t="s">
        <v>235</v>
      </c>
      <c r="D74" s="12">
        <f>D56+D60+D65+D68+D72+D73</f>
        <v>0</v>
      </c>
      <c r="E74" s="12">
        <f t="shared" ref="E74:X74" si="146">E56+E60+E65+E68+E72+E73</f>
        <v>0</v>
      </c>
      <c r="F74" s="12">
        <f t="shared" si="146"/>
        <v>0</v>
      </c>
      <c r="G74" s="12">
        <f t="shared" si="146"/>
        <v>0</v>
      </c>
      <c r="H74" s="12">
        <f t="shared" si="146"/>
        <v>0</v>
      </c>
      <c r="I74" s="12">
        <v>0</v>
      </c>
      <c r="J74" s="12">
        <f t="shared" si="146"/>
        <v>0</v>
      </c>
      <c r="K74" s="12">
        <f t="shared" si="146"/>
        <v>0</v>
      </c>
      <c r="L74" s="12">
        <f t="shared" si="146"/>
        <v>0</v>
      </c>
      <c r="M74" s="12">
        <f t="shared" si="146"/>
        <v>0</v>
      </c>
      <c r="N74" s="12">
        <f t="shared" si="146"/>
        <v>0</v>
      </c>
      <c r="O74" s="12">
        <f t="shared" si="146"/>
        <v>0</v>
      </c>
      <c r="P74" s="12">
        <f t="shared" si="146"/>
        <v>0</v>
      </c>
      <c r="Q74" s="12">
        <f t="shared" si="146"/>
        <v>0</v>
      </c>
      <c r="R74" s="12">
        <f t="shared" si="146"/>
        <v>240131312</v>
      </c>
      <c r="S74" s="12">
        <f t="shared" si="146"/>
        <v>136832639</v>
      </c>
      <c r="T74" s="12">
        <f t="shared" si="146"/>
        <v>0</v>
      </c>
      <c r="U74" s="12">
        <f t="shared" si="146"/>
        <v>0</v>
      </c>
      <c r="V74" s="12">
        <f t="shared" si="146"/>
        <v>0</v>
      </c>
      <c r="W74" s="12">
        <f t="shared" si="146"/>
        <v>0</v>
      </c>
      <c r="X74" s="12">
        <f t="shared" si="146"/>
        <v>0</v>
      </c>
      <c r="Y74" s="12">
        <f t="shared" ref="Y74:Z74" si="147">Y56+Y60+Y65+Y68+Y72+Y73</f>
        <v>0</v>
      </c>
      <c r="Z74" s="12">
        <f t="shared" si="147"/>
        <v>0</v>
      </c>
      <c r="AA74" s="12">
        <f t="shared" ref="AA74" si="148">AA56+AA60+AA65+AA68+AA72+AA73</f>
        <v>0</v>
      </c>
      <c r="AB74" s="12">
        <f t="shared" ref="AB74:AC74" si="149">AB56+AB60+AB65+AB68+AB72+AB73</f>
        <v>0</v>
      </c>
      <c r="AC74" s="12">
        <f t="shared" si="149"/>
        <v>0</v>
      </c>
      <c r="AD74" s="12">
        <f t="shared" ref="AD74:AF74" si="150">AD56+AD60+AD65+AD68+AD72+AD73</f>
        <v>0</v>
      </c>
      <c r="AE74" s="12">
        <f t="shared" si="150"/>
        <v>0</v>
      </c>
      <c r="AF74" s="12">
        <f t="shared" si="150"/>
        <v>0</v>
      </c>
      <c r="AG74" s="12">
        <f t="shared" si="144"/>
        <v>376963951</v>
      </c>
      <c r="AH74" s="12">
        <f>AH56+AH60+AH65+AH68+AH72+AH73</f>
        <v>8210324</v>
      </c>
      <c r="AI74" s="12">
        <f>AI56+AI60+AI65+AI68+AI72+AI73</f>
        <v>1228719</v>
      </c>
      <c r="AJ74" s="12">
        <f>AJ56+AJ60+AJ65+AJ68+AJ72+AJ73</f>
        <v>2992952</v>
      </c>
      <c r="AK74" s="12">
        <f t="shared" si="145"/>
        <v>389395946</v>
      </c>
    </row>
    <row r="75" spans="1:37" s="19" customFormat="1" ht="31.2" x14ac:dyDescent="0.3">
      <c r="A75" s="87" t="s">
        <v>218</v>
      </c>
      <c r="B75" s="88"/>
      <c r="C75" s="57" t="s">
        <v>237</v>
      </c>
      <c r="D75" s="12">
        <f>D55+D74</f>
        <v>1000000</v>
      </c>
      <c r="E75" s="12">
        <f t="shared" ref="E75:W75" si="151">E55+E74</f>
        <v>3000000</v>
      </c>
      <c r="F75" s="12">
        <f t="shared" si="151"/>
        <v>1500000</v>
      </c>
      <c r="G75" s="12">
        <f t="shared" si="151"/>
        <v>100000</v>
      </c>
      <c r="H75" s="12">
        <f t="shared" si="151"/>
        <v>1599000</v>
      </c>
      <c r="I75" s="12">
        <f t="shared" si="151"/>
        <v>81000</v>
      </c>
      <c r="J75" s="12">
        <f t="shared" si="151"/>
        <v>590000</v>
      </c>
      <c r="K75" s="12">
        <f t="shared" si="151"/>
        <v>20922000</v>
      </c>
      <c r="L75" s="12">
        <f t="shared" si="151"/>
        <v>1254000</v>
      </c>
      <c r="M75" s="12">
        <f t="shared" si="151"/>
        <v>7500000</v>
      </c>
      <c r="N75" s="12">
        <f t="shared" si="151"/>
        <v>13335000</v>
      </c>
      <c r="O75" s="12">
        <f t="shared" si="151"/>
        <v>0</v>
      </c>
      <c r="P75" s="12">
        <f t="shared" si="151"/>
        <v>135756878</v>
      </c>
      <c r="Q75" s="12">
        <f t="shared" si="151"/>
        <v>2985000</v>
      </c>
      <c r="R75" s="12">
        <f t="shared" si="151"/>
        <v>480516045</v>
      </c>
      <c r="S75" s="12">
        <f t="shared" si="151"/>
        <v>951310087</v>
      </c>
      <c r="T75" s="12">
        <f t="shared" si="151"/>
        <v>121667557</v>
      </c>
      <c r="U75" s="12">
        <f t="shared" si="151"/>
        <v>2591500</v>
      </c>
      <c r="V75" s="12">
        <f t="shared" si="151"/>
        <v>17950000</v>
      </c>
      <c r="W75" s="12">
        <f t="shared" si="151"/>
        <v>102000</v>
      </c>
      <c r="X75" s="12">
        <f t="shared" ref="X75" si="152">X55+X74</f>
        <v>2500000</v>
      </c>
      <c r="Y75" s="12">
        <f t="shared" ref="Y75:Z75" si="153">Y55+Y74</f>
        <v>5556000</v>
      </c>
      <c r="Z75" s="12">
        <f t="shared" si="153"/>
        <v>252954000</v>
      </c>
      <c r="AA75" s="12">
        <f t="shared" ref="AA75" si="154">AA55+AA74</f>
        <v>8260000</v>
      </c>
      <c r="AB75" s="12">
        <f t="shared" ref="AB75:AC75" si="155">AB55+AB74</f>
        <v>2159000</v>
      </c>
      <c r="AC75" s="12">
        <f t="shared" si="155"/>
        <v>250000</v>
      </c>
      <c r="AD75" s="12">
        <f t="shared" ref="AD75:AF75" si="156">AD55+AD74</f>
        <v>14513906</v>
      </c>
      <c r="AE75" s="12">
        <f t="shared" si="156"/>
        <v>3341000</v>
      </c>
      <c r="AF75" s="12">
        <f t="shared" si="156"/>
        <v>44800000</v>
      </c>
      <c r="AG75" s="12">
        <f t="shared" si="144"/>
        <v>2098093973</v>
      </c>
      <c r="AH75" s="12">
        <f>AH55+AH74</f>
        <v>20151324</v>
      </c>
      <c r="AI75" s="12">
        <f>AI55+AI74</f>
        <v>1228719</v>
      </c>
      <c r="AJ75" s="12">
        <f>AJ55+AJ74</f>
        <v>5141452</v>
      </c>
      <c r="AK75" s="12">
        <f t="shared" si="145"/>
        <v>2124615468</v>
      </c>
    </row>
    <row r="76" spans="1:37" s="19" customFormat="1" ht="15" customHeight="1" x14ac:dyDescent="0.3">
      <c r="A76" s="58" t="s">
        <v>219</v>
      </c>
      <c r="B76" s="58"/>
      <c r="C76" s="59" t="s">
        <v>17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/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2">
        <f t="shared" si="144"/>
        <v>0</v>
      </c>
      <c r="AH76" s="12">
        <v>130331183</v>
      </c>
      <c r="AI76" s="12">
        <v>151905531</v>
      </c>
      <c r="AJ76" s="12">
        <v>38723918</v>
      </c>
      <c r="AK76" s="12">
        <f t="shared" si="145"/>
        <v>320960632</v>
      </c>
    </row>
    <row r="77" spans="1:37" ht="15" customHeight="1" x14ac:dyDescent="0.35">
      <c r="A77" s="85" t="s">
        <v>236</v>
      </c>
      <c r="B77" s="86"/>
      <c r="C77" s="40" t="s">
        <v>18</v>
      </c>
      <c r="D77" s="22">
        <f>D75+D76</f>
        <v>1000000</v>
      </c>
      <c r="E77" s="22">
        <f t="shared" ref="E77:L77" si="157">E75+E76</f>
        <v>3000000</v>
      </c>
      <c r="F77" s="22">
        <f t="shared" si="157"/>
        <v>1500000</v>
      </c>
      <c r="G77" s="22">
        <f t="shared" si="157"/>
        <v>100000</v>
      </c>
      <c r="H77" s="22">
        <f t="shared" si="157"/>
        <v>1599000</v>
      </c>
      <c r="I77" s="22">
        <f t="shared" si="157"/>
        <v>81000</v>
      </c>
      <c r="J77" s="22">
        <f t="shared" si="157"/>
        <v>590000</v>
      </c>
      <c r="K77" s="22">
        <f t="shared" si="157"/>
        <v>20922000</v>
      </c>
      <c r="L77" s="22">
        <f t="shared" si="157"/>
        <v>1254000</v>
      </c>
      <c r="M77" s="22">
        <f t="shared" ref="M77:O77" si="158">M75+M76</f>
        <v>7500000</v>
      </c>
      <c r="N77" s="22">
        <f t="shared" si="158"/>
        <v>13335000</v>
      </c>
      <c r="O77" s="22">
        <f t="shared" si="158"/>
        <v>0</v>
      </c>
      <c r="P77" s="22">
        <f t="shared" ref="P77:Q77" si="159">P75+P76</f>
        <v>135756878</v>
      </c>
      <c r="Q77" s="22">
        <f t="shared" si="159"/>
        <v>2985000</v>
      </c>
      <c r="R77" s="22">
        <f t="shared" ref="R77:T77" si="160">R75+R76</f>
        <v>480516045</v>
      </c>
      <c r="S77" s="22">
        <f t="shared" si="160"/>
        <v>951310087</v>
      </c>
      <c r="T77" s="22">
        <f t="shared" si="160"/>
        <v>121667557</v>
      </c>
      <c r="U77" s="22">
        <f>U75+U76</f>
        <v>2591500</v>
      </c>
      <c r="V77" s="22">
        <f t="shared" ref="V77:W77" si="161">V75+V76</f>
        <v>17950000</v>
      </c>
      <c r="W77" s="22">
        <f t="shared" si="161"/>
        <v>102000</v>
      </c>
      <c r="X77" s="22">
        <f t="shared" ref="X77" si="162">X75+X76</f>
        <v>2500000</v>
      </c>
      <c r="Y77" s="22">
        <f t="shared" ref="Y77:Z77" si="163">Y75+Y76</f>
        <v>5556000</v>
      </c>
      <c r="Z77" s="22">
        <f t="shared" si="163"/>
        <v>252954000</v>
      </c>
      <c r="AA77" s="22">
        <f>AA75+AA76</f>
        <v>8260000</v>
      </c>
      <c r="AB77" s="22">
        <f t="shared" ref="AB77:AC77" si="164">AB75+AB76</f>
        <v>2159000</v>
      </c>
      <c r="AC77" s="22">
        <f t="shared" si="164"/>
        <v>250000</v>
      </c>
      <c r="AD77" s="22">
        <f t="shared" ref="AD77:AF77" si="165">AD75+AD76</f>
        <v>14513906</v>
      </c>
      <c r="AE77" s="22">
        <f t="shared" si="165"/>
        <v>3341000</v>
      </c>
      <c r="AF77" s="22">
        <f t="shared" si="165"/>
        <v>44800000</v>
      </c>
      <c r="AG77" s="12">
        <f t="shared" si="144"/>
        <v>2098093973</v>
      </c>
      <c r="AH77" s="12">
        <f t="shared" ref="AH77:AJ77" si="166">AH75+AH76</f>
        <v>150482507</v>
      </c>
      <c r="AI77" s="12">
        <f t="shared" si="166"/>
        <v>153134250</v>
      </c>
      <c r="AJ77" s="12">
        <f t="shared" si="166"/>
        <v>43865370</v>
      </c>
      <c r="AK77" s="12">
        <f t="shared" si="145"/>
        <v>2445576100</v>
      </c>
    </row>
    <row r="78" spans="1:37" ht="15" customHeight="1" x14ac:dyDescent="0.35">
      <c r="A78" s="2"/>
      <c r="B78" s="2"/>
      <c r="C78" s="4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7"/>
      <c r="AH78" s="13"/>
      <c r="AI78" s="13"/>
      <c r="AJ78" s="13"/>
      <c r="AK78" s="17"/>
    </row>
  </sheetData>
  <sheetProtection selectLockedCells="1" selectUnlockedCells="1"/>
  <mergeCells count="70">
    <mergeCell ref="A77:B77"/>
    <mergeCell ref="A72:B72"/>
    <mergeCell ref="A73:B73"/>
    <mergeCell ref="A74:B74"/>
    <mergeCell ref="A75:B75"/>
    <mergeCell ref="A69:B69"/>
    <mergeCell ref="A70:B70"/>
    <mergeCell ref="A71:B71"/>
    <mergeCell ref="A63:B63"/>
    <mergeCell ref="A64:B64"/>
    <mergeCell ref="A65:B65"/>
    <mergeCell ref="A66:B66"/>
    <mergeCell ref="A67:B67"/>
    <mergeCell ref="A68:B68"/>
    <mergeCell ref="A61:B61"/>
    <mergeCell ref="A62:B62"/>
    <mergeCell ref="A51:B51"/>
    <mergeCell ref="A52:B52"/>
    <mergeCell ref="A53:B53"/>
    <mergeCell ref="A54:B54"/>
    <mergeCell ref="A55:B55"/>
    <mergeCell ref="A56:B56"/>
    <mergeCell ref="A43:B43"/>
    <mergeCell ref="A57:B57"/>
    <mergeCell ref="A58:B58"/>
    <mergeCell ref="A59:B59"/>
    <mergeCell ref="A60:B60"/>
    <mergeCell ref="A44:B44"/>
    <mergeCell ref="A45:B45"/>
    <mergeCell ref="A48:B48"/>
    <mergeCell ref="A49:B49"/>
    <mergeCell ref="A50:B50"/>
    <mergeCell ref="A38:B38"/>
    <mergeCell ref="A39:B39"/>
    <mergeCell ref="A40:B40"/>
    <mergeCell ref="A41:B41"/>
    <mergeCell ref="A42:B42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1:B21"/>
    <mergeCell ref="A22:B22"/>
    <mergeCell ref="A23:B23"/>
    <mergeCell ref="A24:B24"/>
    <mergeCell ref="A25:B25"/>
    <mergeCell ref="A10:B10"/>
    <mergeCell ref="A11:B11"/>
    <mergeCell ref="A12:B12"/>
    <mergeCell ref="A13:B13"/>
    <mergeCell ref="A20:B20"/>
    <mergeCell ref="A14:B14"/>
    <mergeCell ref="A15:B15"/>
    <mergeCell ref="A16:B16"/>
    <mergeCell ref="A17:B17"/>
    <mergeCell ref="A18:B18"/>
    <mergeCell ref="A19:B19"/>
    <mergeCell ref="A1:B1"/>
    <mergeCell ref="A6:B6"/>
    <mergeCell ref="A7:B7"/>
    <mergeCell ref="A8:B8"/>
    <mergeCell ref="A9:B9"/>
  </mergeCells>
  <phoneticPr fontId="4" type="noConversion"/>
  <pageMargins left="0.59055118110236227" right="0.59055118110236227" top="0.78740157480314965" bottom="0.78740157480314965" header="0.51181102362204722" footer="0.51181102362204722"/>
  <pageSetup paperSize="8" scale="52" firstPageNumber="0" fitToWidth="0" orientation="landscape" r:id="rId1"/>
  <headerFooter alignWithMargins="0">
    <oddHeader>&amp;L 9. melléklet az 5/2021. (V.27.) önkormányzati rendelethez</oddHeader>
  </headerFooter>
  <colBreaks count="1" manualBreakCount="1">
    <brk id="25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1"/>
  <sheetViews>
    <sheetView tabSelected="1" view="pageLayout" zoomScaleNormal="100" zoomScaleSheetLayoutView="100" workbookViewId="0">
      <selection activeCell="AB8" sqref="AB8"/>
    </sheetView>
  </sheetViews>
  <sheetFormatPr defaultColWidth="9.109375" defaultRowHeight="15.6" x14ac:dyDescent="0.3"/>
  <cols>
    <col min="1" max="1" width="11.109375" customWidth="1"/>
    <col min="2" max="2" width="11.33203125" hidden="1" customWidth="1"/>
    <col min="3" max="3" width="54.109375" style="29" customWidth="1"/>
    <col min="4" max="4" width="11.109375" customWidth="1"/>
    <col min="5" max="5" width="14.44140625" customWidth="1"/>
    <col min="6" max="6" width="11.109375" customWidth="1"/>
    <col min="7" max="9" width="14.33203125" customWidth="1"/>
    <col min="10" max="12" width="11.109375" customWidth="1"/>
    <col min="13" max="13" width="14.5546875" customWidth="1"/>
    <col min="14" max="14" width="11.88671875" customWidth="1"/>
    <col min="15" max="16" width="11.109375" customWidth="1"/>
    <col min="17" max="17" width="17" customWidth="1"/>
    <col min="18" max="20" width="11.109375" customWidth="1"/>
    <col min="21" max="23" width="12.88671875" customWidth="1"/>
    <col min="24" max="24" width="12.6640625" customWidth="1"/>
    <col min="25" max="25" width="16.33203125" customWidth="1"/>
    <col min="26" max="29" width="11.109375" customWidth="1"/>
    <col min="30" max="30" width="12.33203125" customWidth="1"/>
    <col min="31" max="32" width="11.109375" customWidth="1"/>
    <col min="33" max="34" width="16.109375" customWidth="1"/>
    <col min="35" max="35" width="14.44140625" customWidth="1"/>
    <col min="36" max="36" width="18.88671875" customWidth="1"/>
    <col min="37" max="39" width="14" customWidth="1"/>
    <col min="40" max="40" width="13.109375" customWidth="1"/>
    <col min="41" max="41" width="12.6640625" customWidth="1"/>
    <col min="42" max="46" width="11.109375" customWidth="1"/>
    <col min="47" max="47" width="13.33203125" customWidth="1"/>
    <col min="48" max="48" width="14.33203125" customWidth="1"/>
    <col min="49" max="50" width="11.109375" customWidth="1"/>
    <col min="51" max="51" width="12.6640625" bestFit="1" customWidth="1"/>
  </cols>
  <sheetData>
    <row r="1" spans="1:52" s="2" customFormat="1" ht="79.8" x14ac:dyDescent="0.25">
      <c r="A1" s="74" t="s">
        <v>56</v>
      </c>
      <c r="B1" s="75"/>
      <c r="C1" s="26" t="s">
        <v>57</v>
      </c>
      <c r="D1" s="1" t="s">
        <v>285</v>
      </c>
      <c r="E1" s="1" t="s">
        <v>275</v>
      </c>
      <c r="F1" s="1" t="s">
        <v>0</v>
      </c>
      <c r="G1" s="1" t="s">
        <v>243</v>
      </c>
      <c r="H1" s="1" t="s">
        <v>249</v>
      </c>
      <c r="I1" s="1" t="s">
        <v>272</v>
      </c>
      <c r="J1" s="1" t="s">
        <v>302</v>
      </c>
      <c r="K1" s="1" t="s">
        <v>303</v>
      </c>
      <c r="L1" s="1" t="s">
        <v>34</v>
      </c>
      <c r="M1" s="1" t="s">
        <v>304</v>
      </c>
      <c r="N1" s="1" t="s">
        <v>265</v>
      </c>
      <c r="O1" s="1" t="s">
        <v>287</v>
      </c>
      <c r="P1" s="1" t="s">
        <v>305</v>
      </c>
      <c r="Q1" s="1" t="s">
        <v>306</v>
      </c>
      <c r="R1" s="1" t="s">
        <v>41</v>
      </c>
      <c r="S1" s="1" t="s">
        <v>59</v>
      </c>
      <c r="T1" s="1" t="s">
        <v>2</v>
      </c>
      <c r="U1" s="1" t="s">
        <v>3</v>
      </c>
      <c r="V1" s="1" t="s">
        <v>291</v>
      </c>
      <c r="W1" s="1" t="s">
        <v>259</v>
      </c>
      <c r="X1" s="1" t="s">
        <v>307</v>
      </c>
      <c r="Y1" s="1" t="s">
        <v>263</v>
      </c>
      <c r="Z1" s="1" t="s">
        <v>255</v>
      </c>
      <c r="AA1" s="1" t="s">
        <v>308</v>
      </c>
      <c r="AB1" s="1" t="s">
        <v>301</v>
      </c>
      <c r="AC1" s="1" t="s">
        <v>309</v>
      </c>
      <c r="AD1" s="1" t="s">
        <v>297</v>
      </c>
      <c r="AE1" s="24" t="s">
        <v>310</v>
      </c>
      <c r="AF1" s="24" t="s">
        <v>311</v>
      </c>
      <c r="AG1" s="24" t="s">
        <v>277</v>
      </c>
      <c r="AH1" s="1" t="s">
        <v>251</v>
      </c>
      <c r="AI1" s="24" t="s">
        <v>312</v>
      </c>
      <c r="AJ1" s="1" t="s">
        <v>1</v>
      </c>
      <c r="AK1" s="1" t="s">
        <v>61</v>
      </c>
      <c r="AL1" s="1" t="s">
        <v>313</v>
      </c>
      <c r="AM1" s="1" t="s">
        <v>298</v>
      </c>
      <c r="AN1" s="1" t="s">
        <v>52</v>
      </c>
      <c r="AO1" s="1" t="s">
        <v>53</v>
      </c>
      <c r="AP1" s="1" t="s">
        <v>28</v>
      </c>
      <c r="AQ1" s="1" t="s">
        <v>261</v>
      </c>
      <c r="AR1" s="1" t="s">
        <v>281</v>
      </c>
      <c r="AS1" s="1" t="s">
        <v>4</v>
      </c>
      <c r="AT1" s="1" t="s">
        <v>289</v>
      </c>
      <c r="AU1" s="70" t="s">
        <v>64</v>
      </c>
      <c r="AV1" s="1" t="s">
        <v>63</v>
      </c>
      <c r="AW1" s="1" t="s">
        <v>5</v>
      </c>
      <c r="AX1" s="1" t="s">
        <v>6</v>
      </c>
      <c r="AY1" s="72" t="s">
        <v>65</v>
      </c>
    </row>
    <row r="2" spans="1:52" s="10" customFormat="1" ht="16.2" x14ac:dyDescent="0.25">
      <c r="A2" s="8"/>
      <c r="B2" s="8"/>
      <c r="C2" s="27"/>
      <c r="D2" s="9" t="s">
        <v>286</v>
      </c>
      <c r="E2" s="9" t="s">
        <v>276</v>
      </c>
      <c r="F2" s="9" t="s">
        <v>36</v>
      </c>
      <c r="G2" s="9" t="s">
        <v>31</v>
      </c>
      <c r="H2" s="9" t="s">
        <v>250</v>
      </c>
      <c r="I2" s="9" t="s">
        <v>273</v>
      </c>
      <c r="J2" s="9" t="s">
        <v>271</v>
      </c>
      <c r="K2" s="9" t="s">
        <v>32</v>
      </c>
      <c r="L2" s="9" t="s">
        <v>35</v>
      </c>
      <c r="M2" s="9" t="s">
        <v>38</v>
      </c>
      <c r="N2" s="9" t="s">
        <v>266</v>
      </c>
      <c r="O2" s="9" t="s">
        <v>288</v>
      </c>
      <c r="P2" s="9" t="s">
        <v>40</v>
      </c>
      <c r="Q2" s="9" t="s">
        <v>268</v>
      </c>
      <c r="R2" s="9" t="s">
        <v>42</v>
      </c>
      <c r="S2" s="9" t="s">
        <v>43</v>
      </c>
      <c r="T2" s="9" t="s">
        <v>44</v>
      </c>
      <c r="U2" s="9" t="s">
        <v>45</v>
      </c>
      <c r="V2" s="9" t="s">
        <v>270</v>
      </c>
      <c r="W2" s="9" t="s">
        <v>60</v>
      </c>
      <c r="X2" s="9" t="s">
        <v>47</v>
      </c>
      <c r="Y2" s="9" t="s">
        <v>262</v>
      </c>
      <c r="Z2" s="9" t="s">
        <v>256</v>
      </c>
      <c r="AA2" s="9" t="s">
        <v>49</v>
      </c>
      <c r="AB2" s="9" t="s">
        <v>29</v>
      </c>
      <c r="AC2" s="9" t="s">
        <v>280</v>
      </c>
      <c r="AD2" s="9" t="s">
        <v>295</v>
      </c>
      <c r="AE2" s="9" t="s">
        <v>284</v>
      </c>
      <c r="AF2" s="9" t="s">
        <v>30</v>
      </c>
      <c r="AG2" s="9" t="s">
        <v>278</v>
      </c>
      <c r="AH2" s="9" t="s">
        <v>252</v>
      </c>
      <c r="AI2" s="9" t="s">
        <v>58</v>
      </c>
      <c r="AJ2" s="9" t="s">
        <v>39</v>
      </c>
      <c r="AK2" s="9" t="s">
        <v>62</v>
      </c>
      <c r="AL2" s="9" t="s">
        <v>258</v>
      </c>
      <c r="AM2" s="9" t="s">
        <v>264</v>
      </c>
      <c r="AN2" s="9" t="s">
        <v>51</v>
      </c>
      <c r="AO2" s="9" t="s">
        <v>54</v>
      </c>
      <c r="AP2" s="9" t="s">
        <v>55</v>
      </c>
      <c r="AQ2" s="9" t="s">
        <v>260</v>
      </c>
      <c r="AR2" s="9" t="s">
        <v>282</v>
      </c>
      <c r="AS2" s="9" t="s">
        <v>46</v>
      </c>
      <c r="AT2" s="9" t="s">
        <v>290</v>
      </c>
      <c r="AU2" s="71"/>
      <c r="AV2" s="9"/>
      <c r="AW2" s="9"/>
      <c r="AX2" s="9"/>
      <c r="AY2" s="71"/>
    </row>
    <row r="3" spans="1:52" s="2" customFormat="1" ht="16.2" x14ac:dyDescent="0.25">
      <c r="A3" s="3"/>
      <c r="B3" s="3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2" s="2" customFormat="1" ht="16.2" x14ac:dyDescent="0.25">
      <c r="A4" s="3"/>
      <c r="B4" s="3"/>
      <c r="C4" s="25" t="s">
        <v>245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2" ht="16.2" thickBot="1" x14ac:dyDescent="0.3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2" s="19" customFormat="1" ht="18" customHeight="1" thickBot="1" x14ac:dyDescent="0.35">
      <c r="A6" s="91" t="s">
        <v>8</v>
      </c>
      <c r="B6" s="93"/>
      <c r="C6" s="42" t="s">
        <v>241</v>
      </c>
      <c r="D6" s="18">
        <f>D7+D8+D9+D10+D11+D24</f>
        <v>700000</v>
      </c>
      <c r="E6" s="18">
        <f t="shared" ref="E6:AX6" si="0">E7+E8+E9+E10+E11+E24</f>
        <v>15000</v>
      </c>
      <c r="F6" s="18">
        <f t="shared" si="0"/>
        <v>14108000</v>
      </c>
      <c r="G6" s="18">
        <f t="shared" si="0"/>
        <v>9307000</v>
      </c>
      <c r="H6" s="18">
        <f t="shared" si="0"/>
        <v>57637560</v>
      </c>
      <c r="I6" s="18">
        <f t="shared" si="0"/>
        <v>4381000</v>
      </c>
      <c r="J6" s="18">
        <f t="shared" si="0"/>
        <v>2000000</v>
      </c>
      <c r="K6" s="18">
        <f t="shared" si="0"/>
        <v>7493000</v>
      </c>
      <c r="L6" s="18">
        <f t="shared" si="0"/>
        <v>191000</v>
      </c>
      <c r="M6" s="18">
        <f t="shared" si="0"/>
        <v>31942000</v>
      </c>
      <c r="N6" s="18">
        <f t="shared" si="0"/>
        <v>50000</v>
      </c>
      <c r="O6" s="18">
        <f t="shared" si="0"/>
        <v>1100000</v>
      </c>
      <c r="P6" s="18">
        <f t="shared" si="0"/>
        <v>227598837</v>
      </c>
      <c r="Q6" s="18">
        <f t="shared" si="0"/>
        <v>50000</v>
      </c>
      <c r="R6" s="18">
        <f t="shared" si="0"/>
        <v>181752609</v>
      </c>
      <c r="S6" s="18">
        <f t="shared" si="0"/>
        <v>1881426</v>
      </c>
      <c r="T6" s="18">
        <f t="shared" si="0"/>
        <v>4073500</v>
      </c>
      <c r="U6" s="18">
        <f t="shared" si="0"/>
        <v>37537000</v>
      </c>
      <c r="V6" s="18">
        <f t="shared" si="0"/>
        <v>162000</v>
      </c>
      <c r="W6" s="18">
        <f t="shared" si="0"/>
        <v>75820000</v>
      </c>
      <c r="X6" s="18">
        <f t="shared" si="0"/>
        <v>90169368</v>
      </c>
      <c r="Y6" s="18">
        <f t="shared" si="0"/>
        <v>308748000</v>
      </c>
      <c r="Z6" s="18">
        <f t="shared" si="0"/>
        <v>12417426</v>
      </c>
      <c r="AA6" s="18">
        <f t="shared" si="0"/>
        <v>3782000</v>
      </c>
      <c r="AB6" s="18">
        <f t="shared" si="0"/>
        <v>330116</v>
      </c>
      <c r="AC6" s="18">
        <f t="shared" si="0"/>
        <v>623832</v>
      </c>
      <c r="AD6" s="18">
        <f t="shared" si="0"/>
        <v>7396000</v>
      </c>
      <c r="AE6" s="12">
        <f t="shared" si="0"/>
        <v>45897898</v>
      </c>
      <c r="AF6" s="12">
        <f t="shared" si="0"/>
        <v>9484000</v>
      </c>
      <c r="AG6" s="12">
        <f t="shared" si="0"/>
        <v>0</v>
      </c>
      <c r="AH6" s="12">
        <f t="shared" si="0"/>
        <v>12761085</v>
      </c>
      <c r="AI6" s="18">
        <f t="shared" si="0"/>
        <v>843000</v>
      </c>
      <c r="AJ6" s="18">
        <f t="shared" si="0"/>
        <v>22162000</v>
      </c>
      <c r="AK6" s="18">
        <f t="shared" si="0"/>
        <v>1000000</v>
      </c>
      <c r="AL6" s="18">
        <f t="shared" si="0"/>
        <v>500000</v>
      </c>
      <c r="AM6" s="18">
        <f t="shared" si="0"/>
        <v>150000</v>
      </c>
      <c r="AN6" s="18">
        <f t="shared" si="0"/>
        <v>5421000</v>
      </c>
      <c r="AO6" s="18">
        <f t="shared" si="0"/>
        <v>16513575</v>
      </c>
      <c r="AP6" s="18">
        <f t="shared" si="0"/>
        <v>413000</v>
      </c>
      <c r="AQ6" s="18">
        <f t="shared" si="0"/>
        <v>2080000</v>
      </c>
      <c r="AR6" s="18">
        <f t="shared" si="0"/>
        <v>0</v>
      </c>
      <c r="AS6" s="18">
        <f t="shared" si="0"/>
        <v>3101856</v>
      </c>
      <c r="AT6" s="18">
        <f t="shared" si="0"/>
        <v>0</v>
      </c>
      <c r="AU6" s="12">
        <f>D6+E6+F6+G6+H6+I6+J6+K6+L6+M6+N6+O6+P6+Q6+R6+S6+T6+U6+V6+W6+X6+Y6+Z6+AA6+AB6+AC6+AD6+AE6+AF6+AG6+AH6+AI6+AJ6+AK6+AL6+AM6+AN6+AO6+AP6+AQ6+AR6+AS6+AT6</f>
        <v>1201594088</v>
      </c>
      <c r="AV6" s="18">
        <f t="shared" si="0"/>
        <v>150006507</v>
      </c>
      <c r="AW6" s="18">
        <f t="shared" si="0"/>
        <v>151922250</v>
      </c>
      <c r="AX6" s="18">
        <f t="shared" si="0"/>
        <v>40932370</v>
      </c>
      <c r="AY6" s="12">
        <f>AU6+AV6+AW6+AX6</f>
        <v>1544455215</v>
      </c>
      <c r="AZ6"/>
    </row>
    <row r="7" spans="1:52" ht="18" customHeight="1" x14ac:dyDescent="0.3">
      <c r="A7" s="94" t="s">
        <v>66</v>
      </c>
      <c r="B7" s="95"/>
      <c r="C7" s="43" t="s">
        <v>134</v>
      </c>
      <c r="D7" s="7">
        <v>0</v>
      </c>
      <c r="E7" s="7">
        <v>0</v>
      </c>
      <c r="F7" s="7">
        <v>8317000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20267000</v>
      </c>
      <c r="N7" s="7">
        <v>0</v>
      </c>
      <c r="O7" s="7">
        <v>0</v>
      </c>
      <c r="P7" s="7">
        <v>20055669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79835920</v>
      </c>
      <c r="Y7" s="7">
        <v>251458000</v>
      </c>
      <c r="Z7" s="7">
        <v>7626000</v>
      </c>
      <c r="AA7" s="7">
        <v>0</v>
      </c>
      <c r="AB7" s="7">
        <v>0</v>
      </c>
      <c r="AC7" s="7">
        <v>100000</v>
      </c>
      <c r="AD7" s="7">
        <v>4654000</v>
      </c>
      <c r="AE7" s="7">
        <v>0</v>
      </c>
      <c r="AF7" s="7">
        <v>4569000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3350000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2">
        <f t="shared" ref="AU7:AU47" si="1">D7+E7+F7+G7+H7+I7+J7+K7+L7+M7+N7+O7+P7+Q7+R7+S7+T7+U7+V7+W7+X7+Y7+Z7+AA7+AB7+AC7+AD7+AE7+AF7+AG7+AH7+AI7+AJ7+AK7+AL7+AM7+AN7+AO7+AP7+AQ7+AR7+AS7+AT7</f>
        <v>400232589</v>
      </c>
      <c r="AV7" s="7">
        <v>112260000</v>
      </c>
      <c r="AW7" s="7">
        <v>113219031</v>
      </c>
      <c r="AX7" s="7">
        <v>20543000</v>
      </c>
      <c r="AY7" s="12">
        <f t="shared" ref="AY7:AY47" si="2">AU7+AV7+AW7+AX7</f>
        <v>646254620</v>
      </c>
    </row>
    <row r="8" spans="1:52" ht="31.2" x14ac:dyDescent="0.3">
      <c r="A8" s="94" t="s">
        <v>67</v>
      </c>
      <c r="B8" s="95"/>
      <c r="C8" s="44" t="s">
        <v>135</v>
      </c>
      <c r="D8" s="7">
        <v>0</v>
      </c>
      <c r="E8" s="7">
        <v>0</v>
      </c>
      <c r="F8" s="7">
        <v>1831000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3515000</v>
      </c>
      <c r="N8" s="7">
        <v>0</v>
      </c>
      <c r="O8" s="7">
        <v>0</v>
      </c>
      <c r="P8" s="7">
        <v>3269819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7198464</v>
      </c>
      <c r="Y8" s="7">
        <v>22697000</v>
      </c>
      <c r="Z8" s="7">
        <v>1339000</v>
      </c>
      <c r="AA8" s="7">
        <v>0</v>
      </c>
      <c r="AB8" s="7">
        <v>0</v>
      </c>
      <c r="AC8" s="7">
        <v>0</v>
      </c>
      <c r="AD8" s="7">
        <v>742000</v>
      </c>
      <c r="AE8" s="7">
        <v>0</v>
      </c>
      <c r="AF8" s="7">
        <v>965000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571000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2">
        <f t="shared" si="1"/>
        <v>42128283</v>
      </c>
      <c r="AV8" s="7">
        <v>21676507</v>
      </c>
      <c r="AW8" s="7">
        <v>20776914</v>
      </c>
      <c r="AX8" s="7">
        <v>3913660</v>
      </c>
      <c r="AY8" s="12">
        <f t="shared" si="2"/>
        <v>88495364</v>
      </c>
    </row>
    <row r="9" spans="1:52" ht="18" customHeight="1" x14ac:dyDescent="0.3">
      <c r="A9" s="96" t="s">
        <v>68</v>
      </c>
      <c r="B9" s="97"/>
      <c r="C9" s="45" t="s">
        <v>136</v>
      </c>
      <c r="D9" s="7">
        <v>700000</v>
      </c>
      <c r="E9" s="7">
        <v>15000</v>
      </c>
      <c r="F9" s="7">
        <v>3960000</v>
      </c>
      <c r="G9" s="7">
        <v>9307000</v>
      </c>
      <c r="H9" s="7">
        <v>57637560</v>
      </c>
      <c r="I9" s="7">
        <v>4381000</v>
      </c>
      <c r="J9" s="7">
        <v>0</v>
      </c>
      <c r="K9" s="7">
        <v>7493000</v>
      </c>
      <c r="L9" s="7">
        <v>191000</v>
      </c>
      <c r="M9" s="7">
        <v>8160000</v>
      </c>
      <c r="N9" s="7">
        <v>50000</v>
      </c>
      <c r="O9" s="7">
        <v>1100000</v>
      </c>
      <c r="P9" s="7">
        <v>95949949</v>
      </c>
      <c r="Q9" s="7">
        <v>50000</v>
      </c>
      <c r="R9" s="7">
        <v>0</v>
      </c>
      <c r="S9" s="7">
        <v>50000</v>
      </c>
      <c r="T9" s="7">
        <v>4073500</v>
      </c>
      <c r="U9" s="7">
        <v>37537000</v>
      </c>
      <c r="V9" s="7">
        <v>162000</v>
      </c>
      <c r="W9" s="7">
        <v>2600000</v>
      </c>
      <c r="X9" s="7">
        <v>3134984</v>
      </c>
      <c r="Y9" s="7">
        <v>34593000</v>
      </c>
      <c r="Z9" s="7">
        <v>2932000</v>
      </c>
      <c r="AA9" s="7">
        <v>3782000</v>
      </c>
      <c r="AB9" s="7">
        <v>330116</v>
      </c>
      <c r="AC9" s="7">
        <v>523832</v>
      </c>
      <c r="AD9" s="7">
        <v>2000000</v>
      </c>
      <c r="AE9" s="7">
        <v>9819884</v>
      </c>
      <c r="AF9" s="7">
        <v>3950000</v>
      </c>
      <c r="AG9" s="7">
        <v>0</v>
      </c>
      <c r="AH9" s="7">
        <v>12761085</v>
      </c>
      <c r="AI9" s="7">
        <v>843000</v>
      </c>
      <c r="AJ9" s="7">
        <v>22162000</v>
      </c>
      <c r="AK9" s="7">
        <v>0</v>
      </c>
      <c r="AL9" s="7">
        <v>500000</v>
      </c>
      <c r="AM9" s="7">
        <v>150000</v>
      </c>
      <c r="AN9" s="7">
        <v>1500000</v>
      </c>
      <c r="AO9" s="7">
        <v>360000</v>
      </c>
      <c r="AP9" s="7">
        <v>413000</v>
      </c>
      <c r="AQ9" s="7">
        <v>0</v>
      </c>
      <c r="AR9" s="7">
        <v>0</v>
      </c>
      <c r="AS9" s="7">
        <v>0</v>
      </c>
      <c r="AT9" s="7">
        <v>0</v>
      </c>
      <c r="AU9" s="12">
        <f t="shared" si="1"/>
        <v>333171910</v>
      </c>
      <c r="AV9" s="7">
        <v>16070000</v>
      </c>
      <c r="AW9" s="7">
        <v>17926305</v>
      </c>
      <c r="AX9" s="7">
        <v>16475710</v>
      </c>
      <c r="AY9" s="12">
        <f t="shared" si="2"/>
        <v>383643925</v>
      </c>
    </row>
    <row r="10" spans="1:52" ht="18" customHeight="1" x14ac:dyDescent="0.3">
      <c r="A10" s="98" t="s">
        <v>69</v>
      </c>
      <c r="B10" s="98"/>
      <c r="C10" s="46" t="s">
        <v>137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65700000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12">
        <f t="shared" si="1"/>
        <v>65700000</v>
      </c>
      <c r="AV10" s="7">
        <v>0</v>
      </c>
      <c r="AW10" s="7">
        <v>0</v>
      </c>
      <c r="AX10" s="7">
        <v>0</v>
      </c>
      <c r="AY10" s="12">
        <f t="shared" si="2"/>
        <v>65700000</v>
      </c>
    </row>
    <row r="11" spans="1:52" s="15" customFormat="1" ht="18" customHeight="1" x14ac:dyDescent="0.3">
      <c r="A11" s="98" t="s">
        <v>163</v>
      </c>
      <c r="B11" s="98"/>
      <c r="C11" s="46" t="s">
        <v>37</v>
      </c>
      <c r="D11" s="7">
        <f>D12+D13+D14+D15+D16+D17+D18+D19+D20+D21+D22+D23</f>
        <v>0</v>
      </c>
      <c r="E11" s="7">
        <f t="shared" ref="E11:AX11" si="3">E12+E13+E14+E15+E16+E17+E18+E19+E20+E21+E22+E23</f>
        <v>0</v>
      </c>
      <c r="F11" s="7">
        <f t="shared" si="3"/>
        <v>0</v>
      </c>
      <c r="G11" s="7">
        <f t="shared" si="3"/>
        <v>0</v>
      </c>
      <c r="H11" s="7">
        <f t="shared" si="3"/>
        <v>0</v>
      </c>
      <c r="I11" s="7">
        <f t="shared" si="3"/>
        <v>0</v>
      </c>
      <c r="J11" s="7">
        <f t="shared" si="3"/>
        <v>2000000</v>
      </c>
      <c r="K11" s="7">
        <f t="shared" si="3"/>
        <v>0</v>
      </c>
      <c r="L11" s="7">
        <f t="shared" si="3"/>
        <v>0</v>
      </c>
      <c r="M11" s="7">
        <f t="shared" si="3"/>
        <v>0</v>
      </c>
      <c r="N11" s="7">
        <f t="shared" si="3"/>
        <v>0</v>
      </c>
      <c r="O11" s="7">
        <f t="shared" si="3"/>
        <v>0</v>
      </c>
      <c r="P11" s="7">
        <f t="shared" si="3"/>
        <v>0</v>
      </c>
      <c r="Q11" s="7">
        <f t="shared" si="3"/>
        <v>0</v>
      </c>
      <c r="R11" s="7">
        <f t="shared" si="3"/>
        <v>181752609</v>
      </c>
      <c r="S11" s="7">
        <f t="shared" si="3"/>
        <v>1831426</v>
      </c>
      <c r="T11" s="7">
        <f t="shared" si="3"/>
        <v>0</v>
      </c>
      <c r="U11" s="7">
        <f t="shared" si="3"/>
        <v>0</v>
      </c>
      <c r="V11" s="7">
        <f t="shared" si="3"/>
        <v>0</v>
      </c>
      <c r="W11" s="7">
        <f t="shared" si="3"/>
        <v>7520000</v>
      </c>
      <c r="X11" s="7">
        <f t="shared" si="3"/>
        <v>0</v>
      </c>
      <c r="Y11" s="7">
        <f t="shared" si="3"/>
        <v>0</v>
      </c>
      <c r="Z11" s="7">
        <f t="shared" si="3"/>
        <v>520426</v>
      </c>
      <c r="AA11" s="7">
        <f t="shared" si="3"/>
        <v>0</v>
      </c>
      <c r="AB11" s="7"/>
      <c r="AC11" s="7"/>
      <c r="AD11" s="7">
        <f t="shared" si="3"/>
        <v>0</v>
      </c>
      <c r="AE11" s="7">
        <f t="shared" si="3"/>
        <v>36078014</v>
      </c>
      <c r="AF11" s="7">
        <f t="shared" si="3"/>
        <v>0</v>
      </c>
      <c r="AG11" s="7">
        <f t="shared" si="3"/>
        <v>0</v>
      </c>
      <c r="AH11" s="7"/>
      <c r="AI11" s="7">
        <f t="shared" si="3"/>
        <v>0</v>
      </c>
      <c r="AJ11" s="7">
        <f t="shared" si="3"/>
        <v>0</v>
      </c>
      <c r="AK11" s="7">
        <f t="shared" si="3"/>
        <v>1000000</v>
      </c>
      <c r="AL11" s="7">
        <f t="shared" si="3"/>
        <v>0</v>
      </c>
      <c r="AM11" s="7">
        <f t="shared" si="3"/>
        <v>0</v>
      </c>
      <c r="AN11" s="7">
        <f t="shared" si="3"/>
        <v>0</v>
      </c>
      <c r="AO11" s="7">
        <f t="shared" si="3"/>
        <v>16153575</v>
      </c>
      <c r="AP11" s="7">
        <f t="shared" si="3"/>
        <v>0</v>
      </c>
      <c r="AQ11" s="7">
        <f t="shared" si="3"/>
        <v>2080000</v>
      </c>
      <c r="AR11" s="7">
        <f t="shared" si="3"/>
        <v>0</v>
      </c>
      <c r="AS11" s="7">
        <f t="shared" si="3"/>
        <v>3101856</v>
      </c>
      <c r="AT11" s="7">
        <f t="shared" si="3"/>
        <v>0</v>
      </c>
      <c r="AU11" s="12">
        <f t="shared" si="1"/>
        <v>252037906</v>
      </c>
      <c r="AV11" s="7">
        <f t="shared" si="3"/>
        <v>0</v>
      </c>
      <c r="AW11" s="7">
        <f t="shared" si="3"/>
        <v>0</v>
      </c>
      <c r="AX11" s="7">
        <f t="shared" si="3"/>
        <v>0</v>
      </c>
      <c r="AY11" s="12">
        <f t="shared" si="2"/>
        <v>252037906</v>
      </c>
    </row>
    <row r="12" spans="1:52" ht="31.2" x14ac:dyDescent="0.3">
      <c r="A12" s="99" t="s">
        <v>164</v>
      </c>
      <c r="B12" s="100"/>
      <c r="C12" s="47" t="s">
        <v>138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1831426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2">
        <f t="shared" si="1"/>
        <v>1831426</v>
      </c>
      <c r="AV12" s="7">
        <v>0</v>
      </c>
      <c r="AW12" s="7">
        <v>0</v>
      </c>
      <c r="AX12" s="7">
        <v>0</v>
      </c>
      <c r="AY12" s="12">
        <f t="shared" si="2"/>
        <v>1831426</v>
      </c>
    </row>
    <row r="13" spans="1:52" s="23" customFormat="1" ht="18" customHeight="1" x14ac:dyDescent="0.3">
      <c r="A13" s="94" t="s">
        <v>165</v>
      </c>
      <c r="B13" s="95"/>
      <c r="C13" s="48" t="s">
        <v>139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2">
        <f t="shared" si="1"/>
        <v>0</v>
      </c>
      <c r="AV13" s="7">
        <v>0</v>
      </c>
      <c r="AW13" s="7">
        <v>0</v>
      </c>
      <c r="AX13" s="7">
        <v>0</v>
      </c>
      <c r="AY13" s="12">
        <f t="shared" si="2"/>
        <v>0</v>
      </c>
      <c r="AZ13" s="15"/>
    </row>
    <row r="14" spans="1:52" ht="18" customHeight="1" x14ac:dyDescent="0.3">
      <c r="A14" s="94" t="s">
        <v>166</v>
      </c>
      <c r="B14" s="95"/>
      <c r="C14" s="48" t="s">
        <v>140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2">
        <f t="shared" si="1"/>
        <v>0</v>
      </c>
      <c r="AV14" s="7">
        <v>0</v>
      </c>
      <c r="AW14" s="7">
        <v>0</v>
      </c>
      <c r="AX14" s="7">
        <v>0</v>
      </c>
      <c r="AY14" s="12">
        <f t="shared" si="2"/>
        <v>0</v>
      </c>
    </row>
    <row r="15" spans="1:52" ht="31.2" x14ac:dyDescent="0.3">
      <c r="A15" s="94" t="s">
        <v>167</v>
      </c>
      <c r="B15" s="95"/>
      <c r="C15" s="60" t="s">
        <v>141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2">
        <f t="shared" si="1"/>
        <v>0</v>
      </c>
      <c r="AV15" s="7">
        <v>0</v>
      </c>
      <c r="AW15" s="7">
        <v>0</v>
      </c>
      <c r="AX15" s="7">
        <v>0</v>
      </c>
      <c r="AY15" s="12">
        <f t="shared" si="2"/>
        <v>0</v>
      </c>
    </row>
    <row r="16" spans="1:52" s="15" customFormat="1" ht="31.2" x14ac:dyDescent="0.3">
      <c r="A16" s="94" t="s">
        <v>168</v>
      </c>
      <c r="B16" s="95"/>
      <c r="C16" s="49" t="s">
        <v>142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2">
        <f t="shared" si="1"/>
        <v>0</v>
      </c>
      <c r="AV16" s="7">
        <v>0</v>
      </c>
      <c r="AW16" s="7">
        <v>0</v>
      </c>
      <c r="AX16" s="7">
        <v>0</v>
      </c>
      <c r="AY16" s="12">
        <f t="shared" si="2"/>
        <v>0</v>
      </c>
    </row>
    <row r="17" spans="1:51" ht="31.2" x14ac:dyDescent="0.3">
      <c r="A17" s="94" t="s">
        <v>169</v>
      </c>
      <c r="B17" s="95"/>
      <c r="C17" s="49" t="s">
        <v>143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36078014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2">
        <f t="shared" si="1"/>
        <v>36078014</v>
      </c>
      <c r="AV17" s="7">
        <v>0</v>
      </c>
      <c r="AW17" s="7">
        <v>0</v>
      </c>
      <c r="AX17" s="7">
        <v>0</v>
      </c>
      <c r="AY17" s="12">
        <f t="shared" si="2"/>
        <v>36078014</v>
      </c>
    </row>
    <row r="18" spans="1:51" ht="31.2" x14ac:dyDescent="0.3">
      <c r="A18" s="94" t="s">
        <v>170</v>
      </c>
      <c r="B18" s="95"/>
      <c r="C18" s="60" t="s">
        <v>144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156334794</v>
      </c>
      <c r="S18" s="7">
        <v>0</v>
      </c>
      <c r="T18" s="7">
        <v>0</v>
      </c>
      <c r="U18" s="7">
        <v>0</v>
      </c>
      <c r="V18" s="7">
        <v>0</v>
      </c>
      <c r="W18" s="7">
        <v>1500000</v>
      </c>
      <c r="X18" s="7">
        <v>0</v>
      </c>
      <c r="Y18" s="7">
        <v>0</v>
      </c>
      <c r="Z18" s="7">
        <v>520426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2080000</v>
      </c>
      <c r="AR18" s="7">
        <v>0</v>
      </c>
      <c r="AS18" s="7">
        <v>0</v>
      </c>
      <c r="AT18" s="7">
        <v>0</v>
      </c>
      <c r="AU18" s="12">
        <f t="shared" si="1"/>
        <v>160435220</v>
      </c>
      <c r="AV18" s="7">
        <v>0</v>
      </c>
      <c r="AW18" s="7">
        <v>0</v>
      </c>
      <c r="AX18" s="7">
        <v>0</v>
      </c>
      <c r="AY18" s="12">
        <f t="shared" si="2"/>
        <v>160435220</v>
      </c>
    </row>
    <row r="19" spans="1:51" ht="31.2" x14ac:dyDescent="0.3">
      <c r="A19" s="94" t="s">
        <v>220</v>
      </c>
      <c r="B19" s="95"/>
      <c r="C19" s="60" t="s">
        <v>145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2">
        <f t="shared" si="1"/>
        <v>0</v>
      </c>
      <c r="AV19" s="7">
        <v>0</v>
      </c>
      <c r="AW19" s="7">
        <v>0</v>
      </c>
      <c r="AX19" s="7">
        <v>0</v>
      </c>
      <c r="AY19" s="12">
        <f t="shared" si="2"/>
        <v>0</v>
      </c>
    </row>
    <row r="20" spans="1:51" s="23" customFormat="1" ht="31.2" x14ac:dyDescent="0.3">
      <c r="A20" s="94" t="s">
        <v>221</v>
      </c>
      <c r="B20" s="95"/>
      <c r="C20" s="49" t="s">
        <v>146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6020000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/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1101856</v>
      </c>
      <c r="AT20" s="7">
        <v>0</v>
      </c>
      <c r="AU20" s="12">
        <f t="shared" si="1"/>
        <v>7121856</v>
      </c>
      <c r="AV20" s="7">
        <v>0</v>
      </c>
      <c r="AW20" s="7">
        <v>0</v>
      </c>
      <c r="AX20" s="7">
        <v>0</v>
      </c>
      <c r="AY20" s="12">
        <f t="shared" si="2"/>
        <v>7121856</v>
      </c>
    </row>
    <row r="21" spans="1:51" ht="18" customHeight="1" x14ac:dyDescent="0.3">
      <c r="A21" s="94" t="s">
        <v>222</v>
      </c>
      <c r="B21" s="95"/>
      <c r="C21" s="48" t="s">
        <v>147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12">
        <f t="shared" si="1"/>
        <v>0</v>
      </c>
      <c r="AV21" s="7">
        <v>0</v>
      </c>
      <c r="AW21" s="7">
        <v>0</v>
      </c>
      <c r="AX21" s="7">
        <v>0</v>
      </c>
      <c r="AY21" s="12">
        <f t="shared" si="2"/>
        <v>0</v>
      </c>
    </row>
    <row r="22" spans="1:51" ht="18" customHeight="1" x14ac:dyDescent="0.3">
      <c r="A22" s="94" t="s">
        <v>223</v>
      </c>
      <c r="B22" s="95"/>
      <c r="C22" s="48" t="s">
        <v>148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2">
        <f t="shared" si="1"/>
        <v>0</v>
      </c>
      <c r="AV22" s="7">
        <v>0</v>
      </c>
      <c r="AW22" s="7">
        <v>0</v>
      </c>
      <c r="AX22" s="7">
        <v>0</v>
      </c>
      <c r="AY22" s="12">
        <f t="shared" si="2"/>
        <v>0</v>
      </c>
    </row>
    <row r="23" spans="1:51" ht="31.2" x14ac:dyDescent="0.3">
      <c r="A23" s="96" t="s">
        <v>224</v>
      </c>
      <c r="B23" s="97"/>
      <c r="C23" s="48" t="s">
        <v>149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2000000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25417815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1000000</v>
      </c>
      <c r="AL23" s="7">
        <v>0</v>
      </c>
      <c r="AM23" s="7">
        <v>0</v>
      </c>
      <c r="AN23" s="7">
        <v>0</v>
      </c>
      <c r="AO23" s="7">
        <v>16153575</v>
      </c>
      <c r="AP23" s="7">
        <v>0</v>
      </c>
      <c r="AQ23" s="7">
        <v>0</v>
      </c>
      <c r="AR23" s="7">
        <v>0</v>
      </c>
      <c r="AS23" s="7">
        <v>2000000</v>
      </c>
      <c r="AT23" s="7">
        <v>0</v>
      </c>
      <c r="AU23" s="12">
        <f t="shared" si="1"/>
        <v>46571390</v>
      </c>
      <c r="AV23" s="7">
        <v>0</v>
      </c>
      <c r="AW23" s="7">
        <v>0</v>
      </c>
      <c r="AX23" s="7">
        <v>0</v>
      </c>
      <c r="AY23" s="12">
        <f t="shared" si="2"/>
        <v>46571390</v>
      </c>
    </row>
    <row r="24" spans="1:51" ht="18" customHeight="1" x14ac:dyDescent="0.3">
      <c r="A24" s="98" t="s">
        <v>225</v>
      </c>
      <c r="B24" s="98"/>
      <c r="C24" s="46" t="s">
        <v>22</v>
      </c>
      <c r="D24" s="7">
        <f>D25+D26</f>
        <v>0</v>
      </c>
      <c r="E24" s="7">
        <f t="shared" ref="E24:AX24" si="4">E25+E26</f>
        <v>0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7">
        <f t="shared" si="4"/>
        <v>0</v>
      </c>
      <c r="N24" s="7">
        <f t="shared" si="4"/>
        <v>0</v>
      </c>
      <c r="O24" s="7">
        <f t="shared" si="4"/>
        <v>0</v>
      </c>
      <c r="P24" s="7">
        <f t="shared" si="4"/>
        <v>108323400</v>
      </c>
      <c r="Q24" s="7">
        <f t="shared" si="4"/>
        <v>0</v>
      </c>
      <c r="R24" s="7">
        <f t="shared" si="4"/>
        <v>0</v>
      </c>
      <c r="S24" s="7">
        <f t="shared" si="4"/>
        <v>0</v>
      </c>
      <c r="T24" s="7">
        <f t="shared" si="4"/>
        <v>0</v>
      </c>
      <c r="U24" s="7">
        <f t="shared" si="4"/>
        <v>0</v>
      </c>
      <c r="V24" s="7">
        <f t="shared" si="4"/>
        <v>0</v>
      </c>
      <c r="W24" s="7">
        <f t="shared" si="4"/>
        <v>0</v>
      </c>
      <c r="X24" s="7">
        <f t="shared" si="4"/>
        <v>0</v>
      </c>
      <c r="Y24" s="7">
        <f t="shared" si="4"/>
        <v>0</v>
      </c>
      <c r="Z24" s="7">
        <f t="shared" si="4"/>
        <v>0</v>
      </c>
      <c r="AA24" s="7">
        <f t="shared" si="4"/>
        <v>0</v>
      </c>
      <c r="AB24" s="7">
        <f t="shared" si="4"/>
        <v>0</v>
      </c>
      <c r="AC24" s="7">
        <f t="shared" si="4"/>
        <v>0</v>
      </c>
      <c r="AD24" s="7">
        <f t="shared" si="4"/>
        <v>0</v>
      </c>
      <c r="AE24" s="7">
        <f t="shared" si="4"/>
        <v>0</v>
      </c>
      <c r="AF24" s="7">
        <v>0</v>
      </c>
      <c r="AG24" s="7">
        <f t="shared" si="4"/>
        <v>0</v>
      </c>
      <c r="AH24" s="7">
        <v>0</v>
      </c>
      <c r="AI24" s="7">
        <f t="shared" si="4"/>
        <v>0</v>
      </c>
      <c r="AJ24" s="7">
        <f t="shared" si="4"/>
        <v>0</v>
      </c>
      <c r="AK24" s="7">
        <f t="shared" si="4"/>
        <v>0</v>
      </c>
      <c r="AL24" s="7">
        <v>0</v>
      </c>
      <c r="AM24" s="7">
        <v>0</v>
      </c>
      <c r="AN24" s="7">
        <f t="shared" si="4"/>
        <v>0</v>
      </c>
      <c r="AO24" s="7">
        <f t="shared" si="4"/>
        <v>0</v>
      </c>
      <c r="AP24" s="7">
        <f t="shared" si="4"/>
        <v>0</v>
      </c>
      <c r="AQ24" s="7">
        <f t="shared" si="4"/>
        <v>0</v>
      </c>
      <c r="AR24" s="7">
        <v>0</v>
      </c>
      <c r="AS24" s="7">
        <v>0</v>
      </c>
      <c r="AT24" s="7">
        <v>0</v>
      </c>
      <c r="AU24" s="12">
        <f t="shared" si="1"/>
        <v>108323400</v>
      </c>
      <c r="AV24" s="7">
        <f t="shared" si="4"/>
        <v>0</v>
      </c>
      <c r="AW24" s="7">
        <f t="shared" si="4"/>
        <v>0</v>
      </c>
      <c r="AX24" s="7">
        <f t="shared" si="4"/>
        <v>0</v>
      </c>
      <c r="AY24" s="12">
        <f t="shared" si="2"/>
        <v>108323400</v>
      </c>
    </row>
    <row r="25" spans="1:51" ht="18" customHeight="1" x14ac:dyDescent="0.3">
      <c r="A25" s="99" t="s">
        <v>226</v>
      </c>
      <c r="B25" s="100"/>
      <c r="C25" s="47" t="s">
        <v>150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108323400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2">
        <f t="shared" si="1"/>
        <v>108323400</v>
      </c>
      <c r="AV25" s="7">
        <v>0</v>
      </c>
      <c r="AW25" s="7">
        <v>0</v>
      </c>
      <c r="AX25" s="7">
        <v>0</v>
      </c>
      <c r="AY25" s="12">
        <f t="shared" si="2"/>
        <v>108323400</v>
      </c>
    </row>
    <row r="26" spans="1:51" ht="18" customHeight="1" thickBot="1" x14ac:dyDescent="0.35">
      <c r="A26" s="94" t="s">
        <v>227</v>
      </c>
      <c r="B26" s="95"/>
      <c r="C26" s="50" t="s">
        <v>151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2">
        <f t="shared" si="1"/>
        <v>0</v>
      </c>
      <c r="AV26" s="7">
        <v>0</v>
      </c>
      <c r="AW26" s="7">
        <v>0</v>
      </c>
      <c r="AX26" s="7">
        <v>0</v>
      </c>
      <c r="AY26" s="12">
        <f t="shared" si="2"/>
        <v>0</v>
      </c>
    </row>
    <row r="27" spans="1:51" s="23" customFormat="1" ht="18" customHeight="1" thickBot="1" x14ac:dyDescent="0.35">
      <c r="A27" s="101" t="s">
        <v>9</v>
      </c>
      <c r="B27" s="102"/>
      <c r="C27" s="51" t="s">
        <v>242</v>
      </c>
      <c r="D27" s="12">
        <f>D28+D29+D30</f>
        <v>2464776</v>
      </c>
      <c r="E27" s="12">
        <f t="shared" ref="E27:AX27" si="5">E28+E29+E30</f>
        <v>2617500</v>
      </c>
      <c r="F27" s="12">
        <f t="shared" si="5"/>
        <v>0</v>
      </c>
      <c r="G27" s="12">
        <f t="shared" si="5"/>
        <v>35587922</v>
      </c>
      <c r="H27" s="12">
        <f t="shared" si="5"/>
        <v>0</v>
      </c>
      <c r="I27" s="12">
        <f t="shared" si="5"/>
        <v>0</v>
      </c>
      <c r="J27" s="12">
        <f t="shared" si="5"/>
        <v>0</v>
      </c>
      <c r="K27" s="12">
        <f t="shared" si="5"/>
        <v>19046245</v>
      </c>
      <c r="L27" s="12">
        <f t="shared" si="5"/>
        <v>9896893</v>
      </c>
      <c r="M27" s="12">
        <f t="shared" si="5"/>
        <v>0</v>
      </c>
      <c r="N27" s="12">
        <f t="shared" si="5"/>
        <v>27612239</v>
      </c>
      <c r="O27" s="12">
        <f t="shared" si="5"/>
        <v>240000000</v>
      </c>
      <c r="P27" s="12">
        <f t="shared" si="5"/>
        <v>11963000</v>
      </c>
      <c r="Q27" s="12">
        <f t="shared" si="5"/>
        <v>0</v>
      </c>
      <c r="R27" s="12">
        <f t="shared" si="5"/>
        <v>0</v>
      </c>
      <c r="S27" s="12">
        <f t="shared" si="5"/>
        <v>0</v>
      </c>
      <c r="T27" s="12">
        <f t="shared" si="5"/>
        <v>18000</v>
      </c>
      <c r="U27" s="12">
        <f t="shared" si="5"/>
        <v>87000</v>
      </c>
      <c r="V27" s="12">
        <f t="shared" si="5"/>
        <v>0</v>
      </c>
      <c r="W27" s="12">
        <f t="shared" si="5"/>
        <v>0</v>
      </c>
      <c r="X27" s="12">
        <f t="shared" si="5"/>
        <v>0</v>
      </c>
      <c r="Y27" s="12">
        <f t="shared" si="5"/>
        <v>32450000</v>
      </c>
      <c r="Z27" s="12">
        <f t="shared" si="5"/>
        <v>0</v>
      </c>
      <c r="AA27" s="12">
        <f t="shared" si="5"/>
        <v>0</v>
      </c>
      <c r="AB27" s="12">
        <f t="shared" si="5"/>
        <v>0</v>
      </c>
      <c r="AC27" s="12">
        <f t="shared" si="5"/>
        <v>18325619</v>
      </c>
      <c r="AD27" s="12">
        <f t="shared" si="5"/>
        <v>0</v>
      </c>
      <c r="AE27" s="12">
        <f t="shared" si="5"/>
        <v>36860718</v>
      </c>
      <c r="AF27" s="12">
        <f t="shared" si="5"/>
        <v>0</v>
      </c>
      <c r="AG27" s="12">
        <f t="shared" si="5"/>
        <v>1776702</v>
      </c>
      <c r="AH27" s="12">
        <f t="shared" si="5"/>
        <v>0</v>
      </c>
      <c r="AI27" s="12">
        <f t="shared" si="5"/>
        <v>0</v>
      </c>
      <c r="AJ27" s="12">
        <f t="shared" si="5"/>
        <v>0</v>
      </c>
      <c r="AK27" s="12">
        <f t="shared" si="5"/>
        <v>0</v>
      </c>
      <c r="AL27" s="12">
        <f t="shared" si="5"/>
        <v>0</v>
      </c>
      <c r="AM27" s="12">
        <f t="shared" si="5"/>
        <v>0</v>
      </c>
      <c r="AN27" s="12">
        <f t="shared" si="5"/>
        <v>0</v>
      </c>
      <c r="AO27" s="12">
        <f t="shared" si="5"/>
        <v>0</v>
      </c>
      <c r="AP27" s="12">
        <f t="shared" si="5"/>
        <v>0</v>
      </c>
      <c r="AQ27" s="12">
        <f t="shared" si="5"/>
        <v>0</v>
      </c>
      <c r="AR27" s="12">
        <f t="shared" si="5"/>
        <v>0</v>
      </c>
      <c r="AS27" s="12">
        <f t="shared" si="5"/>
        <v>0</v>
      </c>
      <c r="AT27" s="12">
        <f t="shared" si="5"/>
        <v>0</v>
      </c>
      <c r="AU27" s="12">
        <f t="shared" si="1"/>
        <v>438706614</v>
      </c>
      <c r="AV27" s="12">
        <f t="shared" si="5"/>
        <v>476000</v>
      </c>
      <c r="AW27" s="12">
        <f t="shared" si="5"/>
        <v>1212000</v>
      </c>
      <c r="AX27" s="12">
        <f t="shared" si="5"/>
        <v>2933000</v>
      </c>
      <c r="AY27" s="12">
        <f t="shared" si="2"/>
        <v>443327614</v>
      </c>
    </row>
    <row r="28" spans="1:51" ht="18" customHeight="1" x14ac:dyDescent="0.3">
      <c r="A28" s="94" t="s">
        <v>171</v>
      </c>
      <c r="B28" s="95"/>
      <c r="C28" s="44" t="s">
        <v>152</v>
      </c>
      <c r="D28" s="7">
        <v>2464776</v>
      </c>
      <c r="E28" s="7">
        <v>2617500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17546245</v>
      </c>
      <c r="L28" s="7">
        <v>528000</v>
      </c>
      <c r="M28" s="7">
        <v>0</v>
      </c>
      <c r="N28" s="7">
        <v>27612239</v>
      </c>
      <c r="O28" s="7">
        <v>240000000</v>
      </c>
      <c r="P28" s="7">
        <v>4705000</v>
      </c>
      <c r="Q28" s="7">
        <v>0</v>
      </c>
      <c r="R28" s="7">
        <v>0</v>
      </c>
      <c r="S28" s="7">
        <v>0</v>
      </c>
      <c r="T28" s="7">
        <v>18000</v>
      </c>
      <c r="U28" s="7">
        <v>87000</v>
      </c>
      <c r="V28" s="7">
        <v>0</v>
      </c>
      <c r="W28" s="7">
        <v>0</v>
      </c>
      <c r="X28" s="7">
        <v>0</v>
      </c>
      <c r="Y28" s="7">
        <v>6563000</v>
      </c>
      <c r="Z28" s="7">
        <v>0</v>
      </c>
      <c r="AA28" s="7">
        <v>0</v>
      </c>
      <c r="AB28" s="7">
        <v>0</v>
      </c>
      <c r="AC28" s="7">
        <v>1117199</v>
      </c>
      <c r="AD28" s="7">
        <v>0</v>
      </c>
      <c r="AE28" s="7">
        <v>36860718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2">
        <f t="shared" si="1"/>
        <v>340119677</v>
      </c>
      <c r="AV28" s="7">
        <v>476000</v>
      </c>
      <c r="AW28" s="7">
        <v>1212000</v>
      </c>
      <c r="AX28" s="7">
        <v>2933000</v>
      </c>
      <c r="AY28" s="12">
        <f t="shared" si="2"/>
        <v>344740677</v>
      </c>
    </row>
    <row r="29" spans="1:51" ht="18" customHeight="1" x14ac:dyDescent="0.3">
      <c r="A29" s="94" t="s">
        <v>172</v>
      </c>
      <c r="B29" s="95"/>
      <c r="C29" s="45" t="s">
        <v>153</v>
      </c>
      <c r="D29" s="7">
        <v>0</v>
      </c>
      <c r="E29" s="7">
        <v>0</v>
      </c>
      <c r="F29" s="7">
        <v>0</v>
      </c>
      <c r="G29" s="7">
        <v>35587922</v>
      </c>
      <c r="H29" s="7">
        <v>0</v>
      </c>
      <c r="I29" s="7">
        <v>0</v>
      </c>
      <c r="J29" s="7">
        <v>0</v>
      </c>
      <c r="K29" s="7">
        <v>1500000</v>
      </c>
      <c r="L29" s="7">
        <v>9368893</v>
      </c>
      <c r="M29" s="7">
        <v>0</v>
      </c>
      <c r="N29" s="7">
        <v>0</v>
      </c>
      <c r="O29" s="7">
        <v>0</v>
      </c>
      <c r="P29" s="7">
        <v>7258000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25887000</v>
      </c>
      <c r="Z29" s="7">
        <v>0</v>
      </c>
      <c r="AA29" s="7">
        <v>0</v>
      </c>
      <c r="AB29" s="7">
        <v>0</v>
      </c>
      <c r="AC29" s="7">
        <v>17208420</v>
      </c>
      <c r="AD29" s="7">
        <v>0</v>
      </c>
      <c r="AE29" s="7">
        <v>0</v>
      </c>
      <c r="AF29" s="7">
        <v>0</v>
      </c>
      <c r="AG29" s="7">
        <v>1776702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2">
        <f t="shared" si="1"/>
        <v>98586937</v>
      </c>
      <c r="AV29" s="7">
        <v>0</v>
      </c>
      <c r="AW29" s="7">
        <v>0</v>
      </c>
      <c r="AX29" s="7">
        <v>0</v>
      </c>
      <c r="AY29" s="12">
        <f t="shared" si="2"/>
        <v>98586937</v>
      </c>
    </row>
    <row r="30" spans="1:51" ht="18" customHeight="1" x14ac:dyDescent="0.3">
      <c r="A30" s="94" t="s">
        <v>173</v>
      </c>
      <c r="B30" s="95"/>
      <c r="C30" s="34" t="s">
        <v>154</v>
      </c>
      <c r="D30" s="7">
        <f>D31+D32+D33+D34+D35+D36+D37+D38</f>
        <v>0</v>
      </c>
      <c r="E30" s="7">
        <f t="shared" ref="E30:AX30" si="6">E31+E32+E33+E34+E35+E36+E37+E38</f>
        <v>0</v>
      </c>
      <c r="F30" s="7">
        <f t="shared" si="6"/>
        <v>0</v>
      </c>
      <c r="G30" s="7">
        <f t="shared" si="6"/>
        <v>0</v>
      </c>
      <c r="H30" s="7">
        <v>0</v>
      </c>
      <c r="I30" s="7">
        <f t="shared" si="6"/>
        <v>0</v>
      </c>
      <c r="J30" s="7">
        <f t="shared" si="6"/>
        <v>0</v>
      </c>
      <c r="K30" s="7">
        <f t="shared" si="6"/>
        <v>0</v>
      </c>
      <c r="L30" s="7">
        <f t="shared" si="6"/>
        <v>0</v>
      </c>
      <c r="M30" s="7">
        <f t="shared" si="6"/>
        <v>0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v>0</v>
      </c>
      <c r="W30" s="7">
        <v>0</v>
      </c>
      <c r="X30" s="7">
        <f t="shared" si="6"/>
        <v>0</v>
      </c>
      <c r="Y30" s="7">
        <f t="shared" si="6"/>
        <v>0</v>
      </c>
      <c r="Z30" s="7">
        <f t="shared" si="6"/>
        <v>0</v>
      </c>
      <c r="AA30" s="7">
        <f t="shared" si="6"/>
        <v>0</v>
      </c>
      <c r="AB30" s="7">
        <v>0</v>
      </c>
      <c r="AC30" s="7">
        <v>0</v>
      </c>
      <c r="AD30" s="7">
        <f t="shared" si="6"/>
        <v>0</v>
      </c>
      <c r="AE30" s="7">
        <f t="shared" si="6"/>
        <v>0</v>
      </c>
      <c r="AF30" s="7">
        <v>0</v>
      </c>
      <c r="AG30" s="7">
        <f t="shared" si="6"/>
        <v>0</v>
      </c>
      <c r="AH30" s="7">
        <v>0</v>
      </c>
      <c r="AI30" s="7">
        <f t="shared" si="6"/>
        <v>0</v>
      </c>
      <c r="AJ30" s="7">
        <f t="shared" si="6"/>
        <v>0</v>
      </c>
      <c r="AK30" s="7">
        <f t="shared" si="6"/>
        <v>0</v>
      </c>
      <c r="AL30" s="7">
        <v>0</v>
      </c>
      <c r="AM30" s="7">
        <v>0</v>
      </c>
      <c r="AN30" s="7">
        <f t="shared" si="6"/>
        <v>0</v>
      </c>
      <c r="AO30" s="7">
        <f t="shared" si="6"/>
        <v>0</v>
      </c>
      <c r="AP30" s="7">
        <f t="shared" si="6"/>
        <v>0</v>
      </c>
      <c r="AQ30" s="7">
        <f t="shared" si="6"/>
        <v>0</v>
      </c>
      <c r="AR30" s="7">
        <v>0</v>
      </c>
      <c r="AS30" s="7">
        <v>0</v>
      </c>
      <c r="AT30" s="7">
        <v>0</v>
      </c>
      <c r="AU30" s="12">
        <f t="shared" si="1"/>
        <v>0</v>
      </c>
      <c r="AV30" s="7">
        <f t="shared" si="6"/>
        <v>0</v>
      </c>
      <c r="AW30" s="7">
        <f t="shared" si="6"/>
        <v>0</v>
      </c>
      <c r="AX30" s="7">
        <f t="shared" si="6"/>
        <v>0</v>
      </c>
      <c r="AY30" s="12">
        <f t="shared" si="2"/>
        <v>0</v>
      </c>
    </row>
    <row r="31" spans="1:51" ht="31.2" x14ac:dyDescent="0.3">
      <c r="A31" s="94" t="s">
        <v>174</v>
      </c>
      <c r="B31" s="95"/>
      <c r="C31" s="33" t="s">
        <v>238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2">
        <f t="shared" si="1"/>
        <v>0</v>
      </c>
      <c r="AV31" s="7">
        <v>0</v>
      </c>
      <c r="AW31" s="7">
        <v>0</v>
      </c>
      <c r="AX31" s="7">
        <v>0</v>
      </c>
      <c r="AY31" s="12">
        <f t="shared" si="2"/>
        <v>0</v>
      </c>
    </row>
    <row r="32" spans="1:51" ht="31.2" x14ac:dyDescent="0.3">
      <c r="A32" s="94" t="s">
        <v>175</v>
      </c>
      <c r="B32" s="95"/>
      <c r="C32" s="52" t="s">
        <v>155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2">
        <f t="shared" si="1"/>
        <v>0</v>
      </c>
      <c r="AV32" s="7">
        <v>0</v>
      </c>
      <c r="AW32" s="7">
        <v>0</v>
      </c>
      <c r="AX32" s="7">
        <v>0</v>
      </c>
      <c r="AY32" s="12">
        <f t="shared" si="2"/>
        <v>0</v>
      </c>
    </row>
    <row r="33" spans="1:52" ht="31.2" x14ac:dyDescent="0.3">
      <c r="A33" s="94" t="s">
        <v>176</v>
      </c>
      <c r="B33" s="95"/>
      <c r="C33" s="49" t="s">
        <v>143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2">
        <f t="shared" si="1"/>
        <v>0</v>
      </c>
      <c r="AV33" s="7">
        <v>0</v>
      </c>
      <c r="AW33" s="7">
        <v>0</v>
      </c>
      <c r="AX33" s="7">
        <v>0</v>
      </c>
      <c r="AY33" s="12">
        <f t="shared" si="2"/>
        <v>0</v>
      </c>
    </row>
    <row r="34" spans="1:52" ht="31.2" x14ac:dyDescent="0.3">
      <c r="A34" s="94" t="s">
        <v>228</v>
      </c>
      <c r="B34" s="95"/>
      <c r="C34" s="49" t="s">
        <v>156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2">
        <f t="shared" si="1"/>
        <v>0</v>
      </c>
      <c r="AV34" s="7">
        <v>0</v>
      </c>
      <c r="AW34" s="7">
        <v>0</v>
      </c>
      <c r="AX34" s="7">
        <v>0</v>
      </c>
      <c r="AY34" s="12">
        <f t="shared" si="2"/>
        <v>0</v>
      </c>
    </row>
    <row r="35" spans="1:52" s="23" customFormat="1" ht="31.2" x14ac:dyDescent="0.3">
      <c r="A35" s="94" t="s">
        <v>229</v>
      </c>
      <c r="B35" s="95"/>
      <c r="C35" s="49" t="s">
        <v>157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2">
        <f t="shared" si="1"/>
        <v>0</v>
      </c>
      <c r="AV35" s="7">
        <v>0</v>
      </c>
      <c r="AW35" s="7">
        <v>0</v>
      </c>
      <c r="AX35" s="7">
        <v>0</v>
      </c>
      <c r="AY35" s="12">
        <f t="shared" si="2"/>
        <v>0</v>
      </c>
    </row>
    <row r="36" spans="1:52" s="15" customFormat="1" ht="31.2" x14ac:dyDescent="0.3">
      <c r="A36" s="94" t="s">
        <v>230</v>
      </c>
      <c r="B36" s="95"/>
      <c r="C36" s="49" t="s">
        <v>146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2">
        <f t="shared" si="1"/>
        <v>0</v>
      </c>
      <c r="AV36" s="7">
        <v>0</v>
      </c>
      <c r="AW36" s="7">
        <v>0</v>
      </c>
      <c r="AX36" s="7">
        <v>0</v>
      </c>
      <c r="AY36" s="12">
        <f t="shared" si="2"/>
        <v>0</v>
      </c>
    </row>
    <row r="37" spans="1:52" s="15" customFormat="1" ht="18" customHeight="1" x14ac:dyDescent="0.3">
      <c r="A37" s="94" t="s">
        <v>231</v>
      </c>
      <c r="B37" s="95"/>
      <c r="C37" s="49" t="s">
        <v>158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12">
        <f t="shared" si="1"/>
        <v>0</v>
      </c>
      <c r="AV37" s="7">
        <v>0</v>
      </c>
      <c r="AW37" s="7">
        <v>0</v>
      </c>
      <c r="AX37" s="7">
        <v>0</v>
      </c>
      <c r="AY37" s="12">
        <f t="shared" si="2"/>
        <v>0</v>
      </c>
    </row>
    <row r="38" spans="1:52" ht="31.8" thickBot="1" x14ac:dyDescent="0.35">
      <c r="A38" s="94" t="s">
        <v>232</v>
      </c>
      <c r="B38" s="95"/>
      <c r="C38" s="49" t="s">
        <v>159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2">
        <f t="shared" si="1"/>
        <v>0</v>
      </c>
      <c r="AV38" s="7">
        <v>0</v>
      </c>
      <c r="AW38" s="7">
        <v>0</v>
      </c>
      <c r="AX38" s="7">
        <v>0</v>
      </c>
      <c r="AY38" s="12">
        <f t="shared" si="2"/>
        <v>0</v>
      </c>
    </row>
    <row r="39" spans="1:52" s="19" customFormat="1" ht="18" customHeight="1" x14ac:dyDescent="0.3">
      <c r="A39" s="91" t="s">
        <v>10</v>
      </c>
      <c r="B39" s="93"/>
      <c r="C39" s="53" t="s">
        <v>160</v>
      </c>
      <c r="D39" s="12">
        <f>D6+D27</f>
        <v>3164776</v>
      </c>
      <c r="E39" s="12">
        <f t="shared" ref="E39:AX39" si="7">E6+E27</f>
        <v>2632500</v>
      </c>
      <c r="F39" s="12">
        <f t="shared" si="7"/>
        <v>14108000</v>
      </c>
      <c r="G39" s="12">
        <f t="shared" si="7"/>
        <v>44894922</v>
      </c>
      <c r="H39" s="12">
        <f t="shared" si="7"/>
        <v>57637560</v>
      </c>
      <c r="I39" s="12">
        <f t="shared" si="7"/>
        <v>4381000</v>
      </c>
      <c r="J39" s="12">
        <f t="shared" si="7"/>
        <v>2000000</v>
      </c>
      <c r="K39" s="12">
        <f t="shared" si="7"/>
        <v>26539245</v>
      </c>
      <c r="L39" s="12">
        <f t="shared" si="7"/>
        <v>10087893</v>
      </c>
      <c r="M39" s="12">
        <f t="shared" si="7"/>
        <v>31942000</v>
      </c>
      <c r="N39" s="12">
        <f t="shared" si="7"/>
        <v>27662239</v>
      </c>
      <c r="O39" s="12">
        <f t="shared" si="7"/>
        <v>241100000</v>
      </c>
      <c r="P39" s="12">
        <f t="shared" si="7"/>
        <v>239561837</v>
      </c>
      <c r="Q39" s="12">
        <f t="shared" si="7"/>
        <v>50000</v>
      </c>
      <c r="R39" s="12">
        <f t="shared" si="7"/>
        <v>181752609</v>
      </c>
      <c r="S39" s="12">
        <f t="shared" si="7"/>
        <v>1881426</v>
      </c>
      <c r="T39" s="12">
        <f t="shared" si="7"/>
        <v>4091500</v>
      </c>
      <c r="U39" s="12">
        <f t="shared" si="7"/>
        <v>37624000</v>
      </c>
      <c r="V39" s="12">
        <f t="shared" si="7"/>
        <v>162000</v>
      </c>
      <c r="W39" s="12">
        <f t="shared" si="7"/>
        <v>75820000</v>
      </c>
      <c r="X39" s="12">
        <f t="shared" si="7"/>
        <v>90169368</v>
      </c>
      <c r="Y39" s="12">
        <f t="shared" si="7"/>
        <v>341198000</v>
      </c>
      <c r="Z39" s="12">
        <f t="shared" si="7"/>
        <v>12417426</v>
      </c>
      <c r="AA39" s="12">
        <f t="shared" si="7"/>
        <v>3782000</v>
      </c>
      <c r="AB39" s="12">
        <f t="shared" si="7"/>
        <v>330116</v>
      </c>
      <c r="AC39" s="12">
        <f t="shared" si="7"/>
        <v>18949451</v>
      </c>
      <c r="AD39" s="12">
        <f t="shared" si="7"/>
        <v>7396000</v>
      </c>
      <c r="AE39" s="12">
        <f t="shared" si="7"/>
        <v>82758616</v>
      </c>
      <c r="AF39" s="12">
        <f t="shared" si="7"/>
        <v>9484000</v>
      </c>
      <c r="AG39" s="12">
        <f t="shared" si="7"/>
        <v>1776702</v>
      </c>
      <c r="AH39" s="12">
        <f t="shared" si="7"/>
        <v>12761085</v>
      </c>
      <c r="AI39" s="12">
        <f t="shared" si="7"/>
        <v>843000</v>
      </c>
      <c r="AJ39" s="12">
        <f t="shared" si="7"/>
        <v>22162000</v>
      </c>
      <c r="AK39" s="12">
        <f t="shared" si="7"/>
        <v>1000000</v>
      </c>
      <c r="AL39" s="12">
        <f t="shared" si="7"/>
        <v>500000</v>
      </c>
      <c r="AM39" s="12">
        <f t="shared" si="7"/>
        <v>150000</v>
      </c>
      <c r="AN39" s="12">
        <f t="shared" si="7"/>
        <v>5421000</v>
      </c>
      <c r="AO39" s="12">
        <f t="shared" si="7"/>
        <v>16513575</v>
      </c>
      <c r="AP39" s="12">
        <f t="shared" si="7"/>
        <v>413000</v>
      </c>
      <c r="AQ39" s="12">
        <f t="shared" si="7"/>
        <v>2080000</v>
      </c>
      <c r="AR39" s="12">
        <f t="shared" si="7"/>
        <v>0</v>
      </c>
      <c r="AS39" s="12">
        <f t="shared" si="7"/>
        <v>3101856</v>
      </c>
      <c r="AT39" s="12">
        <f t="shared" si="7"/>
        <v>0</v>
      </c>
      <c r="AU39" s="12">
        <f t="shared" si="1"/>
        <v>1640300702</v>
      </c>
      <c r="AV39" s="12">
        <f t="shared" si="7"/>
        <v>150482507</v>
      </c>
      <c r="AW39" s="12">
        <f t="shared" si="7"/>
        <v>153134250</v>
      </c>
      <c r="AX39" s="12">
        <f t="shared" si="7"/>
        <v>43865370</v>
      </c>
      <c r="AY39" s="12">
        <f t="shared" si="2"/>
        <v>1987782829</v>
      </c>
    </row>
    <row r="40" spans="1:52" s="19" customFormat="1" ht="18" customHeight="1" x14ac:dyDescent="0.3">
      <c r="A40" s="91" t="s">
        <v>11</v>
      </c>
      <c r="B40" s="92"/>
      <c r="C40" s="54" t="s">
        <v>246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2">
        <f t="shared" si="1"/>
        <v>0</v>
      </c>
      <c r="AV40" s="11">
        <v>0</v>
      </c>
      <c r="AW40" s="11">
        <v>0</v>
      </c>
      <c r="AX40" s="11">
        <v>0</v>
      </c>
      <c r="AY40" s="12">
        <f t="shared" si="2"/>
        <v>0</v>
      </c>
    </row>
    <row r="41" spans="1:52" s="19" customFormat="1" ht="18" customHeight="1" x14ac:dyDescent="0.3">
      <c r="A41" s="91" t="s">
        <v>12</v>
      </c>
      <c r="B41" s="92"/>
      <c r="C41" s="54" t="s">
        <v>247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2">
        <f t="shared" si="1"/>
        <v>0</v>
      </c>
      <c r="AV41" s="11">
        <v>0</v>
      </c>
      <c r="AW41" s="11">
        <v>0</v>
      </c>
      <c r="AX41" s="11">
        <v>0</v>
      </c>
      <c r="AY41" s="12">
        <f t="shared" si="2"/>
        <v>0</v>
      </c>
    </row>
    <row r="42" spans="1:52" s="19" customFormat="1" ht="18" customHeight="1" x14ac:dyDescent="0.3">
      <c r="A42" s="91" t="s">
        <v>13</v>
      </c>
      <c r="B42" s="92"/>
      <c r="C42" s="54" t="s">
        <v>248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136832639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2">
        <f t="shared" si="1"/>
        <v>136832639</v>
      </c>
      <c r="AV42" s="11">
        <v>0</v>
      </c>
      <c r="AW42" s="11">
        <v>0</v>
      </c>
      <c r="AX42" s="11">
        <v>0</v>
      </c>
      <c r="AY42" s="12">
        <f t="shared" si="2"/>
        <v>136832639</v>
      </c>
    </row>
    <row r="43" spans="1:52" s="19" customFormat="1" ht="18" customHeight="1" x14ac:dyDescent="0.3">
      <c r="A43" s="91" t="s">
        <v>14</v>
      </c>
      <c r="B43" s="92"/>
      <c r="C43" s="55" t="s">
        <v>161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2">
        <f t="shared" si="1"/>
        <v>0</v>
      </c>
      <c r="AV43" s="11">
        <v>0</v>
      </c>
      <c r="AW43" s="11">
        <v>0</v>
      </c>
      <c r="AX43" s="11">
        <v>0</v>
      </c>
      <c r="AY43" s="12">
        <f t="shared" si="2"/>
        <v>0</v>
      </c>
    </row>
    <row r="44" spans="1:52" s="19" customFormat="1" ht="18" customHeight="1" x14ac:dyDescent="0.3">
      <c r="A44" s="91" t="s">
        <v>15</v>
      </c>
      <c r="B44" s="92"/>
      <c r="C44" s="55" t="s">
        <v>162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2">
        <f t="shared" si="1"/>
        <v>0</v>
      </c>
      <c r="AV44" s="11">
        <v>0</v>
      </c>
      <c r="AW44" s="11">
        <v>0</v>
      </c>
      <c r="AX44" s="11">
        <v>0</v>
      </c>
      <c r="AY44" s="12">
        <f t="shared" si="2"/>
        <v>0</v>
      </c>
    </row>
    <row r="45" spans="1:52" s="19" customFormat="1" ht="31.8" thickBot="1" x14ac:dyDescent="0.35">
      <c r="A45" s="91" t="s">
        <v>16</v>
      </c>
      <c r="B45" s="93"/>
      <c r="C45" s="56" t="s">
        <v>239</v>
      </c>
      <c r="D45" s="12">
        <f>D40+D41+D42+D43+D44</f>
        <v>0</v>
      </c>
      <c r="E45" s="12">
        <f t="shared" ref="E45:AX45" si="8">E40+E41+E42+E43+E44</f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136832639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 t="shared" si="8"/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 t="shared" si="8"/>
        <v>0</v>
      </c>
      <c r="AI45" s="12">
        <f t="shared" si="8"/>
        <v>0</v>
      </c>
      <c r="AJ45" s="12">
        <f t="shared" si="8"/>
        <v>0</v>
      </c>
      <c r="AK45" s="12">
        <f t="shared" si="8"/>
        <v>0</v>
      </c>
      <c r="AL45" s="12">
        <f t="shared" si="8"/>
        <v>0</v>
      </c>
      <c r="AM45" s="12">
        <v>0</v>
      </c>
      <c r="AN45" s="12">
        <f t="shared" si="8"/>
        <v>0</v>
      </c>
      <c r="AO45" s="12">
        <f t="shared" si="8"/>
        <v>0</v>
      </c>
      <c r="AP45" s="12">
        <f t="shared" si="8"/>
        <v>0</v>
      </c>
      <c r="AQ45" s="12">
        <f t="shared" si="8"/>
        <v>0</v>
      </c>
      <c r="AR45" s="12">
        <f t="shared" si="8"/>
        <v>0</v>
      </c>
      <c r="AS45" s="12">
        <f t="shared" si="8"/>
        <v>0</v>
      </c>
      <c r="AT45" s="12">
        <f t="shared" si="8"/>
        <v>0</v>
      </c>
      <c r="AU45" s="12">
        <f t="shared" si="1"/>
        <v>136832639</v>
      </c>
      <c r="AV45" s="12">
        <f t="shared" si="8"/>
        <v>0</v>
      </c>
      <c r="AW45" s="12">
        <f t="shared" si="8"/>
        <v>0</v>
      </c>
      <c r="AX45" s="12">
        <f t="shared" si="8"/>
        <v>0</v>
      </c>
      <c r="AY45" s="12">
        <f t="shared" si="2"/>
        <v>136832639</v>
      </c>
    </row>
    <row r="46" spans="1:52" s="19" customFormat="1" ht="18" customHeight="1" x14ac:dyDescent="0.3">
      <c r="A46" s="64" t="s">
        <v>19</v>
      </c>
      <c r="B46" s="65"/>
      <c r="C46" s="66" t="s">
        <v>27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320960632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61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AL46" s="73">
        <v>0</v>
      </c>
      <c r="AM46" s="73">
        <v>0</v>
      </c>
      <c r="AN46" s="73">
        <v>0</v>
      </c>
      <c r="AO46" s="73">
        <v>0</v>
      </c>
      <c r="AP46" s="73">
        <v>0</v>
      </c>
      <c r="AQ46" s="73">
        <v>0</v>
      </c>
      <c r="AR46" s="73">
        <v>0</v>
      </c>
      <c r="AS46" s="73">
        <v>0</v>
      </c>
      <c r="AT46" s="73">
        <v>0</v>
      </c>
      <c r="AU46" s="12">
        <f t="shared" si="1"/>
        <v>320960632</v>
      </c>
      <c r="AV46" s="73">
        <v>0</v>
      </c>
      <c r="AW46" s="73">
        <v>0</v>
      </c>
      <c r="AX46" s="73">
        <v>0</v>
      </c>
      <c r="AY46" s="12">
        <f t="shared" si="2"/>
        <v>320960632</v>
      </c>
    </row>
    <row r="47" spans="1:52" s="68" customFormat="1" ht="18" customHeight="1" x14ac:dyDescent="0.3">
      <c r="A47" s="89" t="s">
        <v>20</v>
      </c>
      <c r="B47" s="89"/>
      <c r="C47" s="67" t="s">
        <v>240</v>
      </c>
      <c r="D47" s="12">
        <f>D39+D45+D46</f>
        <v>3164776</v>
      </c>
      <c r="E47" s="12">
        <f t="shared" ref="E47:AX47" si="9">E39+E45+E46</f>
        <v>2632500</v>
      </c>
      <c r="F47" s="12">
        <f t="shared" si="9"/>
        <v>14108000</v>
      </c>
      <c r="G47" s="12">
        <f t="shared" si="9"/>
        <v>44894922</v>
      </c>
      <c r="H47" s="12">
        <f t="shared" si="9"/>
        <v>57637560</v>
      </c>
      <c r="I47" s="12">
        <f t="shared" si="9"/>
        <v>4381000</v>
      </c>
      <c r="J47" s="12">
        <f t="shared" si="9"/>
        <v>2000000</v>
      </c>
      <c r="K47" s="12">
        <f t="shared" si="9"/>
        <v>26539245</v>
      </c>
      <c r="L47" s="12">
        <f t="shared" si="9"/>
        <v>10087893</v>
      </c>
      <c r="M47" s="12">
        <f t="shared" si="9"/>
        <v>31942000</v>
      </c>
      <c r="N47" s="12">
        <f t="shared" si="9"/>
        <v>27662239</v>
      </c>
      <c r="O47" s="12">
        <f t="shared" si="9"/>
        <v>241100000</v>
      </c>
      <c r="P47" s="12">
        <f t="shared" si="9"/>
        <v>239561837</v>
      </c>
      <c r="Q47" s="12">
        <f t="shared" si="9"/>
        <v>50000</v>
      </c>
      <c r="R47" s="12">
        <f t="shared" si="9"/>
        <v>502713241</v>
      </c>
      <c r="S47" s="12">
        <f t="shared" si="9"/>
        <v>138714065</v>
      </c>
      <c r="T47" s="12">
        <f t="shared" si="9"/>
        <v>4091500</v>
      </c>
      <c r="U47" s="12">
        <f t="shared" si="9"/>
        <v>37624000</v>
      </c>
      <c r="V47" s="12">
        <f t="shared" si="9"/>
        <v>162000</v>
      </c>
      <c r="W47" s="12">
        <f t="shared" si="9"/>
        <v>75820000</v>
      </c>
      <c r="X47" s="12">
        <f t="shared" si="9"/>
        <v>90169368</v>
      </c>
      <c r="Y47" s="12">
        <f t="shared" si="9"/>
        <v>341198000</v>
      </c>
      <c r="Z47" s="12">
        <f t="shared" si="9"/>
        <v>12417426</v>
      </c>
      <c r="AA47" s="12">
        <f t="shared" si="9"/>
        <v>3782000</v>
      </c>
      <c r="AB47" s="12">
        <f t="shared" si="9"/>
        <v>330116</v>
      </c>
      <c r="AC47" s="12">
        <f t="shared" si="9"/>
        <v>18949451</v>
      </c>
      <c r="AD47" s="12">
        <f t="shared" si="9"/>
        <v>7396000</v>
      </c>
      <c r="AE47" s="12">
        <f t="shared" si="9"/>
        <v>82758616</v>
      </c>
      <c r="AF47" s="12">
        <f t="shared" si="9"/>
        <v>9484000</v>
      </c>
      <c r="AG47" s="12">
        <f t="shared" si="9"/>
        <v>1776702</v>
      </c>
      <c r="AH47" s="12">
        <f t="shared" si="9"/>
        <v>12761085</v>
      </c>
      <c r="AI47" s="12">
        <f t="shared" si="9"/>
        <v>843000</v>
      </c>
      <c r="AJ47" s="12">
        <f t="shared" si="9"/>
        <v>22162000</v>
      </c>
      <c r="AK47" s="12">
        <f t="shared" si="9"/>
        <v>1000000</v>
      </c>
      <c r="AL47" s="12">
        <f t="shared" si="9"/>
        <v>500000</v>
      </c>
      <c r="AM47" s="12">
        <f t="shared" si="9"/>
        <v>150000</v>
      </c>
      <c r="AN47" s="12">
        <f t="shared" si="9"/>
        <v>5421000</v>
      </c>
      <c r="AO47" s="12">
        <f t="shared" si="9"/>
        <v>16513575</v>
      </c>
      <c r="AP47" s="12">
        <f t="shared" si="9"/>
        <v>413000</v>
      </c>
      <c r="AQ47" s="12">
        <f t="shared" si="9"/>
        <v>2080000</v>
      </c>
      <c r="AR47" s="12">
        <f t="shared" si="9"/>
        <v>0</v>
      </c>
      <c r="AS47" s="12">
        <f t="shared" si="9"/>
        <v>3101856</v>
      </c>
      <c r="AT47" s="12">
        <f t="shared" si="9"/>
        <v>0</v>
      </c>
      <c r="AU47" s="12">
        <f t="shared" si="1"/>
        <v>2098093973</v>
      </c>
      <c r="AV47" s="12">
        <f t="shared" si="9"/>
        <v>150482507</v>
      </c>
      <c r="AW47" s="12">
        <f t="shared" si="9"/>
        <v>153134250</v>
      </c>
      <c r="AX47" s="12">
        <f t="shared" si="9"/>
        <v>43865370</v>
      </c>
      <c r="AY47" s="12">
        <f t="shared" si="2"/>
        <v>2445576100</v>
      </c>
      <c r="AZ47" s="69"/>
    </row>
    <row r="48" spans="1:52" ht="15" customHeight="1" x14ac:dyDescent="0.3">
      <c r="A48" s="90"/>
      <c r="B48" s="90"/>
      <c r="C48" s="62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</row>
    <row r="49" spans="1:51" ht="15" customHeight="1" x14ac:dyDescent="0.3">
      <c r="A49" s="90"/>
      <c r="B49" s="90"/>
      <c r="C49" s="62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17"/>
      <c r="AV49" s="17"/>
      <c r="AW49" s="63"/>
      <c r="AX49" s="63"/>
      <c r="AY49" s="17"/>
    </row>
    <row r="50" spans="1:51" ht="15" customHeight="1" x14ac:dyDescent="0.3">
      <c r="A50" s="90"/>
      <c r="B50" s="90"/>
      <c r="C50" s="62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17"/>
      <c r="AV50" s="17"/>
      <c r="AW50" s="63"/>
      <c r="AX50" s="63"/>
      <c r="AY50" s="17"/>
    </row>
    <row r="51" spans="1:51" ht="15" customHeight="1" x14ac:dyDescent="0.35">
      <c r="A51" s="2"/>
      <c r="B51" s="2"/>
      <c r="C51" s="4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7"/>
      <c r="AV51" s="13"/>
      <c r="AW51" s="13"/>
      <c r="AX51" s="13"/>
      <c r="AY51" s="17"/>
    </row>
  </sheetData>
  <sheetProtection selectLockedCells="1" selectUnlockedCells="1"/>
  <mergeCells count="45">
    <mergeCell ref="A16:B16"/>
    <mergeCell ref="A1:B1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7:B47"/>
    <mergeCell ref="A49:B49"/>
    <mergeCell ref="A50:B50"/>
    <mergeCell ref="A41:B41"/>
    <mergeCell ref="A42:B42"/>
    <mergeCell ref="A43:B43"/>
    <mergeCell ref="A44:B44"/>
    <mergeCell ref="A45:B45"/>
    <mergeCell ref="A48:B48"/>
  </mergeCells>
  <pageMargins left="0.59055118110236227" right="0.59055118110236227" top="0.78740157480314965" bottom="0.78740157480314965" header="0.51181102362204722" footer="0.51181102362204722"/>
  <pageSetup paperSize="8" scale="55" firstPageNumber="0" orientation="landscape" r:id="rId1"/>
  <headerFooter alignWithMargins="0">
    <oddHeader>&amp;L 9. melléklet az  5/2021. (V.27.) önkormányzati rendelethez</oddHeader>
  </headerFooter>
  <rowBreaks count="1" manualBreakCount="1">
    <brk id="50" max="16383" man="1"/>
  </rowBreaks>
  <colBreaks count="2" manualBreakCount="2">
    <brk id="23" max="46" man="1"/>
    <brk id="46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>
      <selection activeCell="F8" sqref="F8"/>
    </sheetView>
  </sheetViews>
  <sheetFormatPr defaultRowHeight="13.2" x14ac:dyDescent="0.25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bevételek</vt:lpstr>
      <vt:lpstr>kiadás </vt:lpstr>
      <vt:lpstr>Munka3</vt:lpstr>
      <vt:lpstr>bevételek!Nyomtatási_cím</vt:lpstr>
      <vt:lpstr>'kiadás '!Nyomtatási_cím</vt:lpstr>
      <vt:lpstr>'kiadás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Gabriella</dc:creator>
  <cp:lastModifiedBy>Kovács Kata</cp:lastModifiedBy>
  <cp:lastPrinted>2021-05-26T09:05:54Z</cp:lastPrinted>
  <dcterms:created xsi:type="dcterms:W3CDTF">2015-02-19T09:21:44Z</dcterms:created>
  <dcterms:modified xsi:type="dcterms:W3CDTF">2021-06-02T09:37:32Z</dcterms:modified>
</cp:coreProperties>
</file>