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139A23EE-9B0D-4451-BCFB-9C91D4955087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1. sz tájékoztató t." sheetId="87" r:id="rId1"/>
    <sheet name="Munka1" sheetId="94" r:id="rId2"/>
  </sheets>
  <definedNames>
    <definedName name="_xlnm.Print_Area" localSheetId="0">'1. sz tájékoztató t.'!$A$1:$E$154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87" l="1"/>
  <c r="D26" i="87"/>
  <c r="E27" i="87"/>
  <c r="E26" i="87"/>
  <c r="C27" i="87"/>
  <c r="C26" i="87"/>
  <c r="D93" i="87"/>
  <c r="E93" i="87"/>
  <c r="D114" i="87"/>
  <c r="E114" i="87"/>
  <c r="D129" i="87"/>
  <c r="E129" i="87"/>
  <c r="D133" i="87"/>
  <c r="E133" i="87"/>
  <c r="D140" i="87"/>
  <c r="E140" i="87"/>
  <c r="D145" i="87"/>
  <c r="E145" i="87"/>
  <c r="C145" i="87"/>
  <c r="C140" i="87"/>
  <c r="C133" i="87"/>
  <c r="C129" i="87"/>
  <c r="C153" i="87" s="1"/>
  <c r="C114" i="87"/>
  <c r="C93" i="87"/>
  <c r="C128" i="87" s="1"/>
  <c r="C154" i="87" s="1"/>
  <c r="D5" i="87"/>
  <c r="E5" i="87"/>
  <c r="E12" i="87"/>
  <c r="E19" i="87"/>
  <c r="E34" i="87"/>
  <c r="E46" i="87"/>
  <c r="E52" i="87"/>
  <c r="D12" i="87"/>
  <c r="D62" i="87"/>
  <c r="D19" i="87"/>
  <c r="D34" i="87"/>
  <c r="D46" i="87"/>
  <c r="D52" i="87"/>
  <c r="D57" i="87"/>
  <c r="E57" i="87"/>
  <c r="D63" i="87"/>
  <c r="D72" i="87"/>
  <c r="E63" i="87"/>
  <c r="D67" i="87"/>
  <c r="E67" i="87"/>
  <c r="E72" i="87"/>
  <c r="E75" i="87"/>
  <c r="D75" i="87"/>
  <c r="D79" i="87"/>
  <c r="E79" i="87"/>
  <c r="C79" i="87"/>
  <c r="C75" i="87"/>
  <c r="C72" i="87"/>
  <c r="C67" i="87"/>
  <c r="C86" i="87"/>
  <c r="C63" i="87"/>
  <c r="C57" i="87"/>
  <c r="C52" i="87"/>
  <c r="C46" i="87"/>
  <c r="C34" i="87"/>
  <c r="C19" i="87"/>
  <c r="C12" i="87"/>
  <c r="C5" i="87"/>
  <c r="C3" i="87"/>
  <c r="C91" i="87" s="1"/>
  <c r="D3" i="87"/>
  <c r="D91" i="87" s="1"/>
  <c r="E3" i="87"/>
  <c r="E91" i="87" s="1"/>
  <c r="D86" i="87"/>
  <c r="D128" i="87"/>
  <c r="C62" i="87"/>
  <c r="C87" i="87" s="1"/>
  <c r="E86" i="87"/>
  <c r="D153" i="87"/>
  <c r="D154" i="87"/>
  <c r="E128" i="87"/>
  <c r="D87" i="87" l="1"/>
  <c r="E62" i="87"/>
  <c r="E87" i="87" s="1"/>
  <c r="E153" i="87"/>
  <c r="E154" i="87" s="1"/>
  <c r="E2" i="87" l="1"/>
  <c r="E90" i="87" l="1"/>
</calcChain>
</file>

<file path=xl/sharedStrings.xml><?xml version="1.0" encoding="utf-8"?>
<sst xmlns="http://schemas.openxmlformats.org/spreadsheetml/2006/main" count="308" uniqueCount="267">
  <si>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</si>
  <si>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</si>
  <si>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</si>
  <si>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</si>
  <si>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</si>
  <si>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</si>
  <si>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</si>
  <si>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</si>
  <si>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</si>
  <si>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</si>
  <si>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</si>
  <si>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</si>
  <si>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</si>
  <si>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</si>
  <si>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</si>
  <si>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Kiadási jogcímek</t>
  </si>
  <si>
    <t>Személyi  juttatások</t>
  </si>
  <si>
    <t>Tartalékok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</si>
  <si>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</si>
  <si>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</si>
  <si>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</si>
  <si>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</si>
  <si>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</si>
  <si>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</si>
  <si>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</si>
  <si>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</si>
  <si>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</si>
  <si>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</si>
  <si>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</si>
  <si>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</si>
  <si>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</si>
  <si>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</si>
  <si>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</si>
  <si>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</si>
  <si>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</si>
  <si>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</si>
  <si>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</si>
  <si>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</si>
  <si>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</si>
  <si>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</si>
  <si>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</si>
  <si>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</si>
  <si>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</si>
  <si>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</si>
  <si>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</si>
  <si>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</si>
  <si>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</si>
  <si>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</si>
  <si>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</si>
  <si>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</si>
  <si>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</si>
  <si>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</si>
  <si>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</si>
  <si>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</si>
  <si>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</si>
  <si>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</si>
  <si>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</si>
  <si>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</si>
  <si>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</si>
  <si>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</si>
  <si>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</si>
  <si>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</si>
  <si>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</si>
  <si>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</si>
  <si>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</si>
  <si>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</si>
  <si>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</si>
  <si>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</si>
  <si>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</si>
  <si>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</si>
  <si>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</si>
  <si>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</si>
  <si>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</si>
  <si>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</si>
  <si>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</si>
  <si>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</si>
  <si>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</si>
  <si>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</si>
  <si>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</si>
  <si>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</si>
  <si>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</si>
  <si>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</si>
  <si>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</si>
  <si>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</si>
  <si>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</si>
  <si>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</si>
  <si>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</si>
  <si>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</si>
  <si>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</si>
  <si>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</si>
  <si>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</si>
  <si>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</si>
  <si>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</si>
  <si>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</si>
  <si>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</si>
  <si>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</si>
  <si>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</si>
  <si>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</si>
  <si>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</si>
  <si>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</si>
  <si>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</si>
  <si>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</si>
  <si>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</si>
  <si>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</si>
  <si>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</si>
  <si>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</si>
  <si>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</si>
  <si>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</si>
  <si>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</si>
  <si>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</si>
  <si>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</si>
  <si>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</si>
  <si>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</si>
  <si>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</si>
  <si>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</si>
  <si>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</si>
  <si>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</si>
  <si>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</si>
  <si>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</si>
  <si>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</si>
  <si>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</si>
  <si>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</si>
  <si>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</si>
  <si>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</si>
  <si>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</si>
  <si>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</si>
  <si>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</si>
  <si>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</si>
  <si>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</si>
  <si>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</si>
  <si>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</si>
  <si>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</si>
  <si>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</si>
  <si>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</si>
  <si>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</si>
  <si>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</si>
  <si>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</si>
  <si>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</si>
  <si>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</si>
  <si>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</si>
  <si>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</si>
  <si>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</si>
  <si>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</si>
  <si>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</si>
  <si>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</si>
  <si>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</si>
  <si>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</si>
  <si>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</si>
  <si>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</si>
  <si>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</si>
  <si>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</si>
  <si>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</si>
  <si>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</si>
  <si>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</si>
  <si>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</si>
  <si>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</si>
  <si>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</si>
  <si>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</si>
  <si>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</si>
  <si>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</si>
  <si>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</si>
  <si>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</si>
  <si>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</si>
  <si>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</si>
  <si>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</si>
  <si>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</si>
  <si>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</si>
  <si>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</si>
  <si>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</si>
  <si>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</si>
  <si>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</si>
  <si>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</si>
  <si>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</si>
  <si>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</si>
  <si>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</si>
  <si>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</si>
  <si>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</si>
  <si>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</si>
  <si>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</si>
  <si>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</si>
  <si>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</si>
  <si>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</si>
  <si>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</si>
  <si>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</si>
  <si>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</si>
  <si>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</si>
  <si>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</si>
  <si>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</si>
  <si>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</si>
  <si>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</si>
  <si>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</si>
  <si>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</si>
  <si>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</si>
  <si>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</si>
  <si>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</si>
  <si>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</si>
  <si>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</si>
  <si>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</si>
  <si>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Pénzügyi lízing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</si>
  <si>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</si>
  <si>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</si>
  <si>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</si>
  <si>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</si>
  <si>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</si>
  <si>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</si>
  <si>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</si>
  <si>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</si>
  <si>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</si>
  <si>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</si>
  <si>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</si>
  <si>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</si>
  <si>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</si>
  <si>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</si>
  <si>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</si>
  <si>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</si>
  <si>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</si>
  <si>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</si>
  <si>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</si>
  <si>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</si>
  <si>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</si>
  <si>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</si>
  <si>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</si>
  <si>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</si>
  <si>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</si>
  <si>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</si>
  <si>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</si>
  <si>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</si>
  <si>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</si>
  <si>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</si>
  <si>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</si>
  <si>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</si>
  <si>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</si>
  <si>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</si>
  <si>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</si>
  <si>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</si>
  <si>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</si>
  <si>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</si>
  <si>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</si>
  <si>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</si>
  <si>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</si>
  <si>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</si>
  <si>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</si>
  <si>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</si>
  <si>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</si>
  <si>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</si>
  <si>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</si>
  <si>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</si>
  <si>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</si>
  <si>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</si>
  <si>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</si>
  <si>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</si>
  <si>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</si>
  <si>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</si>
  <si>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A</t>
  </si>
  <si>
    <t>B</t>
  </si>
  <si>
    <t>C</t>
  </si>
  <si>
    <t>E</t>
  </si>
  <si>
    <t>D</t>
  </si>
  <si>
    <t>Hitel-, kölcsönfelvétel államháztartáson kívülről  (10.1.+…+10.3.)</t>
  </si>
  <si>
    <t>Kamatbevételek és más nyereségjellegű bevételek</t>
  </si>
  <si>
    <t>Helyi adók (4.1+……+4.1.3)</t>
  </si>
  <si>
    <t xml:space="preserve"> - Vagyoni típusú adók</t>
  </si>
  <si>
    <t xml:space="preserve"> - Termékek és szolgáltatások adói</t>
  </si>
  <si>
    <t xml:space="preserve"> - Értékesítési és forgalmi adók (iparűzési adók)</t>
  </si>
  <si>
    <t>4.1.1.</t>
  </si>
  <si>
    <t>4.1.2.</t>
  </si>
  <si>
    <t>4.1.3.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</si>
</sst>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8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2">
    <xf numFmtId="0" fontId="0" fillId="0" borderId="0" xfId="0"/>
    <xf numFmtId="0" fontId="7" fillId="0" borderId="0" xfId="3" applyFont="1"/>
    <xf numFmtId="0" fontId="9" fillId="0" borderId="1" xfId="3" applyFont="1" applyBorder="1" applyAlignment="1">
      <alignment horizontal="left" vertical="center" wrapText="1" indent="1"/>
    </xf>
    <xf numFmtId="0" fontId="9" fillId="0" borderId="2" xfId="3" applyFont="1" applyBorder="1" applyAlignment="1">
      <alignment horizontal="left" vertical="center" wrapText="1" indent="1"/>
    </xf>
    <xf numFmtId="0" fontId="9" fillId="0" borderId="3" xfId="3" applyFont="1" applyBorder="1" applyAlignment="1">
      <alignment horizontal="left" vertical="center" wrapText="1" indent="1"/>
    </xf>
    <xf numFmtId="0" fontId="9" fillId="0" borderId="4" xfId="3" applyFont="1" applyBorder="1" applyAlignment="1">
      <alignment horizontal="left" vertical="center" wrapText="1" indent="1"/>
    </xf>
    <xf numFmtId="0" fontId="9" fillId="0" borderId="5" xfId="3" applyFont="1" applyBorder="1" applyAlignment="1">
      <alignment horizontal="left" vertical="center" wrapText="1" indent="1"/>
    </xf>
    <xf numFmtId="0" fontId="9" fillId="0" borderId="6" xfId="3" applyFont="1" applyBorder="1" applyAlignment="1">
      <alignment horizontal="left" vertical="center" wrapText="1" indent="1"/>
    </xf>
    <xf numFmtId="49" fontId="9" fillId="0" borderId="7" xfId="3" applyNumberFormat="1" applyFont="1" applyBorder="1" applyAlignment="1">
      <alignment horizontal="left" vertical="center" wrapText="1" indent="1"/>
    </xf>
    <xf numFmtId="49" fontId="9" fillId="0" borderId="8" xfId="3" applyNumberFormat="1" applyFont="1" applyBorder="1" applyAlignment="1">
      <alignment horizontal="left" vertical="center" wrapText="1" indent="1"/>
    </xf>
    <xf numFmtId="49" fontId="9" fillId="0" borderId="9" xfId="3" applyNumberFormat="1" applyFont="1" applyBorder="1" applyAlignment="1">
      <alignment horizontal="left" vertical="center" wrapText="1" indent="1"/>
    </xf>
    <xf numFmtId="49" fontId="9" fillId="0" borderId="10" xfId="3" applyNumberFormat="1" applyFont="1" applyBorder="1" applyAlignment="1">
      <alignment horizontal="left" vertical="center" wrapText="1" indent="1"/>
    </xf>
    <xf numFmtId="49" fontId="9" fillId="0" borderId="11" xfId="3" applyNumberFormat="1" applyFont="1" applyBorder="1" applyAlignment="1">
      <alignment horizontal="left" vertical="center" wrapText="1" indent="1"/>
    </xf>
    <xf numFmtId="49" fontId="9" fillId="0" borderId="12" xfId="3" applyNumberFormat="1" applyFont="1" applyBorder="1" applyAlignment="1">
      <alignment horizontal="left" vertical="center" wrapText="1" indent="1"/>
    </xf>
    <xf numFmtId="0" fontId="9" fillId="0" borderId="0" xfId="3" applyFont="1" applyAlignment="1">
      <alignment horizontal="left" vertical="center" wrapText="1" indent="1"/>
    </xf>
    <xf numFmtId="0" fontId="8" fillId="0" borderId="13" xfId="3" applyFont="1" applyBorder="1" applyAlignment="1">
      <alignment horizontal="left" vertical="center" wrapText="1" indent="1"/>
    </xf>
    <xf numFmtId="0" fontId="8" fillId="0" borderId="14" xfId="3" applyFont="1" applyBorder="1" applyAlignment="1">
      <alignment horizontal="left" vertical="center" wrapText="1" indent="1"/>
    </xf>
    <xf numFmtId="0" fontId="8" fillId="0" borderId="15" xfId="3" applyFont="1" applyBorder="1" applyAlignment="1">
      <alignment horizontal="left" vertical="center" wrapText="1" inden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8" fillId="0" borderId="16" xfId="3" applyFont="1" applyBorder="1" applyAlignment="1">
      <alignment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4" fillId="0" borderId="0" xfId="3"/>
    <xf numFmtId="0" fontId="9" fillId="0" borderId="0" xfId="3" applyFont="1"/>
    <xf numFmtId="0" fontId="11" fillId="0" borderId="0" xfId="3" applyFont="1"/>
    <xf numFmtId="0" fontId="15" fillId="0" borderId="14" xfId="3" applyFont="1" applyBorder="1" applyAlignment="1">
      <alignment horizontal="left" vertical="center" wrapText="1" indent="1"/>
    </xf>
    <xf numFmtId="0" fontId="10" fillId="0" borderId="0" xfId="3" applyFont="1"/>
    <xf numFmtId="164" fontId="17" fillId="0" borderId="19" xfId="3" applyNumberFormat="1" applyFont="1" applyBorder="1" applyAlignment="1">
      <alignment horizontal="left" vertical="center"/>
    </xf>
    <xf numFmtId="0" fontId="9" fillId="0" borderId="2" xfId="3" applyFont="1" applyBorder="1" applyAlignment="1">
      <alignment horizontal="left" indent="6"/>
    </xf>
    <xf numFmtId="0" fontId="9" fillId="0" borderId="2" xfId="3" applyFont="1" applyBorder="1" applyAlignment="1">
      <alignment horizontal="left" vertical="center" wrapText="1" indent="6"/>
    </xf>
    <xf numFmtId="0" fontId="9" fillId="0" borderId="6" xfId="3" applyFont="1" applyBorder="1" applyAlignment="1">
      <alignment horizontal="left" vertical="center" wrapText="1" indent="6"/>
    </xf>
    <xf numFmtId="0" fontId="3" fillId="0" borderId="21" xfId="3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14" fillId="0" borderId="17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horizontal="right" vertical="center"/>
    </xf>
    <xf numFmtId="0" fontId="2" fillId="0" borderId="28" xfId="3" applyFont="1" applyBorder="1" applyAlignment="1">
      <alignment horizontal="center" vertical="center" wrapText="1"/>
    </xf>
    <xf numFmtId="0" fontId="2" fillId="0" borderId="28" xfId="3" applyFont="1" applyBorder="1" applyAlignment="1">
      <alignment vertical="center" wrapText="1"/>
    </xf>
    <xf numFmtId="0" fontId="12" fillId="0" borderId="18" xfId="0" applyFont="1" applyBorder="1" applyAlignment="1">
      <alignment horizontal="left" vertical="center" wrapText="1" indent="1"/>
    </xf>
    <xf numFmtId="0" fontId="4" fillId="0" borderId="0" xfId="3" applyAlignment="1">
      <alignment horizontal="right" vertical="center" indent="1"/>
    </xf>
    <xf numFmtId="164" fontId="8" fillId="0" borderId="16" xfId="3" applyNumberFormat="1" applyFont="1" applyBorder="1" applyAlignment="1">
      <alignment horizontal="right" vertical="center" wrapText="1" indent="1"/>
    </xf>
    <xf numFmtId="0" fontId="3" fillId="0" borderId="2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left" vertical="center" wrapText="1" indent="6"/>
    </xf>
    <xf numFmtId="0" fontId="13" fillId="0" borderId="3" xfId="0" applyFont="1" applyBorder="1" applyAlignment="1">
      <alignment horizontal="left" wrapText="1" indent="1"/>
    </xf>
    <xf numFmtId="0" fontId="13" fillId="0" borderId="2" xfId="0" applyFont="1" applyBorder="1" applyAlignment="1">
      <alignment horizontal="left" wrapText="1" indent="1"/>
    </xf>
    <xf numFmtId="0" fontId="13" fillId="0" borderId="6" xfId="0" applyFont="1" applyBorder="1" applyAlignment="1">
      <alignment horizontal="left" wrapText="1" indent="1"/>
    </xf>
    <xf numFmtId="0" fontId="13" fillId="0" borderId="9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8" fillId="0" borderId="21" xfId="3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8" fillId="0" borderId="17" xfId="3" applyFont="1" applyBorder="1" applyAlignment="1">
      <alignment horizontal="left" vertical="center" wrapText="1" indent="1"/>
    </xf>
    <xf numFmtId="0" fontId="8" fillId="0" borderId="18" xfId="3" applyFont="1" applyBorder="1" applyAlignment="1">
      <alignment vertical="center" wrapText="1"/>
    </xf>
    <xf numFmtId="0" fontId="9" fillId="0" borderId="20" xfId="3" applyFont="1" applyBorder="1" applyAlignment="1">
      <alignment horizontal="left" vertical="center" wrapText="1" indent="7"/>
    </xf>
    <xf numFmtId="0" fontId="8" fillId="0" borderId="13" xfId="3" applyFont="1" applyBorder="1" applyAlignment="1">
      <alignment horizontal="left" vertical="center" wrapText="1"/>
    </xf>
    <xf numFmtId="164" fontId="8" fillId="0" borderId="29" xfId="3" applyNumberFormat="1" applyFont="1" applyBorder="1" applyAlignment="1">
      <alignment horizontal="right" vertical="center" wrapText="1" indent="1"/>
    </xf>
    <xf numFmtId="164" fontId="12" fillId="0" borderId="21" xfId="0" quotePrefix="1" applyNumberFormat="1" applyFont="1" applyBorder="1" applyAlignment="1">
      <alignment horizontal="right" vertical="center" wrapText="1" indent="1"/>
    </xf>
    <xf numFmtId="164" fontId="12" fillId="0" borderId="14" xfId="0" quotePrefix="1" applyNumberFormat="1" applyFont="1" applyBorder="1" applyAlignment="1">
      <alignment horizontal="right" vertical="center" wrapText="1" indent="1"/>
    </xf>
    <xf numFmtId="3" fontId="9" fillId="0" borderId="30" xfId="3" applyNumberFormat="1" applyFont="1" applyBorder="1" applyAlignment="1" applyProtection="1">
      <alignment horizontal="right" vertical="center" wrapText="1" indent="1"/>
      <protection locked="0"/>
    </xf>
    <xf numFmtId="3" fontId="9" fillId="0" borderId="26" xfId="3" applyNumberFormat="1" applyFont="1" applyBorder="1" applyAlignment="1" applyProtection="1">
      <alignment horizontal="right" vertical="center" wrapText="1" indent="1"/>
      <protection locked="0"/>
    </xf>
    <xf numFmtId="3" fontId="9" fillId="0" borderId="24" xfId="3" applyNumberFormat="1" applyFont="1" applyBorder="1" applyAlignment="1" applyProtection="1">
      <alignment horizontal="right" vertical="center" wrapText="1" indent="1"/>
      <protection locked="0"/>
    </xf>
    <xf numFmtId="3" fontId="9" fillId="0" borderId="22" xfId="3" applyNumberFormat="1" applyFont="1" applyBorder="1" applyAlignment="1" applyProtection="1">
      <alignment horizontal="right" vertical="center" wrapText="1" indent="1"/>
      <protection locked="0"/>
    </xf>
    <xf numFmtId="3" fontId="8" fillId="0" borderId="14" xfId="3" applyNumberFormat="1" applyFont="1" applyBorder="1" applyAlignment="1">
      <alignment horizontal="right" vertical="center" wrapText="1" indent="1"/>
    </xf>
    <xf numFmtId="3" fontId="8" fillId="0" borderId="21" xfId="3" applyNumberFormat="1" applyFont="1" applyBorder="1" applyAlignment="1">
      <alignment horizontal="right" vertical="center" wrapText="1" indent="1"/>
    </xf>
    <xf numFmtId="3" fontId="9" fillId="0" borderId="3" xfId="3" applyNumberFormat="1" applyFont="1" applyBorder="1" applyAlignment="1" applyProtection="1">
      <alignment horizontal="right" vertical="center" wrapText="1" indent="1"/>
      <protection locked="0"/>
    </xf>
    <xf numFmtId="3" fontId="9" fillId="0" borderId="25" xfId="3" applyNumberFormat="1" applyFont="1" applyBorder="1" applyAlignment="1" applyProtection="1">
      <alignment horizontal="right" vertical="center" wrapText="1" indent="1"/>
      <protection locked="0"/>
    </xf>
    <xf numFmtId="3" fontId="9" fillId="0" borderId="2" xfId="3" applyNumberFormat="1" applyFont="1" applyBorder="1" applyAlignment="1" applyProtection="1">
      <alignment horizontal="right" vertical="center" wrapText="1" indent="1"/>
      <protection locked="0"/>
    </xf>
    <xf numFmtId="3" fontId="9" fillId="0" borderId="6" xfId="3" applyNumberFormat="1" applyFont="1" applyBorder="1" applyAlignment="1" applyProtection="1">
      <alignment horizontal="right" vertical="center" wrapText="1" indent="1"/>
      <protection locked="0"/>
    </xf>
    <xf numFmtId="3" fontId="15" fillId="0" borderId="14" xfId="3" applyNumberFormat="1" applyFont="1" applyBorder="1" applyAlignment="1">
      <alignment horizontal="right" vertical="center" wrapText="1" indent="1"/>
    </xf>
    <xf numFmtId="3" fontId="15" fillId="0" borderId="21" xfId="3" applyNumberFormat="1" applyFont="1" applyBorder="1" applyAlignment="1">
      <alignment horizontal="right" vertical="center" wrapText="1" indent="1"/>
    </xf>
    <xf numFmtId="3" fontId="16" fillId="0" borderId="2" xfId="3" applyNumberFormat="1" applyFont="1" applyBorder="1" applyAlignment="1" applyProtection="1">
      <alignment horizontal="right" vertical="center" wrapText="1" indent="1"/>
      <protection locked="0"/>
    </xf>
    <xf numFmtId="3" fontId="16" fillId="0" borderId="24" xfId="3" applyNumberFormat="1" applyFont="1" applyBorder="1" applyAlignment="1" applyProtection="1">
      <alignment horizontal="right" vertical="center" wrapText="1" indent="1"/>
      <protection locked="0"/>
    </xf>
    <xf numFmtId="3" fontId="16" fillId="0" borderId="6" xfId="3" applyNumberFormat="1" applyFont="1" applyBorder="1" applyAlignment="1" applyProtection="1">
      <alignment horizontal="right" vertical="center" wrapText="1" indent="1"/>
      <protection locked="0"/>
    </xf>
    <xf numFmtId="3" fontId="16" fillId="0" borderId="22" xfId="3" applyNumberFormat="1" applyFont="1" applyBorder="1" applyAlignment="1" applyProtection="1">
      <alignment horizontal="right" vertical="center" wrapText="1" indent="1"/>
      <protection locked="0"/>
    </xf>
    <xf numFmtId="3" fontId="16" fillId="0" borderId="3" xfId="3" applyNumberFormat="1" applyFont="1" applyBorder="1" applyAlignment="1" applyProtection="1">
      <alignment horizontal="right" vertical="center" wrapText="1" indent="1"/>
      <protection locked="0"/>
    </xf>
    <xf numFmtId="3" fontId="16" fillId="0" borderId="25" xfId="3" applyNumberFormat="1" applyFont="1" applyBorder="1" applyAlignment="1" applyProtection="1">
      <alignment horizontal="right" vertical="center" wrapText="1" indent="1"/>
      <protection locked="0"/>
    </xf>
    <xf numFmtId="3" fontId="8" fillId="0" borderId="14" xfId="3" applyNumberFormat="1" applyFont="1" applyBorder="1" applyAlignment="1" applyProtection="1">
      <alignment horizontal="right" vertical="center" wrapText="1" indent="1"/>
      <protection locked="0"/>
    </xf>
    <xf numFmtId="3" fontId="8" fillId="0" borderId="21" xfId="3" applyNumberFormat="1" applyFont="1" applyBorder="1" applyAlignment="1" applyProtection="1">
      <alignment horizontal="right" vertical="center" wrapText="1" indent="1"/>
      <protection locked="0"/>
    </xf>
    <xf numFmtId="3" fontId="2" fillId="0" borderId="28" xfId="3" applyNumberFormat="1" applyFont="1" applyBorder="1" applyAlignment="1">
      <alignment horizontal="right" vertical="center" wrapText="1" indent="1"/>
    </xf>
    <xf numFmtId="3" fontId="9" fillId="0" borderId="28" xfId="3" applyNumberFormat="1" applyFont="1" applyBorder="1" applyAlignment="1" applyProtection="1">
      <alignment horizontal="right" vertical="center" wrapText="1" indent="1"/>
      <protection locked="0"/>
    </xf>
    <xf numFmtId="3" fontId="16" fillId="0" borderId="28" xfId="3" applyNumberFormat="1" applyFont="1" applyBorder="1" applyAlignment="1" applyProtection="1">
      <alignment horizontal="right" vertical="center" wrapText="1" indent="1"/>
      <protection locked="0"/>
    </xf>
    <xf numFmtId="3" fontId="9" fillId="0" borderId="4" xfId="3" applyNumberFormat="1" applyFont="1" applyBorder="1" applyAlignment="1" applyProtection="1">
      <alignment horizontal="right" vertical="center" wrapText="1" indent="1"/>
      <protection locked="0"/>
    </xf>
    <xf numFmtId="3" fontId="9" fillId="0" borderId="31" xfId="3" applyNumberFormat="1" applyFont="1" applyBorder="1" applyAlignment="1" applyProtection="1">
      <alignment horizontal="right" vertical="center" wrapText="1" indent="1"/>
      <protection locked="0"/>
    </xf>
    <xf numFmtId="3" fontId="9" fillId="0" borderId="20" xfId="3" applyNumberFormat="1" applyFont="1" applyBorder="1" applyAlignment="1" applyProtection="1">
      <alignment horizontal="right" vertical="center" wrapText="1" indent="1"/>
      <protection locked="0"/>
    </xf>
    <xf numFmtId="3" fontId="9" fillId="0" borderId="32" xfId="3" applyNumberFormat="1" applyFont="1" applyBorder="1" applyAlignment="1" applyProtection="1">
      <alignment horizontal="right" vertical="center" wrapText="1" indent="1"/>
      <protection locked="0"/>
    </xf>
    <xf numFmtId="3" fontId="8" fillId="0" borderId="18" xfId="3" applyNumberFormat="1" applyFont="1" applyBorder="1" applyAlignment="1">
      <alignment horizontal="right" vertical="center" wrapText="1" indent="1"/>
    </xf>
    <xf numFmtId="3" fontId="8" fillId="0" borderId="27" xfId="3" applyNumberFormat="1" applyFont="1" applyBorder="1" applyAlignment="1">
      <alignment horizontal="right" vertical="center" wrapText="1" indent="1"/>
    </xf>
    <xf numFmtId="3" fontId="14" fillId="0" borderId="14" xfId="0" applyNumberFormat="1" applyFont="1" applyBorder="1" applyAlignment="1">
      <alignment horizontal="right" vertical="center" wrapText="1" indent="1"/>
    </xf>
    <xf numFmtId="3" fontId="14" fillId="0" borderId="21" xfId="0" applyNumberFormat="1" applyFont="1" applyBorder="1" applyAlignment="1">
      <alignment horizontal="right" vertical="center" wrapText="1" indent="1"/>
    </xf>
    <xf numFmtId="3" fontId="14" fillId="0" borderId="14" xfId="0" applyNumberFormat="1" applyFont="1" applyBorder="1" applyAlignment="1" applyProtection="1">
      <alignment horizontal="right" vertical="center" wrapText="1" indent="1"/>
      <protection locked="0"/>
    </xf>
    <xf numFmtId="3" fontId="14" fillId="0" borderId="21" xfId="0" applyNumberFormat="1" applyFont="1" applyBorder="1" applyAlignment="1" applyProtection="1">
      <alignment horizontal="right" vertical="center" wrapText="1" indent="1"/>
      <protection locked="0"/>
    </xf>
    <xf numFmtId="3" fontId="12" fillId="0" borderId="14" xfId="0" quotePrefix="1" applyNumberFormat="1" applyFont="1" applyBorder="1" applyAlignment="1">
      <alignment horizontal="right" vertical="center" wrapText="1" indent="1"/>
    </xf>
    <xf numFmtId="3" fontId="12" fillId="0" borderId="21" xfId="0" quotePrefix="1" applyNumberFormat="1" applyFont="1" applyBorder="1" applyAlignment="1">
      <alignment horizontal="right" vertical="center" wrapText="1" indent="1"/>
    </xf>
    <xf numFmtId="164" fontId="2" fillId="0" borderId="0" xfId="3" applyNumberFormat="1" applyFont="1" applyAlignment="1">
      <alignment horizontal="center" vertical="center"/>
    </xf>
    <xf numFmtId="164" fontId="17" fillId="0" borderId="19" xfId="3" applyNumberFormat="1" applyFont="1" applyBorder="1" applyAlignment="1">
      <alignment horizontal="left"/>
    </xf>
    <xf numFmtId="164" fontId="17" fillId="0" borderId="19" xfId="3" applyNumberFormat="1" applyFont="1" applyBorder="1" applyAlignment="1">
      <alignment horizontal="left" vertical="center"/>
    </xf>
  </cellXfs>
  <cellStyles count="4">
    <cellStyle name="Hiperhivatkozás" xfId="1" xr:uid="{00000000-0005-0000-0000-000001000000}"/>
    <cellStyle name="Már látott hiperhivatkozás" xfId="2" xr:uid="{00000000-0005-0000-0000-000002000000}"/>
    <cellStyle name="Normál" xfId="0" builtinId="0"/>
    <cellStyle name="Normál_KVRENMUNKA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G167"/>
  <sheetViews>
    <sheetView tabSelected="1" view="pageLayout" zoomScaleNormal="120" zoomScaleSheetLayoutView="100" workbookViewId="0">
      <selection activeCell="E143" sqref="E143"/>
    </sheetView>
  </sheetViews>
  <sheetFormatPr defaultColWidth="9.33203125" defaultRowHeight="15.6" x14ac:dyDescent="0.3"/>
  <cols>
    <col min="1" max="1" width="9" style="23" customWidth="1"/>
    <col min="2" max="2" width="75.77734375" style="23" customWidth="1"/>
    <col min="3" max="3" width="15.44140625" style="41" customWidth="1"/>
    <col min="4" max="5" width="15.44140625" style="23" customWidth="1"/>
    <col min="6" max="6" width="9" style="23" customWidth="1"/>
    <col min="7" max="16384" width="9.33203125" style="23"/>
  </cols>
  <sheetData>
    <row r="1" spans="1:5" ht="16.2" customHeight="1" x14ac:dyDescent="0.3">
      <c r="A1" s="99" t="s">
        <v>0</v>
      </c>
      <c r="B1" s="99"/>
      <c r="C1" s="99"/>
      <c r="D1" s="99"/>
      <c r="E1" s="99"/>
    </row>
    <row r="2" spans="1:5" ht="16.2" customHeight="1" thickBot="1" x14ac:dyDescent="0.35">
      <c r="A2" s="101" t="s">
        <v>53</v>
      </c>
      <c r="B2" s="101"/>
      <c r="D2" s="28"/>
      <c r="E2" s="37" t="e">
        <f>#REF!</f>
        <v>#REF!</v>
      </c>
    </row>
    <row r="3" spans="1:5" ht="38.1" customHeight="1" thickBot="1" x14ac:dyDescent="0.35">
      <c r="A3" s="18" t="s">
        <v>18</v>
      </c>
      <c r="B3" s="19" t="s">
        <v>2</v>
      </c>
      <c r="C3" s="19" t="e">
        <f>+CONCATENATE(LEFT(#REF!,4)-2,". évi tény")</f>
        <v>#REF!</v>
      </c>
      <c r="D3" s="43" t="e">
        <f>+CONCATENATE(LEFT(#REF!,4)-1,". évi várható")</f>
        <v>#REF!</v>
      </c>
      <c r="E3" s="32" t="e">
        <f>+#REF!</f>
        <v>#REF!</v>
      </c>
    </row>
    <row r="4" spans="1:5" s="24" customFormat="1" ht="12" customHeight="1" thickBot="1" x14ac:dyDescent="0.25">
      <c r="A4" s="21" t="s">
        <v>253</v>
      </c>
      <c r="B4" s="22" t="s">
        <v>254</v>
      </c>
      <c r="C4" s="22" t="s">
        <v>255</v>
      </c>
      <c r="D4" s="22" t="s">
        <v>257</v>
      </c>
      <c r="E4" s="53" t="s">
        <v>256</v>
      </c>
    </row>
    <row r="5" spans="1:5" s="1" customFormat="1" ht="12" customHeight="1" thickBot="1" x14ac:dyDescent="0.3">
      <c r="A5" s="15" t="s">
        <v>3</v>
      </c>
      <c r="B5" s="16" t="s">
        <v>77</v>
      </c>
      <c r="C5" s="68">
        <f>+C6+C7+C8+C9+C10+C11</f>
        <v>579193663</v>
      </c>
      <c r="D5" s="68">
        <f>+D6+D7+D8+D9+D10+D11</f>
        <v>509440070</v>
      </c>
      <c r="E5" s="69">
        <f>+E6+E7+E8+E9+E10+E11</f>
        <v>595182751</v>
      </c>
    </row>
    <row r="6" spans="1:5" s="1" customFormat="1" ht="12" customHeight="1" x14ac:dyDescent="0.25">
      <c r="A6" s="10" t="s">
        <v>30</v>
      </c>
      <c r="B6" s="45" t="s">
        <v>78</v>
      </c>
      <c r="C6" s="70">
        <v>141820606</v>
      </c>
      <c r="D6" s="70">
        <v>114754181</v>
      </c>
      <c r="E6" s="71">
        <v>129250030</v>
      </c>
    </row>
    <row r="7" spans="1:5" s="1" customFormat="1" ht="12" customHeight="1" x14ac:dyDescent="0.25">
      <c r="A7" s="9" t="s">
        <v>31</v>
      </c>
      <c r="B7" s="46" t="s">
        <v>79</v>
      </c>
      <c r="C7" s="72">
        <v>96432603</v>
      </c>
      <c r="D7" s="72">
        <v>109139727</v>
      </c>
      <c r="E7" s="66">
        <v>114784030</v>
      </c>
    </row>
    <row r="8" spans="1:5" s="1" customFormat="1" ht="12" customHeight="1" x14ac:dyDescent="0.25">
      <c r="A8" s="9" t="s">
        <v>32</v>
      </c>
      <c r="B8" s="46" t="s">
        <v>80</v>
      </c>
      <c r="C8" s="72">
        <v>292303867</v>
      </c>
      <c r="D8" s="72">
        <v>208037849</v>
      </c>
      <c r="E8" s="66">
        <v>264940382</v>
      </c>
    </row>
    <row r="9" spans="1:5" s="1" customFormat="1" ht="12" customHeight="1" x14ac:dyDescent="0.25">
      <c r="A9" s="9" t="s">
        <v>33</v>
      </c>
      <c r="B9" s="46" t="s">
        <v>81</v>
      </c>
      <c r="C9" s="72">
        <v>8829482</v>
      </c>
      <c r="D9" s="72">
        <v>6973630</v>
      </c>
      <c r="E9" s="66">
        <v>6958062</v>
      </c>
    </row>
    <row r="10" spans="1:5" s="1" customFormat="1" ht="12" customHeight="1" x14ac:dyDescent="0.25">
      <c r="A10" s="9" t="s">
        <v>50</v>
      </c>
      <c r="B10" s="34" t="s">
        <v>206</v>
      </c>
      <c r="C10" s="72">
        <v>39807105</v>
      </c>
      <c r="D10" s="72">
        <v>70534683</v>
      </c>
      <c r="E10" s="66">
        <v>78217977</v>
      </c>
    </row>
    <row r="11" spans="1:5" s="1" customFormat="1" ht="12" customHeight="1" thickBot="1" x14ac:dyDescent="0.3">
      <c r="A11" s="11" t="s">
        <v>34</v>
      </c>
      <c r="B11" s="35" t="s">
        <v>207</v>
      </c>
      <c r="C11" s="72">
        <v>0</v>
      </c>
      <c r="D11" s="72">
        <v>0</v>
      </c>
      <c r="E11" s="66">
        <v>1032270</v>
      </c>
    </row>
    <row r="12" spans="1:5" s="1" customFormat="1" ht="12" customHeight="1" thickBot="1" x14ac:dyDescent="0.3">
      <c r="A12" s="15" t="s">
        <v>4</v>
      </c>
      <c r="B12" s="33" t="s">
        <v>82</v>
      </c>
      <c r="C12" s="68">
        <f>+C13+C14+C15+C16+C17</f>
        <v>654098802</v>
      </c>
      <c r="D12" s="68">
        <f>+D13+D14+D15+D16+D17</f>
        <v>534610483</v>
      </c>
      <c r="E12" s="69">
        <f>+E13+E14+E15+E16+E17</f>
        <v>490629652</v>
      </c>
    </row>
    <row r="13" spans="1:5" s="1" customFormat="1" ht="12" customHeight="1" x14ac:dyDescent="0.25">
      <c r="A13" s="10" t="s">
        <v>36</v>
      </c>
      <c r="B13" s="45" t="s">
        <v>83</v>
      </c>
      <c r="C13" s="70">
        <v>0</v>
      </c>
      <c r="D13" s="70">
        <v>0</v>
      </c>
      <c r="E13" s="71">
        <v>0</v>
      </c>
    </row>
    <row r="14" spans="1:5" s="1" customFormat="1" ht="12" customHeight="1" x14ac:dyDescent="0.25">
      <c r="A14" s="9" t="s">
        <v>37</v>
      </c>
      <c r="B14" s="46" t="s">
        <v>84</v>
      </c>
      <c r="C14" s="72">
        <v>0</v>
      </c>
      <c r="D14" s="72">
        <v>0</v>
      </c>
      <c r="E14" s="66">
        <v>0</v>
      </c>
    </row>
    <row r="15" spans="1:5" s="1" customFormat="1" ht="12" customHeight="1" x14ac:dyDescent="0.25">
      <c r="A15" s="9" t="s">
        <v>38</v>
      </c>
      <c r="B15" s="46" t="s">
        <v>199</v>
      </c>
      <c r="C15" s="72">
        <v>0</v>
      </c>
      <c r="D15" s="72">
        <v>0</v>
      </c>
      <c r="E15" s="66">
        <v>4651000</v>
      </c>
    </row>
    <row r="16" spans="1:5" s="1" customFormat="1" ht="12" customHeight="1" x14ac:dyDescent="0.25">
      <c r="A16" s="9" t="s">
        <v>39</v>
      </c>
      <c r="B16" s="46" t="s">
        <v>200</v>
      </c>
      <c r="C16" s="72">
        <v>0</v>
      </c>
      <c r="D16" s="72">
        <v>0</v>
      </c>
      <c r="E16" s="66">
        <v>0</v>
      </c>
    </row>
    <row r="17" spans="1:5" s="1" customFormat="1" ht="12" customHeight="1" x14ac:dyDescent="0.25">
      <c r="A17" s="9" t="s">
        <v>40</v>
      </c>
      <c r="B17" s="46" t="s">
        <v>85</v>
      </c>
      <c r="C17" s="72">
        <v>654098802</v>
      </c>
      <c r="D17" s="72">
        <v>534610483</v>
      </c>
      <c r="E17" s="66">
        <v>485978652</v>
      </c>
    </row>
    <row r="18" spans="1:5" s="1" customFormat="1" ht="12" customHeight="1" thickBot="1" x14ac:dyDescent="0.3">
      <c r="A18" s="11" t="s">
        <v>46</v>
      </c>
      <c r="B18" s="35" t="s">
        <v>86</v>
      </c>
      <c r="C18" s="73">
        <v>0</v>
      </c>
      <c r="D18" s="73">
        <v>0</v>
      </c>
      <c r="E18" s="67">
        <v>0</v>
      </c>
    </row>
    <row r="19" spans="1:5" s="1" customFormat="1" ht="12" customHeight="1" thickBot="1" x14ac:dyDescent="0.3">
      <c r="A19" s="15" t="s">
        <v>5</v>
      </c>
      <c r="B19" s="16" t="s">
        <v>87</v>
      </c>
      <c r="C19" s="68">
        <f>+C20+C21+C22+C23+C24</f>
        <v>660702640</v>
      </c>
      <c r="D19" s="68">
        <f>+D20+D21+D22+D23+D24</f>
        <v>279125347</v>
      </c>
      <c r="E19" s="69">
        <f>+E20+E21+E22+E23+E24</f>
        <v>435052062</v>
      </c>
    </row>
    <row r="20" spans="1:5" s="1" customFormat="1" ht="12" customHeight="1" x14ac:dyDescent="0.25">
      <c r="A20" s="10" t="s">
        <v>19</v>
      </c>
      <c r="B20" s="45" t="s">
        <v>88</v>
      </c>
      <c r="C20" s="70">
        <v>0</v>
      </c>
      <c r="D20" s="70">
        <v>834000</v>
      </c>
      <c r="E20" s="71">
        <v>219294697</v>
      </c>
    </row>
    <row r="21" spans="1:5" s="1" customFormat="1" ht="12" customHeight="1" x14ac:dyDescent="0.25">
      <c r="A21" s="9" t="s">
        <v>20</v>
      </c>
      <c r="B21" s="46" t="s">
        <v>89</v>
      </c>
      <c r="C21" s="72">
        <v>0</v>
      </c>
      <c r="D21" s="72">
        <v>0</v>
      </c>
      <c r="E21" s="66">
        <v>0</v>
      </c>
    </row>
    <row r="22" spans="1:5" s="1" customFormat="1" ht="12" customHeight="1" x14ac:dyDescent="0.25">
      <c r="A22" s="9" t="s">
        <v>21</v>
      </c>
      <c r="B22" s="46" t="s">
        <v>201</v>
      </c>
      <c r="C22" s="72">
        <v>0</v>
      </c>
      <c r="D22" s="72">
        <v>0</v>
      </c>
      <c r="E22" s="66">
        <v>18895342</v>
      </c>
    </row>
    <row r="23" spans="1:5" s="1" customFormat="1" ht="12" customHeight="1" x14ac:dyDescent="0.25">
      <c r="A23" s="9" t="s">
        <v>22</v>
      </c>
      <c r="B23" s="46" t="s">
        <v>202</v>
      </c>
      <c r="C23" s="72">
        <v>0</v>
      </c>
      <c r="D23" s="72">
        <v>0</v>
      </c>
      <c r="E23" s="66">
        <v>0</v>
      </c>
    </row>
    <row r="24" spans="1:5" s="1" customFormat="1" ht="12" customHeight="1" x14ac:dyDescent="0.25">
      <c r="A24" s="9" t="s">
        <v>55</v>
      </c>
      <c r="B24" s="46" t="s">
        <v>90</v>
      </c>
      <c r="C24" s="72">
        <v>660702640</v>
      </c>
      <c r="D24" s="72">
        <v>278291347</v>
      </c>
      <c r="E24" s="66">
        <v>196862023</v>
      </c>
    </row>
    <row r="25" spans="1:5" s="1" customFormat="1" ht="12" customHeight="1" thickBot="1" x14ac:dyDescent="0.3">
      <c r="A25" s="11" t="s">
        <v>56</v>
      </c>
      <c r="B25" s="47" t="s">
        <v>91</v>
      </c>
      <c r="C25" s="73">
        <v>0</v>
      </c>
      <c r="D25" s="73">
        <v>0</v>
      </c>
      <c r="E25" s="67">
        <v>0</v>
      </c>
    </row>
    <row r="26" spans="1:5" s="1" customFormat="1" ht="12" customHeight="1" thickBot="1" x14ac:dyDescent="0.3">
      <c r="A26" s="15" t="s">
        <v>57</v>
      </c>
      <c r="B26" s="16" t="s">
        <v>92</v>
      </c>
      <c r="C26" s="74">
        <f>C27+C31+C32+C33</f>
        <v>259735374</v>
      </c>
      <c r="D26" s="74">
        <f>D27+D31+D32+D33</f>
        <v>222600000</v>
      </c>
      <c r="E26" s="74">
        <f>E27+E31+E32+E33</f>
        <v>121667557</v>
      </c>
    </row>
    <row r="27" spans="1:5" s="1" customFormat="1" ht="12" customHeight="1" x14ac:dyDescent="0.25">
      <c r="A27" s="10" t="s">
        <v>93</v>
      </c>
      <c r="B27" s="45" t="s">
        <v>260</v>
      </c>
      <c r="C27" s="70">
        <f>C28+C29+C30</f>
        <v>245538447</v>
      </c>
      <c r="D27" s="70">
        <f>D28+D29+D30</f>
        <v>209000000</v>
      </c>
      <c r="E27" s="70">
        <f>E28+E29+E30</f>
        <v>119467557</v>
      </c>
    </row>
    <row r="28" spans="1:5" s="1" customFormat="1" ht="12" customHeight="1" x14ac:dyDescent="0.25">
      <c r="A28" s="9" t="s">
        <v>264</v>
      </c>
      <c r="B28" s="46" t="s">
        <v>261</v>
      </c>
      <c r="C28" s="72">
        <v>8881879</v>
      </c>
      <c r="D28" s="72">
        <v>9000000</v>
      </c>
      <c r="E28" s="64">
        <v>9000000</v>
      </c>
    </row>
    <row r="29" spans="1:5" s="1" customFormat="1" ht="12" customHeight="1" x14ac:dyDescent="0.25">
      <c r="A29" s="9" t="s">
        <v>265</v>
      </c>
      <c r="B29" s="46" t="s">
        <v>262</v>
      </c>
      <c r="C29" s="72">
        <v>0</v>
      </c>
      <c r="D29" s="72">
        <v>0</v>
      </c>
      <c r="E29" s="64">
        <v>0</v>
      </c>
    </row>
    <row r="30" spans="1:5" s="1" customFormat="1" ht="12" customHeight="1" x14ac:dyDescent="0.25">
      <c r="A30" s="9" t="s">
        <v>266</v>
      </c>
      <c r="B30" s="46" t="s">
        <v>263</v>
      </c>
      <c r="C30" s="72">
        <v>236656568</v>
      </c>
      <c r="D30" s="72">
        <v>200000000</v>
      </c>
      <c r="E30" s="64">
        <v>110467557</v>
      </c>
    </row>
    <row r="31" spans="1:5" s="1" customFormat="1" ht="12" customHeight="1" x14ac:dyDescent="0.25">
      <c r="A31" s="9" t="s">
        <v>94</v>
      </c>
      <c r="B31" s="46" t="s">
        <v>97</v>
      </c>
      <c r="C31" s="72">
        <v>10978701</v>
      </c>
      <c r="D31" s="72">
        <v>11000000</v>
      </c>
      <c r="E31" s="64">
        <v>0</v>
      </c>
    </row>
    <row r="32" spans="1:5" s="1" customFormat="1" ht="12" customHeight="1" x14ac:dyDescent="0.25">
      <c r="A32" s="9" t="s">
        <v>95</v>
      </c>
      <c r="B32" s="46" t="s">
        <v>98</v>
      </c>
      <c r="C32" s="72">
        <v>0</v>
      </c>
      <c r="D32" s="72">
        <v>0</v>
      </c>
      <c r="E32" s="64">
        <v>0</v>
      </c>
    </row>
    <row r="33" spans="1:5" s="1" customFormat="1" ht="12" customHeight="1" thickBot="1" x14ac:dyDescent="0.3">
      <c r="A33" s="11" t="s">
        <v>96</v>
      </c>
      <c r="B33" s="47" t="s">
        <v>99</v>
      </c>
      <c r="C33" s="73">
        <v>3218226</v>
      </c>
      <c r="D33" s="73">
        <v>2600000</v>
      </c>
      <c r="E33" s="65">
        <v>2200000</v>
      </c>
    </row>
    <row r="34" spans="1:5" s="1" customFormat="1" ht="12" customHeight="1" thickBot="1" x14ac:dyDescent="0.3">
      <c r="A34" s="15" t="s">
        <v>7</v>
      </c>
      <c r="B34" s="16" t="s">
        <v>208</v>
      </c>
      <c r="C34" s="68">
        <f>SUM(C35:C45)</f>
        <v>47727935</v>
      </c>
      <c r="D34" s="68">
        <f>SUM(D35:D45)</f>
        <v>49416000</v>
      </c>
      <c r="E34" s="69">
        <f>SUM(E35:E45)</f>
        <v>90187500</v>
      </c>
    </row>
    <row r="35" spans="1:5" s="1" customFormat="1" ht="12" customHeight="1" x14ac:dyDescent="0.25">
      <c r="A35" s="10" t="s">
        <v>23</v>
      </c>
      <c r="B35" s="45" t="s">
        <v>102</v>
      </c>
      <c r="C35" s="70">
        <v>5916176</v>
      </c>
      <c r="D35" s="70">
        <v>0</v>
      </c>
      <c r="E35" s="71">
        <v>1575000</v>
      </c>
    </row>
    <row r="36" spans="1:5" s="1" customFormat="1" ht="12" customHeight="1" x14ac:dyDescent="0.25">
      <c r="A36" s="9" t="s">
        <v>24</v>
      </c>
      <c r="B36" s="46" t="s">
        <v>103</v>
      </c>
      <c r="C36" s="72">
        <v>15072962</v>
      </c>
      <c r="D36" s="72">
        <v>28513000</v>
      </c>
      <c r="E36" s="66">
        <v>5509500</v>
      </c>
    </row>
    <row r="37" spans="1:5" s="1" customFormat="1" ht="12" customHeight="1" x14ac:dyDescent="0.25">
      <c r="A37" s="9" t="s">
        <v>25</v>
      </c>
      <c r="B37" s="46" t="s">
        <v>104</v>
      </c>
      <c r="C37" s="72">
        <v>9885825</v>
      </c>
      <c r="D37" s="72">
        <v>9750000</v>
      </c>
      <c r="E37" s="66">
        <v>10780000</v>
      </c>
    </row>
    <row r="38" spans="1:5" s="1" customFormat="1" ht="12" customHeight="1" x14ac:dyDescent="0.25">
      <c r="A38" s="9" t="s">
        <v>58</v>
      </c>
      <c r="B38" s="46" t="s">
        <v>105</v>
      </c>
      <c r="C38" s="72">
        <v>1396023</v>
      </c>
      <c r="D38" s="72">
        <v>500000</v>
      </c>
      <c r="E38" s="66">
        <v>33652000</v>
      </c>
    </row>
    <row r="39" spans="1:5" s="1" customFormat="1" ht="12" customHeight="1" x14ac:dyDescent="0.25">
      <c r="A39" s="9" t="s">
        <v>59</v>
      </c>
      <c r="B39" s="46" t="s">
        <v>106</v>
      </c>
      <c r="C39" s="72">
        <v>1311344</v>
      </c>
      <c r="D39" s="72">
        <v>1204000</v>
      </c>
      <c r="E39" s="66">
        <v>1323000</v>
      </c>
    </row>
    <row r="40" spans="1:5" s="1" customFormat="1" ht="12" customHeight="1" x14ac:dyDescent="0.25">
      <c r="A40" s="9" t="s">
        <v>60</v>
      </c>
      <c r="B40" s="46" t="s">
        <v>107</v>
      </c>
      <c r="C40" s="72">
        <v>11447794</v>
      </c>
      <c r="D40" s="72">
        <v>9259000</v>
      </c>
      <c r="E40" s="66">
        <v>12445000</v>
      </c>
    </row>
    <row r="41" spans="1:5" s="1" customFormat="1" ht="12" customHeight="1" x14ac:dyDescent="0.25">
      <c r="A41" s="9" t="s">
        <v>61</v>
      </c>
      <c r="B41" s="46" t="s">
        <v>108</v>
      </c>
      <c r="C41" s="72">
        <v>0</v>
      </c>
      <c r="D41" s="72">
        <v>0</v>
      </c>
      <c r="E41" s="66">
        <v>0</v>
      </c>
    </row>
    <row r="42" spans="1:5" s="1" customFormat="1" ht="12" customHeight="1" x14ac:dyDescent="0.25">
      <c r="A42" s="9" t="s">
        <v>62</v>
      </c>
      <c r="B42" s="46" t="s">
        <v>259</v>
      </c>
      <c r="C42" s="72">
        <v>364</v>
      </c>
      <c r="D42" s="72">
        <v>0</v>
      </c>
      <c r="E42" s="66">
        <v>0</v>
      </c>
    </row>
    <row r="43" spans="1:5" s="1" customFormat="1" ht="12" customHeight="1" x14ac:dyDescent="0.25">
      <c r="A43" s="9" t="s">
        <v>100</v>
      </c>
      <c r="B43" s="46" t="s">
        <v>109</v>
      </c>
      <c r="C43" s="76">
        <v>0</v>
      </c>
      <c r="D43" s="76">
        <v>0</v>
      </c>
      <c r="E43" s="77">
        <v>0</v>
      </c>
    </row>
    <row r="44" spans="1:5" s="1" customFormat="1" ht="12" customHeight="1" x14ac:dyDescent="0.25">
      <c r="A44" s="11" t="s">
        <v>101</v>
      </c>
      <c r="B44" s="47" t="s">
        <v>210</v>
      </c>
      <c r="C44" s="78">
        <v>0</v>
      </c>
      <c r="D44" s="78">
        <v>0</v>
      </c>
      <c r="E44" s="79">
        <v>0</v>
      </c>
    </row>
    <row r="45" spans="1:5" s="1" customFormat="1" ht="12" customHeight="1" thickBot="1" x14ac:dyDescent="0.3">
      <c r="A45" s="11" t="s">
        <v>209</v>
      </c>
      <c r="B45" s="35" t="s">
        <v>110</v>
      </c>
      <c r="C45" s="78">
        <v>2697447</v>
      </c>
      <c r="D45" s="78">
        <v>190000</v>
      </c>
      <c r="E45" s="79">
        <v>24903000</v>
      </c>
    </row>
    <row r="46" spans="1:5" s="1" customFormat="1" ht="12" customHeight="1" thickBot="1" x14ac:dyDescent="0.3">
      <c r="A46" s="15" t="s">
        <v>8</v>
      </c>
      <c r="B46" s="16" t="s">
        <v>111</v>
      </c>
      <c r="C46" s="68">
        <f>SUM(C47:C51)</f>
        <v>14504902</v>
      </c>
      <c r="D46" s="68">
        <f>SUM(D47:D51)</f>
        <v>500000</v>
      </c>
      <c r="E46" s="69">
        <f>SUM(E47:E51)</f>
        <v>0</v>
      </c>
    </row>
    <row r="47" spans="1:5" s="1" customFormat="1" ht="12" customHeight="1" x14ac:dyDescent="0.25">
      <c r="A47" s="10" t="s">
        <v>26</v>
      </c>
      <c r="B47" s="45" t="s">
        <v>115</v>
      </c>
      <c r="C47" s="80">
        <v>0</v>
      </c>
      <c r="D47" s="80">
        <v>0</v>
      </c>
      <c r="E47" s="81">
        <v>0</v>
      </c>
    </row>
    <row r="48" spans="1:5" s="1" customFormat="1" ht="12" customHeight="1" x14ac:dyDescent="0.25">
      <c r="A48" s="9" t="s">
        <v>27</v>
      </c>
      <c r="B48" s="46" t="s">
        <v>116</v>
      </c>
      <c r="C48" s="76">
        <v>0</v>
      </c>
      <c r="D48" s="76">
        <v>0</v>
      </c>
      <c r="E48" s="77">
        <v>0</v>
      </c>
    </row>
    <row r="49" spans="1:5" s="1" customFormat="1" ht="12" customHeight="1" x14ac:dyDescent="0.25">
      <c r="A49" s="9" t="s">
        <v>112</v>
      </c>
      <c r="B49" s="46" t="s">
        <v>117</v>
      </c>
      <c r="C49" s="76">
        <v>14504902</v>
      </c>
      <c r="D49" s="76">
        <v>0</v>
      </c>
      <c r="E49" s="77">
        <v>0</v>
      </c>
    </row>
    <row r="50" spans="1:5" s="1" customFormat="1" ht="12" customHeight="1" x14ac:dyDescent="0.25">
      <c r="A50" s="9" t="s">
        <v>113</v>
      </c>
      <c r="B50" s="46" t="s">
        <v>118</v>
      </c>
      <c r="C50" s="76">
        <v>0</v>
      </c>
      <c r="D50" s="76">
        <v>500000</v>
      </c>
      <c r="E50" s="77">
        <v>0</v>
      </c>
    </row>
    <row r="51" spans="1:5" s="1" customFormat="1" ht="12" customHeight="1" thickBot="1" x14ac:dyDescent="0.3">
      <c r="A51" s="11" t="s">
        <v>114</v>
      </c>
      <c r="B51" s="35" t="s">
        <v>119</v>
      </c>
      <c r="C51" s="78">
        <v>0</v>
      </c>
      <c r="D51" s="78">
        <v>0</v>
      </c>
      <c r="E51" s="79">
        <v>0</v>
      </c>
    </row>
    <row r="52" spans="1:5" s="1" customFormat="1" ht="12" customHeight="1" thickBot="1" x14ac:dyDescent="0.3">
      <c r="A52" s="15" t="s">
        <v>63</v>
      </c>
      <c r="B52" s="16" t="s">
        <v>120</v>
      </c>
      <c r="C52" s="68">
        <f>SUM(C53:C55)</f>
        <v>3929970</v>
      </c>
      <c r="D52" s="68">
        <f>SUM(D53:D55)</f>
        <v>29337000</v>
      </c>
      <c r="E52" s="69">
        <f>SUM(E53:E55)</f>
        <v>2500000</v>
      </c>
    </row>
    <row r="53" spans="1:5" s="1" customFormat="1" ht="12" customHeight="1" x14ac:dyDescent="0.25">
      <c r="A53" s="10" t="s">
        <v>28</v>
      </c>
      <c r="B53" s="45" t="s">
        <v>121</v>
      </c>
      <c r="C53" s="70">
        <v>0</v>
      </c>
      <c r="D53" s="70">
        <v>0</v>
      </c>
      <c r="E53" s="71">
        <v>0</v>
      </c>
    </row>
    <row r="54" spans="1:5" s="1" customFormat="1" ht="12" customHeight="1" x14ac:dyDescent="0.25">
      <c r="A54" s="9" t="s">
        <v>29</v>
      </c>
      <c r="B54" s="46" t="s">
        <v>203</v>
      </c>
      <c r="C54" s="72">
        <v>3929970</v>
      </c>
      <c r="D54" s="72">
        <v>29337000</v>
      </c>
      <c r="E54" s="66">
        <v>2500000</v>
      </c>
    </row>
    <row r="55" spans="1:5" s="1" customFormat="1" ht="12" customHeight="1" x14ac:dyDescent="0.25">
      <c r="A55" s="9" t="s">
        <v>124</v>
      </c>
      <c r="B55" s="46" t="s">
        <v>122</v>
      </c>
      <c r="C55" s="72">
        <v>0</v>
      </c>
      <c r="D55" s="72">
        <v>0</v>
      </c>
      <c r="E55" s="66">
        <v>0</v>
      </c>
    </row>
    <row r="56" spans="1:5" s="1" customFormat="1" ht="12" customHeight="1" thickBot="1" x14ac:dyDescent="0.3">
      <c r="A56" s="11" t="s">
        <v>125</v>
      </c>
      <c r="B56" s="35" t="s">
        <v>123</v>
      </c>
      <c r="C56" s="73">
        <v>0</v>
      </c>
      <c r="D56" s="73">
        <v>0</v>
      </c>
      <c r="E56" s="67">
        <v>0</v>
      </c>
    </row>
    <row r="57" spans="1:5" s="1" customFormat="1" ht="12" customHeight="1" thickBot="1" x14ac:dyDescent="0.3">
      <c r="A57" s="15" t="s">
        <v>10</v>
      </c>
      <c r="B57" s="33" t="s">
        <v>126</v>
      </c>
      <c r="C57" s="68">
        <f>SUM(C58:C60)</f>
        <v>3000000</v>
      </c>
      <c r="D57" s="68">
        <f>SUM(D58:D60)</f>
        <v>0</v>
      </c>
      <c r="E57" s="69">
        <f>SUM(E58:E60)</f>
        <v>0</v>
      </c>
    </row>
    <row r="58" spans="1:5" s="1" customFormat="1" ht="12" customHeight="1" x14ac:dyDescent="0.25">
      <c r="A58" s="10" t="s">
        <v>64</v>
      </c>
      <c r="B58" s="45" t="s">
        <v>128</v>
      </c>
      <c r="C58" s="76">
        <v>0</v>
      </c>
      <c r="D58" s="76">
        <v>0</v>
      </c>
      <c r="E58" s="77">
        <v>0</v>
      </c>
    </row>
    <row r="59" spans="1:5" s="1" customFormat="1" ht="12" customHeight="1" x14ac:dyDescent="0.25">
      <c r="A59" s="9" t="s">
        <v>65</v>
      </c>
      <c r="B59" s="46" t="s">
        <v>204</v>
      </c>
      <c r="C59" s="76">
        <v>0</v>
      </c>
      <c r="D59" s="76">
        <v>0</v>
      </c>
      <c r="E59" s="77">
        <v>0</v>
      </c>
    </row>
    <row r="60" spans="1:5" s="1" customFormat="1" ht="12" customHeight="1" x14ac:dyDescent="0.25">
      <c r="A60" s="9" t="s">
        <v>75</v>
      </c>
      <c r="B60" s="46" t="s">
        <v>129</v>
      </c>
      <c r="C60" s="76">
        <v>3000000</v>
      </c>
      <c r="D60" s="76">
        <v>0</v>
      </c>
      <c r="E60" s="77">
        <v>0</v>
      </c>
    </row>
    <row r="61" spans="1:5" s="1" customFormat="1" ht="12" customHeight="1" thickBot="1" x14ac:dyDescent="0.3">
      <c r="A61" s="11" t="s">
        <v>127</v>
      </c>
      <c r="B61" s="35" t="s">
        <v>130</v>
      </c>
      <c r="C61" s="76">
        <v>0</v>
      </c>
      <c r="D61" s="76">
        <v>0</v>
      </c>
      <c r="E61" s="77">
        <v>0</v>
      </c>
    </row>
    <row r="62" spans="1:5" s="1" customFormat="1" ht="12" customHeight="1" thickBot="1" x14ac:dyDescent="0.3">
      <c r="A62" s="60" t="s">
        <v>249</v>
      </c>
      <c r="B62" s="16" t="s">
        <v>131</v>
      </c>
      <c r="C62" s="74">
        <f>+C5+C12+C19+C26+C34+C46+C52+C57</f>
        <v>2222893286</v>
      </c>
      <c r="D62" s="74">
        <f>+D5+D12+D19+D26+D34+D46+D52+D57</f>
        <v>1625028900</v>
      </c>
      <c r="E62" s="75">
        <f>+E5+E12+E19+E26+E34+E46+E52+E57</f>
        <v>1735219522</v>
      </c>
    </row>
    <row r="63" spans="1:5" s="1" customFormat="1" ht="12" customHeight="1" thickBot="1" x14ac:dyDescent="0.3">
      <c r="A63" s="54" t="s">
        <v>132</v>
      </c>
      <c r="B63" s="33" t="s">
        <v>258</v>
      </c>
      <c r="C63" s="68">
        <f>SUM(C64:C66)</f>
        <v>0</v>
      </c>
      <c r="D63" s="68">
        <f>SUM(D64:D66)</f>
        <v>0</v>
      </c>
      <c r="E63" s="69">
        <f>SUM(E64:E66)</f>
        <v>0</v>
      </c>
    </row>
    <row r="64" spans="1:5" s="1" customFormat="1" ht="12" customHeight="1" x14ac:dyDescent="0.25">
      <c r="A64" s="10" t="s">
        <v>162</v>
      </c>
      <c r="B64" s="45" t="s">
        <v>133</v>
      </c>
      <c r="C64" s="76">
        <v>0</v>
      </c>
      <c r="D64" s="76">
        <v>0</v>
      </c>
      <c r="E64" s="77">
        <v>0</v>
      </c>
    </row>
    <row r="65" spans="1:7" s="1" customFormat="1" ht="12" customHeight="1" x14ac:dyDescent="0.25">
      <c r="A65" s="9" t="s">
        <v>171</v>
      </c>
      <c r="B65" s="46" t="s">
        <v>134</v>
      </c>
      <c r="C65" s="76">
        <v>0</v>
      </c>
      <c r="D65" s="76">
        <v>0</v>
      </c>
      <c r="E65" s="77">
        <v>0</v>
      </c>
    </row>
    <row r="66" spans="1:7" s="1" customFormat="1" ht="12" customHeight="1" thickBot="1" x14ac:dyDescent="0.3">
      <c r="A66" s="11" t="s">
        <v>172</v>
      </c>
      <c r="B66" s="56" t="s">
        <v>235</v>
      </c>
      <c r="C66" s="76">
        <v>0</v>
      </c>
      <c r="D66" s="76">
        <v>0</v>
      </c>
      <c r="E66" s="77">
        <v>0</v>
      </c>
    </row>
    <row r="67" spans="1:7" s="1" customFormat="1" ht="12" customHeight="1" thickBot="1" x14ac:dyDescent="0.3">
      <c r="A67" s="54" t="s">
        <v>135</v>
      </c>
      <c r="B67" s="33" t="s">
        <v>136</v>
      </c>
      <c r="C67" s="68">
        <f>SUM(C68:C71)</f>
        <v>0</v>
      </c>
      <c r="D67" s="68">
        <f>SUM(D68:D71)</f>
        <v>0</v>
      </c>
      <c r="E67" s="69">
        <f>SUM(E68:E71)</f>
        <v>0</v>
      </c>
    </row>
    <row r="68" spans="1:7" s="1" customFormat="1" ht="12" customHeight="1" x14ac:dyDescent="0.25">
      <c r="A68" s="10" t="s">
        <v>51</v>
      </c>
      <c r="B68" s="45" t="s">
        <v>137</v>
      </c>
      <c r="C68" s="76">
        <v>0</v>
      </c>
      <c r="D68" s="76">
        <v>0</v>
      </c>
      <c r="E68" s="77">
        <v>0</v>
      </c>
    </row>
    <row r="69" spans="1:7" s="1" customFormat="1" ht="17.25" customHeight="1" x14ac:dyDescent="0.3">
      <c r="A69" s="9" t="s">
        <v>52</v>
      </c>
      <c r="B69" s="46" t="s">
        <v>138</v>
      </c>
      <c r="C69" s="76">
        <v>0</v>
      </c>
      <c r="D69" s="76">
        <v>0</v>
      </c>
      <c r="E69" s="77">
        <v>0</v>
      </c>
      <c r="G69" s="25"/>
    </row>
    <row r="70" spans="1:7" s="1" customFormat="1" ht="12" customHeight="1" x14ac:dyDescent="0.25">
      <c r="A70" s="9" t="s">
        <v>163</v>
      </c>
      <c r="B70" s="46" t="s">
        <v>139</v>
      </c>
      <c r="C70" s="76">
        <v>0</v>
      </c>
      <c r="D70" s="76">
        <v>0</v>
      </c>
      <c r="E70" s="77">
        <v>0</v>
      </c>
    </row>
    <row r="71" spans="1:7" s="1" customFormat="1" ht="12" customHeight="1" thickBot="1" x14ac:dyDescent="0.3">
      <c r="A71" s="11" t="s">
        <v>164</v>
      </c>
      <c r="B71" s="35" t="s">
        <v>140</v>
      </c>
      <c r="C71" s="76">
        <v>0</v>
      </c>
      <c r="D71" s="76">
        <v>0</v>
      </c>
      <c r="E71" s="77">
        <v>0</v>
      </c>
    </row>
    <row r="72" spans="1:7" s="1" customFormat="1" ht="12" customHeight="1" thickBot="1" x14ac:dyDescent="0.3">
      <c r="A72" s="54" t="s">
        <v>141</v>
      </c>
      <c r="B72" s="33" t="s">
        <v>142</v>
      </c>
      <c r="C72" s="68">
        <f>SUM(C73:C74)</f>
        <v>351947418</v>
      </c>
      <c r="D72" s="68">
        <f>SUM(D73:D74)</f>
        <v>682186388</v>
      </c>
      <c r="E72" s="69">
        <f>SUM(E73:E74)</f>
        <v>252563307</v>
      </c>
    </row>
    <row r="73" spans="1:7" s="1" customFormat="1" ht="12" customHeight="1" x14ac:dyDescent="0.25">
      <c r="A73" s="10" t="s">
        <v>165</v>
      </c>
      <c r="B73" s="45" t="s">
        <v>143</v>
      </c>
      <c r="C73" s="76">
        <v>351947418</v>
      </c>
      <c r="D73" s="76">
        <v>682186388</v>
      </c>
      <c r="E73" s="77">
        <v>252563307</v>
      </c>
    </row>
    <row r="74" spans="1:7" s="1" customFormat="1" ht="12" customHeight="1" thickBot="1" x14ac:dyDescent="0.3">
      <c r="A74" s="11" t="s">
        <v>166</v>
      </c>
      <c r="B74" s="35" t="s">
        <v>144</v>
      </c>
      <c r="C74" s="76">
        <v>0</v>
      </c>
      <c r="D74" s="76">
        <v>0</v>
      </c>
      <c r="E74" s="77">
        <v>0</v>
      </c>
    </row>
    <row r="75" spans="1:7" s="1" customFormat="1" ht="12" customHeight="1" thickBot="1" x14ac:dyDescent="0.3">
      <c r="A75" s="54" t="s">
        <v>145</v>
      </c>
      <c r="B75" s="33" t="s">
        <v>146</v>
      </c>
      <c r="C75" s="68">
        <f>SUM(C76:C78)</f>
        <v>15981378</v>
      </c>
      <c r="D75" s="68">
        <f>SUM(D76:D78)</f>
        <v>15981378</v>
      </c>
      <c r="E75" s="69">
        <f>SUM(E76:E78)</f>
        <v>136832639</v>
      </c>
    </row>
    <row r="76" spans="1:7" s="1" customFormat="1" ht="12" customHeight="1" x14ac:dyDescent="0.25">
      <c r="A76" s="10" t="s">
        <v>167</v>
      </c>
      <c r="B76" s="45" t="s">
        <v>147</v>
      </c>
      <c r="C76" s="76">
        <v>15981378</v>
      </c>
      <c r="D76" s="76">
        <v>15981378</v>
      </c>
      <c r="E76" s="77">
        <v>136832639</v>
      </c>
    </row>
    <row r="77" spans="1:7" s="1" customFormat="1" ht="12" customHeight="1" x14ac:dyDescent="0.25">
      <c r="A77" s="9" t="s">
        <v>168</v>
      </c>
      <c r="B77" s="46" t="s">
        <v>148</v>
      </c>
      <c r="C77" s="76">
        <v>0</v>
      </c>
      <c r="D77" s="76">
        <v>0</v>
      </c>
      <c r="E77" s="77">
        <v>0</v>
      </c>
    </row>
    <row r="78" spans="1:7" s="1" customFormat="1" ht="12" customHeight="1" thickBot="1" x14ac:dyDescent="0.3">
      <c r="A78" s="11" t="s">
        <v>169</v>
      </c>
      <c r="B78" s="35" t="s">
        <v>149</v>
      </c>
      <c r="C78" s="76">
        <v>0</v>
      </c>
      <c r="D78" s="76">
        <v>0</v>
      </c>
      <c r="E78" s="77">
        <v>0</v>
      </c>
    </row>
    <row r="79" spans="1:7" s="1" customFormat="1" ht="12" customHeight="1" thickBot="1" x14ac:dyDescent="0.3">
      <c r="A79" s="54" t="s">
        <v>150</v>
      </c>
      <c r="B79" s="33" t="s">
        <v>170</v>
      </c>
      <c r="C79" s="68">
        <f>SUM(C80:C83)</f>
        <v>0</v>
      </c>
      <c r="D79" s="68">
        <f>SUM(D80:D83)</f>
        <v>0</v>
      </c>
      <c r="E79" s="69">
        <f>SUM(E80:E83)</f>
        <v>0</v>
      </c>
    </row>
    <row r="80" spans="1:7" s="1" customFormat="1" ht="12" customHeight="1" x14ac:dyDescent="0.25">
      <c r="A80" s="48" t="s">
        <v>151</v>
      </c>
      <c r="B80" s="45" t="s">
        <v>152</v>
      </c>
      <c r="C80" s="76">
        <v>0</v>
      </c>
      <c r="D80" s="76">
        <v>0</v>
      </c>
      <c r="E80" s="77">
        <v>0</v>
      </c>
    </row>
    <row r="81" spans="1:5" s="1" customFormat="1" ht="12" customHeight="1" x14ac:dyDescent="0.25">
      <c r="A81" s="49" t="s">
        <v>153</v>
      </c>
      <c r="B81" s="46" t="s">
        <v>154</v>
      </c>
      <c r="C81" s="76">
        <v>0</v>
      </c>
      <c r="D81" s="76">
        <v>0</v>
      </c>
      <c r="E81" s="77">
        <v>0</v>
      </c>
    </row>
    <row r="82" spans="1:5" s="1" customFormat="1" ht="12" customHeight="1" x14ac:dyDescent="0.25">
      <c r="A82" s="49" t="s">
        <v>155</v>
      </c>
      <c r="B82" s="46" t="s">
        <v>156</v>
      </c>
      <c r="C82" s="76">
        <v>0</v>
      </c>
      <c r="D82" s="76">
        <v>0</v>
      </c>
      <c r="E82" s="77">
        <v>0</v>
      </c>
    </row>
    <row r="83" spans="1:5" s="1" customFormat="1" ht="12" customHeight="1" thickBot="1" x14ac:dyDescent="0.3">
      <c r="A83" s="50" t="s">
        <v>157</v>
      </c>
      <c r="B83" s="35" t="s">
        <v>158</v>
      </c>
      <c r="C83" s="76">
        <v>0</v>
      </c>
      <c r="D83" s="76">
        <v>0</v>
      </c>
      <c r="E83" s="77">
        <v>0</v>
      </c>
    </row>
    <row r="84" spans="1:5" s="1" customFormat="1" ht="12" customHeight="1" thickBot="1" x14ac:dyDescent="0.3">
      <c r="A84" s="54" t="s">
        <v>159</v>
      </c>
      <c r="B84" s="33" t="s">
        <v>248</v>
      </c>
      <c r="C84" s="82">
        <v>0</v>
      </c>
      <c r="D84" s="82">
        <v>0</v>
      </c>
      <c r="E84" s="83">
        <v>0</v>
      </c>
    </row>
    <row r="85" spans="1:5" s="1" customFormat="1" ht="12" customHeight="1" thickBot="1" x14ac:dyDescent="0.3">
      <c r="A85" s="54" t="s">
        <v>161</v>
      </c>
      <c r="B85" s="33" t="s">
        <v>160</v>
      </c>
      <c r="C85" s="82">
        <v>0</v>
      </c>
      <c r="D85" s="82">
        <v>0</v>
      </c>
      <c r="E85" s="83">
        <v>0</v>
      </c>
    </row>
    <row r="86" spans="1:5" s="1" customFormat="1" ht="12" customHeight="1" thickBot="1" x14ac:dyDescent="0.3">
      <c r="A86" s="54" t="s">
        <v>173</v>
      </c>
      <c r="B86" s="51" t="s">
        <v>251</v>
      </c>
      <c r="C86" s="74">
        <f>+C63+C67+C72+C75+C79+C85+C84</f>
        <v>367928796</v>
      </c>
      <c r="D86" s="74">
        <f>+D63+D67+D72+D75+D79+D85+D84</f>
        <v>698167766</v>
      </c>
      <c r="E86" s="75">
        <f>+E63+E67+E72+E75+E79+E85+E84</f>
        <v>389395946</v>
      </c>
    </row>
    <row r="87" spans="1:5" s="1" customFormat="1" ht="12" customHeight="1" thickBot="1" x14ac:dyDescent="0.3">
      <c r="A87" s="55" t="s">
        <v>250</v>
      </c>
      <c r="B87" s="52" t="s">
        <v>252</v>
      </c>
      <c r="C87" s="74">
        <f>+C62+C86</f>
        <v>2590822082</v>
      </c>
      <c r="D87" s="74">
        <f>+D62+D86</f>
        <v>2323196666</v>
      </c>
      <c r="E87" s="75">
        <f>+E62+E86</f>
        <v>2124615468</v>
      </c>
    </row>
    <row r="88" spans="1:5" s="1" customFormat="1" ht="12" customHeight="1" x14ac:dyDescent="0.25">
      <c r="A88" s="38"/>
      <c r="B88" s="39"/>
      <c r="C88" s="84"/>
      <c r="D88" s="85"/>
      <c r="E88" s="86"/>
    </row>
    <row r="89" spans="1:5" s="1" customFormat="1" ht="12" customHeight="1" x14ac:dyDescent="0.25">
      <c r="A89" s="99" t="s">
        <v>14</v>
      </c>
      <c r="B89" s="99"/>
      <c r="C89" s="99"/>
      <c r="D89" s="99"/>
      <c r="E89" s="99"/>
    </row>
    <row r="90" spans="1:5" s="1" customFormat="1" ht="12" customHeight="1" thickBot="1" x14ac:dyDescent="0.3">
      <c r="A90" s="100" t="s">
        <v>54</v>
      </c>
      <c r="B90" s="100"/>
      <c r="C90" s="41"/>
      <c r="D90" s="28"/>
      <c r="E90" s="37" t="e">
        <f>E2</f>
        <v>#REF!</v>
      </c>
    </row>
    <row r="91" spans="1:5" s="1" customFormat="1" ht="24" customHeight="1" thickBot="1" x14ac:dyDescent="0.3">
      <c r="A91" s="18" t="s">
        <v>1</v>
      </c>
      <c r="B91" s="19" t="s">
        <v>15</v>
      </c>
      <c r="C91" s="19" t="e">
        <f>+C3</f>
        <v>#REF!</v>
      </c>
      <c r="D91" s="19" t="e">
        <f>+D3</f>
        <v>#REF!</v>
      </c>
      <c r="E91" s="32" t="e">
        <f>+E3</f>
        <v>#REF!</v>
      </c>
    </row>
    <row r="92" spans="1:5" s="1" customFormat="1" ht="12" customHeight="1" thickBot="1" x14ac:dyDescent="0.3">
      <c r="A92" s="21" t="s">
        <v>253</v>
      </c>
      <c r="B92" s="22" t="s">
        <v>254</v>
      </c>
      <c r="C92" s="22" t="s">
        <v>255</v>
      </c>
      <c r="D92" s="22" t="s">
        <v>257</v>
      </c>
      <c r="E92" s="53" t="s">
        <v>256</v>
      </c>
    </row>
    <row r="93" spans="1:5" s="1" customFormat="1" ht="15" customHeight="1" thickBot="1" x14ac:dyDescent="0.3">
      <c r="A93" s="17" t="s">
        <v>3</v>
      </c>
      <c r="B93" s="20" t="s">
        <v>211</v>
      </c>
      <c r="C93" s="42">
        <f>C94+C95+C96+C97+C98+C111</f>
        <v>1406265690</v>
      </c>
      <c r="D93" s="42">
        <f>D94+D95+D96+D97+D98+D111</f>
        <v>1485758140</v>
      </c>
      <c r="E93" s="61">
        <f>E94+E95+E96+E97+E98+E111</f>
        <v>1544455215</v>
      </c>
    </row>
    <row r="94" spans="1:5" s="1" customFormat="1" ht="13.2" customHeight="1" x14ac:dyDescent="0.25">
      <c r="A94" s="12" t="s">
        <v>30</v>
      </c>
      <c r="B94" s="5" t="s">
        <v>16</v>
      </c>
      <c r="C94" s="87">
        <v>715208265</v>
      </c>
      <c r="D94" s="87">
        <v>640388907</v>
      </c>
      <c r="E94" s="88">
        <v>646254620</v>
      </c>
    </row>
    <row r="95" spans="1:5" ht="16.5" customHeight="1" x14ac:dyDescent="0.3">
      <c r="A95" s="9" t="s">
        <v>31</v>
      </c>
      <c r="B95" s="3" t="s">
        <v>66</v>
      </c>
      <c r="C95" s="72">
        <v>96090689</v>
      </c>
      <c r="D95" s="72">
        <v>98669458</v>
      </c>
      <c r="E95" s="66">
        <v>88495364</v>
      </c>
    </row>
    <row r="96" spans="1:5" x14ac:dyDescent="0.3">
      <c r="A96" s="9" t="s">
        <v>32</v>
      </c>
      <c r="B96" s="3" t="s">
        <v>49</v>
      </c>
      <c r="C96" s="73">
        <v>329887178</v>
      </c>
      <c r="D96" s="73">
        <v>409176471</v>
      </c>
      <c r="E96" s="67">
        <v>383643925</v>
      </c>
    </row>
    <row r="97" spans="1:5" s="24" customFormat="1" ht="12" customHeight="1" x14ac:dyDescent="0.2">
      <c r="A97" s="9" t="s">
        <v>33</v>
      </c>
      <c r="B97" s="6" t="s">
        <v>67</v>
      </c>
      <c r="C97" s="73">
        <v>81156148</v>
      </c>
      <c r="D97" s="73">
        <v>116587000</v>
      </c>
      <c r="E97" s="67">
        <v>65700000</v>
      </c>
    </row>
    <row r="98" spans="1:5" ht="12" customHeight="1" x14ac:dyDescent="0.3">
      <c r="A98" s="9" t="s">
        <v>41</v>
      </c>
      <c r="B98" s="14" t="s">
        <v>68</v>
      </c>
      <c r="C98" s="73">
        <v>183923410</v>
      </c>
      <c r="D98" s="73">
        <v>203938473</v>
      </c>
      <c r="E98" s="67">
        <v>252037906</v>
      </c>
    </row>
    <row r="99" spans="1:5" ht="12" customHeight="1" x14ac:dyDescent="0.3">
      <c r="A99" s="9" t="s">
        <v>34</v>
      </c>
      <c r="B99" s="3" t="s">
        <v>216</v>
      </c>
      <c r="C99" s="73">
        <v>0</v>
      </c>
      <c r="D99" s="73">
        <v>3850000</v>
      </c>
      <c r="E99" s="67">
        <v>1831426</v>
      </c>
    </row>
    <row r="100" spans="1:5" ht="12" customHeight="1" x14ac:dyDescent="0.3">
      <c r="A100" s="9" t="s">
        <v>35</v>
      </c>
      <c r="B100" s="31" t="s">
        <v>215</v>
      </c>
      <c r="C100" s="73">
        <v>0</v>
      </c>
      <c r="D100" s="73">
        <v>0</v>
      </c>
      <c r="E100" s="67">
        <v>0</v>
      </c>
    </row>
    <row r="101" spans="1:5" ht="12" customHeight="1" x14ac:dyDescent="0.3">
      <c r="A101" s="9" t="s">
        <v>42</v>
      </c>
      <c r="B101" s="31" t="s">
        <v>214</v>
      </c>
      <c r="C101" s="73">
        <v>3173613</v>
      </c>
      <c r="D101" s="73">
        <v>0</v>
      </c>
      <c r="E101" s="67">
        <v>0</v>
      </c>
    </row>
    <row r="102" spans="1:5" ht="12" customHeight="1" x14ac:dyDescent="0.3">
      <c r="A102" s="9" t="s">
        <v>43</v>
      </c>
      <c r="B102" s="29" t="s">
        <v>176</v>
      </c>
      <c r="C102" s="73">
        <v>0</v>
      </c>
      <c r="D102" s="73">
        <v>0</v>
      </c>
      <c r="E102" s="67">
        <v>0</v>
      </c>
    </row>
    <row r="103" spans="1:5" ht="12" customHeight="1" x14ac:dyDescent="0.3">
      <c r="A103" s="9" t="s">
        <v>44</v>
      </c>
      <c r="B103" s="30" t="s">
        <v>177</v>
      </c>
      <c r="C103" s="73">
        <v>0</v>
      </c>
      <c r="D103" s="73">
        <v>0</v>
      </c>
      <c r="E103" s="67">
        <v>0</v>
      </c>
    </row>
    <row r="104" spans="1:5" ht="12" customHeight="1" x14ac:dyDescent="0.3">
      <c r="A104" s="9" t="s">
        <v>45</v>
      </c>
      <c r="B104" s="30" t="s">
        <v>178</v>
      </c>
      <c r="C104" s="73">
        <v>0</v>
      </c>
      <c r="D104" s="73">
        <v>0</v>
      </c>
      <c r="E104" s="67">
        <v>36078014</v>
      </c>
    </row>
    <row r="105" spans="1:5" ht="12" customHeight="1" x14ac:dyDescent="0.3">
      <c r="A105" s="9" t="s">
        <v>47</v>
      </c>
      <c r="B105" s="29" t="s">
        <v>179</v>
      </c>
      <c r="C105" s="73">
        <v>153107585</v>
      </c>
      <c r="D105" s="73">
        <v>135780217</v>
      </c>
      <c r="E105" s="67">
        <v>160435220</v>
      </c>
    </row>
    <row r="106" spans="1:5" ht="12" customHeight="1" x14ac:dyDescent="0.3">
      <c r="A106" s="9" t="s">
        <v>69</v>
      </c>
      <c r="B106" s="29" t="s">
        <v>180</v>
      </c>
      <c r="C106" s="73">
        <v>0</v>
      </c>
      <c r="D106" s="73">
        <v>0</v>
      </c>
      <c r="E106" s="67">
        <v>0</v>
      </c>
    </row>
    <row r="107" spans="1:5" ht="12" customHeight="1" x14ac:dyDescent="0.3">
      <c r="A107" s="9" t="s">
        <v>174</v>
      </c>
      <c r="B107" s="30" t="s">
        <v>181</v>
      </c>
      <c r="C107" s="73">
        <v>0</v>
      </c>
      <c r="D107" s="73">
        <v>33398000</v>
      </c>
      <c r="E107" s="67">
        <v>7121856</v>
      </c>
    </row>
    <row r="108" spans="1:5" ht="12" customHeight="1" x14ac:dyDescent="0.3">
      <c r="A108" s="8" t="s">
        <v>175</v>
      </c>
      <c r="B108" s="31" t="s">
        <v>182</v>
      </c>
      <c r="C108" s="73">
        <v>0</v>
      </c>
      <c r="D108" s="73">
        <v>0</v>
      </c>
      <c r="E108" s="67">
        <v>0</v>
      </c>
    </row>
    <row r="109" spans="1:5" ht="12" customHeight="1" x14ac:dyDescent="0.3">
      <c r="A109" s="9" t="s">
        <v>212</v>
      </c>
      <c r="B109" s="31" t="s">
        <v>183</v>
      </c>
      <c r="C109" s="73">
        <v>0</v>
      </c>
      <c r="D109" s="73">
        <v>0</v>
      </c>
      <c r="E109" s="67">
        <v>0</v>
      </c>
    </row>
    <row r="110" spans="1:5" ht="12" customHeight="1" x14ac:dyDescent="0.3">
      <c r="A110" s="11" t="s">
        <v>213</v>
      </c>
      <c r="B110" s="31" t="s">
        <v>184</v>
      </c>
      <c r="C110" s="73">
        <v>14690610</v>
      </c>
      <c r="D110" s="73">
        <v>30910256</v>
      </c>
      <c r="E110" s="67">
        <v>46571390</v>
      </c>
    </row>
    <row r="111" spans="1:5" ht="12" customHeight="1" x14ac:dyDescent="0.3">
      <c r="A111" s="9" t="s">
        <v>217</v>
      </c>
      <c r="B111" s="6" t="s">
        <v>17</v>
      </c>
      <c r="C111" s="72">
        <v>0</v>
      </c>
      <c r="D111" s="72">
        <v>16997831</v>
      </c>
      <c r="E111" s="66">
        <v>108323400</v>
      </c>
    </row>
    <row r="112" spans="1:5" ht="12" customHeight="1" x14ac:dyDescent="0.3">
      <c r="A112" s="9" t="s">
        <v>218</v>
      </c>
      <c r="B112" s="3" t="s">
        <v>220</v>
      </c>
      <c r="C112" s="72">
        <v>0</v>
      </c>
      <c r="D112" s="72">
        <v>16997831</v>
      </c>
      <c r="E112" s="66">
        <v>108323400</v>
      </c>
    </row>
    <row r="113" spans="1:5" ht="12" customHeight="1" thickBot="1" x14ac:dyDescent="0.35">
      <c r="A113" s="13" t="s">
        <v>219</v>
      </c>
      <c r="B113" s="59" t="s">
        <v>221</v>
      </c>
      <c r="C113" s="89">
        <v>0</v>
      </c>
      <c r="D113" s="89">
        <v>0</v>
      </c>
      <c r="E113" s="90">
        <v>0</v>
      </c>
    </row>
    <row r="114" spans="1:5" ht="12" customHeight="1" thickBot="1" x14ac:dyDescent="0.35">
      <c r="A114" s="57" t="s">
        <v>4</v>
      </c>
      <c r="B114" s="58" t="s">
        <v>185</v>
      </c>
      <c r="C114" s="91">
        <f>+C115+C117+C119</f>
        <v>482690286</v>
      </c>
      <c r="D114" s="91">
        <f>+D115+D117+D119</f>
        <v>821457148</v>
      </c>
      <c r="E114" s="92">
        <f>+E115+E117+E119</f>
        <v>443327614</v>
      </c>
    </row>
    <row r="115" spans="1:5" ht="12" customHeight="1" x14ac:dyDescent="0.3">
      <c r="A115" s="10" t="s">
        <v>36</v>
      </c>
      <c r="B115" s="3" t="s">
        <v>74</v>
      </c>
      <c r="C115" s="70">
        <v>335925146</v>
      </c>
      <c r="D115" s="70">
        <v>398011330</v>
      </c>
      <c r="E115" s="71">
        <v>344740677</v>
      </c>
    </row>
    <row r="116" spans="1:5" x14ac:dyDescent="0.3">
      <c r="A116" s="10" t="s">
        <v>37</v>
      </c>
      <c r="B116" s="7" t="s">
        <v>189</v>
      </c>
      <c r="C116" s="70">
        <v>0</v>
      </c>
      <c r="D116" s="70">
        <v>0</v>
      </c>
      <c r="E116" s="71">
        <v>0</v>
      </c>
    </row>
    <row r="117" spans="1:5" ht="12" customHeight="1" x14ac:dyDescent="0.3">
      <c r="A117" s="10" t="s">
        <v>38</v>
      </c>
      <c r="B117" s="7" t="s">
        <v>70</v>
      </c>
      <c r="C117" s="72">
        <v>146765140</v>
      </c>
      <c r="D117" s="72">
        <v>405947978</v>
      </c>
      <c r="E117" s="66">
        <v>98586937</v>
      </c>
    </row>
    <row r="118" spans="1:5" ht="12" customHeight="1" x14ac:dyDescent="0.3">
      <c r="A118" s="10" t="s">
        <v>39</v>
      </c>
      <c r="B118" s="7" t="s">
        <v>190</v>
      </c>
      <c r="C118" s="72">
        <v>0</v>
      </c>
      <c r="D118" s="72">
        <v>0</v>
      </c>
      <c r="E118" s="66">
        <v>0</v>
      </c>
    </row>
    <row r="119" spans="1:5" ht="12" customHeight="1" x14ac:dyDescent="0.3">
      <c r="A119" s="10" t="s">
        <v>40</v>
      </c>
      <c r="B119" s="35" t="s">
        <v>76</v>
      </c>
      <c r="C119" s="72">
        <v>0</v>
      </c>
      <c r="D119" s="72">
        <v>17497840</v>
      </c>
      <c r="E119" s="66">
        <v>0</v>
      </c>
    </row>
    <row r="120" spans="1:5" ht="12" customHeight="1" x14ac:dyDescent="0.3">
      <c r="A120" s="10" t="s">
        <v>46</v>
      </c>
      <c r="B120" s="34" t="s">
        <v>205</v>
      </c>
      <c r="C120" s="72">
        <v>0</v>
      </c>
      <c r="D120" s="72">
        <v>0</v>
      </c>
      <c r="E120" s="66">
        <v>0</v>
      </c>
    </row>
    <row r="121" spans="1:5" ht="12" customHeight="1" x14ac:dyDescent="0.3">
      <c r="A121" s="10" t="s">
        <v>48</v>
      </c>
      <c r="B121" s="44" t="s">
        <v>195</v>
      </c>
      <c r="C121" s="72">
        <v>0</v>
      </c>
      <c r="D121" s="72">
        <v>0</v>
      </c>
      <c r="E121" s="66">
        <v>0</v>
      </c>
    </row>
    <row r="122" spans="1:5" ht="12" customHeight="1" x14ac:dyDescent="0.3">
      <c r="A122" s="10" t="s">
        <v>71</v>
      </c>
      <c r="B122" s="30" t="s">
        <v>178</v>
      </c>
      <c r="C122" s="72">
        <v>0</v>
      </c>
      <c r="D122" s="72">
        <v>0</v>
      </c>
      <c r="E122" s="66">
        <v>0</v>
      </c>
    </row>
    <row r="123" spans="1:5" ht="12" customHeight="1" x14ac:dyDescent="0.3">
      <c r="A123" s="10" t="s">
        <v>72</v>
      </c>
      <c r="B123" s="30" t="s">
        <v>194</v>
      </c>
      <c r="C123" s="72">
        <v>0</v>
      </c>
      <c r="D123" s="72">
        <v>0</v>
      </c>
      <c r="E123" s="66">
        <v>0</v>
      </c>
    </row>
    <row r="124" spans="1:5" ht="12" customHeight="1" x14ac:dyDescent="0.3">
      <c r="A124" s="10" t="s">
        <v>73</v>
      </c>
      <c r="B124" s="30" t="s">
        <v>193</v>
      </c>
      <c r="C124" s="72">
        <v>0</v>
      </c>
      <c r="D124" s="72">
        <v>0</v>
      </c>
      <c r="E124" s="66">
        <v>0</v>
      </c>
    </row>
    <row r="125" spans="1:5" ht="12" customHeight="1" x14ac:dyDescent="0.3">
      <c r="A125" s="10" t="s">
        <v>186</v>
      </c>
      <c r="B125" s="30" t="s">
        <v>181</v>
      </c>
      <c r="C125" s="72">
        <v>0</v>
      </c>
      <c r="D125" s="72">
        <v>17497840</v>
      </c>
      <c r="E125" s="66">
        <v>0</v>
      </c>
    </row>
    <row r="126" spans="1:5" ht="12" customHeight="1" x14ac:dyDescent="0.3">
      <c r="A126" s="10" t="s">
        <v>187</v>
      </c>
      <c r="B126" s="30" t="s">
        <v>192</v>
      </c>
      <c r="C126" s="72">
        <v>0</v>
      </c>
      <c r="D126" s="72">
        <v>0</v>
      </c>
      <c r="E126" s="66">
        <v>0</v>
      </c>
    </row>
    <row r="127" spans="1:5" ht="12" customHeight="1" thickBot="1" x14ac:dyDescent="0.35">
      <c r="A127" s="8" t="s">
        <v>188</v>
      </c>
      <c r="B127" s="30" t="s">
        <v>191</v>
      </c>
      <c r="C127" s="73">
        <v>0</v>
      </c>
      <c r="D127" s="73">
        <v>0</v>
      </c>
      <c r="E127" s="67">
        <v>0</v>
      </c>
    </row>
    <row r="128" spans="1:5" ht="12" customHeight="1" thickBot="1" x14ac:dyDescent="0.35">
      <c r="A128" s="15" t="s">
        <v>5</v>
      </c>
      <c r="B128" s="26" t="s">
        <v>222</v>
      </c>
      <c r="C128" s="68">
        <f>+C93+C114</f>
        <v>1888955976</v>
      </c>
      <c r="D128" s="68">
        <f>+D93+D114</f>
        <v>2307215288</v>
      </c>
      <c r="E128" s="69">
        <f>+E93+E114</f>
        <v>1987782829</v>
      </c>
    </row>
    <row r="129" spans="1:5" ht="12" customHeight="1" thickBot="1" x14ac:dyDescent="0.35">
      <c r="A129" s="15" t="s">
        <v>6</v>
      </c>
      <c r="B129" s="26" t="s">
        <v>223</v>
      </c>
      <c r="C129" s="68">
        <f>+C130+C131+C132</f>
        <v>0</v>
      </c>
      <c r="D129" s="68">
        <f>+D130+D131+D132</f>
        <v>0</v>
      </c>
      <c r="E129" s="69">
        <f>+E130+E131+E132</f>
        <v>0</v>
      </c>
    </row>
    <row r="130" spans="1:5" ht="12" customHeight="1" x14ac:dyDescent="0.3">
      <c r="A130" s="10" t="s">
        <v>93</v>
      </c>
      <c r="B130" s="7" t="s">
        <v>230</v>
      </c>
      <c r="C130" s="72">
        <v>0</v>
      </c>
      <c r="D130" s="72">
        <v>0</v>
      </c>
      <c r="E130" s="66">
        <v>0</v>
      </c>
    </row>
    <row r="131" spans="1:5" ht="12" customHeight="1" x14ac:dyDescent="0.3">
      <c r="A131" s="10" t="s">
        <v>94</v>
      </c>
      <c r="B131" s="7" t="s">
        <v>231</v>
      </c>
      <c r="C131" s="72">
        <v>0</v>
      </c>
      <c r="D131" s="72">
        <v>0</v>
      </c>
      <c r="E131" s="66">
        <v>0</v>
      </c>
    </row>
    <row r="132" spans="1:5" ht="12" customHeight="1" thickBot="1" x14ac:dyDescent="0.35">
      <c r="A132" s="8" t="s">
        <v>95</v>
      </c>
      <c r="B132" s="7" t="s">
        <v>232</v>
      </c>
      <c r="C132" s="72">
        <v>0</v>
      </c>
      <c r="D132" s="72">
        <v>0</v>
      </c>
      <c r="E132" s="66">
        <v>0</v>
      </c>
    </row>
    <row r="133" spans="1:5" ht="12" customHeight="1" thickBot="1" x14ac:dyDescent="0.35">
      <c r="A133" s="15" t="s">
        <v>7</v>
      </c>
      <c r="B133" s="26" t="s">
        <v>224</v>
      </c>
      <c r="C133" s="68">
        <f>SUM(C134:C139)</f>
        <v>0</v>
      </c>
      <c r="D133" s="68">
        <f>SUM(D134:D139)</f>
        <v>0</v>
      </c>
      <c r="E133" s="69">
        <f>SUM(E134:E139)</f>
        <v>0</v>
      </c>
    </row>
    <row r="134" spans="1:5" ht="12" customHeight="1" x14ac:dyDescent="0.3">
      <c r="A134" s="10" t="s">
        <v>23</v>
      </c>
      <c r="B134" s="4" t="s">
        <v>233</v>
      </c>
      <c r="C134" s="72">
        <v>0</v>
      </c>
      <c r="D134" s="72">
        <v>0</v>
      </c>
      <c r="E134" s="66">
        <v>0</v>
      </c>
    </row>
    <row r="135" spans="1:5" ht="12" customHeight="1" x14ac:dyDescent="0.3">
      <c r="A135" s="10" t="s">
        <v>24</v>
      </c>
      <c r="B135" s="4" t="s">
        <v>225</v>
      </c>
      <c r="C135" s="72">
        <v>0</v>
      </c>
      <c r="D135" s="72">
        <v>0</v>
      </c>
      <c r="E135" s="66">
        <v>0</v>
      </c>
    </row>
    <row r="136" spans="1:5" ht="12" customHeight="1" x14ac:dyDescent="0.3">
      <c r="A136" s="10" t="s">
        <v>25</v>
      </c>
      <c r="B136" s="4" t="s">
        <v>226</v>
      </c>
      <c r="C136" s="72">
        <v>0</v>
      </c>
      <c r="D136" s="72">
        <v>0</v>
      </c>
      <c r="E136" s="66">
        <v>0</v>
      </c>
    </row>
    <row r="137" spans="1:5" ht="12" customHeight="1" x14ac:dyDescent="0.3">
      <c r="A137" s="10" t="s">
        <v>58</v>
      </c>
      <c r="B137" s="4" t="s">
        <v>227</v>
      </c>
      <c r="C137" s="72">
        <v>0</v>
      </c>
      <c r="D137" s="72">
        <v>0</v>
      </c>
      <c r="E137" s="66">
        <v>0</v>
      </c>
    </row>
    <row r="138" spans="1:5" ht="12" customHeight="1" x14ac:dyDescent="0.3">
      <c r="A138" s="10" t="s">
        <v>59</v>
      </c>
      <c r="B138" s="4" t="s">
        <v>228</v>
      </c>
      <c r="C138" s="72">
        <v>0</v>
      </c>
      <c r="D138" s="72">
        <v>0</v>
      </c>
      <c r="E138" s="66">
        <v>0</v>
      </c>
    </row>
    <row r="139" spans="1:5" ht="12" customHeight="1" thickBot="1" x14ac:dyDescent="0.35">
      <c r="A139" s="8" t="s">
        <v>60</v>
      </c>
      <c r="B139" s="4" t="s">
        <v>229</v>
      </c>
      <c r="C139" s="72">
        <v>0</v>
      </c>
      <c r="D139" s="72">
        <v>0</v>
      </c>
      <c r="E139" s="66">
        <v>0</v>
      </c>
    </row>
    <row r="140" spans="1:5" ht="12" customHeight="1" thickBot="1" x14ac:dyDescent="0.35">
      <c r="A140" s="15" t="s">
        <v>8</v>
      </c>
      <c r="B140" s="26" t="s">
        <v>237</v>
      </c>
      <c r="C140" s="74">
        <f>+C141+C142+C143+C144</f>
        <v>19679718</v>
      </c>
      <c r="D140" s="74">
        <f>+D141+D142+D143+D144</f>
        <v>15981378</v>
      </c>
      <c r="E140" s="75">
        <f>+E141+E142+E143+E144</f>
        <v>136832639</v>
      </c>
    </row>
    <row r="141" spans="1:5" ht="12" customHeight="1" x14ac:dyDescent="0.3">
      <c r="A141" s="10" t="s">
        <v>26</v>
      </c>
      <c r="B141" s="4" t="s">
        <v>196</v>
      </c>
      <c r="C141" s="72">
        <v>0</v>
      </c>
      <c r="D141" s="72">
        <v>0</v>
      </c>
      <c r="E141" s="66">
        <v>0</v>
      </c>
    </row>
    <row r="142" spans="1:5" ht="12" customHeight="1" x14ac:dyDescent="0.3">
      <c r="A142" s="10" t="s">
        <v>27</v>
      </c>
      <c r="B142" s="4" t="s">
        <v>197</v>
      </c>
      <c r="C142" s="72">
        <v>19679718</v>
      </c>
      <c r="D142" s="72">
        <v>15981378</v>
      </c>
      <c r="E142" s="66">
        <v>136832639</v>
      </c>
    </row>
    <row r="143" spans="1:5" ht="12" customHeight="1" x14ac:dyDescent="0.3">
      <c r="A143" s="10" t="s">
        <v>112</v>
      </c>
      <c r="B143" s="4" t="s">
        <v>238</v>
      </c>
      <c r="C143" s="72">
        <v>0</v>
      </c>
      <c r="D143" s="72">
        <v>0</v>
      </c>
      <c r="E143" s="66">
        <v>0</v>
      </c>
    </row>
    <row r="144" spans="1:5" ht="12" customHeight="1" thickBot="1" x14ac:dyDescent="0.35">
      <c r="A144" s="8" t="s">
        <v>113</v>
      </c>
      <c r="B144" s="2" t="s">
        <v>198</v>
      </c>
      <c r="C144" s="72">
        <v>0</v>
      </c>
      <c r="D144" s="72">
        <v>0</v>
      </c>
      <c r="E144" s="66">
        <v>0</v>
      </c>
    </row>
    <row r="145" spans="1:6" ht="12" customHeight="1" thickBot="1" x14ac:dyDescent="0.35">
      <c r="A145" s="15" t="s">
        <v>9</v>
      </c>
      <c r="B145" s="26" t="s">
        <v>239</v>
      </c>
      <c r="C145" s="93">
        <f>SUM(C146:C150)</f>
        <v>0</v>
      </c>
      <c r="D145" s="93">
        <f>SUM(D146:D150)</f>
        <v>0</v>
      </c>
      <c r="E145" s="94">
        <f>SUM(E146:E150)</f>
        <v>0</v>
      </c>
    </row>
    <row r="146" spans="1:6" ht="12" customHeight="1" x14ac:dyDescent="0.3">
      <c r="A146" s="10" t="s">
        <v>28</v>
      </c>
      <c r="B146" s="4" t="s">
        <v>234</v>
      </c>
      <c r="C146" s="72">
        <v>0</v>
      </c>
      <c r="D146" s="72">
        <v>0</v>
      </c>
      <c r="E146" s="66">
        <v>0</v>
      </c>
    </row>
    <row r="147" spans="1:6" ht="12" customHeight="1" x14ac:dyDescent="0.3">
      <c r="A147" s="10" t="s">
        <v>29</v>
      </c>
      <c r="B147" s="4" t="s">
        <v>241</v>
      </c>
      <c r="C147" s="72">
        <v>0</v>
      </c>
      <c r="D147" s="72">
        <v>0</v>
      </c>
      <c r="E147" s="66">
        <v>0</v>
      </c>
    </row>
    <row r="148" spans="1:6" ht="12" customHeight="1" x14ac:dyDescent="0.3">
      <c r="A148" s="10" t="s">
        <v>124</v>
      </c>
      <c r="B148" s="4" t="s">
        <v>236</v>
      </c>
      <c r="C148" s="72">
        <v>0</v>
      </c>
      <c r="D148" s="72">
        <v>0</v>
      </c>
      <c r="E148" s="66">
        <v>0</v>
      </c>
    </row>
    <row r="149" spans="1:6" ht="12" customHeight="1" x14ac:dyDescent="0.3">
      <c r="A149" s="10" t="s">
        <v>125</v>
      </c>
      <c r="B149" s="4" t="s">
        <v>242</v>
      </c>
      <c r="C149" s="72">
        <v>0</v>
      </c>
      <c r="D149" s="72">
        <v>0</v>
      </c>
      <c r="E149" s="66">
        <v>0</v>
      </c>
    </row>
    <row r="150" spans="1:6" ht="12" customHeight="1" thickBot="1" x14ac:dyDescent="0.35">
      <c r="A150" s="10" t="s">
        <v>240</v>
      </c>
      <c r="B150" s="4" t="s">
        <v>243</v>
      </c>
      <c r="C150" s="72">
        <v>0</v>
      </c>
      <c r="D150" s="72">
        <v>0</v>
      </c>
      <c r="E150" s="66">
        <v>0</v>
      </c>
    </row>
    <row r="151" spans="1:6" ht="12" customHeight="1" thickBot="1" x14ac:dyDescent="0.35">
      <c r="A151" s="15" t="s">
        <v>10</v>
      </c>
      <c r="B151" s="26" t="s">
        <v>244</v>
      </c>
      <c r="C151" s="95">
        <v>0</v>
      </c>
      <c r="D151" s="95">
        <v>0</v>
      </c>
      <c r="E151" s="96">
        <v>0</v>
      </c>
    </row>
    <row r="152" spans="1:6" ht="12" customHeight="1" thickBot="1" x14ac:dyDescent="0.35">
      <c r="A152" s="15" t="s">
        <v>11</v>
      </c>
      <c r="B152" s="26" t="s">
        <v>245</v>
      </c>
      <c r="C152" s="95">
        <v>0</v>
      </c>
      <c r="D152" s="95">
        <v>0</v>
      </c>
      <c r="E152" s="96">
        <v>0</v>
      </c>
    </row>
    <row r="153" spans="1:6" ht="15" customHeight="1" thickBot="1" x14ac:dyDescent="0.35">
      <c r="A153" s="15" t="s">
        <v>12</v>
      </c>
      <c r="B153" s="26" t="s">
        <v>247</v>
      </c>
      <c r="C153" s="97">
        <f>+C129+C133+C140+C145+C151+C152</f>
        <v>19679718</v>
      </c>
      <c r="D153" s="97">
        <f>+D129+D133+D140+D145+D151+D152</f>
        <v>15981378</v>
      </c>
      <c r="E153" s="98">
        <f>+E129+E133+E140+E145+E151+E152</f>
        <v>136832639</v>
      </c>
      <c r="F153" s="27"/>
    </row>
    <row r="154" spans="1:6" s="1" customFormat="1" ht="13.2" customHeight="1" thickBot="1" x14ac:dyDescent="0.3">
      <c r="A154" s="36" t="s">
        <v>13</v>
      </c>
      <c r="B154" s="40" t="s">
        <v>246</v>
      </c>
      <c r="C154" s="63">
        <f>+C128+C153</f>
        <v>1908635694</v>
      </c>
      <c r="D154" s="63">
        <f>+D128+D153</f>
        <v>2323196666</v>
      </c>
      <c r="E154" s="62">
        <f>+E128+E153</f>
        <v>2124615468</v>
      </c>
    </row>
    <row r="155" spans="1:6" x14ac:dyDescent="0.3">
      <c r="C155" s="23"/>
    </row>
    <row r="156" spans="1:6" x14ac:dyDescent="0.3">
      <c r="C156" s="23"/>
    </row>
    <row r="157" spans="1:6" x14ac:dyDescent="0.3">
      <c r="C157" s="23"/>
    </row>
    <row r="158" spans="1:6" ht="16.5" customHeight="1" x14ac:dyDescent="0.3">
      <c r="C158" s="23"/>
    </row>
    <row r="159" spans="1:6" x14ac:dyDescent="0.3">
      <c r="C159" s="23"/>
    </row>
    <row r="160" spans="1:6" x14ac:dyDescent="0.3">
      <c r="C160" s="23"/>
    </row>
    <row r="161" spans="3:3" x14ac:dyDescent="0.3">
      <c r="C161" s="23"/>
    </row>
    <row r="162" spans="3:3" x14ac:dyDescent="0.3">
      <c r="C162" s="23"/>
    </row>
    <row r="163" spans="3:3" x14ac:dyDescent="0.3">
      <c r="C163" s="23"/>
    </row>
    <row r="164" spans="3:3" x14ac:dyDescent="0.3">
      <c r="C164" s="23"/>
    </row>
    <row r="165" spans="3:3" x14ac:dyDescent="0.3">
      <c r="C165" s="23"/>
    </row>
    <row r="166" spans="3:3" x14ac:dyDescent="0.3">
      <c r="C166" s="23"/>
    </row>
    <row r="167" spans="3:3" x14ac:dyDescent="0.3">
      <c r="C167" s="23"/>
    </row>
  </sheetData>
  <mergeCells count="4">
    <mergeCell ref="A1:E1"/>
    <mergeCell ref="A89:E89"/>
    <mergeCell ref="A90:B90"/>
    <mergeCell ref="A2:B2"/>
  </mergeCells>
  <phoneticPr fontId="1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Komádi Városi Önkormányzat
2020. ÉVI KÖLTSÉGVETÉSÉNEK ÖSSZEVONT MÉRLEGE&amp;R&amp;"Times New Roman CE,Félkövér" 11. melléklet a 5/2021. (V.27.) önkormányzati rendelethez</oddHeader>
  </headerFooter>
  <rowBreaks count="1" manualBreakCount="1">
    <brk id="8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B13" sqref="B13"/>
    </sheetView>
  </sheetViews>
  <sheetFormatPr defaultRowHeight="13.2" x14ac:dyDescent="0.25"/>
  <sheetData/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1. sz tájékoztató t.</vt:lpstr>
      <vt:lpstr>Munka1</vt:lpstr>
      <vt:lpstr>'1.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2021-06-02T10:00:23Z</dcterms:modified>
</cp:coreProperties>
</file>