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1700" windowHeight="10050" tabRatio="783"/>
  </bookViews>
  <sheets>
    <sheet name="1.1.sz.mell." sheetId="2" r:id="rId1"/>
    <sheet name="1.2.sz.mell. " sheetId="3" r:id="rId2"/>
    <sheet name="1.3.sz.mell." sheetId="4" r:id="rId3"/>
    <sheet name="1.4.sz.mell." sheetId="5" r:id="rId4"/>
    <sheet name="2.1.sz.mell  " sheetId="6" r:id="rId5"/>
    <sheet name="2.2.sz.mell  " sheetId="7" r:id="rId6"/>
    <sheet name="3.sz.mell." sheetId="9" r:id="rId7"/>
    <sheet name="4.sz.mell." sheetId="10" r:id="rId8"/>
    <sheet name="5. sz. mell. " sheetId="11" r:id="rId9"/>
    <sheet name="6. sz. mell" sheetId="12" r:id="rId10"/>
    <sheet name="6.1.sz.mell." sheetId="40" r:id="rId11"/>
    <sheet name="6.2.sz.mell." sheetId="39" r:id="rId12"/>
    <sheet name="6.3.sz.mell." sheetId="47" r:id="rId13"/>
    <sheet name="7.1. sz. mell" sheetId="13" r:id="rId14"/>
    <sheet name="7.2. sz. mell" sheetId="14" r:id="rId15"/>
    <sheet name="7.3. sz. mell" sheetId="15" r:id="rId16"/>
    <sheet name="7.4. sz. mell" sheetId="16" r:id="rId17"/>
    <sheet name="8. sz. mell" sheetId="18" r:id="rId18"/>
    <sheet name="8.1.sz.mell." sheetId="42" r:id="rId19"/>
    <sheet name="8.2.sz.mell." sheetId="41" r:id="rId20"/>
    <sheet name="8.3.sz.mell." sheetId="48" r:id="rId21"/>
    <sheet name="9. sz. mell." sheetId="19" r:id="rId22"/>
    <sheet name="9.1.sz.mell." sheetId="44" r:id="rId23"/>
    <sheet name="9.2.sz.mell." sheetId="43" r:id="rId24"/>
    <sheet name="9.3.sz.mell." sheetId="49" r:id="rId25"/>
    <sheet name="10. sz. mell." sheetId="20" r:id="rId26"/>
    <sheet name="10.1.sz.mell." sheetId="46" r:id="rId27"/>
    <sheet name="10.2.sz.mell." sheetId="45" r:id="rId28"/>
    <sheet name="10.3.sz.mell." sheetId="50" r:id="rId29"/>
    <sheet name="11.sz.mell." sheetId="54" r:id="rId30"/>
    <sheet name="11.1.sz.mell." sheetId="53" r:id="rId31"/>
    <sheet name="11.2.sz.mell." sheetId="52" r:id="rId32"/>
    <sheet name="11.3.sz.mell." sheetId="51" r:id="rId33"/>
    <sheet name="12.sz.mell." sheetId="37" r:id="rId34"/>
    <sheet name="13. sz. mell" sheetId="21" r:id="rId35"/>
    <sheet name="14.sz.mell" sheetId="38" r:id="rId36"/>
    <sheet name="15.sz.mell." sheetId="56" r:id="rId37"/>
    <sheet name="16.sz.mell." sheetId="58" r:id="rId38"/>
    <sheet name="1.tájékoztató" sheetId="22" r:id="rId39"/>
    <sheet name="2. tájékoztató tábla" sheetId="23" r:id="rId40"/>
    <sheet name="3. tájékoztató tábla" sheetId="24" r:id="rId41"/>
    <sheet name="4. tájékoztató tábla" sheetId="25" r:id="rId42"/>
    <sheet name="5. tájékoztató tábla" sheetId="26" r:id="rId43"/>
    <sheet name="6. tájékoztató tábla" sheetId="27" r:id="rId44"/>
    <sheet name="7.1. tájékoztató tábla" sheetId="28" r:id="rId45"/>
    <sheet name="7.2. tájékoztató tábla" sheetId="29" r:id="rId46"/>
    <sheet name="7.3. tájékoztató tábla" sheetId="30" r:id="rId47"/>
    <sheet name="8. tájékoztató tábla" sheetId="32" r:id="rId48"/>
    <sheet name="9. tájékoztató tábla " sheetId="33" r:id="rId49"/>
    <sheet name="10. tájékoztató tábla" sheetId="34" r:id="rId50"/>
    <sheet name="11.tájékoztató tábla" sheetId="35" r:id="rId51"/>
    <sheet name="12.tájékoztató tábla" sheetId="55" r:id="rId52"/>
    <sheet name="Munka1" sheetId="57" r:id="rId53"/>
  </sheets>
  <definedNames>
    <definedName name="_xlnm.Print_Titles" localSheetId="25">'10. sz. mell.'!$1:$6</definedName>
    <definedName name="_xlnm.Print_Titles" localSheetId="6">'3.sz.mell.'!$1:$4</definedName>
    <definedName name="_xlnm.Print_Titles" localSheetId="9">'6. sz. mell'!$1:$6</definedName>
    <definedName name="_xlnm.Print_Titles" localSheetId="13">'7.1. sz. mell'!$1:$6</definedName>
    <definedName name="_xlnm.Print_Titles" localSheetId="44">'7.1. tájékoztató tábla'!$2:$5</definedName>
    <definedName name="_xlnm.Print_Titles" localSheetId="14">'7.2. sz. mell'!$1:$6</definedName>
    <definedName name="_xlnm.Print_Titles" localSheetId="15">'7.3. sz. mell'!$1:$6</definedName>
    <definedName name="_xlnm.Print_Titles" localSheetId="16">'7.4. sz. mell'!$1:$6</definedName>
    <definedName name="_xlnm.Print_Titles" localSheetId="17">'8. sz. mell'!$1:$6</definedName>
    <definedName name="_xlnm.Print_Titles" localSheetId="21">'9. sz. mell.'!$1:$6</definedName>
    <definedName name="_xlnm.Print_Area" localSheetId="0">'1.1.sz.mell.'!$A$1:$F$141</definedName>
    <definedName name="_xlnm.Print_Area" localSheetId="1">'1.2.sz.mell. '!$A$1:$E$123</definedName>
    <definedName name="_xlnm.Print_Area" localSheetId="2">'1.3.sz.mell.'!$A$1:$E$118</definedName>
    <definedName name="_xlnm.Print_Area" localSheetId="3">'1.4.sz.mell.'!$A$1:$E$124</definedName>
    <definedName name="_xlnm.Print_Area" localSheetId="38">'1.tájékoztató'!$A$1:$F$126</definedName>
    <definedName name="_xlnm.Print_Area" localSheetId="29">'11.sz.mell.'!$A$1:$E$136</definedName>
    <definedName name="_xlnm.Print_Area" localSheetId="33">'12.sz.mell.'!$A$1:$H$29</definedName>
    <definedName name="_xlnm.Print_Area" localSheetId="4">'2.1.sz.mell  '!$A$1:$J$34</definedName>
    <definedName name="_xlnm.Print_Area" localSheetId="21">'9. sz. mell.'!$A$1:$E$136</definedName>
  </definedNames>
  <calcPr calcId="124519"/>
</workbook>
</file>

<file path=xl/calcChain.xml><?xml version="1.0" encoding="utf-8"?>
<calcChain xmlns="http://schemas.openxmlformats.org/spreadsheetml/2006/main">
  <c r="C139" i="2"/>
  <c r="D139"/>
  <c r="C136" i="54"/>
  <c r="C136" i="20"/>
  <c r="C136" i="19"/>
  <c r="C132" i="18"/>
  <c r="C126" i="12"/>
  <c r="E139" i="2"/>
  <c r="F99"/>
  <c r="E5" i="30"/>
  <c r="E7"/>
  <c r="E4"/>
  <c r="D17" i="29"/>
  <c r="E8"/>
  <c r="E9"/>
  <c r="E10"/>
  <c r="E12"/>
  <c r="E14"/>
  <c r="E15"/>
  <c r="E16"/>
  <c r="E19"/>
  <c r="E7"/>
  <c r="F7" i="28"/>
  <c r="F10"/>
  <c r="F11"/>
  <c r="F12"/>
  <c r="F14"/>
  <c r="F16"/>
  <c r="F18"/>
  <c r="F21"/>
  <c r="F25"/>
  <c r="F26"/>
  <c r="F30"/>
  <c r="F31"/>
  <c r="F35"/>
  <c r="F36"/>
  <c r="F37"/>
  <c r="F39"/>
  <c r="F40"/>
  <c r="F6"/>
  <c r="E17"/>
  <c r="F17" s="1"/>
  <c r="E13"/>
  <c r="F13" s="1"/>
  <c r="E8"/>
  <c r="F8" s="1"/>
  <c r="E10" i="23"/>
  <c r="F10"/>
  <c r="G10"/>
  <c r="H10"/>
  <c r="I10"/>
  <c r="J10"/>
  <c r="D30" i="22"/>
  <c r="E30"/>
  <c r="F30"/>
  <c r="F11" i="2"/>
  <c r="B39" i="9"/>
  <c r="D39"/>
  <c r="G9"/>
  <c r="G10"/>
  <c r="G11"/>
  <c r="G12"/>
  <c r="G32"/>
  <c r="G33"/>
  <c r="G34"/>
  <c r="G10" i="10"/>
  <c r="G11"/>
  <c r="F39" i="9"/>
  <c r="G9" i="10"/>
  <c r="G8"/>
  <c r="G7"/>
  <c r="G6"/>
  <c r="G5"/>
  <c r="E39" i="9"/>
  <c r="E18" i="7"/>
  <c r="D18"/>
  <c r="G10" i="6"/>
  <c r="G10" i="55"/>
  <c r="G11"/>
  <c r="G12"/>
  <c r="G13"/>
  <c r="G14"/>
  <c r="G15"/>
  <c r="C16"/>
  <c r="D16"/>
  <c r="E16"/>
  <c r="F16"/>
  <c r="G10" i="35"/>
  <c r="G11"/>
  <c r="G12"/>
  <c r="G13"/>
  <c r="G14"/>
  <c r="G15"/>
  <c r="C16"/>
  <c r="D16"/>
  <c r="E16"/>
  <c r="F16"/>
  <c r="G10" i="34"/>
  <c r="G11"/>
  <c r="G12"/>
  <c r="G13"/>
  <c r="G14"/>
  <c r="G15"/>
  <c r="C16"/>
  <c r="D16"/>
  <c r="E16"/>
  <c r="F16"/>
  <c r="G10" i="33"/>
  <c r="G11"/>
  <c r="G12"/>
  <c r="G13"/>
  <c r="G14"/>
  <c r="G15"/>
  <c r="C16"/>
  <c r="D16"/>
  <c r="E16"/>
  <c r="F16"/>
  <c r="G10" i="32"/>
  <c r="G11"/>
  <c r="G12"/>
  <c r="G13"/>
  <c r="G14"/>
  <c r="G15"/>
  <c r="C16"/>
  <c r="D16"/>
  <c r="E16"/>
  <c r="F16"/>
  <c r="G16"/>
  <c r="C13" i="29"/>
  <c r="D13"/>
  <c r="E13" s="1"/>
  <c r="C17"/>
  <c r="E17" s="1"/>
  <c r="D8" i="28"/>
  <c r="D9" s="1"/>
  <c r="E9"/>
  <c r="F9" s="1"/>
  <c r="D13"/>
  <c r="D17"/>
  <c r="D20" s="1"/>
  <c r="E20"/>
  <c r="D22"/>
  <c r="E22"/>
  <c r="F22" s="1"/>
  <c r="E24"/>
  <c r="D28"/>
  <c r="E28"/>
  <c r="F28" s="1"/>
  <c r="D34"/>
  <c r="E34"/>
  <c r="F34" s="1"/>
  <c r="D38"/>
  <c r="E38"/>
  <c r="F38" s="1"/>
  <c r="E41"/>
  <c r="D11" i="27"/>
  <c r="E11"/>
  <c r="C8" i="26"/>
  <c r="D8"/>
  <c r="C29"/>
  <c r="D29"/>
  <c r="D21" i="25"/>
  <c r="E21"/>
  <c r="E5" i="24"/>
  <c r="F5"/>
  <c r="G5"/>
  <c r="H5"/>
  <c r="E10"/>
  <c r="F10"/>
  <c r="G10"/>
  <c r="H10"/>
  <c r="E15"/>
  <c r="F15"/>
  <c r="G15"/>
  <c r="D6" i="23"/>
  <c r="F6"/>
  <c r="G6"/>
  <c r="H6"/>
  <c r="H5" s="1"/>
  <c r="H20" s="1"/>
  <c r="I6"/>
  <c r="J6"/>
  <c r="K7"/>
  <c r="D8"/>
  <c r="F8"/>
  <c r="G8"/>
  <c r="H8"/>
  <c r="I8"/>
  <c r="J8"/>
  <c r="K9"/>
  <c r="K8" s="1"/>
  <c r="D10"/>
  <c r="D5"/>
  <c r="D20" s="1"/>
  <c r="K11"/>
  <c r="K12"/>
  <c r="K13"/>
  <c r="D14"/>
  <c r="F14"/>
  <c r="G14"/>
  <c r="H14"/>
  <c r="K14" s="1"/>
  <c r="I14"/>
  <c r="J14"/>
  <c r="K15"/>
  <c r="D16"/>
  <c r="E16"/>
  <c r="E5" s="1"/>
  <c r="E20" s="1"/>
  <c r="F16"/>
  <c r="F5"/>
  <c r="F20" s="1"/>
  <c r="G16"/>
  <c r="G5" s="1"/>
  <c r="G20" s="1"/>
  <c r="H16"/>
  <c r="I16"/>
  <c r="I5" s="1"/>
  <c r="I20" s="1"/>
  <c r="J16"/>
  <c r="J5"/>
  <c r="J20" s="1"/>
  <c r="K17"/>
  <c r="K16" s="1"/>
  <c r="K18"/>
  <c r="C6" i="22"/>
  <c r="C7"/>
  <c r="D7"/>
  <c r="E7"/>
  <c r="F7"/>
  <c r="F62" s="1"/>
  <c r="C14"/>
  <c r="D14"/>
  <c r="E14"/>
  <c r="F14"/>
  <c r="C20"/>
  <c r="D20"/>
  <c r="E20"/>
  <c r="F20"/>
  <c r="C27"/>
  <c r="C26" s="1"/>
  <c r="C62" s="1"/>
  <c r="D27"/>
  <c r="D26"/>
  <c r="E27"/>
  <c r="E26"/>
  <c r="F27"/>
  <c r="F26"/>
  <c r="C28"/>
  <c r="D28"/>
  <c r="E28"/>
  <c r="F28"/>
  <c r="C30"/>
  <c r="C36"/>
  <c r="D36"/>
  <c r="E36"/>
  <c r="F36"/>
  <c r="C48"/>
  <c r="D48"/>
  <c r="E48"/>
  <c r="F48"/>
  <c r="C54"/>
  <c r="D54"/>
  <c r="E54"/>
  <c r="F54"/>
  <c r="C58"/>
  <c r="D58"/>
  <c r="E58"/>
  <c r="F58"/>
  <c r="C63"/>
  <c r="D63"/>
  <c r="E63"/>
  <c r="F63"/>
  <c r="C68"/>
  <c r="D68"/>
  <c r="E68"/>
  <c r="F68"/>
  <c r="C72"/>
  <c r="D72"/>
  <c r="E72"/>
  <c r="F72"/>
  <c r="C75"/>
  <c r="D75"/>
  <c r="E75"/>
  <c r="F75"/>
  <c r="C87"/>
  <c r="C82" s="1"/>
  <c r="D87"/>
  <c r="D82"/>
  <c r="E87"/>
  <c r="E82"/>
  <c r="F87"/>
  <c r="F82"/>
  <c r="D100"/>
  <c r="C103"/>
  <c r="C100" s="1"/>
  <c r="D103"/>
  <c r="E103"/>
  <c r="E100" s="1"/>
  <c r="F103"/>
  <c r="F100" s="1"/>
  <c r="C113"/>
  <c r="D113"/>
  <c r="E113"/>
  <c r="F113"/>
  <c r="C121"/>
  <c r="D121"/>
  <c r="E121"/>
  <c r="F121"/>
  <c r="H6" i="56"/>
  <c r="H8" s="1"/>
  <c r="H17" s="1"/>
  <c r="H7"/>
  <c r="C8"/>
  <c r="C17" s="1"/>
  <c r="D8"/>
  <c r="E8"/>
  <c r="E17" s="1"/>
  <c r="F8"/>
  <c r="G8"/>
  <c r="G17" s="1"/>
  <c r="H9"/>
  <c r="H10"/>
  <c r="H11"/>
  <c r="H12"/>
  <c r="H13"/>
  <c r="H14"/>
  <c r="H15"/>
  <c r="C16"/>
  <c r="D16"/>
  <c r="E16"/>
  <c r="F16"/>
  <c r="G16"/>
  <c r="H16"/>
  <c r="D17"/>
  <c r="F17"/>
  <c r="H18"/>
  <c r="H5" i="38"/>
  <c r="H6"/>
  <c r="H7"/>
  <c r="C8"/>
  <c r="D8"/>
  <c r="E8"/>
  <c r="F8"/>
  <c r="G8"/>
  <c r="H8"/>
  <c r="H9"/>
  <c r="H10"/>
  <c r="H11"/>
  <c r="H12"/>
  <c r="H16" s="1"/>
  <c r="H28" s="1"/>
  <c r="H13"/>
  <c r="H14"/>
  <c r="H15"/>
  <c r="C16"/>
  <c r="C28" s="1"/>
  <c r="C41" s="1"/>
  <c r="C47" s="1"/>
  <c r="D16"/>
  <c r="E16"/>
  <c r="E28" s="1"/>
  <c r="E41" s="1"/>
  <c r="E47" s="1"/>
  <c r="F16"/>
  <c r="G16"/>
  <c r="G28" s="1"/>
  <c r="G41" s="1"/>
  <c r="G47" s="1"/>
  <c r="H17"/>
  <c r="H21" s="1"/>
  <c r="H18"/>
  <c r="H19"/>
  <c r="H20"/>
  <c r="C21"/>
  <c r="D21"/>
  <c r="E21"/>
  <c r="F21"/>
  <c r="G21"/>
  <c r="H22"/>
  <c r="H23"/>
  <c r="H24"/>
  <c r="C25"/>
  <c r="D25"/>
  <c r="E25"/>
  <c r="F25"/>
  <c r="G25"/>
  <c r="H25"/>
  <c r="H26"/>
  <c r="H27"/>
  <c r="D28"/>
  <c r="D41" s="1"/>
  <c r="D47" s="1"/>
  <c r="F28"/>
  <c r="F41" s="1"/>
  <c r="F47" s="1"/>
  <c r="H29"/>
  <c r="H30"/>
  <c r="H34" s="1"/>
  <c r="H40" s="1"/>
  <c r="H41" s="1"/>
  <c r="H47" s="1"/>
  <c r="H31"/>
  <c r="H32"/>
  <c r="H33"/>
  <c r="C34"/>
  <c r="D34"/>
  <c r="E34"/>
  <c r="F34"/>
  <c r="G34"/>
  <c r="H35"/>
  <c r="H39" s="1"/>
  <c r="H36"/>
  <c r="H37"/>
  <c r="H38"/>
  <c r="C39"/>
  <c r="D39"/>
  <c r="E39"/>
  <c r="F39"/>
  <c r="G39"/>
  <c r="C40"/>
  <c r="D40"/>
  <c r="E40"/>
  <c r="F40"/>
  <c r="G40"/>
  <c r="H42"/>
  <c r="H44" s="1"/>
  <c r="H46" s="1"/>
  <c r="H43"/>
  <c r="C44"/>
  <c r="C46" s="1"/>
  <c r="D44"/>
  <c r="E44"/>
  <c r="E46" s="1"/>
  <c r="F44"/>
  <c r="G44"/>
  <c r="G46" s="1"/>
  <c r="H45"/>
  <c r="D46"/>
  <c r="F46"/>
  <c r="B16" i="21"/>
  <c r="C16"/>
  <c r="D16"/>
  <c r="E16"/>
  <c r="B21"/>
  <c r="C21"/>
  <c r="D21"/>
  <c r="B34"/>
  <c r="C34"/>
  <c r="D34"/>
  <c r="E34"/>
  <c r="D41"/>
  <c r="H4" i="37"/>
  <c r="H5"/>
  <c r="C6"/>
  <c r="D6"/>
  <c r="E6"/>
  <c r="F6"/>
  <c r="G6"/>
  <c r="H6"/>
  <c r="H7"/>
  <c r="H8"/>
  <c r="C9"/>
  <c r="D9"/>
  <c r="E9"/>
  <c r="F9"/>
  <c r="G9"/>
  <c r="H9"/>
  <c r="C10"/>
  <c r="D10"/>
  <c r="D18" s="1"/>
  <c r="E10"/>
  <c r="F10"/>
  <c r="F18" s="1"/>
  <c r="G10"/>
  <c r="H10"/>
  <c r="H11"/>
  <c r="H12"/>
  <c r="H13"/>
  <c r="H14"/>
  <c r="H15"/>
  <c r="H16"/>
  <c r="H17"/>
  <c r="C18"/>
  <c r="H18" s="1"/>
  <c r="E18"/>
  <c r="E20" s="1"/>
  <c r="G18"/>
  <c r="G20" s="1"/>
  <c r="H19"/>
  <c r="H21"/>
  <c r="H22"/>
  <c r="H24"/>
  <c r="C26"/>
  <c r="E26"/>
  <c r="G26"/>
  <c r="C8" i="51"/>
  <c r="D8"/>
  <c r="E8"/>
  <c r="C15"/>
  <c r="C7" s="1"/>
  <c r="D15"/>
  <c r="D7" s="1"/>
  <c r="E15"/>
  <c r="E7" s="1"/>
  <c r="C22"/>
  <c r="D22"/>
  <c r="E22"/>
  <c r="C30"/>
  <c r="D30"/>
  <c r="E30"/>
  <c r="C31"/>
  <c r="D31"/>
  <c r="E31"/>
  <c r="C34"/>
  <c r="D34"/>
  <c r="E34"/>
  <c r="C37"/>
  <c r="C33" s="1"/>
  <c r="D37"/>
  <c r="D33" s="1"/>
  <c r="E37"/>
  <c r="E33" s="1"/>
  <c r="C40"/>
  <c r="D40"/>
  <c r="E40"/>
  <c r="C51"/>
  <c r="D51"/>
  <c r="E51"/>
  <c r="C57"/>
  <c r="C62"/>
  <c r="D62"/>
  <c r="E62"/>
  <c r="C68"/>
  <c r="D68"/>
  <c r="E68"/>
  <c r="C73"/>
  <c r="D73"/>
  <c r="E73"/>
  <c r="C77"/>
  <c r="C82" s="1"/>
  <c r="C85" s="1"/>
  <c r="D77"/>
  <c r="E77"/>
  <c r="E82" s="1"/>
  <c r="E85" s="1"/>
  <c r="D82"/>
  <c r="D85" s="1"/>
  <c r="C91"/>
  <c r="D91"/>
  <c r="E91"/>
  <c r="D109"/>
  <c r="C112"/>
  <c r="C109" s="1"/>
  <c r="D112"/>
  <c r="E112"/>
  <c r="E109" s="1"/>
  <c r="D121"/>
  <c r="C122"/>
  <c r="C127" s="1"/>
  <c r="C130" s="1"/>
  <c r="D122"/>
  <c r="E122"/>
  <c r="E127" s="1"/>
  <c r="E130" s="1"/>
  <c r="D127"/>
  <c r="D130" s="1"/>
  <c r="D131" s="1"/>
  <c r="C8" i="52"/>
  <c r="D8"/>
  <c r="E8"/>
  <c r="C15"/>
  <c r="C7" s="1"/>
  <c r="D15"/>
  <c r="D7" s="1"/>
  <c r="E15"/>
  <c r="E7" s="1"/>
  <c r="C22"/>
  <c r="D22"/>
  <c r="E22"/>
  <c r="C30"/>
  <c r="D30"/>
  <c r="E30"/>
  <c r="C31"/>
  <c r="D31"/>
  <c r="E31"/>
  <c r="C34"/>
  <c r="D34"/>
  <c r="E34"/>
  <c r="C37"/>
  <c r="C33" s="1"/>
  <c r="D37"/>
  <c r="D33" s="1"/>
  <c r="E37"/>
  <c r="E33" s="1"/>
  <c r="C40"/>
  <c r="D40"/>
  <c r="E40"/>
  <c r="C51"/>
  <c r="D51"/>
  <c r="E51"/>
  <c r="C57"/>
  <c r="C62"/>
  <c r="D62"/>
  <c r="E62"/>
  <c r="C68"/>
  <c r="D68"/>
  <c r="E68"/>
  <c r="C73"/>
  <c r="D73"/>
  <c r="E73"/>
  <c r="C77"/>
  <c r="D77"/>
  <c r="D82" s="1"/>
  <c r="D85" s="1"/>
  <c r="E77"/>
  <c r="C82"/>
  <c r="C85" s="1"/>
  <c r="E82"/>
  <c r="E85" s="1"/>
  <c r="C91"/>
  <c r="D91"/>
  <c r="D121" s="1"/>
  <c r="E91"/>
  <c r="C109"/>
  <c r="E109"/>
  <c r="C112"/>
  <c r="D112"/>
  <c r="D109" s="1"/>
  <c r="E112"/>
  <c r="C121"/>
  <c r="E121"/>
  <c r="C122"/>
  <c r="D122"/>
  <c r="D127" s="1"/>
  <c r="D130" s="1"/>
  <c r="E122"/>
  <c r="C127"/>
  <c r="C130" s="1"/>
  <c r="C131" s="1"/>
  <c r="E127"/>
  <c r="E130" s="1"/>
  <c r="E131" s="1"/>
  <c r="C8" i="53"/>
  <c r="D8"/>
  <c r="E8"/>
  <c r="C15"/>
  <c r="C7" s="1"/>
  <c r="D15"/>
  <c r="D7" s="1"/>
  <c r="E15"/>
  <c r="E7" s="1"/>
  <c r="C22"/>
  <c r="D22"/>
  <c r="E22"/>
  <c r="C30"/>
  <c r="D30"/>
  <c r="E30"/>
  <c r="C31"/>
  <c r="D31"/>
  <c r="E31"/>
  <c r="C34"/>
  <c r="D34"/>
  <c r="E34"/>
  <c r="C37"/>
  <c r="C33" s="1"/>
  <c r="D37"/>
  <c r="D33" s="1"/>
  <c r="E37"/>
  <c r="E33" s="1"/>
  <c r="C40"/>
  <c r="D40"/>
  <c r="E40"/>
  <c r="C51"/>
  <c r="D51"/>
  <c r="E51"/>
  <c r="C57"/>
  <c r="C62"/>
  <c r="D62"/>
  <c r="E62"/>
  <c r="C68"/>
  <c r="D68"/>
  <c r="E68"/>
  <c r="C73"/>
  <c r="D73"/>
  <c r="E73"/>
  <c r="C77"/>
  <c r="C82" s="1"/>
  <c r="C85" s="1"/>
  <c r="D77"/>
  <c r="E77"/>
  <c r="E82" s="1"/>
  <c r="E85" s="1"/>
  <c r="D82"/>
  <c r="D85" s="1"/>
  <c r="C91"/>
  <c r="D91"/>
  <c r="E91"/>
  <c r="D109"/>
  <c r="C112"/>
  <c r="C109" s="1"/>
  <c r="D112"/>
  <c r="E112"/>
  <c r="E109" s="1"/>
  <c r="D121"/>
  <c r="C122"/>
  <c r="C127" s="1"/>
  <c r="C130" s="1"/>
  <c r="D122"/>
  <c r="E122"/>
  <c r="E127" s="1"/>
  <c r="E130" s="1"/>
  <c r="D127"/>
  <c r="D130" s="1"/>
  <c r="D131" s="1"/>
  <c r="C8" i="54"/>
  <c r="D8"/>
  <c r="E8"/>
  <c r="C15"/>
  <c r="C7" s="1"/>
  <c r="D15"/>
  <c r="D7" s="1"/>
  <c r="E15"/>
  <c r="E7" s="1"/>
  <c r="C22"/>
  <c r="D22"/>
  <c r="E22"/>
  <c r="C30"/>
  <c r="D30"/>
  <c r="E30"/>
  <c r="C31"/>
  <c r="D31"/>
  <c r="E31"/>
  <c r="C34"/>
  <c r="D34"/>
  <c r="E34"/>
  <c r="C37"/>
  <c r="C33" s="1"/>
  <c r="D37"/>
  <c r="D33" s="1"/>
  <c r="E37"/>
  <c r="E33" s="1"/>
  <c r="C40"/>
  <c r="D40"/>
  <c r="E40"/>
  <c r="C51"/>
  <c r="D51"/>
  <c r="E51"/>
  <c r="C57"/>
  <c r="C62"/>
  <c r="D62"/>
  <c r="E62"/>
  <c r="C68"/>
  <c r="D68"/>
  <c r="E68"/>
  <c r="C73"/>
  <c r="D73"/>
  <c r="E73"/>
  <c r="C77"/>
  <c r="D77"/>
  <c r="D82" s="1"/>
  <c r="D85" s="1"/>
  <c r="E77"/>
  <c r="C82"/>
  <c r="C85" s="1"/>
  <c r="E82"/>
  <c r="E85" s="1"/>
  <c r="C91"/>
  <c r="D91"/>
  <c r="D121" s="1"/>
  <c r="E91"/>
  <c r="C109"/>
  <c r="E109"/>
  <c r="C112"/>
  <c r="D112"/>
  <c r="D109" s="1"/>
  <c r="E112"/>
  <c r="C121"/>
  <c r="E121"/>
  <c r="C122"/>
  <c r="D122"/>
  <c r="D127" s="1"/>
  <c r="D130" s="1"/>
  <c r="E122"/>
  <c r="C127"/>
  <c r="C130" s="1"/>
  <c r="C131" s="1"/>
  <c r="E127"/>
  <c r="E130" s="1"/>
  <c r="E131" s="1"/>
  <c r="E136"/>
  <c r="C8" i="50"/>
  <c r="D8"/>
  <c r="E8"/>
  <c r="C15"/>
  <c r="C7" s="1"/>
  <c r="D15"/>
  <c r="D7" s="1"/>
  <c r="E15"/>
  <c r="E7" s="1"/>
  <c r="C22"/>
  <c r="D22"/>
  <c r="E22"/>
  <c r="C30"/>
  <c r="D30"/>
  <c r="E30"/>
  <c r="C31"/>
  <c r="D31"/>
  <c r="E31"/>
  <c r="C34"/>
  <c r="D34"/>
  <c r="E34"/>
  <c r="C37"/>
  <c r="C33" s="1"/>
  <c r="D37"/>
  <c r="D33" s="1"/>
  <c r="E37"/>
  <c r="E33" s="1"/>
  <c r="C40"/>
  <c r="D40"/>
  <c r="E40"/>
  <c r="C51"/>
  <c r="D51"/>
  <c r="E51"/>
  <c r="C57"/>
  <c r="C62"/>
  <c r="D62"/>
  <c r="E62"/>
  <c r="C68"/>
  <c r="D68"/>
  <c r="E68"/>
  <c r="C73"/>
  <c r="D73"/>
  <c r="E73"/>
  <c r="C77"/>
  <c r="D77"/>
  <c r="D82" s="1"/>
  <c r="D85" s="1"/>
  <c r="E77"/>
  <c r="C82"/>
  <c r="C85" s="1"/>
  <c r="E82"/>
  <c r="E85" s="1"/>
  <c r="C91"/>
  <c r="D91"/>
  <c r="D121" s="1"/>
  <c r="E91"/>
  <c r="C109"/>
  <c r="E109"/>
  <c r="C112"/>
  <c r="D112"/>
  <c r="D109" s="1"/>
  <c r="E112"/>
  <c r="C121"/>
  <c r="E121"/>
  <c r="C122"/>
  <c r="D122"/>
  <c r="D127" s="1"/>
  <c r="D130" s="1"/>
  <c r="E122"/>
  <c r="C127"/>
  <c r="C130" s="1"/>
  <c r="C131" s="1"/>
  <c r="E127"/>
  <c r="E130" s="1"/>
  <c r="E131" s="1"/>
  <c r="C8" i="45"/>
  <c r="D8"/>
  <c r="E8"/>
  <c r="C15"/>
  <c r="C7" s="1"/>
  <c r="D15"/>
  <c r="D7" s="1"/>
  <c r="E15"/>
  <c r="E7" s="1"/>
  <c r="C22"/>
  <c r="D22"/>
  <c r="E22"/>
  <c r="C30"/>
  <c r="D30"/>
  <c r="E30"/>
  <c r="C31"/>
  <c r="D31"/>
  <c r="E31"/>
  <c r="C34"/>
  <c r="D34"/>
  <c r="E34"/>
  <c r="C37"/>
  <c r="C33" s="1"/>
  <c r="D37"/>
  <c r="D33" s="1"/>
  <c r="E37"/>
  <c r="E33" s="1"/>
  <c r="C40"/>
  <c r="D40"/>
  <c r="E40"/>
  <c r="C51"/>
  <c r="D51"/>
  <c r="E51"/>
  <c r="C57"/>
  <c r="C62"/>
  <c r="D62"/>
  <c r="E62"/>
  <c r="C68"/>
  <c r="D68"/>
  <c r="E68"/>
  <c r="C73"/>
  <c r="D73"/>
  <c r="E73"/>
  <c r="C77"/>
  <c r="C82" s="1"/>
  <c r="C85" s="1"/>
  <c r="D77"/>
  <c r="E77"/>
  <c r="E82" s="1"/>
  <c r="E85" s="1"/>
  <c r="D82"/>
  <c r="D85" s="1"/>
  <c r="C91"/>
  <c r="D91"/>
  <c r="E91"/>
  <c r="D109"/>
  <c r="C112"/>
  <c r="C109" s="1"/>
  <c r="D112"/>
  <c r="E112"/>
  <c r="E109" s="1"/>
  <c r="D121"/>
  <c r="C122"/>
  <c r="C127" s="1"/>
  <c r="C130" s="1"/>
  <c r="D122"/>
  <c r="E122"/>
  <c r="E127" s="1"/>
  <c r="E130" s="1"/>
  <c r="D127"/>
  <c r="D130" s="1"/>
  <c r="D131" s="1"/>
  <c r="C8" i="46"/>
  <c r="D8"/>
  <c r="E8"/>
  <c r="C15"/>
  <c r="C7" s="1"/>
  <c r="D15"/>
  <c r="D7" s="1"/>
  <c r="E15"/>
  <c r="E7" s="1"/>
  <c r="C22"/>
  <c r="D22"/>
  <c r="E22"/>
  <c r="C30"/>
  <c r="D30"/>
  <c r="E30"/>
  <c r="C31"/>
  <c r="D31"/>
  <c r="E31"/>
  <c r="C34"/>
  <c r="D34"/>
  <c r="E34"/>
  <c r="C37"/>
  <c r="C33" s="1"/>
  <c r="D37"/>
  <c r="D33" s="1"/>
  <c r="E37"/>
  <c r="E33" s="1"/>
  <c r="C40"/>
  <c r="D40"/>
  <c r="E40"/>
  <c r="C51"/>
  <c r="D51"/>
  <c r="E51"/>
  <c r="C57"/>
  <c r="C62"/>
  <c r="D62"/>
  <c r="E62"/>
  <c r="C68"/>
  <c r="D68"/>
  <c r="E68"/>
  <c r="C73"/>
  <c r="D73"/>
  <c r="E73"/>
  <c r="C77"/>
  <c r="D77"/>
  <c r="D82" s="1"/>
  <c r="D85" s="1"/>
  <c r="E77"/>
  <c r="C82"/>
  <c r="C85" s="1"/>
  <c r="E82"/>
  <c r="E85" s="1"/>
  <c r="C91"/>
  <c r="D91"/>
  <c r="D121" s="1"/>
  <c r="E91"/>
  <c r="C109"/>
  <c r="E109"/>
  <c r="C112"/>
  <c r="D112"/>
  <c r="D109" s="1"/>
  <c r="E112"/>
  <c r="C121"/>
  <c r="E121"/>
  <c r="C122"/>
  <c r="D122"/>
  <c r="D127" s="1"/>
  <c r="D130" s="1"/>
  <c r="E122"/>
  <c r="C127"/>
  <c r="C130" s="1"/>
  <c r="C131" s="1"/>
  <c r="E127"/>
  <c r="E130" s="1"/>
  <c r="E131" s="1"/>
  <c r="C8" i="20"/>
  <c r="D8"/>
  <c r="E8"/>
  <c r="C15"/>
  <c r="C7" s="1"/>
  <c r="D15"/>
  <c r="D7" s="1"/>
  <c r="E15"/>
  <c r="E7" s="1"/>
  <c r="C22"/>
  <c r="D22"/>
  <c r="E22"/>
  <c r="C30"/>
  <c r="D30"/>
  <c r="E30"/>
  <c r="C31"/>
  <c r="D31"/>
  <c r="E31"/>
  <c r="C34"/>
  <c r="D34"/>
  <c r="E34"/>
  <c r="C37"/>
  <c r="C33" s="1"/>
  <c r="D37"/>
  <c r="D33" s="1"/>
  <c r="E37"/>
  <c r="E33" s="1"/>
  <c r="C40"/>
  <c r="D40"/>
  <c r="E40"/>
  <c r="C51"/>
  <c r="D51"/>
  <c r="E51"/>
  <c r="C57"/>
  <c r="C62"/>
  <c r="D62"/>
  <c r="E62"/>
  <c r="C68"/>
  <c r="D68"/>
  <c r="E68"/>
  <c r="C73"/>
  <c r="D73"/>
  <c r="E73"/>
  <c r="C77"/>
  <c r="C82" s="1"/>
  <c r="C85" s="1"/>
  <c r="D77"/>
  <c r="E77"/>
  <c r="E82" s="1"/>
  <c r="E85" s="1"/>
  <c r="D82"/>
  <c r="D85" s="1"/>
  <c r="C91"/>
  <c r="D91"/>
  <c r="E91"/>
  <c r="D109"/>
  <c r="C112"/>
  <c r="C109" s="1"/>
  <c r="D112"/>
  <c r="E112"/>
  <c r="E109" s="1"/>
  <c r="D121"/>
  <c r="D131" s="1"/>
  <c r="C122"/>
  <c r="C127" s="1"/>
  <c r="D122"/>
  <c r="E122"/>
  <c r="E127" s="1"/>
  <c r="D127"/>
  <c r="D130" s="1"/>
  <c r="C130"/>
  <c r="E130"/>
  <c r="E136"/>
  <c r="C8" i="49"/>
  <c r="D8"/>
  <c r="E8"/>
  <c r="C15"/>
  <c r="D15"/>
  <c r="D7" s="1"/>
  <c r="E15"/>
  <c r="C22"/>
  <c r="D22"/>
  <c r="E22"/>
  <c r="C30"/>
  <c r="D30"/>
  <c r="E30"/>
  <c r="C31"/>
  <c r="D31"/>
  <c r="D29" s="1"/>
  <c r="D67" s="1"/>
  <c r="D86" s="1"/>
  <c r="E31"/>
  <c r="C33"/>
  <c r="C34"/>
  <c r="D34"/>
  <c r="E34"/>
  <c r="C37"/>
  <c r="D37"/>
  <c r="D33" s="1"/>
  <c r="E37"/>
  <c r="E33" s="1"/>
  <c r="C40"/>
  <c r="D40"/>
  <c r="E40"/>
  <c r="C51"/>
  <c r="D51"/>
  <c r="E51"/>
  <c r="C57"/>
  <c r="D57"/>
  <c r="E57"/>
  <c r="C62"/>
  <c r="D62"/>
  <c r="E62"/>
  <c r="C68"/>
  <c r="D68"/>
  <c r="E68"/>
  <c r="C73"/>
  <c r="D73"/>
  <c r="E73"/>
  <c r="C77"/>
  <c r="C82" s="1"/>
  <c r="D77"/>
  <c r="E77"/>
  <c r="E82" s="1"/>
  <c r="D82"/>
  <c r="D85" s="1"/>
  <c r="C85"/>
  <c r="E85"/>
  <c r="C91"/>
  <c r="C121" s="1"/>
  <c r="C131" s="1"/>
  <c r="D91"/>
  <c r="E91"/>
  <c r="C96"/>
  <c r="C109"/>
  <c r="E109"/>
  <c r="C112"/>
  <c r="D112"/>
  <c r="D109" s="1"/>
  <c r="D121" s="1"/>
  <c r="E112"/>
  <c r="E121"/>
  <c r="C122"/>
  <c r="D122"/>
  <c r="D127" s="1"/>
  <c r="E122"/>
  <c r="C127"/>
  <c r="C130" s="1"/>
  <c r="E127"/>
  <c r="E130" s="1"/>
  <c r="D130"/>
  <c r="E131"/>
  <c r="C8" i="43"/>
  <c r="D8"/>
  <c r="E8"/>
  <c r="C15"/>
  <c r="D15"/>
  <c r="D7" s="1"/>
  <c r="E15"/>
  <c r="C22"/>
  <c r="D22"/>
  <c r="E22"/>
  <c r="C30"/>
  <c r="D30"/>
  <c r="E30"/>
  <c r="C31"/>
  <c r="D31"/>
  <c r="D29" s="1"/>
  <c r="D67" s="1"/>
  <c r="D86" s="1"/>
  <c r="E31"/>
  <c r="C33"/>
  <c r="C34"/>
  <c r="D34"/>
  <c r="E34"/>
  <c r="C37"/>
  <c r="D37"/>
  <c r="D33" s="1"/>
  <c r="E37"/>
  <c r="E33" s="1"/>
  <c r="C40"/>
  <c r="D40"/>
  <c r="E40"/>
  <c r="C51"/>
  <c r="D51"/>
  <c r="E51"/>
  <c r="C57"/>
  <c r="D57"/>
  <c r="E57"/>
  <c r="C62"/>
  <c r="D62"/>
  <c r="E62"/>
  <c r="C68"/>
  <c r="D68"/>
  <c r="E68"/>
  <c r="C73"/>
  <c r="D73"/>
  <c r="E73"/>
  <c r="C77"/>
  <c r="C82" s="1"/>
  <c r="D77"/>
  <c r="E77"/>
  <c r="E82" s="1"/>
  <c r="D82"/>
  <c r="D85" s="1"/>
  <c r="C85"/>
  <c r="E85"/>
  <c r="C91"/>
  <c r="C121" s="1"/>
  <c r="C131" s="1"/>
  <c r="D91"/>
  <c r="E91"/>
  <c r="C96"/>
  <c r="C109"/>
  <c r="E109"/>
  <c r="C112"/>
  <c r="D112"/>
  <c r="D109" s="1"/>
  <c r="D121" s="1"/>
  <c r="E112"/>
  <c r="E121"/>
  <c r="C122"/>
  <c r="D122"/>
  <c r="D127" s="1"/>
  <c r="E122"/>
  <c r="C127"/>
  <c r="C130" s="1"/>
  <c r="E127"/>
  <c r="E130" s="1"/>
  <c r="D130"/>
  <c r="E131"/>
  <c r="C8" i="44"/>
  <c r="D8"/>
  <c r="E8"/>
  <c r="C15"/>
  <c r="D15"/>
  <c r="D7" s="1"/>
  <c r="E15"/>
  <c r="C22"/>
  <c r="D22"/>
  <c r="E22"/>
  <c r="C30"/>
  <c r="D30"/>
  <c r="E30"/>
  <c r="C31"/>
  <c r="D31"/>
  <c r="D29" s="1"/>
  <c r="D67" s="1"/>
  <c r="D86" s="1"/>
  <c r="E31"/>
  <c r="C33"/>
  <c r="C34"/>
  <c r="D34"/>
  <c r="E34"/>
  <c r="C37"/>
  <c r="D37"/>
  <c r="D33" s="1"/>
  <c r="E37"/>
  <c r="E33" s="1"/>
  <c r="C40"/>
  <c r="D40"/>
  <c r="E40"/>
  <c r="C51"/>
  <c r="D51"/>
  <c r="E51"/>
  <c r="C57"/>
  <c r="C62"/>
  <c r="D62"/>
  <c r="E62"/>
  <c r="C68"/>
  <c r="D68"/>
  <c r="E68"/>
  <c r="C73"/>
  <c r="D73"/>
  <c r="E73"/>
  <c r="C77"/>
  <c r="C82" s="1"/>
  <c r="D77"/>
  <c r="E77"/>
  <c r="E82" s="1"/>
  <c r="D82"/>
  <c r="D85" s="1"/>
  <c r="C85"/>
  <c r="E85"/>
  <c r="C91"/>
  <c r="D91"/>
  <c r="E91"/>
  <c r="D109"/>
  <c r="C112"/>
  <c r="C109" s="1"/>
  <c r="D112"/>
  <c r="E112"/>
  <c r="E109" s="1"/>
  <c r="D121"/>
  <c r="C122"/>
  <c r="C127" s="1"/>
  <c r="C130" s="1"/>
  <c r="D122"/>
  <c r="E122"/>
  <c r="E127" s="1"/>
  <c r="E130" s="1"/>
  <c r="D127"/>
  <c r="D130" s="1"/>
  <c r="D131" s="1"/>
  <c r="C8" i="19"/>
  <c r="D8"/>
  <c r="E8"/>
  <c r="C15"/>
  <c r="C7" s="1"/>
  <c r="D15"/>
  <c r="D7" s="1"/>
  <c r="E15"/>
  <c r="E7" s="1"/>
  <c r="C22"/>
  <c r="D22"/>
  <c r="E22"/>
  <c r="C30"/>
  <c r="D30"/>
  <c r="E30"/>
  <c r="C31"/>
  <c r="D31"/>
  <c r="E31"/>
  <c r="C34"/>
  <c r="D34"/>
  <c r="E34"/>
  <c r="C37"/>
  <c r="C33" s="1"/>
  <c r="D37"/>
  <c r="D33" s="1"/>
  <c r="E37"/>
  <c r="E33" s="1"/>
  <c r="C40"/>
  <c r="D40"/>
  <c r="E40"/>
  <c r="C51"/>
  <c r="D51"/>
  <c r="E51"/>
  <c r="C57"/>
  <c r="C62"/>
  <c r="D62"/>
  <c r="E62"/>
  <c r="C68"/>
  <c r="D68"/>
  <c r="E68"/>
  <c r="C73"/>
  <c r="D73"/>
  <c r="E73"/>
  <c r="C77"/>
  <c r="D77"/>
  <c r="D82" s="1"/>
  <c r="D85" s="1"/>
  <c r="E77"/>
  <c r="C82"/>
  <c r="C85" s="1"/>
  <c r="E82"/>
  <c r="E85" s="1"/>
  <c r="C91"/>
  <c r="D91"/>
  <c r="E91"/>
  <c r="C109"/>
  <c r="E109"/>
  <c r="C112"/>
  <c r="D112"/>
  <c r="D109" s="1"/>
  <c r="E112"/>
  <c r="C121"/>
  <c r="E121"/>
  <c r="C122"/>
  <c r="D122"/>
  <c r="D127" s="1"/>
  <c r="D130" s="1"/>
  <c r="E122"/>
  <c r="C127"/>
  <c r="C130" s="1"/>
  <c r="C131" s="1"/>
  <c r="E127"/>
  <c r="E130" s="1"/>
  <c r="E131" s="1"/>
  <c r="E136"/>
  <c r="C8" i="48"/>
  <c r="D8"/>
  <c r="E8"/>
  <c r="C15"/>
  <c r="C7" s="1"/>
  <c r="D15"/>
  <c r="D7" s="1"/>
  <c r="E15"/>
  <c r="E7" s="1"/>
  <c r="C22"/>
  <c r="D22"/>
  <c r="E22"/>
  <c r="C30"/>
  <c r="D30"/>
  <c r="E30"/>
  <c r="C31"/>
  <c r="D31"/>
  <c r="E31"/>
  <c r="C34"/>
  <c r="D34"/>
  <c r="E34"/>
  <c r="C37"/>
  <c r="C33" s="1"/>
  <c r="D37"/>
  <c r="D33" s="1"/>
  <c r="E37"/>
  <c r="E33" s="1"/>
  <c r="C40"/>
  <c r="D40"/>
  <c r="E40"/>
  <c r="C51"/>
  <c r="D51"/>
  <c r="E51"/>
  <c r="C57"/>
  <c r="D57"/>
  <c r="E57"/>
  <c r="C62"/>
  <c r="D62"/>
  <c r="E62"/>
  <c r="C68"/>
  <c r="D68"/>
  <c r="E68"/>
  <c r="C73"/>
  <c r="C78" s="1"/>
  <c r="C81" s="1"/>
  <c r="D73"/>
  <c r="E73"/>
  <c r="E78" s="1"/>
  <c r="E81" s="1"/>
  <c r="D78"/>
  <c r="D81" s="1"/>
  <c r="C87"/>
  <c r="D87"/>
  <c r="E87"/>
  <c r="D105"/>
  <c r="C108"/>
  <c r="C105" s="1"/>
  <c r="D108"/>
  <c r="E108"/>
  <c r="E105" s="1"/>
  <c r="D117"/>
  <c r="C118"/>
  <c r="C123" s="1"/>
  <c r="C126" s="1"/>
  <c r="D118"/>
  <c r="E118"/>
  <c r="E123" s="1"/>
  <c r="E126" s="1"/>
  <c r="D123"/>
  <c r="D126" s="1"/>
  <c r="D127" s="1"/>
  <c r="C8" i="41"/>
  <c r="D8"/>
  <c r="E8"/>
  <c r="C15"/>
  <c r="C7" s="1"/>
  <c r="D15"/>
  <c r="D7" s="1"/>
  <c r="E15"/>
  <c r="E7" s="1"/>
  <c r="C22"/>
  <c r="D22"/>
  <c r="E22"/>
  <c r="C30"/>
  <c r="D30"/>
  <c r="E30"/>
  <c r="C31"/>
  <c r="D31"/>
  <c r="E31"/>
  <c r="C34"/>
  <c r="D34"/>
  <c r="E34"/>
  <c r="C37"/>
  <c r="C33" s="1"/>
  <c r="D37"/>
  <c r="D33" s="1"/>
  <c r="E37"/>
  <c r="E33" s="1"/>
  <c r="C40"/>
  <c r="D40"/>
  <c r="E40"/>
  <c r="C51"/>
  <c r="D51"/>
  <c r="E51"/>
  <c r="C57"/>
  <c r="D57"/>
  <c r="E57"/>
  <c r="C62"/>
  <c r="D62"/>
  <c r="E62"/>
  <c r="C68"/>
  <c r="D68"/>
  <c r="E68"/>
  <c r="C73"/>
  <c r="C78" s="1"/>
  <c r="C81" s="1"/>
  <c r="D73"/>
  <c r="E73"/>
  <c r="E78" s="1"/>
  <c r="E81" s="1"/>
  <c r="D78"/>
  <c r="D81" s="1"/>
  <c r="C87"/>
  <c r="D87"/>
  <c r="E87"/>
  <c r="D105"/>
  <c r="C108"/>
  <c r="C105" s="1"/>
  <c r="D108"/>
  <c r="E108"/>
  <c r="E105" s="1"/>
  <c r="D117"/>
  <c r="C118"/>
  <c r="C123" s="1"/>
  <c r="C126" s="1"/>
  <c r="D118"/>
  <c r="E118"/>
  <c r="E123" s="1"/>
  <c r="E126" s="1"/>
  <c r="D123"/>
  <c r="D126" s="1"/>
  <c r="D127" s="1"/>
  <c r="C8" i="42"/>
  <c r="D8"/>
  <c r="E8"/>
  <c r="C15"/>
  <c r="C7" s="1"/>
  <c r="D15"/>
  <c r="D7" s="1"/>
  <c r="E15"/>
  <c r="E7" s="1"/>
  <c r="C22"/>
  <c r="D22"/>
  <c r="E22"/>
  <c r="C30"/>
  <c r="D30"/>
  <c r="E30"/>
  <c r="C31"/>
  <c r="D31"/>
  <c r="E31"/>
  <c r="C34"/>
  <c r="D34"/>
  <c r="E34"/>
  <c r="C37"/>
  <c r="C33" s="1"/>
  <c r="D37"/>
  <c r="D33" s="1"/>
  <c r="E37"/>
  <c r="E33" s="1"/>
  <c r="C40"/>
  <c r="D40"/>
  <c r="E40"/>
  <c r="C51"/>
  <c r="D51"/>
  <c r="E51"/>
  <c r="C57"/>
  <c r="D57"/>
  <c r="E57"/>
  <c r="C62"/>
  <c r="D62"/>
  <c r="E62"/>
  <c r="C68"/>
  <c r="D68"/>
  <c r="E68"/>
  <c r="C73"/>
  <c r="C78" s="1"/>
  <c r="C81" s="1"/>
  <c r="D73"/>
  <c r="E73"/>
  <c r="E78" s="1"/>
  <c r="E81" s="1"/>
  <c r="D78"/>
  <c r="D81" s="1"/>
  <c r="C87"/>
  <c r="D87"/>
  <c r="E87"/>
  <c r="D105"/>
  <c r="C108"/>
  <c r="C105" s="1"/>
  <c r="D108"/>
  <c r="E108"/>
  <c r="E105" s="1"/>
  <c r="D117"/>
  <c r="C118"/>
  <c r="C123" s="1"/>
  <c r="C126" s="1"/>
  <c r="D118"/>
  <c r="E118"/>
  <c r="E123" s="1"/>
  <c r="E126" s="1"/>
  <c r="D123"/>
  <c r="D126" s="1"/>
  <c r="D127" s="1"/>
  <c r="C8" i="18"/>
  <c r="D8"/>
  <c r="E8"/>
  <c r="C15"/>
  <c r="C7" s="1"/>
  <c r="D15"/>
  <c r="D7" s="1"/>
  <c r="E15"/>
  <c r="E7" s="1"/>
  <c r="C22"/>
  <c r="D22"/>
  <c r="E22"/>
  <c r="C30"/>
  <c r="D30"/>
  <c r="E30"/>
  <c r="C31"/>
  <c r="D31"/>
  <c r="E31"/>
  <c r="C34"/>
  <c r="D34"/>
  <c r="E34"/>
  <c r="C37"/>
  <c r="C33" s="1"/>
  <c r="D37"/>
  <c r="D33" s="1"/>
  <c r="E37"/>
  <c r="E33" s="1"/>
  <c r="C40"/>
  <c r="D40"/>
  <c r="E40"/>
  <c r="C51"/>
  <c r="D51"/>
  <c r="E51"/>
  <c r="C57"/>
  <c r="D57"/>
  <c r="E57"/>
  <c r="C62"/>
  <c r="D62"/>
  <c r="E62"/>
  <c r="C68"/>
  <c r="D68"/>
  <c r="E68"/>
  <c r="C73"/>
  <c r="C78" s="1"/>
  <c r="C81" s="1"/>
  <c r="D73"/>
  <c r="E73"/>
  <c r="E78" s="1"/>
  <c r="E81" s="1"/>
  <c r="D78"/>
  <c r="D81" s="1"/>
  <c r="C87"/>
  <c r="D87"/>
  <c r="E87"/>
  <c r="D105"/>
  <c r="C108"/>
  <c r="C105" s="1"/>
  <c r="D108"/>
  <c r="E108"/>
  <c r="E105" s="1"/>
  <c r="D117"/>
  <c r="C118"/>
  <c r="C123" s="1"/>
  <c r="C126" s="1"/>
  <c r="D118"/>
  <c r="E118"/>
  <c r="E123" s="1"/>
  <c r="E126" s="1"/>
  <c r="D123"/>
  <c r="D126" s="1"/>
  <c r="D127" s="1"/>
  <c r="E132"/>
  <c r="C8" i="16"/>
  <c r="D8"/>
  <c r="E8"/>
  <c r="C15"/>
  <c r="C7" s="1"/>
  <c r="D15"/>
  <c r="D7" s="1"/>
  <c r="E15"/>
  <c r="E7" s="1"/>
  <c r="C22"/>
  <c r="D22"/>
  <c r="E22"/>
  <c r="C30"/>
  <c r="D30"/>
  <c r="E30"/>
  <c r="C31"/>
  <c r="D31"/>
  <c r="E31"/>
  <c r="C34"/>
  <c r="D34"/>
  <c r="E34"/>
  <c r="C37"/>
  <c r="C33" s="1"/>
  <c r="D37"/>
  <c r="D33" s="1"/>
  <c r="E37"/>
  <c r="E33" s="1"/>
  <c r="C40"/>
  <c r="D40"/>
  <c r="E40"/>
  <c r="C51"/>
  <c r="D51"/>
  <c r="E51"/>
  <c r="C57"/>
  <c r="D57"/>
  <c r="E57"/>
  <c r="C62"/>
  <c r="D62"/>
  <c r="E62"/>
  <c r="C68"/>
  <c r="D68"/>
  <c r="E68"/>
  <c r="C73"/>
  <c r="D73"/>
  <c r="E73"/>
  <c r="C77"/>
  <c r="C80" s="1"/>
  <c r="D80"/>
  <c r="E80"/>
  <c r="C86"/>
  <c r="D86"/>
  <c r="D116" s="1"/>
  <c r="E86"/>
  <c r="C104"/>
  <c r="E104"/>
  <c r="C107"/>
  <c r="D107"/>
  <c r="D104" s="1"/>
  <c r="E107"/>
  <c r="C116"/>
  <c r="E116"/>
  <c r="C117"/>
  <c r="D117"/>
  <c r="D122" s="1"/>
  <c r="D125" s="1"/>
  <c r="E117"/>
  <c r="C122"/>
  <c r="C125" s="1"/>
  <c r="C126" s="1"/>
  <c r="E122"/>
  <c r="E125" s="1"/>
  <c r="E126" s="1"/>
  <c r="C8" i="15"/>
  <c r="D8"/>
  <c r="E8"/>
  <c r="C15"/>
  <c r="C7" s="1"/>
  <c r="D15"/>
  <c r="D7" s="1"/>
  <c r="E15"/>
  <c r="E7" s="1"/>
  <c r="C22"/>
  <c r="D22"/>
  <c r="E22"/>
  <c r="C30"/>
  <c r="D30"/>
  <c r="E30"/>
  <c r="C31"/>
  <c r="D31"/>
  <c r="E31"/>
  <c r="C34"/>
  <c r="D34"/>
  <c r="E34"/>
  <c r="C37"/>
  <c r="C33" s="1"/>
  <c r="D37"/>
  <c r="D33" s="1"/>
  <c r="E37"/>
  <c r="E33" s="1"/>
  <c r="C40"/>
  <c r="D40"/>
  <c r="E40"/>
  <c r="C51"/>
  <c r="C57"/>
  <c r="D57"/>
  <c r="E57"/>
  <c r="C62"/>
  <c r="D62"/>
  <c r="E62"/>
  <c r="C68"/>
  <c r="D68"/>
  <c r="E68"/>
  <c r="C73"/>
  <c r="D73"/>
  <c r="E73"/>
  <c r="C77"/>
  <c r="C80" s="1"/>
  <c r="D80"/>
  <c r="E80"/>
  <c r="C86"/>
  <c r="D86"/>
  <c r="E86"/>
  <c r="C104"/>
  <c r="C116" s="1"/>
  <c r="D104"/>
  <c r="E104"/>
  <c r="E116" s="1"/>
  <c r="D116"/>
  <c r="C117"/>
  <c r="C122" s="1"/>
  <c r="C125" s="1"/>
  <c r="D117"/>
  <c r="E117"/>
  <c r="E122" s="1"/>
  <c r="E125" s="1"/>
  <c r="D122"/>
  <c r="D125" s="1"/>
  <c r="D126" s="1"/>
  <c r="C8" i="14"/>
  <c r="D8"/>
  <c r="E8"/>
  <c r="C15"/>
  <c r="C7" s="1"/>
  <c r="D15"/>
  <c r="D7" s="1"/>
  <c r="E15"/>
  <c r="E7" s="1"/>
  <c r="C22"/>
  <c r="D22"/>
  <c r="E22"/>
  <c r="C30"/>
  <c r="D30"/>
  <c r="E30"/>
  <c r="C31"/>
  <c r="D31"/>
  <c r="E31"/>
  <c r="C34"/>
  <c r="D34"/>
  <c r="E34"/>
  <c r="C37"/>
  <c r="C33" s="1"/>
  <c r="D37"/>
  <c r="D33" s="1"/>
  <c r="E37"/>
  <c r="E33" s="1"/>
  <c r="C40"/>
  <c r="D40"/>
  <c r="E40"/>
  <c r="C51"/>
  <c r="D51"/>
  <c r="E51"/>
  <c r="C57"/>
  <c r="D57"/>
  <c r="E57"/>
  <c r="C62"/>
  <c r="D62"/>
  <c r="E62"/>
  <c r="C68"/>
  <c r="D68"/>
  <c r="E68"/>
  <c r="C73"/>
  <c r="C77" s="1"/>
  <c r="C80" s="1"/>
  <c r="D73"/>
  <c r="E73"/>
  <c r="E77" s="1"/>
  <c r="E80" s="1"/>
  <c r="D77"/>
  <c r="D80" s="1"/>
  <c r="C86"/>
  <c r="D86"/>
  <c r="E86"/>
  <c r="C104"/>
  <c r="D104"/>
  <c r="D116" s="1"/>
  <c r="E104"/>
  <c r="C116"/>
  <c r="E116"/>
  <c r="C117"/>
  <c r="D117"/>
  <c r="D122" s="1"/>
  <c r="D125" s="1"/>
  <c r="E117"/>
  <c r="C122"/>
  <c r="C125" s="1"/>
  <c r="C126" s="1"/>
  <c r="E122"/>
  <c r="E125" s="1"/>
  <c r="E126" s="1"/>
  <c r="C8" i="13"/>
  <c r="D8"/>
  <c r="E8"/>
  <c r="C15"/>
  <c r="C7" s="1"/>
  <c r="D15"/>
  <c r="D7" s="1"/>
  <c r="E15"/>
  <c r="E7" s="1"/>
  <c r="C30"/>
  <c r="D30"/>
  <c r="E30"/>
  <c r="C31"/>
  <c r="D31"/>
  <c r="E31"/>
  <c r="C34"/>
  <c r="D34"/>
  <c r="E34"/>
  <c r="C37"/>
  <c r="C33" s="1"/>
  <c r="D37"/>
  <c r="D33" s="1"/>
  <c r="D29" s="1"/>
  <c r="E37"/>
  <c r="E33" s="1"/>
  <c r="C40"/>
  <c r="D40"/>
  <c r="E40"/>
  <c r="C51"/>
  <c r="D51"/>
  <c r="C57"/>
  <c r="D57"/>
  <c r="E57"/>
  <c r="C62"/>
  <c r="D62"/>
  <c r="C67"/>
  <c r="C81" s="1"/>
  <c r="E67"/>
  <c r="C68"/>
  <c r="D68"/>
  <c r="E68"/>
  <c r="C73"/>
  <c r="C77" s="1"/>
  <c r="C80" s="1"/>
  <c r="D73"/>
  <c r="E73"/>
  <c r="E77" s="1"/>
  <c r="E80" s="1"/>
  <c r="D77"/>
  <c r="D80" s="1"/>
  <c r="C86"/>
  <c r="E86"/>
  <c r="C91"/>
  <c r="D91"/>
  <c r="D86" s="1"/>
  <c r="D116" s="1"/>
  <c r="E91"/>
  <c r="C104"/>
  <c r="E104"/>
  <c r="C107"/>
  <c r="D107"/>
  <c r="D104" s="1"/>
  <c r="E107"/>
  <c r="C116"/>
  <c r="E116"/>
  <c r="C117"/>
  <c r="D117"/>
  <c r="D122" s="1"/>
  <c r="D125" s="1"/>
  <c r="E117"/>
  <c r="C122"/>
  <c r="C125" s="1"/>
  <c r="C126" s="1"/>
  <c r="E122"/>
  <c r="E125" s="1"/>
  <c r="E126" s="1"/>
  <c r="C8" i="47"/>
  <c r="D8"/>
  <c r="E8"/>
  <c r="C15"/>
  <c r="C7" s="1"/>
  <c r="D15"/>
  <c r="D7" s="1"/>
  <c r="E15"/>
  <c r="E7" s="1"/>
  <c r="C22"/>
  <c r="D22"/>
  <c r="E22"/>
  <c r="C30"/>
  <c r="D30"/>
  <c r="E30"/>
  <c r="C31"/>
  <c r="D31"/>
  <c r="E31"/>
  <c r="C34"/>
  <c r="D34"/>
  <c r="E34"/>
  <c r="C37"/>
  <c r="C33" s="1"/>
  <c r="D37"/>
  <c r="D33" s="1"/>
  <c r="E37"/>
  <c r="E33" s="1"/>
  <c r="C40"/>
  <c r="D40"/>
  <c r="E40"/>
  <c r="C51"/>
  <c r="D51"/>
  <c r="E51"/>
  <c r="C57"/>
  <c r="D57"/>
  <c r="E57"/>
  <c r="C62"/>
  <c r="D62"/>
  <c r="E62"/>
  <c r="C68"/>
  <c r="D68"/>
  <c r="E68"/>
  <c r="C73"/>
  <c r="D73"/>
  <c r="D77" s="1"/>
  <c r="D80" s="1"/>
  <c r="E73"/>
  <c r="C77"/>
  <c r="C80" s="1"/>
  <c r="E77"/>
  <c r="E80" s="1"/>
  <c r="D86"/>
  <c r="C91"/>
  <c r="C86" s="1"/>
  <c r="D91"/>
  <c r="E91"/>
  <c r="E86" s="1"/>
  <c r="D103"/>
  <c r="C106"/>
  <c r="C103" s="1"/>
  <c r="D106"/>
  <c r="E106"/>
  <c r="E103" s="1"/>
  <c r="D115"/>
  <c r="C116"/>
  <c r="C122" s="1"/>
  <c r="C125" s="1"/>
  <c r="D116"/>
  <c r="E116"/>
  <c r="E122" s="1"/>
  <c r="E125" s="1"/>
  <c r="D122"/>
  <c r="D125" s="1"/>
  <c r="D126" s="1"/>
  <c r="C8" i="39"/>
  <c r="D8"/>
  <c r="E8"/>
  <c r="C15"/>
  <c r="C7" s="1"/>
  <c r="D15"/>
  <c r="D7" s="1"/>
  <c r="E15"/>
  <c r="E7" s="1"/>
  <c r="C22"/>
  <c r="D22"/>
  <c r="E22"/>
  <c r="C30"/>
  <c r="D30"/>
  <c r="E30"/>
  <c r="C31"/>
  <c r="D31"/>
  <c r="D29" s="1"/>
  <c r="E31"/>
  <c r="D33"/>
  <c r="C34"/>
  <c r="C33" s="1"/>
  <c r="D34"/>
  <c r="E34"/>
  <c r="E33" s="1"/>
  <c r="C39"/>
  <c r="D39"/>
  <c r="E39"/>
  <c r="C50"/>
  <c r="D50"/>
  <c r="E50"/>
  <c r="C56"/>
  <c r="D56"/>
  <c r="E56"/>
  <c r="D61"/>
  <c r="E61"/>
  <c r="C66"/>
  <c r="D66"/>
  <c r="E66"/>
  <c r="C71"/>
  <c r="C75" s="1"/>
  <c r="C78" s="1"/>
  <c r="D71"/>
  <c r="E71"/>
  <c r="E75" s="1"/>
  <c r="E78" s="1"/>
  <c r="D75"/>
  <c r="D78" s="1"/>
  <c r="C84"/>
  <c r="C113" s="1"/>
  <c r="E84"/>
  <c r="E113" s="1"/>
  <c r="E124" s="1"/>
  <c r="C89"/>
  <c r="D89"/>
  <c r="D84" s="1"/>
  <c r="D113" s="1"/>
  <c r="E89"/>
  <c r="C101"/>
  <c r="D101"/>
  <c r="E101"/>
  <c r="C114"/>
  <c r="C120" s="1"/>
  <c r="C123" s="1"/>
  <c r="D114"/>
  <c r="E114"/>
  <c r="E120" s="1"/>
  <c r="E123" s="1"/>
  <c r="D120"/>
  <c r="D123" s="1"/>
  <c r="C8" i="40"/>
  <c r="D8"/>
  <c r="E8"/>
  <c r="C16"/>
  <c r="C7" s="1"/>
  <c r="D16"/>
  <c r="D7" s="1"/>
  <c r="E16"/>
  <c r="E7" s="1"/>
  <c r="C23"/>
  <c r="D23"/>
  <c r="E23"/>
  <c r="C31"/>
  <c r="D31"/>
  <c r="E31"/>
  <c r="C32"/>
  <c r="D32"/>
  <c r="D30" s="1"/>
  <c r="D67" s="1"/>
  <c r="E32"/>
  <c r="D34"/>
  <c r="C35"/>
  <c r="C34" s="1"/>
  <c r="D35"/>
  <c r="E35"/>
  <c r="E34" s="1"/>
  <c r="C40"/>
  <c r="D40"/>
  <c r="E40"/>
  <c r="C52"/>
  <c r="D52"/>
  <c r="E52"/>
  <c r="C58"/>
  <c r="D58"/>
  <c r="E58"/>
  <c r="C63"/>
  <c r="D63"/>
  <c r="E63"/>
  <c r="C68"/>
  <c r="D68"/>
  <c r="E68"/>
  <c r="C73"/>
  <c r="D73"/>
  <c r="D77" s="1"/>
  <c r="D80" s="1"/>
  <c r="E73"/>
  <c r="C77"/>
  <c r="C80" s="1"/>
  <c r="E77"/>
  <c r="E80" s="1"/>
  <c r="D86"/>
  <c r="D115" s="1"/>
  <c r="C91"/>
  <c r="C86" s="1"/>
  <c r="C115" s="1"/>
  <c r="D91"/>
  <c r="E91"/>
  <c r="E86" s="1"/>
  <c r="E115" s="1"/>
  <c r="C103"/>
  <c r="D103"/>
  <c r="E103"/>
  <c r="C116"/>
  <c r="D116"/>
  <c r="D123" s="1"/>
  <c r="D126" s="1"/>
  <c r="E116"/>
  <c r="C123"/>
  <c r="C126" s="1"/>
  <c r="E123"/>
  <c r="E126" s="1"/>
  <c r="C8" i="12"/>
  <c r="D8"/>
  <c r="E8"/>
  <c r="C16"/>
  <c r="C7" s="1"/>
  <c r="D16"/>
  <c r="D7" s="1"/>
  <c r="E16"/>
  <c r="E7" s="1"/>
  <c r="C23"/>
  <c r="D23"/>
  <c r="E23"/>
  <c r="C31"/>
  <c r="D31"/>
  <c r="E31"/>
  <c r="C32"/>
  <c r="C30" s="1"/>
  <c r="D32"/>
  <c r="D30" s="1"/>
  <c r="D67" s="1"/>
  <c r="E32"/>
  <c r="E30" s="1"/>
  <c r="C34"/>
  <c r="D34"/>
  <c r="E34"/>
  <c r="C40"/>
  <c r="D40"/>
  <c r="E40"/>
  <c r="C52"/>
  <c r="D52"/>
  <c r="E52"/>
  <c r="C58"/>
  <c r="D58"/>
  <c r="E58"/>
  <c r="C63"/>
  <c r="D63"/>
  <c r="E63"/>
  <c r="C68"/>
  <c r="D68"/>
  <c r="E68"/>
  <c r="C73"/>
  <c r="D73"/>
  <c r="D77" s="1"/>
  <c r="D80" s="1"/>
  <c r="E73"/>
  <c r="C77"/>
  <c r="C80" s="1"/>
  <c r="E77"/>
  <c r="E80" s="1"/>
  <c r="D86"/>
  <c r="D107" s="1"/>
  <c r="C91"/>
  <c r="C86" s="1"/>
  <c r="C107" s="1"/>
  <c r="D91"/>
  <c r="E91"/>
  <c r="E86" s="1"/>
  <c r="E107" s="1"/>
  <c r="C103"/>
  <c r="D103"/>
  <c r="E103"/>
  <c r="C108"/>
  <c r="D108"/>
  <c r="D115" s="1"/>
  <c r="D118" s="1"/>
  <c r="E108"/>
  <c r="C115"/>
  <c r="C118" s="1"/>
  <c r="E115"/>
  <c r="E118" s="1"/>
  <c r="E126"/>
  <c r="L8" i="11"/>
  <c r="M8"/>
  <c r="L9"/>
  <c r="M9"/>
  <c r="L10"/>
  <c r="M10" s="1"/>
  <c r="L11"/>
  <c r="M11"/>
  <c r="L12"/>
  <c r="M12"/>
  <c r="L13"/>
  <c r="M13"/>
  <c r="B14"/>
  <c r="C14"/>
  <c r="D14"/>
  <c r="E14"/>
  <c r="F14"/>
  <c r="G14"/>
  <c r="H14"/>
  <c r="I14"/>
  <c r="J14"/>
  <c r="K14"/>
  <c r="L17"/>
  <c r="M17"/>
  <c r="L18"/>
  <c r="M18"/>
  <c r="L19"/>
  <c r="M19"/>
  <c r="L20"/>
  <c r="M20"/>
  <c r="L21"/>
  <c r="M21"/>
  <c r="L22"/>
  <c r="M22"/>
  <c r="B23"/>
  <c r="C23"/>
  <c r="D23"/>
  <c r="E23"/>
  <c r="F23"/>
  <c r="G23"/>
  <c r="H23"/>
  <c r="I23"/>
  <c r="J23"/>
  <c r="K23"/>
  <c r="L23"/>
  <c r="M23"/>
  <c r="L33"/>
  <c r="M33"/>
  <c r="L34"/>
  <c r="M34"/>
  <c r="L35"/>
  <c r="M35"/>
  <c r="L36"/>
  <c r="M36"/>
  <c r="L37"/>
  <c r="M37"/>
  <c r="L38"/>
  <c r="M38"/>
  <c r="B39"/>
  <c r="C39"/>
  <c r="D39"/>
  <c r="E39"/>
  <c r="F39"/>
  <c r="G39"/>
  <c r="H39"/>
  <c r="I39"/>
  <c r="J39"/>
  <c r="K39"/>
  <c r="L42"/>
  <c r="M42"/>
  <c r="L43"/>
  <c r="M43"/>
  <c r="L44"/>
  <c r="M44"/>
  <c r="L45"/>
  <c r="M45"/>
  <c r="L46"/>
  <c r="M46"/>
  <c r="L47"/>
  <c r="M47"/>
  <c r="B48"/>
  <c r="C48"/>
  <c r="D48"/>
  <c r="E48"/>
  <c r="F48"/>
  <c r="G48"/>
  <c r="H48"/>
  <c r="I48"/>
  <c r="J48"/>
  <c r="K48"/>
  <c r="L48"/>
  <c r="M48"/>
  <c r="L57"/>
  <c r="M57"/>
  <c r="L58"/>
  <c r="M58"/>
  <c r="L59"/>
  <c r="M59"/>
  <c r="L60"/>
  <c r="M60"/>
  <c r="L61"/>
  <c r="M61"/>
  <c r="L62"/>
  <c r="M62"/>
  <c r="B63"/>
  <c r="C63"/>
  <c r="D63"/>
  <c r="E63"/>
  <c r="F63"/>
  <c r="G63"/>
  <c r="H63"/>
  <c r="I63"/>
  <c r="J63"/>
  <c r="K63"/>
  <c r="L63"/>
  <c r="M63"/>
  <c r="L66"/>
  <c r="M66"/>
  <c r="L67"/>
  <c r="M67"/>
  <c r="L68"/>
  <c r="M68"/>
  <c r="L69"/>
  <c r="M69"/>
  <c r="L70"/>
  <c r="M70"/>
  <c r="L71"/>
  <c r="M71"/>
  <c r="B72"/>
  <c r="C72"/>
  <c r="D72"/>
  <c r="E72"/>
  <c r="F72"/>
  <c r="G72"/>
  <c r="H72"/>
  <c r="I72"/>
  <c r="J72"/>
  <c r="K72"/>
  <c r="L72"/>
  <c r="M72"/>
  <c r="K80"/>
  <c r="L80"/>
  <c r="M80"/>
  <c r="G12" i="10"/>
  <c r="G13"/>
  <c r="G14"/>
  <c r="G15"/>
  <c r="G16"/>
  <c r="G17"/>
  <c r="G18"/>
  <c r="G19"/>
  <c r="B20"/>
  <c r="D20"/>
  <c r="E20"/>
  <c r="F20"/>
  <c r="G5" i="9"/>
  <c r="G6"/>
  <c r="G7"/>
  <c r="G8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5"/>
  <c r="G36"/>
  <c r="G37"/>
  <c r="G38"/>
  <c r="G8" i="7"/>
  <c r="H8"/>
  <c r="I8"/>
  <c r="C18"/>
  <c r="C34" s="1"/>
  <c r="G18"/>
  <c r="H18"/>
  <c r="D34" s="1"/>
  <c r="I18"/>
  <c r="I34" s="1"/>
  <c r="C19"/>
  <c r="D19"/>
  <c r="E19"/>
  <c r="C22"/>
  <c r="D22"/>
  <c r="D31" s="1"/>
  <c r="D32" s="1"/>
  <c r="D33" s="1"/>
  <c r="E22"/>
  <c r="C31"/>
  <c r="E31"/>
  <c r="G31"/>
  <c r="H31"/>
  <c r="I31"/>
  <c r="C32"/>
  <c r="C33" s="1"/>
  <c r="E32"/>
  <c r="E33" s="1"/>
  <c r="G32"/>
  <c r="H32"/>
  <c r="H33" s="1"/>
  <c r="G33"/>
  <c r="E34"/>
  <c r="H10" i="6"/>
  <c r="I10"/>
  <c r="C18"/>
  <c r="D18"/>
  <c r="E18"/>
  <c r="G18"/>
  <c r="H18"/>
  <c r="I18"/>
  <c r="C19"/>
  <c r="C28" s="1"/>
  <c r="D19"/>
  <c r="E19"/>
  <c r="C22"/>
  <c r="D22"/>
  <c r="D28" s="1"/>
  <c r="D29" s="1"/>
  <c r="D30" s="1"/>
  <c r="E22"/>
  <c r="E28"/>
  <c r="G28"/>
  <c r="H28"/>
  <c r="I28"/>
  <c r="H29"/>
  <c r="I29"/>
  <c r="H30"/>
  <c r="I30"/>
  <c r="H31"/>
  <c r="D6" i="5"/>
  <c r="C7"/>
  <c r="C6" s="1"/>
  <c r="D7"/>
  <c r="E7"/>
  <c r="E6" s="1"/>
  <c r="C13"/>
  <c r="D13"/>
  <c r="E13"/>
  <c r="C20"/>
  <c r="D20"/>
  <c r="E20"/>
  <c r="C28"/>
  <c r="D28"/>
  <c r="E28"/>
  <c r="C29"/>
  <c r="D29"/>
  <c r="E29"/>
  <c r="E27" s="1"/>
  <c r="C32"/>
  <c r="D32"/>
  <c r="E32"/>
  <c r="C34"/>
  <c r="C31" s="1"/>
  <c r="E34"/>
  <c r="E31" s="1"/>
  <c r="C35"/>
  <c r="D35"/>
  <c r="E35"/>
  <c r="C38"/>
  <c r="E38"/>
  <c r="C42"/>
  <c r="D42"/>
  <c r="D38" s="1"/>
  <c r="E42"/>
  <c r="C49"/>
  <c r="E49"/>
  <c r="C50"/>
  <c r="D50"/>
  <c r="D49" s="1"/>
  <c r="E50"/>
  <c r="C55"/>
  <c r="D55"/>
  <c r="E55"/>
  <c r="C60"/>
  <c r="D60"/>
  <c r="E60"/>
  <c r="D66"/>
  <c r="D74" s="1"/>
  <c r="D77" s="1"/>
  <c r="D78" s="1"/>
  <c r="C69"/>
  <c r="C66" s="1"/>
  <c r="C74" s="1"/>
  <c r="C77" s="1"/>
  <c r="D69"/>
  <c r="E69"/>
  <c r="E66" s="1"/>
  <c r="E74" s="1"/>
  <c r="E77" s="1"/>
  <c r="E78" s="1"/>
  <c r="C71"/>
  <c r="D71"/>
  <c r="E71"/>
  <c r="D84"/>
  <c r="C89"/>
  <c r="C84" s="1"/>
  <c r="D89"/>
  <c r="E89"/>
  <c r="E84" s="1"/>
  <c r="D101"/>
  <c r="C104"/>
  <c r="C101" s="1"/>
  <c r="D104"/>
  <c r="E104"/>
  <c r="E101" s="1"/>
  <c r="D113"/>
  <c r="C114"/>
  <c r="C119" s="1"/>
  <c r="C122" s="1"/>
  <c r="D114"/>
  <c r="E114"/>
  <c r="E119" s="1"/>
  <c r="E122" s="1"/>
  <c r="D119"/>
  <c r="D122" s="1"/>
  <c r="D123" s="1"/>
  <c r="C6" i="4"/>
  <c r="D6"/>
  <c r="E6"/>
  <c r="C13"/>
  <c r="D13"/>
  <c r="E13"/>
  <c r="C19"/>
  <c r="D19"/>
  <c r="E19"/>
  <c r="C26"/>
  <c r="D26"/>
  <c r="E26"/>
  <c r="C27"/>
  <c r="D27"/>
  <c r="D25" s="1"/>
  <c r="E27"/>
  <c r="C29"/>
  <c r="E29"/>
  <c r="C30"/>
  <c r="D30"/>
  <c r="D29" s="1"/>
  <c r="E30"/>
  <c r="C35"/>
  <c r="D35"/>
  <c r="E35"/>
  <c r="C46"/>
  <c r="D46"/>
  <c r="E46"/>
  <c r="C52"/>
  <c r="D52"/>
  <c r="E52"/>
  <c r="D56"/>
  <c r="E56"/>
  <c r="D60"/>
  <c r="D74" s="1"/>
  <c r="C61"/>
  <c r="D61"/>
  <c r="E61"/>
  <c r="C66"/>
  <c r="D66"/>
  <c r="D70" s="1"/>
  <c r="E66"/>
  <c r="C70"/>
  <c r="C73" s="1"/>
  <c r="E70"/>
  <c r="E73" s="1"/>
  <c r="D73"/>
  <c r="D79"/>
  <c r="D108" s="1"/>
  <c r="D118" s="1"/>
  <c r="C84"/>
  <c r="C79" s="1"/>
  <c r="D84"/>
  <c r="E84"/>
  <c r="E79" s="1"/>
  <c r="C96"/>
  <c r="D96"/>
  <c r="E96"/>
  <c r="C108"/>
  <c r="E108"/>
  <c r="C109"/>
  <c r="D109"/>
  <c r="E109"/>
  <c r="C117"/>
  <c r="D117"/>
  <c r="E117"/>
  <c r="C6" i="3"/>
  <c r="D6"/>
  <c r="E6"/>
  <c r="C14"/>
  <c r="D14"/>
  <c r="E14"/>
  <c r="C20"/>
  <c r="D20"/>
  <c r="E20"/>
  <c r="C27"/>
  <c r="D27"/>
  <c r="E27"/>
  <c r="C28"/>
  <c r="D28"/>
  <c r="D26" s="1"/>
  <c r="E28"/>
  <c r="E26" s="1"/>
  <c r="E63" s="1"/>
  <c r="C30"/>
  <c r="C26"/>
  <c r="D30"/>
  <c r="E30"/>
  <c r="C31"/>
  <c r="D31"/>
  <c r="E31"/>
  <c r="C37"/>
  <c r="D37"/>
  <c r="E37"/>
  <c r="C48"/>
  <c r="D48"/>
  <c r="E48"/>
  <c r="C54"/>
  <c r="C67" s="1"/>
  <c r="D54"/>
  <c r="E54"/>
  <c r="C59"/>
  <c r="D59"/>
  <c r="E59"/>
  <c r="C64"/>
  <c r="C73" s="1"/>
  <c r="D64"/>
  <c r="E64"/>
  <c r="C69"/>
  <c r="C76"/>
  <c r="D69"/>
  <c r="E69"/>
  <c r="D73"/>
  <c r="D76"/>
  <c r="C88"/>
  <c r="C83"/>
  <c r="D88"/>
  <c r="D83"/>
  <c r="E88"/>
  <c r="E83"/>
  <c r="D100"/>
  <c r="C103"/>
  <c r="C100" s="1"/>
  <c r="D103"/>
  <c r="E103"/>
  <c r="E100" s="1"/>
  <c r="C113"/>
  <c r="D113"/>
  <c r="E113"/>
  <c r="C121"/>
  <c r="D121"/>
  <c r="E121"/>
  <c r="C7" i="2"/>
  <c r="D7"/>
  <c r="E7"/>
  <c r="F7" s="1"/>
  <c r="F8"/>
  <c r="F9"/>
  <c r="F10"/>
  <c r="F12"/>
  <c r="F13"/>
  <c r="C15"/>
  <c r="D15"/>
  <c r="D6" s="1"/>
  <c r="E15"/>
  <c r="F15"/>
  <c r="F20"/>
  <c r="C22"/>
  <c r="D22"/>
  <c r="E22"/>
  <c r="F22" s="1"/>
  <c r="F27"/>
  <c r="C30"/>
  <c r="D30"/>
  <c r="E30"/>
  <c r="F30"/>
  <c r="C31"/>
  <c r="C29" s="1"/>
  <c r="C67" s="1"/>
  <c r="D31"/>
  <c r="E31"/>
  <c r="E29" s="1"/>
  <c r="F31"/>
  <c r="F32"/>
  <c r="C34"/>
  <c r="C33" s="1"/>
  <c r="D34"/>
  <c r="D33" s="1"/>
  <c r="E34"/>
  <c r="E33" s="1"/>
  <c r="F35"/>
  <c r="F38"/>
  <c r="C39"/>
  <c r="D39"/>
  <c r="E39"/>
  <c r="F39" s="1"/>
  <c r="F40"/>
  <c r="F41"/>
  <c r="F42"/>
  <c r="F44"/>
  <c r="F45"/>
  <c r="C51"/>
  <c r="D51"/>
  <c r="E51"/>
  <c r="F51"/>
  <c r="F54"/>
  <c r="C57"/>
  <c r="D57"/>
  <c r="E57"/>
  <c r="C62"/>
  <c r="D62"/>
  <c r="E62"/>
  <c r="C68"/>
  <c r="C77" s="1"/>
  <c r="C80" s="1"/>
  <c r="D68"/>
  <c r="E68"/>
  <c r="E77" s="1"/>
  <c r="C73"/>
  <c r="D73"/>
  <c r="E73"/>
  <c r="F73"/>
  <c r="F74"/>
  <c r="F76"/>
  <c r="D77"/>
  <c r="D80"/>
  <c r="F88"/>
  <c r="F89"/>
  <c r="F90"/>
  <c r="F91"/>
  <c r="C92"/>
  <c r="C87" s="1"/>
  <c r="C116" s="1"/>
  <c r="C126" s="1"/>
  <c r="D92"/>
  <c r="D87" s="1"/>
  <c r="E92"/>
  <c r="E87" s="1"/>
  <c r="F92"/>
  <c r="F93"/>
  <c r="F97"/>
  <c r="F102"/>
  <c r="F105"/>
  <c r="F106"/>
  <c r="C107"/>
  <c r="C104" s="1"/>
  <c r="D107"/>
  <c r="D104" s="1"/>
  <c r="E107"/>
  <c r="E104" s="1"/>
  <c r="C117"/>
  <c r="D117"/>
  <c r="E117"/>
  <c r="F122"/>
  <c r="C125"/>
  <c r="D125"/>
  <c r="E125"/>
  <c r="F125" s="1"/>
  <c r="G39" i="9"/>
  <c r="G20" i="10"/>
  <c r="H34" i="7"/>
  <c r="D35"/>
  <c r="G35"/>
  <c r="G34"/>
  <c r="H35"/>
  <c r="D31" i="6"/>
  <c r="C29"/>
  <c r="C30" s="1"/>
  <c r="G29"/>
  <c r="G30" s="1"/>
  <c r="G31"/>
  <c r="E32"/>
  <c r="H32"/>
  <c r="C31"/>
  <c r="D32"/>
  <c r="I31"/>
  <c r="E31"/>
  <c r="E29"/>
  <c r="E30"/>
  <c r="I32"/>
  <c r="G32"/>
  <c r="E112" i="3"/>
  <c r="E122"/>
  <c r="D112"/>
  <c r="D122"/>
  <c r="C112"/>
  <c r="C122"/>
  <c r="D63"/>
  <c r="D77"/>
  <c r="C63"/>
  <c r="C77"/>
  <c r="L39" i="11"/>
  <c r="M39"/>
  <c r="D20" i="29"/>
  <c r="K10" i="23"/>
  <c r="F112" i="22"/>
  <c r="F122" s="1"/>
  <c r="E112"/>
  <c r="E122" s="1"/>
  <c r="D112"/>
  <c r="D122" s="1"/>
  <c r="D62"/>
  <c r="E62"/>
  <c r="F76"/>
  <c r="F6"/>
  <c r="E6"/>
  <c r="D6"/>
  <c r="L14" i="11"/>
  <c r="M14"/>
  <c r="D126" i="22"/>
  <c r="E76"/>
  <c r="D76"/>
  <c r="F87" i="2" l="1"/>
  <c r="E116"/>
  <c r="E67"/>
  <c r="C130"/>
  <c r="C81"/>
  <c r="F77"/>
  <c r="E80"/>
  <c r="F80" s="1"/>
  <c r="F104"/>
  <c r="D116"/>
  <c r="D126" s="1"/>
  <c r="F33"/>
  <c r="D29"/>
  <c r="F29" s="1"/>
  <c r="E126" i="22"/>
  <c r="F126"/>
  <c r="F107" i="2"/>
  <c r="D67"/>
  <c r="F34"/>
  <c r="E6"/>
  <c r="F6" s="1"/>
  <c r="C6"/>
  <c r="C118" i="4"/>
  <c r="E25"/>
  <c r="C25"/>
  <c r="E60"/>
  <c r="E74" s="1"/>
  <c r="C60"/>
  <c r="C74" s="1"/>
  <c r="E113" i="5"/>
  <c r="E123" s="1"/>
  <c r="C113"/>
  <c r="C123" s="1"/>
  <c r="D31"/>
  <c r="D27" s="1"/>
  <c r="E119" i="12"/>
  <c r="C119"/>
  <c r="D81"/>
  <c r="E127" i="40"/>
  <c r="C127"/>
  <c r="E30"/>
  <c r="C30"/>
  <c r="C67" s="1"/>
  <c r="C81" s="1"/>
  <c r="C124" i="39"/>
  <c r="D65"/>
  <c r="D79" s="1"/>
  <c r="D29" i="47"/>
  <c r="D67" s="1"/>
  <c r="D81" s="1"/>
  <c r="E81" i="13"/>
  <c r="D126" i="14"/>
  <c r="E29"/>
  <c r="E67" s="1"/>
  <c r="E81" s="1"/>
  <c r="C29"/>
  <c r="C67" s="1"/>
  <c r="C81" s="1"/>
  <c r="E126" i="15"/>
  <c r="C126"/>
  <c r="D29"/>
  <c r="D67" s="1"/>
  <c r="D81" s="1"/>
  <c r="E29" i="16"/>
  <c r="C29"/>
  <c r="E67"/>
  <c r="E81" s="1"/>
  <c r="C67"/>
  <c r="C81" s="1"/>
  <c r="D29" i="18"/>
  <c r="D67"/>
  <c r="D82" s="1"/>
  <c r="D29" i="42"/>
  <c r="D67"/>
  <c r="D82" s="1"/>
  <c r="D29" i="41"/>
  <c r="D67"/>
  <c r="D82" s="1"/>
  <c r="D29" i="48"/>
  <c r="D67"/>
  <c r="D82" s="1"/>
  <c r="D121" i="19"/>
  <c r="D131" s="1"/>
  <c r="D29"/>
  <c r="D67" s="1"/>
  <c r="D86" s="1"/>
  <c r="E73" i="3"/>
  <c r="E76" s="1"/>
  <c r="E77" s="1"/>
  <c r="E118" i="4"/>
  <c r="C27" i="5"/>
  <c r="C65" s="1"/>
  <c r="C78" s="1"/>
  <c r="D119" i="12"/>
  <c r="E67"/>
  <c r="E81" s="1"/>
  <c r="C67"/>
  <c r="C81" s="1"/>
  <c r="D127" i="40"/>
  <c r="D81"/>
  <c r="D124" i="39"/>
  <c r="E29"/>
  <c r="E65" s="1"/>
  <c r="E79" s="1"/>
  <c r="C29"/>
  <c r="C65" s="1"/>
  <c r="C79" s="1"/>
  <c r="E115" i="47"/>
  <c r="E126" s="1"/>
  <c r="C115"/>
  <c r="C126" s="1"/>
  <c r="E29"/>
  <c r="C29"/>
  <c r="E67"/>
  <c r="E81" s="1"/>
  <c r="C67"/>
  <c r="C81" s="1"/>
  <c r="D126" i="13"/>
  <c r="D29" i="14"/>
  <c r="D67"/>
  <c r="D81" s="1"/>
  <c r="E29" i="15"/>
  <c r="C29"/>
  <c r="E67"/>
  <c r="E81" s="1"/>
  <c r="C67"/>
  <c r="C81" s="1"/>
  <c r="D126" i="16"/>
  <c r="D29"/>
  <c r="D67" s="1"/>
  <c r="D81" s="1"/>
  <c r="E117" i="18"/>
  <c r="E127" s="1"/>
  <c r="C117"/>
  <c r="C127" s="1"/>
  <c r="E29"/>
  <c r="E67" s="1"/>
  <c r="E82" s="1"/>
  <c r="C29"/>
  <c r="C67" s="1"/>
  <c r="C82" s="1"/>
  <c r="E117" i="42"/>
  <c r="E127" s="1"/>
  <c r="C117"/>
  <c r="C127" s="1"/>
  <c r="E29"/>
  <c r="E67" s="1"/>
  <c r="E82" s="1"/>
  <c r="C29"/>
  <c r="C67" s="1"/>
  <c r="C82" s="1"/>
  <c r="E117" i="41"/>
  <c r="E127" s="1"/>
  <c r="C117"/>
  <c r="C127" s="1"/>
  <c r="E29"/>
  <c r="E67" s="1"/>
  <c r="E82" s="1"/>
  <c r="C29"/>
  <c r="C67" s="1"/>
  <c r="C82" s="1"/>
  <c r="E117" i="48"/>
  <c r="E127" s="1"/>
  <c r="C117"/>
  <c r="C127" s="1"/>
  <c r="E29"/>
  <c r="E67" s="1"/>
  <c r="E82" s="1"/>
  <c r="C29"/>
  <c r="C67" s="1"/>
  <c r="C82" s="1"/>
  <c r="E29" i="19"/>
  <c r="E67" s="1"/>
  <c r="E86" s="1"/>
  <c r="C29"/>
  <c r="C67" s="1"/>
  <c r="C86" s="1"/>
  <c r="E121" i="44"/>
  <c r="E131" s="1"/>
  <c r="C121"/>
  <c r="C131" s="1"/>
  <c r="C76" i="22"/>
  <c r="C126"/>
  <c r="C32" i="6"/>
  <c r="E67" i="40"/>
  <c r="E81" s="1"/>
  <c r="D67" i="13"/>
  <c r="D81" s="1"/>
  <c r="E29" i="44"/>
  <c r="C29"/>
  <c r="C67" s="1"/>
  <c r="C86" s="1"/>
  <c r="E7"/>
  <c r="C7"/>
  <c r="D131" i="43"/>
  <c r="E29"/>
  <c r="C29"/>
  <c r="E7"/>
  <c r="C7"/>
  <c r="D131" i="49"/>
  <c r="E29"/>
  <c r="C29"/>
  <c r="C67" s="1"/>
  <c r="C86" s="1"/>
  <c r="E7"/>
  <c r="C7"/>
  <c r="E121" i="20"/>
  <c r="E131" s="1"/>
  <c r="C121"/>
  <c r="C131" s="1"/>
  <c r="D29"/>
  <c r="D67" s="1"/>
  <c r="D86" s="1"/>
  <c r="E29" i="46"/>
  <c r="E67" s="1"/>
  <c r="E86" s="1"/>
  <c r="C29"/>
  <c r="C67" s="1"/>
  <c r="C86" s="1"/>
  <c r="E121" i="45"/>
  <c r="E131" s="1"/>
  <c r="C121"/>
  <c r="C131" s="1"/>
  <c r="D29"/>
  <c r="D67" s="1"/>
  <c r="D86" s="1"/>
  <c r="E29" i="50"/>
  <c r="E67" s="1"/>
  <c r="E86" s="1"/>
  <c r="C29"/>
  <c r="C67" s="1"/>
  <c r="C86" s="1"/>
  <c r="E29" i="54"/>
  <c r="E67" s="1"/>
  <c r="E86" s="1"/>
  <c r="C29"/>
  <c r="C67" s="1"/>
  <c r="C86" s="1"/>
  <c r="E121" i="53"/>
  <c r="E131" s="1"/>
  <c r="C121"/>
  <c r="C131" s="1"/>
  <c r="D29"/>
  <c r="D67" s="1"/>
  <c r="D86" s="1"/>
  <c r="E29" i="52"/>
  <c r="E67" s="1"/>
  <c r="E86" s="1"/>
  <c r="C29"/>
  <c r="C67" s="1"/>
  <c r="C86" s="1"/>
  <c r="E121" i="51"/>
  <c r="E131" s="1"/>
  <c r="C121"/>
  <c r="C131" s="1"/>
  <c r="D29"/>
  <c r="D67" s="1"/>
  <c r="D86" s="1"/>
  <c r="C112" i="22"/>
  <c r="C122" s="1"/>
  <c r="F20" i="28"/>
  <c r="D24"/>
  <c r="D41" s="1"/>
  <c r="F41" s="1"/>
  <c r="H28" i="37"/>
  <c r="H26"/>
  <c r="F20"/>
  <c r="F26"/>
  <c r="D20"/>
  <c r="D26"/>
  <c r="D34" i="5"/>
  <c r="C35" i="7"/>
  <c r="I32"/>
  <c r="E67" i="44"/>
  <c r="E86" s="1"/>
  <c r="E67" i="43"/>
  <c r="E86" s="1"/>
  <c r="C67"/>
  <c r="C86" s="1"/>
  <c r="E67" i="49"/>
  <c r="E86" s="1"/>
  <c r="E29" i="20"/>
  <c r="C29"/>
  <c r="E67"/>
  <c r="E86" s="1"/>
  <c r="C67"/>
  <c r="C86" s="1"/>
  <c r="D131" i="46"/>
  <c r="D29"/>
  <c r="D67"/>
  <c r="D86" s="1"/>
  <c r="E29" i="45"/>
  <c r="C29"/>
  <c r="E67"/>
  <c r="E86" s="1"/>
  <c r="C67"/>
  <c r="C86" s="1"/>
  <c r="D131" i="50"/>
  <c r="D29"/>
  <c r="D67" s="1"/>
  <c r="D86" s="1"/>
  <c r="D131" i="54"/>
  <c r="D29"/>
  <c r="D67"/>
  <c r="D86" s="1"/>
  <c r="E29" i="53"/>
  <c r="C29"/>
  <c r="E67"/>
  <c r="E86" s="1"/>
  <c r="C67"/>
  <c r="C86" s="1"/>
  <c r="D131" i="52"/>
  <c r="D29"/>
  <c r="D67" s="1"/>
  <c r="D86" s="1"/>
  <c r="E29" i="51"/>
  <c r="C29"/>
  <c r="E67"/>
  <c r="E86" s="1"/>
  <c r="C67"/>
  <c r="C86" s="1"/>
  <c r="F24" i="28"/>
  <c r="C20" i="37"/>
  <c r="H20" s="1"/>
  <c r="K6" i="23"/>
  <c r="K5" s="1"/>
  <c r="K20" s="1"/>
  <c r="C20" i="29"/>
  <c r="E20" s="1"/>
  <c r="E35" i="7" l="1"/>
  <c r="I33"/>
  <c r="I35"/>
  <c r="D81" i="2"/>
  <c r="D130"/>
  <c r="E130"/>
  <c r="F67"/>
  <c r="E81"/>
  <c r="F81" s="1"/>
  <c r="E126"/>
  <c r="F126" s="1"/>
  <c r="F116"/>
</calcChain>
</file>

<file path=xl/sharedStrings.xml><?xml version="1.0" encoding="utf-8"?>
<sst xmlns="http://schemas.openxmlformats.org/spreadsheetml/2006/main" count="8546" uniqueCount="973">
  <si>
    <t>B E V É T E L E K</t>
  </si>
  <si>
    <t>1. sz. táblázat</t>
  </si>
  <si>
    <t>Ezer forintban</t>
  </si>
  <si>
    <t>Sor-
szám</t>
  </si>
  <si>
    <t>Bevételi jogcím</t>
  </si>
  <si>
    <t>Eredeti előirányzat</t>
  </si>
  <si>
    <t>Módosított előirányzat</t>
  </si>
  <si>
    <t>Teljesítés</t>
  </si>
  <si>
    <t>1.</t>
  </si>
  <si>
    <t>2.</t>
  </si>
  <si>
    <t>3.</t>
  </si>
  <si>
    <t xml:space="preserve">4. </t>
  </si>
  <si>
    <t>5.</t>
  </si>
  <si>
    <t>6.</t>
  </si>
  <si>
    <t xml:space="preserve">7. </t>
  </si>
  <si>
    <t>8.</t>
  </si>
  <si>
    <t>10.</t>
  </si>
  <si>
    <t>11.</t>
  </si>
  <si>
    <t>12.</t>
  </si>
  <si>
    <t>13.</t>
  </si>
  <si>
    <t>14.</t>
  </si>
  <si>
    <t>K I A D Á S O K</t>
  </si>
  <si>
    <t>2. sz. táblázat</t>
  </si>
  <si>
    <t>Kiadási jogcím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</si>
  <si>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</si>
  <si>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</si>
  <si>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</si>
  <si>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</si>
  <si>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</si>
  <si>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Beruházások</t>
  </si>
  <si>
    <t>Felújítások</t>
  </si>
  <si>
    <t>Egyéb felhalmozási kiadások</t>
  </si>
  <si>
    <t>- Lakástámogatás</t>
  </si>
  <si>
    <t>4.</t>
  </si>
  <si>
    <t>7.</t>
  </si>
  <si>
    <t>9.</t>
  </si>
  <si>
    <t>KÖLTSÉGVETÉSI BEVÉTELEK ÉS KIADÁSOK EGYENLEGE</t>
  </si>
  <si>
    <t>3. sz. táblázat</t>
  </si>
  <si>
    <t>I. Működési célú bevételek és kiadások mérlege
(Önkormányzati szinten)</t>
  </si>
  <si>
    <t>Bevételek</t>
  </si>
  <si>
    <t>Kiadások</t>
  </si>
  <si>
    <t>Megnevezés</t>
  </si>
  <si>
    <t>Közhatalmi bevételek</t>
  </si>
  <si>
    <t>Személyi juttatások</t>
  </si>
  <si>
    <t xml:space="preserve">Dologi kiadások </t>
  </si>
  <si>
    <t>Költségvetési bevételek összesen (1+...+12)</t>
  </si>
  <si>
    <t>Költségvetési kiadások összesen (1+...+12)</t>
  </si>
  <si>
    <t>15.</t>
  </si>
  <si>
    <t>16.</t>
  </si>
  <si>
    <t>17.</t>
  </si>
  <si>
    <t>18.</t>
  </si>
  <si>
    <t>19.</t>
  </si>
  <si>
    <t>20.</t>
  </si>
  <si>
    <t>21.</t>
  </si>
  <si>
    <t>22.</t>
  </si>
  <si>
    <t>Működési célú finanszírozási kiadások összesen (14+...+21)</t>
  </si>
  <si>
    <t>23.</t>
  </si>
  <si>
    <t>Költségvetési és finanszírozási kiadások összesen (13+22)</t>
  </si>
  <si>
    <t>24.</t>
  </si>
  <si>
    <t>25.</t>
  </si>
  <si>
    <t>BEVÉTEL ÖSSZESEN (23+24)</t>
  </si>
  <si>
    <t>KIADÁSOK ÖSSZESEN (23+24)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</si>
  <si>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</si>
  <si>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</si>
  <si>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</si>
  <si>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</si>
  <si>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</si>
  <si>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</si>
  <si>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II. Felhalmozási célú bevételek és kiadások mérlege
(Önkormányzati szinten)</t>
  </si>
  <si>
    <t xml:space="preserve">               - Felhalmozási célú pe.átadás államháztartáson kívül</t>
  </si>
  <si>
    <t>Költségvetési bevételek összesen:</t>
  </si>
  <si>
    <t>Költségvetési kiadások összesen:</t>
  </si>
  <si>
    <t>Hiány belső finanszírozás bevételei ( 14+…+18)</t>
  </si>
  <si>
    <t>Költségvetési maradvány igénybevétele</t>
  </si>
  <si>
    <t xml:space="preserve">Vállalkozási maradvány igénybevétele 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</si>
  <si>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</si>
  <si>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</si>
  <si>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</si>
  <si>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</si>
  <si>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Felhalmozási célú finanszírozási bevételek összesen
(14+20)</t>
  </si>
  <si>
    <t>Felhalmozási célú finanszírozási kiadások összesen
(14+...+25)</t>
  </si>
  <si>
    <t>Költségvetési és finanszírozási bevételek összesen (13+26)</t>
  </si>
  <si>
    <t>Költségvetési és finanszírozási kiadások összesen (13+26)</t>
  </si>
  <si>
    <t>29.</t>
  </si>
  <si>
    <t>BEVÉTEL ÖSSZESEN (27+28)</t>
  </si>
  <si>
    <t>KIADÁSOK ÖSSZESEN (27+28)</t>
  </si>
  <si>
    <t>30.</t>
  </si>
  <si>
    <t>31.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</si>
  <si>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</si>
  <si>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</si>
  <si>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</si>
  <si>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</si>
  <si>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7=(4+6)</t>
  </si>
  <si>
    <t>ÖSSZESEN:</t>
  </si>
  <si>
    <t>Felújítási kiadások előirányzata felújításonként</t>
  </si>
  <si>
    <t>Felújítás  megnevezése</t>
  </si>
  <si>
    <r>
      <t>EU-s projekt neve, azonosítója:</t>
    </r>
    <r>
      <rPr>
        <sz val="12"/>
        <rFont val="Times New Roman"/>
        <family val="1"/>
        <charset val="238"/>
      </rPr>
      <t>*</t>
    </r>
  </si>
  <si>
    <t>Források</t>
  </si>
  <si>
    <t>Támogatási szerződés szerinti bevételek, kiadások</t>
  </si>
  <si>
    <t>Eredeti</t>
  </si>
  <si>
    <t>Módosított</t>
  </si>
  <si>
    <t>Évenkénti üteme</t>
  </si>
  <si>
    <t>Összes bevétel,
kiadás</t>
  </si>
  <si>
    <t>Összesen</t>
  </si>
  <si>
    <t>12=(10+11)</t>
  </si>
  <si>
    <t>13=(12/3)</t>
  </si>
  <si>
    <t>Saját erő</t>
  </si>
  <si>
    <t>- saját erőből központi támogatás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</si>
  <si>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</si>
  <si>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</si>
  <si>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</si>
  <si>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</si>
  <si>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</si>
  <si>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</si>
  <si>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</si>
  <si>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</si>
  <si>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Kiadások összesen:</t>
  </si>
  <si>
    <t>Támogatott neve</t>
  </si>
  <si>
    <t>Összesen:</t>
  </si>
  <si>
    <t>Önkormányzat</t>
  </si>
  <si>
    <t>01</t>
  </si>
  <si>
    <t>Feladat megnevezése</t>
  </si>
  <si>
    <t>--------</t>
  </si>
  <si>
    <t>Előirányzat-csoport, kiemelt előirányzat megnevezése</t>
  </si>
  <si>
    <t>02</t>
  </si>
  <si>
    <t>03</t>
  </si>
  <si>
    <t>04</t>
  </si>
  <si>
    <t>Sor-szám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</si>
  <si>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</si>
  <si>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</si>
  <si>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</si>
  <si>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</si>
  <si>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</si>
  <si>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</si>
  <si>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</si>
  <si>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</si>
  <si>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</si>
  <si>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</si>
  <si>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</si>
  <si>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</si>
  <si>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</si>
  <si>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</si>
  <si>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</si>
  <si>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</si>
  <si>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</si>
  <si>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>Összesen (1+6)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</si>
  <si>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</si>
  <si>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</si>
  <si>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</si>
  <si>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</si>
  <si>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</si>
  <si>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</si>
  <si>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</si>
  <si>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</si>
  <si>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</si>
  <si>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</si>
  <si>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</si>
  <si>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</si>
  <si>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</si>
  <si>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</si>
  <si>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</si>
  <si>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</si>
  <si>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</si>
  <si>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</si>
  <si>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</si>
  <si>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</si>
  <si>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</si>
  <si>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</si>
  <si>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</si>
  <si>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</si>
  <si>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</si>
  <si>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Sorszám</t>
  </si>
  <si>
    <t>01.</t>
  </si>
  <si>
    <t>02.</t>
  </si>
  <si>
    <t>03.</t>
  </si>
  <si>
    <t>FORRÁSOK</t>
  </si>
  <si>
    <t>1</t>
  </si>
  <si>
    <t>2</t>
  </si>
  <si>
    <t>3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</si>
  <si>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</si>
  <si>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</si>
  <si>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</si>
  <si>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</si>
  <si>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</si>
  <si>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Létavértes Városi Könyvtár és Művelődési Ház</t>
  </si>
  <si>
    <t>Létavértesi Közös Önkormányzati Hivatal</t>
  </si>
  <si>
    <t>Létavértes Városi Önkormányzat</t>
  </si>
  <si>
    <t>előző év</t>
  </si>
  <si>
    <t>tárgy év</t>
  </si>
  <si>
    <t>- korl. forg.képes</t>
  </si>
  <si>
    <t>Vagyoni értékű jogok</t>
  </si>
  <si>
    <t>Szellemi termékek</t>
  </si>
  <si>
    <t>I.</t>
  </si>
  <si>
    <t>Immateriális javak</t>
  </si>
  <si>
    <t>II/1.</t>
  </si>
  <si>
    <t>Ingatlanok össz.</t>
  </si>
  <si>
    <t>II/2.</t>
  </si>
  <si>
    <t>II/5.</t>
  </si>
  <si>
    <t>Beruházások, felújít. F.képes</t>
  </si>
  <si>
    <t>II.</t>
  </si>
  <si>
    <t>Tárgyi eszközök</t>
  </si>
  <si>
    <t>III/1.</t>
  </si>
  <si>
    <t>III.</t>
  </si>
  <si>
    <t>Befekt.pügyi eszk.</t>
  </si>
  <si>
    <t>IV.</t>
  </si>
  <si>
    <t>A.</t>
  </si>
  <si>
    <t>Készletek össz:</t>
  </si>
  <si>
    <t>II/4.</t>
  </si>
  <si>
    <t xml:space="preserve">II. </t>
  </si>
  <si>
    <t>Értékpapírok össz.</t>
  </si>
  <si>
    <t>V.</t>
  </si>
  <si>
    <t>B.</t>
  </si>
  <si>
    <t>ESZKÖZÖK ÖSSZESEN:</t>
  </si>
  <si>
    <t>Hajdú-Bihar Megyei Temetkezési Vállalat</t>
  </si>
  <si>
    <t>LÉT.A.MED Zrt</t>
  </si>
  <si>
    <t>"A Korszerű Iskoláért" Alapítvány</t>
  </si>
  <si>
    <t>Létavértesi Fittness Szabadidősport Egyesület</t>
  </si>
  <si>
    <t>rendezvények támogatása</t>
  </si>
  <si>
    <t>éven túli lejáratú működési hitel</t>
  </si>
  <si>
    <t>Nemleges</t>
  </si>
  <si>
    <t xml:space="preserve">                                 </t>
  </si>
  <si>
    <t>K1</t>
  </si>
  <si>
    <t>K2</t>
  </si>
  <si>
    <t>K3</t>
  </si>
  <si>
    <t>K4</t>
  </si>
  <si>
    <t>K5</t>
  </si>
  <si>
    <t xml:space="preserve"> - a K5-ből: - nemzetközi kötelezettségek</t>
  </si>
  <si>
    <t xml:space="preserve">   - elvonások és befizetések</t>
  </si>
  <si>
    <t xml:space="preserve">   - működési célú garancia-és kezességvállalásból származó kifizetés ÁHB</t>
  </si>
  <si>
    <t xml:space="preserve">   - Működési célú visszatérítendő támogatások , kölcsönök nyújtása ÁHB</t>
  </si>
  <si>
    <t xml:space="preserve">   - működési célú visszatérítendő támogatások, kölcsönök törlesztése ÁHB</t>
  </si>
  <si>
    <t xml:space="preserve">   - egyéb működési célú támogatások ÁHB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</si>
  <si>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</si>
  <si>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</si>
  <si>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</si>
  <si>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</si>
  <si>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</si>
  <si>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</si>
  <si>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</si>
  <si>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</si>
  <si>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</si>
  <si>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</si>
  <si>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</si>
  <si>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</si>
  <si>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 xml:space="preserve">   - működési célú garancia-és kezességvállalásból származó kifizetés ÁHK</t>
  </si>
  <si>
    <t xml:space="preserve">   - Működési célú visszatérítendő támogatások , kölcsönök nyújtása ÁHK</t>
  </si>
  <si>
    <t xml:space="preserve">   - árkiegészítések, ártámogatások</t>
  </si>
  <si>
    <t xml:space="preserve">   - kamattámogatások</t>
  </si>
  <si>
    <t xml:space="preserve">   - egyéb működési célú támogatások ÁHK</t>
  </si>
  <si>
    <t xml:space="preserve">   - tartalékok</t>
  </si>
  <si>
    <t>K6</t>
  </si>
  <si>
    <t>K7</t>
  </si>
  <si>
    <t>K8</t>
  </si>
  <si>
    <t>Egyéb felhalmozási célú kiadások</t>
  </si>
  <si>
    <t>K81</t>
  </si>
  <si>
    <t>K82</t>
  </si>
  <si>
    <t>K83</t>
  </si>
  <si>
    <t>K84</t>
  </si>
  <si>
    <t>K85</t>
  </si>
  <si>
    <t>K86</t>
  </si>
  <si>
    <t>K87</t>
  </si>
  <si>
    <t>K88</t>
  </si>
  <si>
    <t xml:space="preserve"> - Felhalmozási célú visszatérítendő támogatások, kölcsönök nyújtása ÁHB</t>
  </si>
  <si>
    <t>- Felhalmozási célú visszatérítendő kölcsönök törlesztése ÁHB</t>
  </si>
  <si>
    <t>- Egyéb felhalmozási célú támogatások ÁHB</t>
  </si>
  <si>
    <t>- Felhalmozási célú garancia-és kezességvállalásból származó kifizetés ÁHB</t>
  </si>
  <si>
    <t>- Felhalmozási célú visszatérítendő támogatások, kölcsönök nyújtása ÁHK</t>
  </si>
  <si>
    <t>- Egyéb felhalmozási célú támogatások ÁHK</t>
  </si>
  <si>
    <t>a K8-ból: Felhalmozási célú garancia-és kezességvállalásból származó kifizetés ÁHB</t>
  </si>
  <si>
    <r>
      <t xml:space="preserve">I. Működési költségvetés kiadásai </t>
    </r>
    <r>
      <rPr>
        <sz val="8"/>
        <rFont val="Times New Roman CE"/>
        <charset val="238"/>
      </rPr>
      <t>(K1-K5)</t>
    </r>
  </si>
  <si>
    <r>
      <t xml:space="preserve">II. Felhalmozási költségvetés kiadásai </t>
    </r>
    <r>
      <rPr>
        <sz val="8"/>
        <rFont val="Times New Roman CE"/>
        <charset val="238"/>
      </rPr>
      <t>(K6-K8)</t>
    </r>
  </si>
  <si>
    <t>KÖLTSÉGVETÉSI KIADÁSOK ÖSSZESEN (K1-K8)</t>
  </si>
  <si>
    <t>Rovat</t>
  </si>
  <si>
    <t>B111</t>
  </si>
  <si>
    <t>Helyi önkormányzatok működésének általános támogatása</t>
  </si>
  <si>
    <t>B112</t>
  </si>
  <si>
    <t>B113</t>
  </si>
  <si>
    <t>Települési önkormányzatok szociális,  gyermekjóléti és gyermekétkeztetési feladatainak támogatása</t>
  </si>
  <si>
    <t>B114</t>
  </si>
  <si>
    <t>Települési önkormányzatok kulturális feladatainak támogatása</t>
  </si>
  <si>
    <t>B115</t>
  </si>
  <si>
    <t>B116</t>
  </si>
  <si>
    <t>B12</t>
  </si>
  <si>
    <t>Elvonások és befizetések bevételei</t>
  </si>
  <si>
    <t>B13</t>
  </si>
  <si>
    <t>B14</t>
  </si>
  <si>
    <t>B15</t>
  </si>
  <si>
    <t>B16</t>
  </si>
  <si>
    <t>B21</t>
  </si>
  <si>
    <t>Felhalmozási célú önkormányzati támogatások</t>
  </si>
  <si>
    <t>B22</t>
  </si>
  <si>
    <t>B23</t>
  </si>
  <si>
    <t>B24</t>
  </si>
  <si>
    <t>B25</t>
  </si>
  <si>
    <t>B3</t>
  </si>
  <si>
    <t>Helyi adók  (B34+B351)</t>
  </si>
  <si>
    <t>B34</t>
  </si>
  <si>
    <t>- Vagyoni típusú adók</t>
  </si>
  <si>
    <t>B351</t>
  </si>
  <si>
    <t>B354</t>
  </si>
  <si>
    <t>Gépjárműadó</t>
  </si>
  <si>
    <t>B355</t>
  </si>
  <si>
    <t>Egyéb áruhasználati és szolgáltatási adók</t>
  </si>
  <si>
    <t>B36</t>
  </si>
  <si>
    <t>Egyéb közhatalmi bevételek</t>
  </si>
  <si>
    <t>B401</t>
  </si>
  <si>
    <t>Készletértékesítés ellenértéke</t>
  </si>
  <si>
    <t>B402</t>
  </si>
  <si>
    <t>Szolgáltatások ellenértéke</t>
  </si>
  <si>
    <t>B403</t>
  </si>
  <si>
    <t>Közvetített szolgáltatások értéke</t>
  </si>
  <si>
    <t>B404</t>
  </si>
  <si>
    <t>Tulajdonosi bevételek</t>
  </si>
  <si>
    <t>B405</t>
  </si>
  <si>
    <t>Ellátási díjak</t>
  </si>
  <si>
    <t>B406</t>
  </si>
  <si>
    <t xml:space="preserve">Kiszámlázott általános forgalmi adó </t>
  </si>
  <si>
    <t>B407</t>
  </si>
  <si>
    <t>Általános forgalmi adó visszatérítése</t>
  </si>
  <si>
    <t>B408</t>
  </si>
  <si>
    <t>Kamatbevételek</t>
  </si>
  <si>
    <t>B409</t>
  </si>
  <si>
    <t>Egyéb pénzügyi műveletek bevételei</t>
  </si>
  <si>
    <t>B410</t>
  </si>
  <si>
    <t>Egyéb működési bevételek</t>
  </si>
  <si>
    <t>Felhalmozási bevételek</t>
  </si>
  <si>
    <t>B51</t>
  </si>
  <si>
    <t>Immateriális javak értékesítése</t>
  </si>
  <si>
    <t>B52</t>
  </si>
  <si>
    <t>Ingatlanok értékesítése</t>
  </si>
  <si>
    <t>B53</t>
  </si>
  <si>
    <t>Egyéb tárgyi eszközök értékesítése</t>
  </si>
  <si>
    <t>B54</t>
  </si>
  <si>
    <t>Részesedések értékesítése</t>
  </si>
  <si>
    <t>B55</t>
  </si>
  <si>
    <t>Részesedések megszűnéséhez kapcsolódó bevételek</t>
  </si>
  <si>
    <t>B61</t>
  </si>
  <si>
    <t>Egyéb működési célú átvett pénzeszköz</t>
  </si>
  <si>
    <t>B71</t>
  </si>
  <si>
    <t>Egyéb felhalmozási célú átvett pénzeszköz</t>
  </si>
  <si>
    <t xml:space="preserve">Hitel-, kölcsönfelvétel államháztartáson kívülről  </t>
  </si>
  <si>
    <t>B8111</t>
  </si>
  <si>
    <t>Hosszú lejáratú  hitelek, kölcsönök felvétele</t>
  </si>
  <si>
    <t>B8112</t>
  </si>
  <si>
    <t>Likviditási célú  hitelek, kölcsönök felvétele pénzügyi vállalkozástól</t>
  </si>
  <si>
    <t>B8113</t>
  </si>
  <si>
    <t xml:space="preserve">    Rövid lejáratú  hitelek, kölcsönök felvétele</t>
  </si>
  <si>
    <t xml:space="preserve">Belföldi értékpapírok bevételei </t>
  </si>
  <si>
    <t xml:space="preserve">Maradvány igénybevétele </t>
  </si>
  <si>
    <t>B8131</t>
  </si>
  <si>
    <t>Előző év költségvetési maradványának igénybevétele</t>
  </si>
  <si>
    <t>B8132</t>
  </si>
  <si>
    <t>Előző év vállalkozási maradványának igénybevétele</t>
  </si>
  <si>
    <t>Adóssághoz nem kapcsolódó származékos ügyletek bevételei</t>
  </si>
  <si>
    <t>Önkormányzat működési támogatásai (B11)</t>
  </si>
  <si>
    <t>Települési önkormányzatok egyes köznevelési feladatainak támogatása</t>
  </si>
  <si>
    <t>Működési célú központosított előirányzatok</t>
  </si>
  <si>
    <t>Helyi önkormányzatok kiegészítő támogatásai</t>
  </si>
  <si>
    <t>Működési célú garancia- és kezességvállalásból megtérülések ÁHB</t>
  </si>
  <si>
    <t>Működési célú visszatérítendő támogatások, kölcsönök visszatérülése ÁHB</t>
  </si>
  <si>
    <t>Működési célú visszatérítendő támogatások, kölcsönök igénybevétele ÁHB</t>
  </si>
  <si>
    <t>Egyéb működési célú támogatások bevételei ÁHB</t>
  </si>
  <si>
    <t>Működési célú támogatások államháztartáson belülről (B12-B16)</t>
  </si>
  <si>
    <t>Felhalmozási célú támogatások államháztartáson belülről (B2)</t>
  </si>
  <si>
    <t>Felhalmozási célú garancia- és kezességvállalásból megtérülések ÁHB</t>
  </si>
  <si>
    <t>Felhalmozási célú visszatérítendő támogatások, kölcsönök visszatérülése ÁHB</t>
  </si>
  <si>
    <t>Felhalmozási célú visszatérítendő támogatások, kölcsönök igénybevétele ÁHB</t>
  </si>
  <si>
    <t>Egyéb felhalmozási célú támogatások bevételei ÁHB</t>
  </si>
  <si>
    <t xml:space="preserve">   - ebből magánszemélyek kommunális adója</t>
  </si>
  <si>
    <t xml:space="preserve">     - ebből helyi iparűzési  adó</t>
  </si>
  <si>
    <t xml:space="preserve">    - ebből talajterhelési díj</t>
  </si>
  <si>
    <t>B35</t>
  </si>
  <si>
    <t>- Termékek és szolgáltatások adói</t>
  </si>
  <si>
    <t xml:space="preserve"> Értékesítési és forgalmi adók </t>
  </si>
  <si>
    <t>Közhatalmi bevételek (B3)</t>
  </si>
  <si>
    <t>Működési bevételek (B4)</t>
  </si>
  <si>
    <t>Felhalmozási bevételek (B5)</t>
  </si>
  <si>
    <t>Működési célú garancia- és kezességvállalásból megtérülések ÁHK</t>
  </si>
  <si>
    <t>Működési célú visszatérítendő támogatások, kölcsönök visszatér. ÁHK</t>
  </si>
  <si>
    <t>B62</t>
  </si>
  <si>
    <t>B63</t>
  </si>
  <si>
    <t xml:space="preserve">          B63.-ból EU-s </t>
  </si>
  <si>
    <t>Működési célú átvett pénzeszközök (B6)</t>
  </si>
  <si>
    <t>Felhalm. célú garancia- és kezességvállalásból megtérülések ÁHK</t>
  </si>
  <si>
    <t>Felhalm. célú visszatérítendő támogatások, kölcsönök visszatér. ÁHK</t>
  </si>
  <si>
    <t>B72</t>
  </si>
  <si>
    <t>B73</t>
  </si>
  <si>
    <t xml:space="preserve">        B73.-ból EU-s </t>
  </si>
  <si>
    <t>Felhalmozási célú átvett pénzeszközök (B7)</t>
  </si>
  <si>
    <t>KÖLTSÉGVETÉSI BEVÉTELEK ÖSSZESEN: (B1-B7)</t>
  </si>
  <si>
    <t>FINANSZÍROZÁSI BEVÉTELEK ÖSSZESEN: (B8)</t>
  </si>
  <si>
    <t>B811</t>
  </si>
  <si>
    <t>B812</t>
  </si>
  <si>
    <t>B813</t>
  </si>
  <si>
    <t>B81</t>
  </si>
  <si>
    <t>Belföldi finanszírozás bevételei (B81)</t>
  </si>
  <si>
    <t>Külföldi finanszírozás bevételei (B82)</t>
  </si>
  <si>
    <t>Adóssághoz nem kapcsolódó származékos ügyletek bevételei (B83)</t>
  </si>
  <si>
    <t>K911</t>
  </si>
  <si>
    <t>Hitel, kölcsöntörlesztés államháztartáson kívülre</t>
  </si>
  <si>
    <t>K9111</t>
  </si>
  <si>
    <t>K9112</t>
  </si>
  <si>
    <t>K9113</t>
  </si>
  <si>
    <t>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</si>
  <si>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</si>
  <si>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</si>
  <si>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K912</t>
  </si>
  <si>
    <t>Belföldi értékpapírok kiadása</t>
  </si>
  <si>
    <t>Külföldi finanszírozás kiadásai (K92)</t>
  </si>
  <si>
    <t>Adóssághoz nem kapcsolódó származékos ügyletek kiadásai (K93)</t>
  </si>
  <si>
    <t>FINANSZÍROZÁSI KIADÁSOK ÖSSZESEN: (K9)</t>
  </si>
  <si>
    <t>B82</t>
  </si>
  <si>
    <t>B83</t>
  </si>
  <si>
    <t>KÖLTSÉGVETÉSI ÉS FINANSZÍROZÁSI BEVÉTELEK ÖSSZESEN: (9+10)</t>
  </si>
  <si>
    <t>Belföldi finanszírozás kiadásai (K91)</t>
  </si>
  <si>
    <t>K91</t>
  </si>
  <si>
    <t>K92</t>
  </si>
  <si>
    <t>K93</t>
  </si>
  <si>
    <t>KÖLTSÉGVETÉSI ÉS FINANSZÍROZÁSI KIADÁSOK ÖSSZESEN: (3+4)</t>
  </si>
  <si>
    <t xml:space="preserve">     ebből fejezeti kezelésű előir. EU-s progr. és azok hazai társfinansz.</t>
  </si>
  <si>
    <t>Költségvetési hiány, többlet ( költségvetési bevételek 9. sor - költségvetési kiadások 3. sor) (+/-)</t>
  </si>
  <si>
    <t>Önkormányzat működési támogatásai</t>
  </si>
  <si>
    <t>Működési célú támogatások ÁHB</t>
  </si>
  <si>
    <t>Működési bevételek</t>
  </si>
  <si>
    <t>Működési célú átvett pénzeszközök</t>
  </si>
  <si>
    <t>Hitel, kölcsön felvétel ÁHK</t>
  </si>
  <si>
    <t>Belföldi értékpapírok bevételei</t>
  </si>
  <si>
    <t>Külföldi finanszírozás bevételei</t>
  </si>
  <si>
    <t xml:space="preserve">         ebből helyi adók</t>
  </si>
  <si>
    <t xml:space="preserve">    </t>
  </si>
  <si>
    <t xml:space="preserve">                egyéb működési célú támogatás ÁHK</t>
  </si>
  <si>
    <t xml:space="preserve">                tartalékok</t>
  </si>
  <si>
    <t>Hitel, kölcsön törlesztése ÁHK</t>
  </si>
  <si>
    <t>Külföldi finanszírozás kiadásai</t>
  </si>
  <si>
    <t>Adóssághoz nem kapcsolódó származékos ügyletek kiadásai</t>
  </si>
  <si>
    <t>Felhalmozási célú támogatások ÁHB</t>
  </si>
  <si>
    <t>Felhalmozási célú átvett pénzeszközök</t>
  </si>
  <si>
    <t>Hiány belső finanszírozás bevételei ( 15+16)</t>
  </si>
  <si>
    <t>Hiány külső finanszírozás bevételei (18+..+21)</t>
  </si>
  <si>
    <t>belföldi Értékpapírok bevételei</t>
  </si>
  <si>
    <t>Külföldi értékpapírok bevételei</t>
  </si>
  <si>
    <t xml:space="preserve">Hitel, kölcsön törlesztése </t>
  </si>
  <si>
    <t>Belföldi értékpapírok kiadásai</t>
  </si>
  <si>
    <t xml:space="preserve">   ebből:  - Felhalmozási célú pe. átadás államháztartáson belül</t>
  </si>
  <si>
    <t>Működési célú támogatások államháztartáson belülről (B1)</t>
  </si>
  <si>
    <t>1.1</t>
  </si>
  <si>
    <t>1.2</t>
  </si>
  <si>
    <t>Likviditási célú hitelek, kölcsönök törlesztése pénzügyi vállalkozásnak</t>
  </si>
  <si>
    <t>Rövid lejáratú hitelek, kölcsönök törlesztése</t>
  </si>
  <si>
    <t>B814</t>
  </si>
  <si>
    <t>Államháztartáson belüli megelőlegezések</t>
  </si>
  <si>
    <t>Összes maradvány</t>
  </si>
  <si>
    <t>sorszám</t>
  </si>
  <si>
    <t>megnevezés</t>
  </si>
  <si>
    <t>Önk. Hivatal</t>
  </si>
  <si>
    <t>Óvoda</t>
  </si>
  <si>
    <t>Közműv.</t>
  </si>
  <si>
    <t>önkormányz.</t>
  </si>
  <si>
    <t>Önkormányzat összesen:</t>
  </si>
  <si>
    <t>Alaptev. Költségvetési bevételei</t>
  </si>
  <si>
    <t>Alaptev. Költségvetési kiadásai</t>
  </si>
  <si>
    <t>Alaptev. Költségvetési egyenlege</t>
  </si>
  <si>
    <t>Alaptev. Finanszírozási bevételei</t>
  </si>
  <si>
    <t>Alaptev. Finanszírozási kiadásai</t>
  </si>
  <si>
    <t>Alaptev. Finanszírozási egyenlege</t>
  </si>
  <si>
    <t>Vállalk. Tev. Finanszírozási bevételei</t>
  </si>
  <si>
    <t>Vállalk. Tev. Finansz. egyenlege</t>
  </si>
  <si>
    <t>Vállalkozási tev. Költségvet. bevételei</t>
  </si>
  <si>
    <t>Vállalkozási tev. Költségvet. kiadásai</t>
  </si>
  <si>
    <t>Vállalk. tev. Költségvet. egyenlege</t>
  </si>
  <si>
    <t>Alaptevékenység maradványa</t>
  </si>
  <si>
    <t>Váll. Tevékenység maradványa</t>
  </si>
  <si>
    <t>I</t>
  </si>
  <si>
    <t>II</t>
  </si>
  <si>
    <t>A)</t>
  </si>
  <si>
    <t>III</t>
  </si>
  <si>
    <t>IV</t>
  </si>
  <si>
    <t>B)</t>
  </si>
  <si>
    <t>C)</t>
  </si>
  <si>
    <t>Alaptevékenység szabad maradványa</t>
  </si>
  <si>
    <t>Váll. Tev. Terhelő befizetési kötel.</t>
  </si>
  <si>
    <t>Alaptev. Köt. terhelt maradványa</t>
  </si>
  <si>
    <t>Váll. Tev. Felhasználható maradványa</t>
  </si>
  <si>
    <t>D)</t>
  </si>
  <si>
    <t>E)</t>
  </si>
  <si>
    <t>F)</t>
  </si>
  <si>
    <t>G)</t>
  </si>
  <si>
    <t>I. MARADVÁNYKIMUTATÁS</t>
  </si>
  <si>
    <t>II. EREDMÉNYKIMUTATÁS</t>
  </si>
  <si>
    <t>Közhatalmi eredményszeml. Bevételek</t>
  </si>
  <si>
    <t>Eszk.és szolg. Értékesít. nettó bevételei</t>
  </si>
  <si>
    <t>Tevék. Egyéb nettó eredm. Bevételei</t>
  </si>
  <si>
    <t>Tevékenység nettó eredm. Bevételeli</t>
  </si>
  <si>
    <t>Saját term. készletek állományváltozása</t>
  </si>
  <si>
    <t>Saját előáll. Eszk. Aktivált értéke</t>
  </si>
  <si>
    <t>Aktivált saját teljesítmények értéke</t>
  </si>
  <si>
    <t>Közp. Működési célú tám. Eredm. Bevételei</t>
  </si>
  <si>
    <t>Egyéb működési célú tám. Eredm. Bevét.</t>
  </si>
  <si>
    <t>Különféle egyéb eredm. Bevételek</t>
  </si>
  <si>
    <t>Egyéb eredményszemléletű bevételek</t>
  </si>
  <si>
    <t>Anyagköltség</t>
  </si>
  <si>
    <t>Személyi jellegű egyéb kifizetések</t>
  </si>
  <si>
    <t xml:space="preserve">Bérjárulékok </t>
  </si>
  <si>
    <t>Eladott (közvet) szolgáltatások értéke</t>
  </si>
  <si>
    <t>Anyagjellegű ráfordítások</t>
  </si>
  <si>
    <t>Bérköltség</t>
  </si>
  <si>
    <t>Eladott áruk beszerzési értéke</t>
  </si>
  <si>
    <t>V</t>
  </si>
  <si>
    <t>Személyi jellegű ráfordítások</t>
  </si>
  <si>
    <t>VI</t>
  </si>
  <si>
    <t>VII</t>
  </si>
  <si>
    <t>VIII</t>
  </si>
  <si>
    <t>IX</t>
  </si>
  <si>
    <t>X</t>
  </si>
  <si>
    <t>XI</t>
  </si>
  <si>
    <t>Értékcsökkenési leírás</t>
  </si>
  <si>
    <t>Egyéb ráfordítások</t>
  </si>
  <si>
    <t>TEVÉKENYSÉGEK EREDMÉNYE</t>
  </si>
  <si>
    <t>Kapott (járó) osztalék és részesedés</t>
  </si>
  <si>
    <t>- ebből: árfolyamnyereség</t>
  </si>
  <si>
    <t>Pénzügyi műveletek eredm. Bevételei</t>
  </si>
  <si>
    <t>Fizetendő kamatok és kamatjell. Ráfordítások</t>
  </si>
  <si>
    <t>Pénzügyi műveletek egyéb ráfordításai</t>
  </si>
  <si>
    <t>- ebből árfolyamveszteség</t>
  </si>
  <si>
    <t>Pénzügyi műveletek ráfordításai</t>
  </si>
  <si>
    <t>PÉNZÜGYI MŰVELETEK EREDMÉNYE</t>
  </si>
  <si>
    <t>SZOKÁSOS EREDMÉNY</t>
  </si>
  <si>
    <t>Felhalmozási célú tám. Eredm. Bevételei</t>
  </si>
  <si>
    <t>Különféle rendkív. Eredm. Bevételek</t>
  </si>
  <si>
    <t>Rendkívüli eredményszemléletű bevételek</t>
  </si>
  <si>
    <t>Rendkívüli ráfordítások</t>
  </si>
  <si>
    <t>MÉRLEG SZERINTI EREDMÉNY</t>
  </si>
  <si>
    <t xml:space="preserve">RENDKÍVÜLI EREDMÉNY </t>
  </si>
  <si>
    <t>----------</t>
  </si>
  <si>
    <t>-------</t>
  </si>
  <si>
    <t>B816</t>
  </si>
  <si>
    <t>Irányító szervi támogatás (B816)</t>
  </si>
  <si>
    <t>K915</t>
  </si>
  <si>
    <t>Irányító szervi támogatás (K915)</t>
  </si>
  <si>
    <t>2017.</t>
  </si>
  <si>
    <t>összes feladat</t>
  </si>
  <si>
    <t>Összes feladat</t>
  </si>
  <si>
    <t>kötelező feladat</t>
  </si>
  <si>
    <t>önként vállalt feladat</t>
  </si>
  <si>
    <t>önként vállalat feladat</t>
  </si>
  <si>
    <t>Államháztartáson belülli megelőlegezések</t>
  </si>
  <si>
    <t>Működési célú finanszírozási bevételek összesen (14+...+22)</t>
  </si>
  <si>
    <t>Költségvetési és finanszírozási bevételek összesen (13+23)</t>
  </si>
  <si>
    <t>Település üzemeltetési feladatok</t>
  </si>
  <si>
    <t>066010</t>
  </si>
  <si>
    <t>066020</t>
  </si>
  <si>
    <t>072111</t>
  </si>
  <si>
    <t>072112</t>
  </si>
  <si>
    <t>074032</t>
  </si>
  <si>
    <t>081045</t>
  </si>
  <si>
    <t>éven túli lejáratú fejlesztési hitel</t>
  </si>
  <si>
    <t>Adatszolgáltatás 
az elismert tartozásállományról</t>
  </si>
  <si>
    <t>Költségvetési szerv neve:</t>
  </si>
  <si>
    <t>Költségvetési szerv számlaszáma:</t>
  </si>
  <si>
    <t>11738008-15373319</t>
  </si>
  <si>
    <t>30 napon túli elismert tartozásállomány összesen:   0 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</si>
  <si>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</si>
  <si>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</si>
  <si>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</si>
  <si>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</si>
  <si>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</si>
  <si>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</si>
  <si>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Egyéb tartozásállomány</t>
  </si>
  <si>
    <t>költségvetési szerv vezetője</t>
  </si>
  <si>
    <t>11738008-15728568</t>
  </si>
  <si>
    <t>---</t>
  </si>
  <si>
    <t>11738008-16733493</t>
  </si>
  <si>
    <t>11738008-16733486</t>
  </si>
  <si>
    <t xml:space="preserve"> G) SAJÁT TŐKE ÖSSZESEN (01+...+06)</t>
  </si>
  <si>
    <t>I. Nemzeti vagyon induláskori értéke</t>
  </si>
  <si>
    <t>II. Nemzeti vagyon változásai</t>
  </si>
  <si>
    <t>IV. Felhalmozott eredmény</t>
  </si>
  <si>
    <t>V. Eszközök értékhelyesbítésének forrása</t>
  </si>
  <si>
    <t>VI. Mérleg szerinti eredmény</t>
  </si>
  <si>
    <t xml:space="preserve"> I. Költségvetési évben esedékes kötelezettségek</t>
  </si>
  <si>
    <t>II. Költségvetési évet követően esedékes kötelezettségek</t>
  </si>
  <si>
    <t>III. Kötelezettség jellegű sajátos elszámolások</t>
  </si>
  <si>
    <t>-korl. Forg.képes vagyon</t>
  </si>
  <si>
    <t>-üzleti vagyon</t>
  </si>
  <si>
    <t xml:space="preserve">-forg.képtelen törzsvagyon </t>
  </si>
  <si>
    <t>Gépek, ber. Felsz.jármű f.képes</t>
  </si>
  <si>
    <t>Tárgyi eszközök értékhelyesbít.</t>
  </si>
  <si>
    <t>Koncessz.vagyonkez.adott</t>
  </si>
  <si>
    <t>Nemzeti Vagyonba tartozó BEFEKTETETT ESZK.ÖSSZ</t>
  </si>
  <si>
    <t>Nemzeti vagyonba tartozó FORGÓESZK.ÖSSZESEN</t>
  </si>
  <si>
    <t>Hosszú lejáratú betétek</t>
  </si>
  <si>
    <t>Pénztárak,csekkek,betétk.</t>
  </si>
  <si>
    <t>Forintszámlák</t>
  </si>
  <si>
    <t>Devizaszámlák</t>
  </si>
  <si>
    <t>Idegen pénzeszközök</t>
  </si>
  <si>
    <t>C.</t>
  </si>
  <si>
    <t>PÉNZESZKÖZÖK:</t>
  </si>
  <si>
    <t>D.</t>
  </si>
  <si>
    <t>KÖVETELÉSEK:</t>
  </si>
  <si>
    <t>E.</t>
  </si>
  <si>
    <t>EGYÉB SAJÁTOS ESZKÖZOLDALI ESZÁMOLÁSOK:</t>
  </si>
  <si>
    <t>F.</t>
  </si>
  <si>
    <t>Költségv. évben esed. Követelés</t>
  </si>
  <si>
    <t>Ktgv. évet követ. Esed. Követelés</t>
  </si>
  <si>
    <t>Követelés jellegű sajátos elszám.</t>
  </si>
  <si>
    <t>Létavértesi Polgárőr Egyesület</t>
  </si>
  <si>
    <t>Tiszamenti Regionális Vízművek Zrt.</t>
  </si>
  <si>
    <t>B E V É T E L E K (KONSZOLIDÁLT)</t>
  </si>
  <si>
    <t>K I A D Á S O K (KONSZOLIDÁLT)</t>
  </si>
  <si>
    <t>(KONSZOLIDÁLT) VAGYONKIMUTATÁS
a könyvviteli mérlegben értékkel szereplő forrásokról</t>
  </si>
  <si>
    <t>államigazgatási feladat</t>
  </si>
  <si>
    <t xml:space="preserve"> EREDMÉNYKIMUTATÁS</t>
  </si>
  <si>
    <t>előző időszak</t>
  </si>
  <si>
    <t>tárgyi időszak</t>
  </si>
  <si>
    <t>4</t>
  </si>
  <si>
    <t>J) PASSZÍV IDŐBELI ELHATÁROLÁSOK</t>
  </si>
  <si>
    <t>H) KÖTELEZETTSÉGEK (8+…+10)</t>
  </si>
  <si>
    <r>
      <t xml:space="preserve">30 napon túli elismert tartozásállomány összesen: </t>
    </r>
    <r>
      <rPr>
        <b/>
        <sz val="11"/>
        <rFont val="Times New Roman CE"/>
        <charset val="238"/>
      </rPr>
      <t xml:space="preserve">  0</t>
    </r>
    <r>
      <rPr>
        <b/>
        <sz val="11"/>
        <rFont val="Times New Roman CE"/>
        <family val="1"/>
        <charset val="238"/>
      </rPr>
      <t xml:space="preserve">  Ft</t>
    </r>
  </si>
  <si>
    <t>NEMLEGES</t>
  </si>
  <si>
    <t>B75</t>
  </si>
  <si>
    <t>K914</t>
  </si>
  <si>
    <t>ÁHB megelőlegezések visszafizetése (K914)</t>
  </si>
  <si>
    <t>K513</t>
  </si>
  <si>
    <t>ÁHB megelőlegezések visszafizetése</t>
  </si>
  <si>
    <t>MEGNEVEZÉS</t>
  </si>
  <si>
    <t>A közp. Költségvetésből támogatásként rendelk. Bocsátott összeg</t>
  </si>
  <si>
    <t>Az önkormányzat által az adott célra ténylegesen felhasznált összeg</t>
  </si>
  <si>
    <t>Az önk. Által fel nem használt, de a következő évben jogszerűen felhasználható összeg</t>
  </si>
  <si>
    <t>forint</t>
  </si>
  <si>
    <t>Eltérés</t>
  </si>
  <si>
    <t>Települési önk. Nyilvános könyvtári és közműv. Feladatainak támogatása</t>
  </si>
  <si>
    <t>tényleges támogatás</t>
  </si>
  <si>
    <t>év végi felmérés szerinti eltérés</t>
  </si>
  <si>
    <t>az önk. Által az adott célra dec. 31-éig ténylegesen felhasznált</t>
  </si>
  <si>
    <t>Eltérés (támogatásban és felhasználás szerint)</t>
  </si>
  <si>
    <t>I.1.A települési önk. Működésének támogatás</t>
  </si>
  <si>
    <t>II.A települési önk. Egyes köznevelési feladatainak támogatása</t>
  </si>
  <si>
    <t xml:space="preserve">        B75.-ból EU-s </t>
  </si>
  <si>
    <t>ebből elvonások, befizetések</t>
  </si>
  <si>
    <t>Család és Gyermekj. Sz.</t>
  </si>
  <si>
    <t>2019.</t>
  </si>
  <si>
    <t>Működési célú költségvetési támogatások</t>
  </si>
  <si>
    <t>Elszámolásból származó bevételek</t>
  </si>
  <si>
    <t>Biztosító által fizetett kártérítés</t>
  </si>
  <si>
    <t>05</t>
  </si>
  <si>
    <t>forintban</t>
  </si>
  <si>
    <t>Részesedésekből szárm. Ráford., árf.veszt.</t>
  </si>
  <si>
    <t>Debreceni Vízmű Zrt</t>
  </si>
  <si>
    <t>Debreceni Hulladék Közszolgáltató Nonprofit Kft</t>
  </si>
  <si>
    <t>Hajdúsági-Nyírségi Pályázatkezelő Nonprofit Kft.</t>
  </si>
  <si>
    <t>Létavértesi Óvodák Gyermekeiért Alapítvány</t>
  </si>
  <si>
    <t>Létavértesi Család és Gyermekjóléti Szolgálat</t>
  </si>
  <si>
    <t>11738008-16732588</t>
  </si>
  <si>
    <t>2020.</t>
  </si>
  <si>
    <t>K89</t>
  </si>
  <si>
    <t>B411</t>
  </si>
  <si>
    <t xml:space="preserve"> Egyéb működési bevételek</t>
  </si>
  <si>
    <t>Egyéb működési bevétel</t>
  </si>
  <si>
    <t>önkormányzat</t>
  </si>
  <si>
    <t>Szociális ágazati összevont pótlék</t>
  </si>
  <si>
    <t>Települési önk. Szociális felad. Egyéb tám.</t>
  </si>
  <si>
    <t>Kulturális illetménypótlék</t>
  </si>
  <si>
    <t>Mindösszesen:</t>
  </si>
  <si>
    <t>(11/A űrlap)</t>
  </si>
  <si>
    <t>11/C űrlap</t>
  </si>
  <si>
    <t>1.3.Határátkelők fenntartásának támogatása</t>
  </si>
  <si>
    <t>III. Egyéb eszközök induláskori értéke és változásai</t>
  </si>
  <si>
    <t>n.a.</t>
  </si>
  <si>
    <t>013360</t>
  </si>
  <si>
    <t>Iskolák üzemeltetési szolgáltatás feladatai</t>
  </si>
  <si>
    <t>086090</t>
  </si>
  <si>
    <t>Szabadidő sport-, és kulturális feladatok: sporttelep, uszoda, tornacsarnok</t>
  </si>
  <si>
    <t>Egészségügyi alapellátás, ügyelet, védőnő, háziorvos</t>
  </si>
  <si>
    <t>KEHOP-2.2.2 Szennyvíz beruházás</t>
  </si>
  <si>
    <t>TOP-3.2.2 Közintézmények fűtéskorszerűs.</t>
  </si>
  <si>
    <t>TOP-1.1.1 Ipari parkok, iparterületek fejl.</t>
  </si>
  <si>
    <t>KEHOP-2.2.2-15-2015-00001. Létavértes szennyvízhálózatának és szennyvíztisztító telepének bővítése és korszerűsítése</t>
  </si>
  <si>
    <t>TOP-1.1.1 Ipari parkok, iparterületek fejlesztése</t>
  </si>
  <si>
    <t>EU-s forrás és hazai társfinanszírozás</t>
  </si>
  <si>
    <t>Felhalmozási célú visszatérítendő tám, kölcsönök visszatérülése ÁHB</t>
  </si>
  <si>
    <t>Felhalmozási célú visszatérítendő tám, kölcsönök igénybevétele ÁHB</t>
  </si>
  <si>
    <t xml:space="preserve"> forintban</t>
  </si>
  <si>
    <t xml:space="preserve"> forintban !</t>
  </si>
  <si>
    <t>forintban !</t>
  </si>
  <si>
    <t>Létavértesi Gyermeksziget Óvoda-bölcsőde</t>
  </si>
  <si>
    <t>Óvoda-bölcsőde</t>
  </si>
  <si>
    <t>2021.</t>
  </si>
  <si>
    <t>11=(7+…+10)</t>
  </si>
  <si>
    <t xml:space="preserve"> forintban!</t>
  </si>
  <si>
    <t xml:space="preserve">Tervezett 
</t>
  </si>
  <si>
    <t xml:space="preserve">Tényleges 
</t>
  </si>
  <si>
    <t>Adatok:  forintban!</t>
  </si>
  <si>
    <t>Működési célú költségvetési és kiegészítő támogatások</t>
  </si>
  <si>
    <t>Részesedésekből szárm. Egyéb eredm. Bev.</t>
  </si>
  <si>
    <t>Teljesí-tés %</t>
  </si>
  <si>
    <t xml:space="preserve"> Ft</t>
  </si>
  <si>
    <t>Ft</t>
  </si>
  <si>
    <t>Arany János Ált. Iskola Tanulóiért Alapítvány</t>
  </si>
  <si>
    <t>Polgármesteri illetmény Tám.</t>
  </si>
  <si>
    <t>Könyvtári célú érdekeltségnövelő támog.</t>
  </si>
  <si>
    <t xml:space="preserve">eltérés (fel nem használt) </t>
  </si>
  <si>
    <t>11/B űrlap</t>
  </si>
  <si>
    <t>B65</t>
  </si>
  <si>
    <t>- üzleti vagyon</t>
  </si>
  <si>
    <t>szennyvíz beruházás</t>
  </si>
  <si>
    <t>geotermális beruházás</t>
  </si>
  <si>
    <t>ipari park beruházás</t>
  </si>
  <si>
    <t>TOP-3.2.2-15-HB1-2016-00012  Létavértes Város közintézményeinek fűtéskorszerűsítése geotermális energia felhasználásával</t>
  </si>
  <si>
    <t xml:space="preserve"> forintban </t>
  </si>
  <si>
    <t>2022.</t>
  </si>
  <si>
    <t>LÉTAVÉRTES VÁROSI ÖNKORMÁNYZAT</t>
  </si>
  <si>
    <t>PÉNZESZKÖZÖK VÁLTOZÁSA</t>
  </si>
  <si>
    <t>Bankszámlák nyitó tárgyidőszaki egyenlege</t>
  </si>
  <si>
    <t>Pénztárak nyitó tárgyidőszaki egyenlege</t>
  </si>
  <si>
    <t>Előző évi költségvetési maradványának igénybevétel teljesítése tárgyidőszaki egyenlege</t>
  </si>
  <si>
    <t>Folyósított, megelőlegezett tb. és családtámogatási ellátások elszámolása tárgyidőszaki forgalma</t>
  </si>
  <si>
    <t>Kapott előlegek tárgyidőszaki forgalma</t>
  </si>
  <si>
    <t>06</t>
  </si>
  <si>
    <t>07</t>
  </si>
  <si>
    <t>08</t>
  </si>
  <si>
    <t>09</t>
  </si>
  <si>
    <t>10</t>
  </si>
  <si>
    <t>A.) Pénzeszközök nyitó tárgyidőszaki egyenlege</t>
  </si>
  <si>
    <t>B.) Korrekciós tételek összesen( 04-09):</t>
  </si>
  <si>
    <t>11</t>
  </si>
  <si>
    <t>12</t>
  </si>
  <si>
    <t>C.) Számított tárgyidőszaki záró pénzkészlet (A+B):</t>
  </si>
  <si>
    <t>D.) Tárgyidőszaki tényleges záró pénzkészlet</t>
  </si>
  <si>
    <t>Önkorm.</t>
  </si>
  <si>
    <t>Hivatal</t>
  </si>
  <si>
    <t>Családs.</t>
  </si>
  <si>
    <t>összesen:</t>
  </si>
  <si>
    <t>éves atlagos statisztikai létszam</t>
  </si>
  <si>
    <t>köztisztviselők</t>
  </si>
  <si>
    <t>egyéb bérrendszer</t>
  </si>
  <si>
    <t>21a</t>
  </si>
  <si>
    <t>közalkalmazottak</t>
  </si>
  <si>
    <t>Csalad és Gyj.</t>
  </si>
  <si>
    <t>13/A mell.</t>
  </si>
  <si>
    <t>Egyéb kapott kamatok és kam.jell. Eredm. B.</t>
  </si>
  <si>
    <t>25a</t>
  </si>
  <si>
    <t xml:space="preserve">I. </t>
  </si>
  <si>
    <t>Külföldi kötelezettségek</t>
  </si>
  <si>
    <t>Összesen (I.+II.)</t>
  </si>
  <si>
    <t>Árpád tér 26. központi fűtés kialakítás</t>
  </si>
  <si>
    <t>2017-2020.</t>
  </si>
  <si>
    <t>………………..</t>
  </si>
  <si>
    <t>Belföldi kötelezettségek (1+2+3+4+5)</t>
  </si>
  <si>
    <t>Összes maradvány - betervezett:</t>
  </si>
  <si>
    <t xml:space="preserve">          működési célú visszatérítendő ÁHK</t>
  </si>
  <si>
    <t xml:space="preserve">              egyéb működési célú támogatás ÁHB</t>
  </si>
  <si>
    <t>biztosító által fizetett kártérítés</t>
  </si>
  <si>
    <t>Önkormányzatok rendkívüli támogatása</t>
  </si>
  <si>
    <t>Belterületi utak, hidak, járdák felújítása</t>
  </si>
  <si>
    <t xml:space="preserve">D.) A HELYI ÖNKORMÁNYZATOK VISSZAFIZETÉSI KÖTELEZETTSÉGE, </t>
  </si>
  <si>
    <t>PÓTLÓLAGOS TÁMOGATÁSA</t>
  </si>
  <si>
    <t>11/L űrlap</t>
  </si>
  <si>
    <t>Ávr.111.§a) szerinti valamennyi támogatás visszafizetendő összege (11/C űrlap 12.sor 10.és11.oszlopok, 11/A űrlap 2 és 19.sor 3.oszlop)</t>
  </si>
  <si>
    <t>Közvilágítás korszerűsítés miatt működési kötelezettség</t>
  </si>
  <si>
    <t>I/1.</t>
  </si>
  <si>
    <t>I/2.</t>
  </si>
  <si>
    <t>Tartós részes. F.képes</t>
  </si>
  <si>
    <t>I.1.</t>
  </si>
  <si>
    <t>Vásárolt készletek- üzleti vagyon</t>
  </si>
  <si>
    <t xml:space="preserve">2020. évi </t>
  </si>
  <si>
    <t>2020. évi eredeti előirányzat</t>
  </si>
  <si>
    <t>2020.évi módosított előirányzat</t>
  </si>
  <si>
    <t>2020. évi
teljesítés</t>
  </si>
  <si>
    <t>2020. évi módosított előirányzat</t>
  </si>
  <si>
    <t>2020. év 
teljesítés</t>
  </si>
  <si>
    <t>Összes teljesítés 2020. dec. 31-ig</t>
  </si>
  <si>
    <t>2020. előtt</t>
  </si>
  <si>
    <t>2020. évi</t>
  </si>
  <si>
    <t>2020.után</t>
  </si>
  <si>
    <t>Teljesítés %-a 
2020. XII. 31-ig</t>
  </si>
  <si>
    <t>Önkormányzaton kívüli EU-s projekthez történő hozzájárulás 2020. évi előirányzata és teljesítése</t>
  </si>
  <si>
    <t>Ebből 2020. évben az előírt határidőig ténylegesen felhasznált</t>
  </si>
  <si>
    <t>2020. év</t>
  </si>
  <si>
    <t>2020. évi
évi
teljesítés</t>
  </si>
  <si>
    <t>2020. után</t>
  </si>
  <si>
    <t>A Létavértes Városi Önkormányzat tulajdonában álló gazdálkodó szervezetek működéséből származó 
kötelezettségek és részesedések alakulása a 2020. évben</t>
  </si>
  <si>
    <t xml:space="preserve">(KONSZOLIDÁLT) VAGYONKIMUTATÁS
a könyvviteli mérlegben értékkel szereplő eszközökről
2020. </t>
  </si>
  <si>
    <t>2020. december 31.</t>
  </si>
  <si>
    <t>Felhasználás
2019. XII.31-ig</t>
  </si>
  <si>
    <t>éves átlagos statisztikai létszám</t>
  </si>
  <si>
    <t>választott tisztségviselők</t>
  </si>
  <si>
    <t>2021. évi eredeti költségvetésbe betervezve:</t>
  </si>
  <si>
    <t>2021. évi költségvetésbe be nem tervezett:</t>
  </si>
  <si>
    <t>az önkormányzat által a 2019. évben fel nem használt, de 2020. évben jogszerűen felhasználható összeg</t>
  </si>
  <si>
    <t>2019. évi teljesítés</t>
  </si>
  <si>
    <t>2019. év teljesítés</t>
  </si>
  <si>
    <t>Teljesítés 2019. december 31-ig</t>
  </si>
  <si>
    <t>2023.</t>
  </si>
  <si>
    <t>2023. 
után</t>
  </si>
  <si>
    <t>Hitel, kölcsön állomány  2018. dec. 31-én</t>
  </si>
  <si>
    <t>Éves módosított kiadási előirányzat:  26 465 745  Ft</t>
  </si>
  <si>
    <t>Létavértes,  2021. április hó 6. nap</t>
  </si>
  <si>
    <t>Kiadások nyilv.e.sz. tárgyidőszaki egyenlege</t>
  </si>
  <si>
    <t>Bevételek nyilv.e.sz. tárgyidőszaki egyenlege</t>
  </si>
  <si>
    <t>Éves módosított kiadási előirányzat:  47 908 426  Ft</t>
  </si>
  <si>
    <t>Igénybe vett szolgáltatások értéke</t>
  </si>
  <si>
    <t>Éves módosított kiadási előirányzat:  392 258 978  Ft</t>
  </si>
  <si>
    <t>Éves módosított kiadási előirányzat: 167 950 915   Ft</t>
  </si>
  <si>
    <t>Létavértes,  2021 április hó 6.  nap</t>
  </si>
  <si>
    <r>
      <t xml:space="preserve">önként vállalt feladat:  </t>
    </r>
    <r>
      <rPr>
        <b/>
        <i/>
        <sz val="9"/>
        <rFont val="Times New Roman CE"/>
        <charset val="238"/>
      </rPr>
      <t>Közterület-felügyelet</t>
    </r>
  </si>
  <si>
    <t>B1132</t>
  </si>
  <si>
    <t>B1131</t>
  </si>
  <si>
    <t>Települési önkormányzatok gyermekétkeztetési feladatainak támogatása</t>
  </si>
  <si>
    <t>Települési önkorm. egyes szociális és  gyermekjóléti feladatainak tám.</t>
  </si>
  <si>
    <t>A.) A HELYI ÖNKORMÁNYZATOK LEGFELJEBB KETTŐ ÉVIG</t>
  </si>
  <si>
    <t xml:space="preserve"> FELHASZNÁLHATÓ TÁMOGATÁSAINAK ELSZÁMOLÁSA</t>
  </si>
  <si>
    <t>A 2019. évről áthúzódó és 2020. évi bérkompenzáció tám.</t>
  </si>
  <si>
    <t>Bölcsődei kiegészítő támogatás</t>
  </si>
  <si>
    <t>Kiegészítő támogatás</t>
  </si>
  <si>
    <t>B.) AZ ELŐZŐ ÉVI (2019.) KÖTELEZETTSÉGVÁLLALÁSSAL TERHELT  TÁMOGATÁSOK  ELSZÁMOLÁSA</t>
  </si>
  <si>
    <t xml:space="preserve">C.) AZ ÖNKORMÁNYZATOK ÁLTALÁNOS, KÖZNEVELÉSI, SZOCIÁLIS GYERMEKJÓLÉTI ÉS </t>
  </si>
  <si>
    <t>GYERMEKÉTKEZTETÉSI FELADATAIHOZ KAPCSOLÓDÓ TÁMOGATÁSOK ELSZÁMOLÁSA</t>
  </si>
  <si>
    <t>III.2.Egyes szociális és gyermekjóléti felad. Tám.</t>
  </si>
  <si>
    <t>III.3. Bölcsőde, mini bölcsőde támogatása</t>
  </si>
  <si>
    <t>III.5.a Intézményi gyermekétkeztetés tám.</t>
  </si>
  <si>
    <t>III.5.a Rászoruló gyerm. Szünidei étkeztetése</t>
  </si>
  <si>
    <t>A költségvetési támogatások és a vis maior támogatások visszafiz. Összege (11/A űrlap fel nem használt összege)</t>
  </si>
  <si>
    <t>Összes visszafizetendő tőketartozás:</t>
  </si>
  <si>
    <t>pénzügyi műv. és egyéb eredm. Bevételek</t>
  </si>
  <si>
    <t>13</t>
  </si>
  <si>
    <t>Továbbadási célból folyósított támogatások, ellátások tárgyidőszaki forgalma</t>
  </si>
  <si>
    <t>Más szervezetet megillető bevételek elszámolása tárgyidőszaki forgalma</t>
  </si>
  <si>
    <t>ebből közfoglalkoztatott</t>
  </si>
  <si>
    <t>Vállalk. Tev. Finanszírozási kidásai</t>
  </si>
  <si>
    <t>Biztosítók által fizetett kártérítés</t>
  </si>
  <si>
    <t>-</t>
  </si>
  <si>
    <t>- Felhalmozási c. garancia-és kezességvállalásból származó kifizetés ÁHB</t>
  </si>
  <si>
    <t>- Felhalmozási c. visszatérítendő támogatások, kölcsönök nyújtása ÁHK</t>
  </si>
  <si>
    <t>Bölcsőde: eszköz-, és kerékpár tároló</t>
  </si>
  <si>
    <t>Önk: konyha bővítés terve</t>
  </si>
  <si>
    <t>Ovi: Konyhára 2 db főző üst, gázalmérő</t>
  </si>
  <si>
    <t>Ovi konyha: szekrény geoterm. Fűtéshez</t>
  </si>
  <si>
    <t>Kassai u. parkoló építés</t>
  </si>
  <si>
    <t>Külterületi fahíd áteresz</t>
  </si>
  <si>
    <t>Árpád tér ABC előtt térburkolat</t>
  </si>
  <si>
    <t>Uszoda Új kazán beszerzés</t>
  </si>
  <si>
    <t>Uszoda elszívó rendszer beépítés</t>
  </si>
  <si>
    <t>Sporttelep szellőző ventillátorok</t>
  </si>
  <si>
    <t>Temető: kerítés, út, árnyékoló építés</t>
  </si>
  <si>
    <t>Rendezési Terv I.</t>
  </si>
  <si>
    <t>Buszváró: új bútorzat</t>
  </si>
  <si>
    <t>Vértesi I. vh. Emlékmű</t>
  </si>
  <si>
    <t>Coop áruház melleti árok megvétele</t>
  </si>
  <si>
    <t>Vértesen  új parkoló, emlékmű megvilágítás</t>
  </si>
  <si>
    <t>ételszállító gk. bélelés</t>
  </si>
  <si>
    <t>Kassai utca 6. központi fűtés</t>
  </si>
  <si>
    <t>tehergépkocsi beszerzés</t>
  </si>
  <si>
    <t>Közvilágítási új lámpatestek</t>
  </si>
  <si>
    <t>Művelődési ház régi kapu cseréje</t>
  </si>
  <si>
    <t>Művelődési ház: képfüggesztő rendszer</t>
  </si>
  <si>
    <t>Hivatal: tanácsterem klíma</t>
  </si>
  <si>
    <t>intézményi kisértékű beszerzések</t>
  </si>
  <si>
    <t>Közfoglalkoztatási mintaprogram beruházás</t>
  </si>
  <si>
    <t>Vízmű: vízhálózat beruházás</t>
  </si>
  <si>
    <t>Árpád tér 12. rendelő felújítás</t>
  </si>
  <si>
    <t>kamerarendszer felújítás</t>
  </si>
  <si>
    <t>Temető: vízvezeték csere folytatás-felúj.</t>
  </si>
  <si>
    <t>vízmű: szivattyúk felújítása,</t>
  </si>
  <si>
    <t>Sziget utca felújítás</t>
  </si>
  <si>
    <t>Sporttelep tető szigetelés</t>
  </si>
  <si>
    <t>Hivatali teakonyha felújítás</t>
  </si>
  <si>
    <t>Sziget u. felújítás terv</t>
  </si>
  <si>
    <t>Nyárfás utcai ingatlan</t>
  </si>
  <si>
    <t>Játszótér szakmai terv</t>
  </si>
  <si>
    <t>2017-2021.</t>
  </si>
  <si>
    <t>2019-2021.</t>
  </si>
  <si>
    <t>kandeláberek</t>
  </si>
  <si>
    <t>Közfoglalakoztatás keretében felújítás</t>
  </si>
  <si>
    <t>Műv. ház: notebook, rádiós kézi mikr. pály.</t>
  </si>
  <si>
    <t>Karácsony S. Pedagógiai Egyesület</t>
  </si>
  <si>
    <t>kiadvány támogatása</t>
  </si>
  <si>
    <t>Haja János (Sportoló)</t>
  </si>
  <si>
    <t>Kelemen Sándor (sportoló)</t>
  </si>
  <si>
    <t>részvétel rendezvényen</t>
  </si>
  <si>
    <t>Index (%)</t>
  </si>
  <si>
    <t>AKTÍV IDŐBELI ELHATÁROLÁSOK:</t>
  </si>
  <si>
    <t>5</t>
  </si>
  <si>
    <t>I) KINCSTÁRI SZÁMLAVEZETÉSSEL KAPCS. ELSZÁM.</t>
  </si>
  <si>
    <t xml:space="preserve">FORRÁSOK ÖSSZESEN: </t>
  </si>
  <si>
    <t>Előző év</t>
  </si>
  <si>
    <t>Tárgyév</t>
  </si>
  <si>
    <t>"0"-ra írt eszközök</t>
  </si>
  <si>
    <t>Használatban lévő kisértékű immateriális javak, tárgyi eszközök</t>
  </si>
  <si>
    <t>Használatban lévő készletek</t>
  </si>
  <si>
    <t>01-02. számlacsoportban nyilvántartott eszközök (ÁHB vagyonkezelésbe adott stb)</t>
  </si>
  <si>
    <t>A nemzeti vagyonról szóló tv. Szerinti kulturális javak, régészeti leletek</t>
  </si>
  <si>
    <t>Függő követelések</t>
  </si>
  <si>
    <t>Függő kötelezettségek</t>
  </si>
  <si>
    <t>Biztos (jövőbeni) követelések</t>
  </si>
  <si>
    <t xml:space="preserve">(KONSZOLIDÁLT) VAGYONKIMUTATÁS MÉRLEGEN KÍVÜLI TÉTELEK
2020. </t>
  </si>
  <si>
    <t>L/1.</t>
  </si>
  <si>
    <t>L/2.</t>
  </si>
  <si>
    <t>L/3.</t>
  </si>
  <si>
    <t>L/4.</t>
  </si>
  <si>
    <t>L/5.</t>
  </si>
  <si>
    <t>L/6.</t>
  </si>
  <si>
    <t>L/7.</t>
  </si>
  <si>
    <t>L/8.</t>
  </si>
  <si>
    <t>Éves módosított kiadási előirányzat:   2 633 225 407 Ft</t>
  </si>
  <si>
    <t>Létavértes,  2021. április hó 15. nap</t>
  </si>
  <si>
    <t>köztisztviselő</t>
  </si>
  <si>
    <t>SC'97 Sportegyesület</t>
  </si>
  <si>
    <t>Dél-Nyírség Erdőspuszták LEADER Egyesület</t>
  </si>
  <si>
    <r>
      <t xml:space="preserve">A költségvetési szervek belső kontrollrendszeréről és belső ellenőrzéséről szóló 370/2011. (XII.11.) Kormányrendelet </t>
    </r>
    <r>
      <rPr>
        <b/>
        <i/>
        <u/>
        <sz val="12"/>
        <rFont val="Times New Roman"/>
        <family val="1"/>
        <charset val="238"/>
      </rPr>
      <t>szerinti</t>
    </r>
    <r>
      <rPr>
        <b/>
        <i/>
        <sz val="12"/>
        <rFont val="Times New Roman"/>
        <family val="1"/>
        <charset val="238"/>
      </rPr>
      <t xml:space="preserve"> </t>
    </r>
  </si>
  <si>
    <t>NYILATKOZAT</t>
  </si>
  <si>
    <r>
      <t xml:space="preserve">A) </t>
    </r>
    <r>
      <rPr>
        <sz val="10"/>
        <rFont val="Times New Roman"/>
        <family val="1"/>
        <charset val="238"/>
      </rPr>
      <t xml:space="preserve">Alulírott </t>
    </r>
    <r>
      <rPr>
        <b/>
        <sz val="10"/>
        <rFont val="Times New Roman"/>
        <family val="1"/>
        <charset val="238"/>
      </rPr>
      <t>Bertóthyné Csige Tünde</t>
    </r>
    <r>
      <rPr>
        <sz val="10"/>
        <rFont val="Times New Roman"/>
        <family val="1"/>
        <charset val="238"/>
      </rPr>
      <t xml:space="preserve"> a </t>
    </r>
    <r>
      <rPr>
        <b/>
        <i/>
        <sz val="10"/>
        <rFont val="Times New Roman"/>
        <family val="1"/>
        <charset val="238"/>
      </rPr>
      <t>Létavértes Városi Önkormányzat</t>
    </r>
    <r>
      <rPr>
        <sz val="10"/>
        <rFont val="Times New Roman"/>
        <family val="1"/>
        <charset val="238"/>
      </rPr>
      <t xml:space="preserve">   költségvetési szerv vezetője jogi felelősségem tudatában kijelentem, hogy az előírásoknak megfelelően </t>
    </r>
    <r>
      <rPr>
        <b/>
        <sz val="10"/>
        <rFont val="Times New Roman"/>
        <family val="1"/>
        <charset val="238"/>
      </rPr>
      <t>2020. évben</t>
    </r>
    <r>
      <rPr>
        <sz val="10"/>
        <rFont val="Times New Roman"/>
        <family val="1"/>
        <charset val="238"/>
      </rPr>
      <t xml:space="preserve"> / időszakban az általam vezetett költségvetési szervnél gondoskodtam</t>
    </r>
  </si>
  <si>
    <t>- a belső kontrollrendszer kialakításáról, valamint szabályszerű, eredményes, gazdaságos és hatékony működéséről,</t>
  </si>
  <si>
    <t>-  olyan szervezeti kultúra kialakításáról, amely biztosítja az elkötelezettséget a szervezeti célok és értékek iránt, valamint alkalmas az integritás érvényesítésének biztosítására,</t>
  </si>
  <si>
    <t>- a költségvetési szerv vagyonkezelésébe, használatába adott vagyon rendeltetésszerű használatáról, az alapító okiratban megjelölt tevékenységek jogszabályban meghatározott követelményeknek megfelelő ellátásáról,</t>
  </si>
  <si>
    <t>- a rendelkezésre álló előirányzatoknak a célnak megfelelő felhasználásáról,</t>
  </si>
  <si>
    <t>- a költségvetési szerv tevékenységében a hatékonyság, eredményesség és a gazdaságosság követelményeinek érvényesítéséről,</t>
  </si>
  <si>
    <t>- a tervezési, beszámolási, információszolgáltatási kötelezettségek teljesítéséről, azok teljességéről és hitelességéről,</t>
  </si>
  <si>
    <t>- a gazdálkodási lehetőségek és a kötelezettségek összhangjáról,</t>
  </si>
  <si>
    <t>- az intézményi számviteli rendről,</t>
  </si>
  <si>
    <t>- olyan rendszer bevezetéséről, amely megfelelő bizonyosságot nyújt az eljárások jogszerűségére és szabályszerűségére vonatkozóan, biztosítja az elszámoltathatóságot, továbbá megfelel a hazai és közösségi szabályoknak,</t>
  </si>
  <si>
    <t>- arról, hogy a vezetők a szervezet minden szintjén tisztában legyenek a kitűzött célokkal és az azok elérését segítő eszközökkel annak érdekében, hogy végre tudják hajtani a meghatározott feladatokat és értékelni tudják az elért eredményeket. E tevékenységről a vezetői beszámoltatás rendszerén keresztül folyamatos információval rendelkeztem, a tevékenységet folyamatosan értékeltem.</t>
  </si>
  <si>
    <t>A vonatkozó jogszabályok belső kontrollrendszerre vonatkozó előírásainak az alábbiak szerint tettem eleget:</t>
  </si>
  <si>
    <t>Kijelentem, hogy a benyújtott beszámolók a jogszabályi előírások szerint a valóságnak megfelelően, átláthatóan, teljes körűen és pontosan tükrözik a szóban forgó pénzügyi évre vonatkozó kiadásokat és bevételeket.</t>
  </si>
  <si>
    <t>Az általam vezetett költségvetési szerv gazdasági vezetője eleget tett tárgyévben esedékes továbbképzési kötelezettségének a belső kontrollok témakörében:</t>
  </si>
  <si>
    <r>
      <t>igen</t>
    </r>
    <r>
      <rPr>
        <sz val="10"/>
        <rFont val="Times New Roman"/>
        <family val="1"/>
        <charset val="238"/>
      </rPr>
      <t>-nem</t>
    </r>
  </si>
  <si>
    <t>Kelt: Létavértes, 2021. április 15.</t>
  </si>
  <si>
    <t>P. H.</t>
  </si>
  <si>
    <t>.................................................</t>
  </si>
  <si>
    <t>aláírás</t>
  </si>
  <si>
    <r>
      <t xml:space="preserve">B) </t>
    </r>
    <r>
      <rPr>
        <sz val="10"/>
        <rFont val="Times New Roman"/>
        <family val="1"/>
        <charset val="238"/>
      </rPr>
      <t xml:space="preserve">Az </t>
    </r>
    <r>
      <rPr>
        <i/>
        <sz val="10"/>
        <rFont val="Times New Roman"/>
        <family val="1"/>
        <charset val="238"/>
      </rPr>
      <t xml:space="preserve">A) </t>
    </r>
    <r>
      <rPr>
        <sz val="10"/>
        <rFont val="Times New Roman"/>
        <family val="1"/>
        <charset val="238"/>
      </rPr>
      <t>pontban meghatározott nyilatkozatot az alábbiak miatt nem áll módomban megtenni:</t>
    </r>
  </si>
  <si>
    <t>Kelt: ..................................</t>
  </si>
  <si>
    <t xml:space="preserve">A költségvetési szervek belső kontrollrendszeréről és belső ellenőrzéséről szóló 370/2011. (XII.11.) Kormányrendelet szerinti </t>
  </si>
  <si>
    <r>
      <t xml:space="preserve">A) </t>
    </r>
    <r>
      <rPr>
        <sz val="10"/>
        <rFont val="Times New Roman"/>
        <family val="1"/>
        <charset val="238"/>
      </rPr>
      <t xml:space="preserve">Alulírott </t>
    </r>
    <r>
      <rPr>
        <b/>
        <sz val="10"/>
        <rFont val="Times New Roman"/>
        <family val="1"/>
        <charset val="238"/>
      </rPr>
      <t>Bertóthyné Csige Tünde</t>
    </r>
    <r>
      <rPr>
        <sz val="10"/>
        <rFont val="Times New Roman"/>
        <family val="1"/>
        <charset val="238"/>
      </rPr>
      <t xml:space="preserve">  a </t>
    </r>
    <r>
      <rPr>
        <b/>
        <i/>
        <sz val="10"/>
        <rFont val="Times New Roman"/>
        <family val="1"/>
        <charset val="238"/>
      </rPr>
      <t>Létavértesi Közös Önkormányzati Hivatal</t>
    </r>
    <r>
      <rPr>
        <sz val="10"/>
        <rFont val="Times New Roman"/>
        <family val="1"/>
        <charset val="238"/>
      </rPr>
      <t xml:space="preserve">  költségvetési szerv vezetője jogi felelősségem tudatában kijelentem, hogy az előírásoknak megfelelően </t>
    </r>
    <r>
      <rPr>
        <b/>
        <sz val="10"/>
        <rFont val="Times New Roman"/>
        <family val="1"/>
        <charset val="238"/>
      </rPr>
      <t>2020.  évben</t>
    </r>
    <r>
      <rPr>
        <sz val="10"/>
        <rFont val="Times New Roman"/>
        <family val="1"/>
        <charset val="238"/>
      </rPr>
      <t xml:space="preserve"> / időszakban az általam vezetett költségvetési szervnél gondoskodtam</t>
    </r>
  </si>
  <si>
    <t>Kelt: Létavértes, 2021. április   15.</t>
  </si>
  <si>
    <r>
      <t xml:space="preserve">A) </t>
    </r>
    <r>
      <rPr>
        <sz val="10"/>
        <rFont val="Times New Roman"/>
        <family val="1"/>
        <charset val="238"/>
      </rPr>
      <t xml:space="preserve">Alulírott </t>
    </r>
    <r>
      <rPr>
        <b/>
        <sz val="10"/>
        <rFont val="Times New Roman"/>
        <family val="1"/>
        <charset val="238"/>
      </rPr>
      <t xml:space="preserve">Harmati Zoltánné </t>
    </r>
    <r>
      <rPr>
        <sz val="10"/>
        <rFont val="Times New Roman"/>
        <family val="1"/>
        <charset val="238"/>
      </rPr>
      <t xml:space="preserve"> a </t>
    </r>
    <r>
      <rPr>
        <b/>
        <i/>
        <sz val="10"/>
        <rFont val="Times New Roman"/>
        <family val="1"/>
        <charset val="238"/>
      </rPr>
      <t>Létavértesi Gyermeksziget Óvoda-bölcsőde</t>
    </r>
    <r>
      <rPr>
        <sz val="10"/>
        <rFont val="Times New Roman"/>
        <family val="1"/>
        <charset val="238"/>
      </rPr>
      <t xml:space="preserve">  költségvetési szerv vezetője jogi felelősségem tudatában kijelentem, hogy az előírásoknak megfelelően </t>
    </r>
    <r>
      <rPr>
        <b/>
        <sz val="10"/>
        <rFont val="Times New Roman"/>
        <family val="1"/>
        <charset val="238"/>
      </rPr>
      <t>2020.  évben</t>
    </r>
    <r>
      <rPr>
        <sz val="10"/>
        <rFont val="Times New Roman"/>
        <family val="1"/>
        <charset val="238"/>
      </rPr>
      <t xml:space="preserve"> / időszakban az általam vezetett költségvetési szervnél gondoskodtam</t>
    </r>
  </si>
  <si>
    <r>
      <t xml:space="preserve">A) </t>
    </r>
    <r>
      <rPr>
        <sz val="10"/>
        <rFont val="Times New Roman"/>
        <family val="1"/>
        <charset val="238"/>
      </rPr>
      <t xml:space="preserve">Alulírott </t>
    </r>
    <r>
      <rPr>
        <b/>
        <sz val="10"/>
        <rFont val="Times New Roman"/>
        <family val="1"/>
        <charset val="238"/>
      </rPr>
      <t>Pappné Szabó Mária</t>
    </r>
    <r>
      <rPr>
        <sz val="10"/>
        <rFont val="Times New Roman"/>
        <family val="1"/>
        <charset val="238"/>
      </rPr>
      <t xml:space="preserve"> a </t>
    </r>
    <r>
      <rPr>
        <b/>
        <i/>
        <sz val="10"/>
        <rFont val="Times New Roman"/>
        <family val="1"/>
        <charset val="238"/>
      </rPr>
      <t>Létavértes Városi Könyvtár és Művelődési Ház</t>
    </r>
    <r>
      <rPr>
        <sz val="10"/>
        <rFont val="Times New Roman"/>
        <family val="1"/>
        <charset val="238"/>
      </rPr>
      <t xml:space="preserve">  költségvetési szerv vezetője jogi felelősségem tudatában kijelentem, hogy az előírásoknak megfelelően </t>
    </r>
    <r>
      <rPr>
        <b/>
        <sz val="10"/>
        <rFont val="Times New Roman"/>
        <family val="1"/>
        <charset val="238"/>
      </rPr>
      <t>2020.  évben</t>
    </r>
    <r>
      <rPr>
        <sz val="10"/>
        <rFont val="Times New Roman"/>
        <family val="1"/>
        <charset val="238"/>
      </rPr>
      <t xml:space="preserve"> / időszakban az általam vezetett költségvetési szervnél gondoskodtam</t>
    </r>
  </si>
  <si>
    <r>
      <t xml:space="preserve">A) </t>
    </r>
    <r>
      <rPr>
        <sz val="10"/>
        <rFont val="Times New Roman"/>
        <family val="1"/>
        <charset val="238"/>
      </rPr>
      <t xml:space="preserve">Alulírott </t>
    </r>
    <r>
      <rPr>
        <b/>
        <sz val="10"/>
        <rFont val="Times New Roman"/>
        <family val="1"/>
        <charset val="238"/>
      </rPr>
      <t>Kulcs Istvánné</t>
    </r>
    <r>
      <rPr>
        <sz val="10"/>
        <rFont val="Times New Roman"/>
        <family val="1"/>
        <charset val="238"/>
      </rPr>
      <t xml:space="preserve"> a </t>
    </r>
    <r>
      <rPr>
        <b/>
        <sz val="10"/>
        <rFont val="Times New Roman"/>
        <family val="1"/>
        <charset val="238"/>
      </rPr>
      <t>Létavértesi Család és Gyermekjóléti Szolgálat</t>
    </r>
    <r>
      <rPr>
        <sz val="10"/>
        <rFont val="Times New Roman"/>
        <family val="1"/>
        <charset val="238"/>
      </rPr>
      <t xml:space="preserve">  költségvetési szerv vezetője jogi felelősségem tudatában kijelentem, hogy az előírásoknak megfelelően </t>
    </r>
    <r>
      <rPr>
        <b/>
        <sz val="10"/>
        <rFont val="Times New Roman"/>
        <family val="1"/>
        <charset val="238"/>
      </rPr>
      <t>2020.  évben</t>
    </r>
    <r>
      <rPr>
        <sz val="10"/>
        <rFont val="Times New Roman"/>
        <family val="1"/>
        <charset val="238"/>
      </rPr>
      <t xml:space="preserve"> / időszakban az általam vezetett költségvetési szervnél gondoskodtam</t>
    </r>
  </si>
  <si>
    <r>
      <t xml:space="preserve">Kontrollkörnyezet: </t>
    </r>
    <r>
      <rPr>
        <sz val="10"/>
        <color indexed="10"/>
        <rFont val="Times New Roman"/>
        <family val="1"/>
        <charset val="238"/>
      </rPr>
      <t>működik</t>
    </r>
  </si>
  <si>
    <r>
      <t xml:space="preserve">Integrált kockázatkezelési rendszer: </t>
    </r>
    <r>
      <rPr>
        <sz val="10"/>
        <color indexed="10"/>
        <rFont val="Times New Roman"/>
        <family val="1"/>
        <charset val="238"/>
      </rPr>
      <t>működik</t>
    </r>
  </si>
  <si>
    <r>
      <t xml:space="preserve">Kontrolltevékenységek: </t>
    </r>
    <r>
      <rPr>
        <sz val="10"/>
        <color indexed="10"/>
        <rFont val="Times New Roman"/>
        <family val="1"/>
        <charset val="238"/>
      </rPr>
      <t>működik</t>
    </r>
  </si>
  <si>
    <r>
      <t xml:space="preserve">Információs és kommunikációs rendszer: </t>
    </r>
    <r>
      <rPr>
        <sz val="10"/>
        <color indexed="10"/>
        <rFont val="Times New Roman"/>
        <family val="1"/>
        <charset val="238"/>
      </rPr>
      <t>működik</t>
    </r>
  </si>
  <si>
    <r>
      <t xml:space="preserve">Nyomon követési rendszer (monitoring): </t>
    </r>
    <r>
      <rPr>
        <sz val="10"/>
        <color indexed="10"/>
        <rFont val="Times New Roman"/>
        <family val="1"/>
        <charset val="238"/>
      </rPr>
      <t>működik</t>
    </r>
  </si>
  <si>
    <t>2.1. melléklet a 6/2021. (IV.30.) önkormányzati rendelethez</t>
  </si>
  <si>
    <t>2.2. melléklet a 6/2021. (IV.30.) önkormányzati rendelethez</t>
  </si>
  <si>
    <t>6. melléklet a 6/2021. (IV.30.) önkormányzati rendelethez</t>
  </si>
  <si>
    <t>6.1. melléklet a 6/2021. (IV.30.) önkormányzati rendelethez</t>
  </si>
  <si>
    <t>6.2. melléklet a 6/2021. (IV.30.) önkormányzati rendelethez</t>
  </si>
  <si>
    <t>6.3. melléklet a 6/2021. (IV.30.) önkormányzati rendelethez</t>
  </si>
  <si>
    <t>7.1. melléklet a 6/2021. (IV.30.) önkormányzati rendelethez</t>
  </si>
  <si>
    <t>7.2. melléklet a 6/2021. (IV.30.) önkormányzati rendelethez</t>
  </si>
  <si>
    <t>7.3. melléklet a 6/2021. (IV.30.) önkormányzati rendelethez</t>
  </si>
  <si>
    <t>7.4. melléklet a 6/2021. (IV.30.) önkormányzati rendelethez</t>
  </si>
  <si>
    <t>8. melléklet a 6/2021. (IV.30.) önkormányzati rendelethez</t>
  </si>
  <si>
    <t>8.1. melléklet a 6/2021. (IV.30.) önkormányzati rendelethez</t>
  </si>
  <si>
    <t>8.2. melléklet a 6/2021. (IV.30.) önkormányzati rendelethez</t>
  </si>
  <si>
    <t>8.3. melléklet a 6/2021. (IV.30.) önkormányzati rendelethez</t>
  </si>
  <si>
    <t>9. melléklet a 6/2021. (IV.30.) önkormányzati rendelethez</t>
  </si>
  <si>
    <t>9.1. melléklet a 6/2021. (IV.30.) önkormányzati rendelethez</t>
  </si>
  <si>
    <t>9.2. melléklet a 6/2021. (IV.30.) önkormányzati rendelethez</t>
  </si>
  <si>
    <t>9.3. melléklet a 6/2021. (IV.30.) önkormányzati rendelethez</t>
  </si>
  <si>
    <t>10. melléklet a 6/2021. (IV.30.) önkormányzati rendelethez</t>
  </si>
  <si>
    <t>10.1. melléklet a 6/2021. (IV.30.) önkormányzati rendelethez</t>
  </si>
  <si>
    <t>10.2. melléklet a 6/2021. (IV.30.) önkormányzati rendelethez</t>
  </si>
  <si>
    <t>10.3. melléklet a 6/2021. (IV.30.) önkormányzati rendelethez</t>
  </si>
  <si>
    <t>11. melléklet a 6/2021. (IV.30.) önkormányzati rendelethez</t>
  </si>
  <si>
    <t>11.1. melléklet a 6/2021. (IV.30.) önkormányzati rendelethez</t>
  </si>
  <si>
    <t>11.2. melléklet a 6/2021. (IV.30.) önkormányzati rendelethez</t>
  </si>
  <si>
    <t>11.3. melléklet a 6/2021. (IV.30.) önkormányzati rendelethez</t>
  </si>
  <si>
    <t>16.számú melléklet a 6/2021. (IV.30.) önkormányzati rendelethez</t>
  </si>
  <si>
    <t>16.1.számú melléklet a 6/2021. (IV.30.) önkormányzati rendelethez</t>
  </si>
  <si>
    <t>16.2.számú melléklet a 6/2021. (IV.30.) önkormányzati rendelethez</t>
  </si>
  <si>
    <t>16.3.számú melléklet a 6/2021. (IV.30.) önkormányzati rendelethez</t>
  </si>
  <si>
    <t>16.4.számú melléklet a 6/2021. (IV.30.) önkormányzati rendelethez</t>
  </si>
</sst>
</file>

<file path=xl/styles.xml><?xml version="1.0" encoding="utf-8"?>
<styleSheet xmlns="http://schemas.openxmlformats.org/spreadsheetml/2006/main">
  <numFmts count="10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#,##0.0"/>
    <numFmt numFmtId="168" formatCode="00"/>
    <numFmt numFmtId="169" formatCode="#,###\ _F_t;\-#,###\ _F_t"/>
    <numFmt numFmtId="170" formatCode="#,##0_ ;\-#,##0\ "/>
    <numFmt numFmtId="171" formatCode="\ #,##0&quot;     &quot;;\-#,##0&quot;     &quot;;&quot; -&quot;#&quot;     &quot;;@\ "/>
    <numFmt numFmtId="172" formatCode="\ #,##0.000&quot;     &quot;;\-#,##0.000&quot;     &quot;;&quot; -&quot;#.000&quot;     &quot;;@\ "/>
  </numFmts>
  <fonts count="73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i/>
      <sz val="9"/>
      <name val="Times New Roman CE"/>
      <family val="1"/>
      <charset val="238"/>
    </font>
    <font>
      <i/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b/>
      <i/>
      <sz val="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2"/>
      <name val="Arial"/>
      <family val="2"/>
      <charset val="238"/>
    </font>
    <font>
      <i/>
      <sz val="12"/>
      <name val="Times New Roman CE"/>
      <charset val="238"/>
    </font>
    <font>
      <sz val="11"/>
      <name val="Times New Roman CE"/>
      <charset val="238"/>
    </font>
    <font>
      <b/>
      <i/>
      <sz val="12"/>
      <name val="Times New Roman CE"/>
      <family val="1"/>
      <charset val="238"/>
    </font>
    <font>
      <b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9"/>
      <name val="Times New Roman CE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i/>
      <sz val="12"/>
      <name val="Times New Roman CE"/>
      <charset val="238"/>
    </font>
    <font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u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i/>
      <sz val="11"/>
      <name val="Times New Roman"/>
      <family val="1"/>
      <charset val="238"/>
    </font>
    <font>
      <sz val="10"/>
      <color indexed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lightHorizontal"/>
    </fill>
    <fill>
      <patternFill patternType="gray125">
        <bgColor indexed="22"/>
      </patternFill>
    </fill>
    <fill>
      <patternFill patternType="solid">
        <fgColor indexed="65"/>
        <bgColor indexed="64"/>
      </patternFill>
    </fill>
    <fill>
      <patternFill patternType="solid">
        <fgColor theme="9" tint="0.79998168889431442"/>
        <bgColor indexed="64"/>
      </patternFill>
    </fill>
  </fills>
  <borders count="1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4" fillId="0" borderId="0"/>
    <xf numFmtId="0" fontId="35" fillId="0" borderId="0"/>
    <xf numFmtId="9" fontId="1" fillId="0" borderId="0" applyFont="0" applyFill="0" applyBorder="0" applyAlignment="0" applyProtection="0"/>
  </cellStyleXfs>
  <cellXfs count="1284">
    <xf numFmtId="0" fontId="0" fillId="0" borderId="0" xfId="0"/>
    <xf numFmtId="0" fontId="13" fillId="0" borderId="0" xfId="6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18" fillId="0" borderId="1" xfId="6" applyFont="1" applyFill="1" applyBorder="1" applyAlignment="1" applyProtection="1">
      <alignment horizontal="left" vertical="center" wrapText="1"/>
    </xf>
    <xf numFmtId="0" fontId="18" fillId="0" borderId="2" xfId="6" applyFont="1" applyFill="1" applyBorder="1" applyAlignment="1" applyProtection="1">
      <alignment horizontal="left" vertical="center" wrapText="1"/>
    </xf>
    <xf numFmtId="0" fontId="18" fillId="0" borderId="3" xfId="6" applyFont="1" applyFill="1" applyBorder="1" applyAlignment="1" applyProtection="1">
      <alignment horizontal="left" vertical="center" wrapText="1"/>
    </xf>
    <xf numFmtId="0" fontId="18" fillId="0" borderId="4" xfId="6" applyFont="1" applyFill="1" applyBorder="1" applyAlignment="1" applyProtection="1">
      <alignment horizontal="left" vertical="center" wrapText="1"/>
    </xf>
    <xf numFmtId="49" fontId="18" fillId="0" borderId="5" xfId="6" applyNumberFormat="1" applyFont="1" applyFill="1" applyBorder="1" applyAlignment="1" applyProtection="1">
      <alignment horizontal="left" vertical="center" wrapText="1"/>
    </xf>
    <xf numFmtId="49" fontId="18" fillId="0" borderId="6" xfId="6" applyNumberFormat="1" applyFont="1" applyFill="1" applyBorder="1" applyAlignment="1" applyProtection="1">
      <alignment horizontal="left" vertical="center" wrapText="1"/>
    </xf>
    <xf numFmtId="49" fontId="18" fillId="0" borderId="7" xfId="6" applyNumberFormat="1" applyFont="1" applyFill="1" applyBorder="1" applyAlignment="1" applyProtection="1">
      <alignment horizontal="left" vertical="center" wrapText="1"/>
    </xf>
    <xf numFmtId="0" fontId="18" fillId="0" borderId="0" xfId="6" applyFont="1" applyFill="1" applyBorder="1" applyAlignment="1" applyProtection="1">
      <alignment horizontal="left" vertical="center" wrapText="1"/>
    </xf>
    <xf numFmtId="0" fontId="17" fillId="0" borderId="8" xfId="6" applyFont="1" applyFill="1" applyBorder="1" applyAlignment="1" applyProtection="1">
      <alignment horizontal="left" vertical="center" wrapText="1"/>
    </xf>
    <xf numFmtId="0" fontId="17" fillId="0" borderId="9" xfId="6" applyFont="1" applyFill="1" applyBorder="1" applyAlignment="1" applyProtection="1">
      <alignment horizontal="left" vertical="center" wrapText="1"/>
    </xf>
    <xf numFmtId="164" fontId="18" fillId="0" borderId="1" xfId="0" applyNumberFormat="1" applyFont="1" applyFill="1" applyBorder="1" applyAlignment="1" applyProtection="1">
      <alignment vertical="center" wrapText="1"/>
      <protection locked="0"/>
    </xf>
    <xf numFmtId="164" fontId="18" fillId="0" borderId="4" xfId="0" applyNumberFormat="1" applyFont="1" applyFill="1" applyBorder="1" applyAlignment="1" applyProtection="1">
      <alignment vertical="center" wrapText="1"/>
      <protection locked="0"/>
    </xf>
    <xf numFmtId="0" fontId="17" fillId="0" borderId="10" xfId="6" applyFont="1" applyFill="1" applyBorder="1" applyAlignment="1" applyProtection="1">
      <alignment vertical="center" wrapText="1"/>
    </xf>
    <xf numFmtId="0" fontId="17" fillId="0" borderId="11" xfId="6" applyFont="1" applyFill="1" applyBorder="1" applyAlignment="1" applyProtection="1">
      <alignment vertical="center" wrapText="1"/>
    </xf>
    <xf numFmtId="0" fontId="17" fillId="0" borderId="8" xfId="6" applyFont="1" applyFill="1" applyBorder="1" applyAlignment="1" applyProtection="1">
      <alignment horizontal="center" vertical="center" wrapText="1"/>
    </xf>
    <xf numFmtId="0" fontId="17" fillId="0" borderId="10" xfId="6" applyFont="1" applyFill="1" applyBorder="1" applyAlignment="1" applyProtection="1">
      <alignment horizontal="center" vertical="center" wrapText="1"/>
    </xf>
    <xf numFmtId="0" fontId="17" fillId="0" borderId="12" xfId="6" applyFont="1" applyFill="1" applyBorder="1" applyAlignment="1" applyProtection="1">
      <alignment horizontal="center" vertical="center" wrapText="1"/>
    </xf>
    <xf numFmtId="0" fontId="10" fillId="0" borderId="0" xfId="6" applyFill="1"/>
    <xf numFmtId="0" fontId="18" fillId="0" borderId="0" xfId="6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ill="1"/>
    <xf numFmtId="0" fontId="0" fillId="0" borderId="0" xfId="0" applyFill="1" applyAlignment="1"/>
    <xf numFmtId="164" fontId="17" fillId="0" borderId="13" xfId="0" applyNumberFormat="1" applyFont="1" applyFill="1" applyBorder="1" applyAlignment="1" applyProtection="1">
      <alignment horizontal="center" vertical="center" wrapText="1"/>
    </xf>
    <xf numFmtId="164" fontId="17" fillId="0" borderId="14" xfId="0" applyNumberFormat="1" applyFont="1" applyFill="1" applyBorder="1" applyAlignment="1" applyProtection="1">
      <alignment horizontal="center" vertical="center" wrapText="1"/>
    </xf>
    <xf numFmtId="164" fontId="17" fillId="0" borderId="15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8" fillId="0" borderId="16" xfId="0" applyNumberFormat="1" applyFont="1" applyFill="1" applyBorder="1" applyAlignment="1" applyProtection="1">
      <alignment horizontal="left" vertical="center" wrapText="1"/>
      <protection locked="0"/>
    </xf>
    <xf numFmtId="164" fontId="17" fillId="0" borderId="10" xfId="0" applyNumberFormat="1" applyFont="1" applyFill="1" applyBorder="1" applyAlignment="1" applyProtection="1">
      <alignment vertical="center" wrapText="1"/>
    </xf>
    <xf numFmtId="164" fontId="17" fillId="0" borderId="12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6" fillId="0" borderId="5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Alignment="1">
      <alignment horizontal="center" vertical="center" wrapText="1"/>
    </xf>
    <xf numFmtId="164" fontId="9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64" fontId="24" fillId="0" borderId="17" xfId="0" applyNumberFormat="1" applyFont="1" applyFill="1" applyBorder="1" applyAlignment="1" applyProtection="1">
      <alignment horizontal="right" vertical="center" wrapText="1"/>
      <protection locked="0"/>
    </xf>
    <xf numFmtId="164" fontId="24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24" fillId="0" borderId="18" xfId="0" applyNumberFormat="1" applyFont="1" applyFill="1" applyBorder="1" applyAlignment="1" applyProtection="1">
      <alignment horizontal="right" vertical="center" wrapText="1"/>
      <protection locked="0"/>
    </xf>
    <xf numFmtId="164" fontId="24" fillId="0" borderId="19" xfId="0" applyNumberFormat="1" applyFont="1" applyFill="1" applyBorder="1" applyAlignment="1" applyProtection="1">
      <alignment horizontal="right" vertical="center" wrapText="1"/>
      <protection locked="0"/>
    </xf>
    <xf numFmtId="164" fontId="24" fillId="0" borderId="20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4" fontId="17" fillId="2" borderId="10" xfId="0" applyNumberFormat="1" applyFont="1" applyFill="1" applyBorder="1" applyAlignment="1" applyProtection="1">
      <alignment vertical="center" wrapText="1"/>
    </xf>
    <xf numFmtId="164" fontId="18" fillId="0" borderId="6" xfId="0" applyNumberFormat="1" applyFont="1" applyFill="1" applyBorder="1" applyAlignment="1" applyProtection="1">
      <alignment horizontal="left" vertical="center" wrapText="1"/>
      <protection locked="0"/>
    </xf>
    <xf numFmtId="164" fontId="23" fillId="0" borderId="8" xfId="0" applyNumberFormat="1" applyFont="1" applyFill="1" applyBorder="1" applyAlignment="1" applyProtection="1">
      <alignment horizontal="left" vertical="center" wrapText="1"/>
    </xf>
    <xf numFmtId="0" fontId="5" fillId="0" borderId="21" xfId="0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4" fillId="0" borderId="0" xfId="0" applyFont="1" applyFill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left" vertical="center" wrapText="1"/>
    </xf>
    <xf numFmtId="0" fontId="17" fillId="0" borderId="10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22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32" fillId="0" borderId="0" xfId="0" applyFont="1" applyAlignment="1" applyProtection="1">
      <alignment horizontal="right" vertical="top"/>
      <protection locked="0"/>
    </xf>
    <xf numFmtId="164" fontId="16" fillId="0" borderId="0" xfId="0" applyNumberFormat="1" applyFont="1" applyFill="1" applyAlignment="1" applyProtection="1">
      <alignment vertical="center" wrapText="1"/>
      <protection locked="0"/>
    </xf>
    <xf numFmtId="49" fontId="7" fillId="0" borderId="24" xfId="0" applyNumberFormat="1" applyFont="1" applyFill="1" applyBorder="1" applyAlignment="1" applyProtection="1">
      <alignment horizontal="right" vertical="center"/>
      <protection locked="0"/>
    </xf>
    <xf numFmtId="49" fontId="7" fillId="0" borderId="25" xfId="0" applyNumberFormat="1" applyFont="1" applyFill="1" applyBorder="1" applyAlignment="1" applyProtection="1">
      <alignment horizontal="right" vertical="center"/>
      <protection locked="0"/>
    </xf>
    <xf numFmtId="0" fontId="21" fillId="0" borderId="1" xfId="0" applyFont="1" applyBorder="1" applyAlignment="1" applyProtection="1">
      <alignment horizontal="left" vertical="center" wrapText="1"/>
    </xf>
    <xf numFmtId="0" fontId="33" fillId="0" borderId="1" xfId="0" applyFont="1" applyBorder="1" applyAlignment="1" applyProtection="1">
      <alignment horizontal="left" vertical="center" wrapText="1"/>
    </xf>
    <xf numFmtId="0" fontId="22" fillId="0" borderId="8" xfId="0" applyFont="1" applyBorder="1" applyAlignment="1" applyProtection="1">
      <alignment horizontal="left" vertical="center" wrapText="1"/>
    </xf>
    <xf numFmtId="49" fontId="21" fillId="0" borderId="5" xfId="0" applyNumberFormat="1" applyFont="1" applyBorder="1" applyAlignment="1" applyProtection="1">
      <alignment horizontal="left" vertical="center" wrapText="1"/>
    </xf>
    <xf numFmtId="49" fontId="22" fillId="0" borderId="8" xfId="0" applyNumberFormat="1" applyFont="1" applyBorder="1" applyAlignment="1" applyProtection="1">
      <alignment horizontal="left" vertical="center" wrapText="1"/>
    </xf>
    <xf numFmtId="49" fontId="21" fillId="0" borderId="6" xfId="0" applyNumberFormat="1" applyFont="1" applyBorder="1" applyAlignment="1" applyProtection="1">
      <alignment horizontal="left" vertical="center" wrapText="1"/>
    </xf>
    <xf numFmtId="0" fontId="21" fillId="0" borderId="26" xfId="0" applyFont="1" applyBorder="1" applyAlignment="1" applyProtection="1">
      <alignment horizontal="left" vertical="center" wrapText="1"/>
    </xf>
    <xf numFmtId="49" fontId="21" fillId="0" borderId="16" xfId="0" applyNumberFormat="1" applyFont="1" applyBorder="1" applyAlignment="1" applyProtection="1">
      <alignment horizontal="left" vertical="center" wrapText="1"/>
    </xf>
    <xf numFmtId="0" fontId="21" fillId="0" borderId="4" xfId="0" applyFont="1" applyBorder="1" applyAlignment="1" applyProtection="1">
      <alignment horizontal="left" vertical="center" wrapText="1"/>
    </xf>
    <xf numFmtId="0" fontId="22" fillId="0" borderId="13" xfId="0" applyFont="1" applyBorder="1" applyAlignment="1" applyProtection="1">
      <alignment horizontal="left" vertical="center" wrapText="1"/>
    </xf>
    <xf numFmtId="164" fontId="17" fillId="0" borderId="23" xfId="6" applyNumberFormat="1" applyFont="1" applyFill="1" applyBorder="1" applyAlignment="1" applyProtection="1">
      <alignment horizontal="right" vertical="center" wrapText="1"/>
    </xf>
    <xf numFmtId="164" fontId="17" fillId="0" borderId="12" xfId="6" applyNumberFormat="1" applyFont="1" applyFill="1" applyBorder="1" applyAlignment="1" applyProtection="1">
      <alignment horizontal="right" vertical="center" wrapText="1"/>
    </xf>
    <xf numFmtId="164" fontId="18" fillId="0" borderId="24" xfId="6" applyNumberFormat="1" applyFont="1" applyFill="1" applyBorder="1" applyAlignment="1" applyProtection="1">
      <alignment horizontal="right" vertical="center" wrapText="1"/>
      <protection locked="0"/>
    </xf>
    <xf numFmtId="164" fontId="18" fillId="0" borderId="18" xfId="6" applyNumberFormat="1" applyFont="1" applyFill="1" applyBorder="1" applyAlignment="1" applyProtection="1">
      <alignment horizontal="right" vertical="center" wrapText="1"/>
      <protection locked="0"/>
    </xf>
    <xf numFmtId="164" fontId="18" fillId="0" borderId="17" xfId="6" applyNumberFormat="1" applyFont="1" applyFill="1" applyBorder="1" applyAlignment="1" applyProtection="1">
      <alignment horizontal="right" vertical="center" wrapText="1"/>
      <protection locked="0"/>
    </xf>
    <xf numFmtId="164" fontId="18" fillId="0" borderId="27" xfId="6" applyNumberFormat="1" applyFont="1" applyFill="1" applyBorder="1" applyAlignment="1" applyProtection="1">
      <alignment horizontal="right" vertical="center" wrapText="1"/>
      <protection locked="0"/>
    </xf>
    <xf numFmtId="164" fontId="23" fillId="0" borderId="12" xfId="6" applyNumberFormat="1" applyFont="1" applyFill="1" applyBorder="1" applyAlignment="1" applyProtection="1">
      <alignment horizontal="right" vertical="center" wrapText="1"/>
    </xf>
    <xf numFmtId="164" fontId="22" fillId="0" borderId="12" xfId="0" applyNumberFormat="1" applyFont="1" applyBorder="1" applyAlignment="1" applyProtection="1">
      <alignment horizontal="right" vertical="center" wrapText="1"/>
    </xf>
    <xf numFmtId="164" fontId="17" fillId="0" borderId="28" xfId="6" applyNumberFormat="1" applyFont="1" applyFill="1" applyBorder="1" applyAlignment="1" applyProtection="1">
      <alignment horizontal="right" vertical="center" wrapText="1"/>
    </xf>
    <xf numFmtId="0" fontId="5" fillId="0" borderId="21" xfId="0" applyFont="1" applyFill="1" applyBorder="1" applyAlignment="1" applyProtection="1">
      <alignment horizontal="right" vertical="center"/>
    </xf>
    <xf numFmtId="164" fontId="25" fillId="0" borderId="12" xfId="6" applyNumberFormat="1" applyFont="1" applyFill="1" applyBorder="1" applyAlignment="1" applyProtection="1">
      <alignment horizontal="right" vertical="center" wrapText="1"/>
    </xf>
    <xf numFmtId="0" fontId="10" fillId="0" borderId="0" xfId="6" applyFill="1" applyAlignment="1"/>
    <xf numFmtId="164" fontId="18" fillId="0" borderId="26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29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10" xfId="0" applyNumberFormat="1" applyFont="1" applyFill="1" applyBorder="1" applyAlignment="1" applyProtection="1">
      <alignment horizontal="right" vertical="center" wrapText="1"/>
    </xf>
    <xf numFmtId="164" fontId="24" fillId="0" borderId="30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17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18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27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12" xfId="0" applyNumberFormat="1" applyFont="1" applyFill="1" applyBorder="1" applyAlignment="1" applyProtection="1">
      <alignment horizontal="right" vertical="center" wrapText="1"/>
    </xf>
    <xf numFmtId="164" fontId="24" fillId="0" borderId="31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8" xfId="0" applyNumberFormat="1" applyFont="1" applyFill="1" applyBorder="1" applyAlignment="1" applyProtection="1">
      <alignment horizontal="centerContinuous" vertical="center" wrapText="1"/>
    </xf>
    <xf numFmtId="164" fontId="7" fillId="0" borderId="10" xfId="0" applyNumberFormat="1" applyFont="1" applyFill="1" applyBorder="1" applyAlignment="1" applyProtection="1">
      <alignment horizontal="centerContinuous" vertical="center" wrapText="1"/>
    </xf>
    <xf numFmtId="164" fontId="7" fillId="0" borderId="12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3" fillId="0" borderId="32" xfId="0" applyNumberFormat="1" applyFont="1" applyFill="1" applyBorder="1" applyAlignment="1" applyProtection="1">
      <alignment horizontal="center" vertical="center" wrapText="1"/>
    </xf>
    <xf numFmtId="164" fontId="23" fillId="0" borderId="8" xfId="0" applyNumberFormat="1" applyFont="1" applyFill="1" applyBorder="1" applyAlignment="1" applyProtection="1">
      <alignment horizontal="center" vertical="center" wrapText="1"/>
    </xf>
    <xf numFmtId="164" fontId="23" fillId="0" borderId="10" xfId="0" applyNumberFormat="1" applyFont="1" applyFill="1" applyBorder="1" applyAlignment="1" applyProtection="1">
      <alignment horizontal="center" vertical="center" wrapText="1"/>
    </xf>
    <xf numFmtId="164" fontId="23" fillId="0" borderId="12" xfId="0" applyNumberFormat="1" applyFont="1" applyFill="1" applyBorder="1" applyAlignment="1" applyProtection="1">
      <alignment horizontal="center" vertical="center" wrapText="1"/>
    </xf>
    <xf numFmtId="164" fontId="23" fillId="0" borderId="0" xfId="0" applyNumberFormat="1" applyFont="1" applyFill="1" applyAlignment="1" applyProtection="1">
      <alignment horizontal="center" vertical="center" wrapText="1"/>
    </xf>
    <xf numFmtId="164" fontId="0" fillId="0" borderId="33" xfId="0" applyNumberFormat="1" applyFill="1" applyBorder="1" applyAlignment="1" applyProtection="1">
      <alignment horizontal="left" vertical="center" wrapText="1"/>
    </xf>
    <xf numFmtId="164" fontId="18" fillId="0" borderId="6" xfId="0" applyNumberFormat="1" applyFont="1" applyFill="1" applyBorder="1" applyAlignment="1" applyProtection="1">
      <alignment horizontal="left" vertical="center" wrapText="1"/>
    </xf>
    <xf numFmtId="164" fontId="0" fillId="0" borderId="34" xfId="0" applyNumberFormat="1" applyFill="1" applyBorder="1" applyAlignment="1" applyProtection="1">
      <alignment horizontal="left" vertical="center" wrapText="1"/>
    </xf>
    <xf numFmtId="164" fontId="18" fillId="0" borderId="5" xfId="0" applyNumberFormat="1" applyFont="1" applyFill="1" applyBorder="1" applyAlignment="1" applyProtection="1">
      <alignment horizontal="left" vertical="center" wrapText="1"/>
    </xf>
    <xf numFmtId="164" fontId="18" fillId="0" borderId="35" xfId="0" applyNumberFormat="1" applyFont="1" applyFill="1" applyBorder="1" applyAlignment="1" applyProtection="1">
      <alignment horizontal="left" vertical="center" wrapText="1"/>
    </xf>
    <xf numFmtId="164" fontId="24" fillId="0" borderId="0" xfId="0" applyNumberFormat="1" applyFont="1" applyFill="1" applyBorder="1" applyAlignment="1" applyProtection="1">
      <alignment horizontal="left" vertical="center" wrapText="1"/>
    </xf>
    <xf numFmtId="164" fontId="27" fillId="0" borderId="32" xfId="0" applyNumberFormat="1" applyFont="1" applyFill="1" applyBorder="1" applyAlignment="1" applyProtection="1">
      <alignment horizontal="left" vertical="center" wrapText="1"/>
    </xf>
    <xf numFmtId="164" fontId="1" fillId="0" borderId="36" xfId="0" applyNumberFormat="1" applyFont="1" applyFill="1" applyBorder="1" applyAlignment="1" applyProtection="1">
      <alignment horizontal="left" vertical="center" wrapText="1"/>
    </xf>
    <xf numFmtId="164" fontId="24" fillId="0" borderId="37" xfId="0" applyNumberFormat="1" applyFont="1" applyFill="1" applyBorder="1" applyAlignment="1" applyProtection="1">
      <alignment horizontal="left" vertical="center" wrapText="1"/>
    </xf>
    <xf numFmtId="164" fontId="28" fillId="0" borderId="30" xfId="0" applyNumberFormat="1" applyFont="1" applyFill="1" applyBorder="1" applyAlignment="1" applyProtection="1">
      <alignment horizontal="right" vertical="center" wrapText="1"/>
    </xf>
    <xf numFmtId="164" fontId="24" fillId="0" borderId="5" xfId="0" applyNumberFormat="1" applyFont="1" applyFill="1" applyBorder="1" applyAlignment="1" applyProtection="1">
      <alignment horizontal="left" vertical="center" wrapText="1"/>
    </xf>
    <xf numFmtId="164" fontId="1" fillId="0" borderId="34" xfId="0" applyNumberFormat="1" applyFont="1" applyFill="1" applyBorder="1" applyAlignment="1" applyProtection="1">
      <alignment horizontal="left" vertical="center" wrapText="1"/>
    </xf>
    <xf numFmtId="164" fontId="28" fillId="0" borderId="1" xfId="0" applyNumberFormat="1" applyFont="1" applyFill="1" applyBorder="1" applyAlignment="1" applyProtection="1">
      <alignment horizontal="right" vertical="center" wrapText="1"/>
    </xf>
    <xf numFmtId="164" fontId="25" fillId="0" borderId="8" xfId="0" applyNumberFormat="1" applyFont="1" applyFill="1" applyBorder="1" applyAlignment="1" applyProtection="1">
      <alignment horizontal="left" vertical="center" wrapText="1"/>
    </xf>
    <xf numFmtId="164" fontId="27" fillId="0" borderId="8" xfId="0" applyNumberFormat="1" applyFont="1" applyFill="1" applyBorder="1" applyAlignment="1" applyProtection="1">
      <alignment horizontal="left" vertical="center" wrapText="1"/>
    </xf>
    <xf numFmtId="164" fontId="27" fillId="0" borderId="38" xfId="0" applyNumberFormat="1" applyFont="1" applyFill="1" applyBorder="1" applyAlignment="1" applyProtection="1">
      <alignment horizontal="right" vertical="center" wrapText="1"/>
    </xf>
    <xf numFmtId="164" fontId="24" fillId="0" borderId="6" xfId="0" applyNumberFormat="1" applyFont="1" applyFill="1" applyBorder="1" applyAlignment="1" applyProtection="1">
      <alignment horizontal="left" vertical="center" wrapText="1"/>
      <protection locked="0"/>
    </xf>
    <xf numFmtId="164" fontId="18" fillId="0" borderId="5" xfId="0" quotePrefix="1" applyNumberFormat="1" applyFont="1" applyFill="1" applyBorder="1" applyAlignment="1" applyProtection="1">
      <alignment horizontal="left" vertical="center" wrapText="1"/>
    </xf>
    <xf numFmtId="164" fontId="24" fillId="0" borderId="5" xfId="0" quotePrefix="1" applyNumberFormat="1" applyFont="1" applyFill="1" applyBorder="1" applyAlignment="1" applyProtection="1">
      <alignment horizontal="left" vertical="center" wrapText="1"/>
    </xf>
    <xf numFmtId="164" fontId="1" fillId="0" borderId="33" xfId="0" applyNumberFormat="1" applyFont="1" applyFill="1" applyBorder="1" applyAlignment="1" applyProtection="1">
      <alignment horizontal="left" vertical="center" wrapText="1"/>
    </xf>
    <xf numFmtId="164" fontId="28" fillId="0" borderId="37" xfId="0" applyNumberFormat="1" applyFont="1" applyFill="1" applyBorder="1" applyAlignment="1" applyProtection="1">
      <alignment horizontal="left" vertical="center" wrapText="1"/>
    </xf>
    <xf numFmtId="164" fontId="24" fillId="0" borderId="1" xfId="0" applyNumberFormat="1" applyFont="1" applyFill="1" applyBorder="1" applyAlignment="1" applyProtection="1">
      <alignment horizontal="left" vertical="center" wrapText="1"/>
    </xf>
    <xf numFmtId="164" fontId="28" fillId="0" borderId="1" xfId="0" applyNumberFormat="1" applyFont="1" applyFill="1" applyBorder="1" applyAlignment="1" applyProtection="1">
      <alignment horizontal="left" vertical="center" wrapText="1"/>
    </xf>
    <xf numFmtId="164" fontId="24" fillId="0" borderId="6" xfId="0" applyNumberFormat="1" applyFont="1" applyFill="1" applyBorder="1" applyAlignment="1" applyProtection="1">
      <alignment horizontal="left" vertical="center" wrapText="1"/>
    </xf>
    <xf numFmtId="164" fontId="28" fillId="0" borderId="26" xfId="0" applyNumberFormat="1" applyFont="1" applyFill="1" applyBorder="1" applyAlignment="1" applyProtection="1">
      <alignment horizontal="right" vertical="center" wrapText="1"/>
    </xf>
    <xf numFmtId="0" fontId="7" fillId="0" borderId="24" xfId="0" quotePrefix="1" applyFont="1" applyFill="1" applyBorder="1" applyAlignment="1" applyProtection="1">
      <alignment horizontal="right" vertical="center"/>
    </xf>
    <xf numFmtId="0" fontId="7" fillId="0" borderId="25" xfId="0" applyFont="1" applyFill="1" applyBorder="1" applyAlignment="1" applyProtection="1">
      <alignment horizontal="right" vertical="center"/>
    </xf>
    <xf numFmtId="164" fontId="18" fillId="0" borderId="31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20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10" xfId="0" applyFont="1" applyBorder="1" applyAlignment="1" applyProtection="1">
      <alignment horizontal="left" vertical="center" wrapText="1"/>
    </xf>
    <xf numFmtId="0" fontId="20" fillId="0" borderId="14" xfId="0" applyFont="1" applyBorder="1" applyAlignment="1" applyProtection="1">
      <alignment horizontal="left" vertical="center" wrapText="1"/>
    </xf>
    <xf numFmtId="0" fontId="10" fillId="0" borderId="0" xfId="6" applyFont="1" applyFill="1" applyProtection="1"/>
    <xf numFmtId="0" fontId="10" fillId="0" borderId="0" xfId="6" applyFont="1" applyFill="1" applyAlignment="1" applyProtection="1">
      <alignment horizontal="right" vertical="center"/>
    </xf>
    <xf numFmtId="0" fontId="10" fillId="0" borderId="0" xfId="6" applyFont="1" applyFill="1"/>
    <xf numFmtId="0" fontId="10" fillId="0" borderId="0" xfId="6" applyFont="1" applyFill="1" applyAlignment="1">
      <alignment horizontal="right" vertical="center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/>
    </xf>
    <xf numFmtId="164" fontId="30" fillId="0" borderId="21" xfId="6" applyNumberFormat="1" applyFont="1" applyFill="1" applyBorder="1" applyAlignment="1" applyProtection="1">
      <alignment vertical="center"/>
    </xf>
    <xf numFmtId="164" fontId="30" fillId="0" borderId="21" xfId="6" applyNumberFormat="1" applyFont="1" applyFill="1" applyBorder="1" applyAlignment="1" applyProtection="1"/>
    <xf numFmtId="0" fontId="19" fillId="0" borderId="0" xfId="6" applyFont="1" applyFill="1" applyAlignment="1" applyProtection="1"/>
    <xf numFmtId="0" fontId="7" fillId="0" borderId="19" xfId="6" applyFont="1" applyFill="1" applyBorder="1" applyAlignment="1" applyProtection="1">
      <alignment horizontal="center" vertical="center" wrapText="1"/>
    </xf>
    <xf numFmtId="0" fontId="7" fillId="0" borderId="20" xfId="6" applyFont="1" applyFill="1" applyBorder="1" applyAlignment="1" applyProtection="1">
      <alignment horizontal="center" vertical="center" wrapText="1"/>
    </xf>
    <xf numFmtId="164" fontId="7" fillId="0" borderId="10" xfId="0" applyNumberFormat="1" applyFont="1" applyFill="1" applyBorder="1" applyAlignment="1">
      <alignment horizontal="center" vertical="center" wrapText="1"/>
    </xf>
    <xf numFmtId="164" fontId="7" fillId="0" borderId="39" xfId="0" applyNumberFormat="1" applyFont="1" applyFill="1" applyBorder="1" applyAlignment="1">
      <alignment horizontal="center" vertical="center" wrapText="1"/>
    </xf>
    <xf numFmtId="164" fontId="17" fillId="0" borderId="40" xfId="0" applyNumberFormat="1" applyFont="1" applyFill="1" applyBorder="1" applyAlignment="1" applyProtection="1">
      <alignment horizontal="center" vertical="center" wrapText="1"/>
    </xf>
    <xf numFmtId="164" fontId="18" fillId="0" borderId="29" xfId="0" applyNumberFormat="1" applyFont="1" applyFill="1" applyBorder="1" applyAlignment="1" applyProtection="1">
      <alignment vertical="center" wrapText="1"/>
      <protection locked="0"/>
    </xf>
    <xf numFmtId="164" fontId="23" fillId="0" borderId="18" xfId="0" applyNumberFormat="1" applyFont="1" applyFill="1" applyBorder="1" applyAlignment="1" applyProtection="1">
      <alignment vertical="center" wrapText="1"/>
    </xf>
    <xf numFmtId="164" fontId="18" fillId="0" borderId="41" xfId="0" applyNumberFormat="1" applyFont="1" applyFill="1" applyBorder="1" applyAlignment="1" applyProtection="1">
      <alignment vertical="center" wrapText="1"/>
      <protection locked="0"/>
    </xf>
    <xf numFmtId="164" fontId="17" fillId="0" borderId="32" xfId="0" applyNumberFormat="1" applyFont="1" applyFill="1" applyBorder="1" applyAlignment="1">
      <alignment horizontal="center" vertical="center"/>
    </xf>
    <xf numFmtId="164" fontId="17" fillId="0" borderId="32" xfId="0" applyNumberFormat="1" applyFont="1" applyFill="1" applyBorder="1" applyAlignment="1">
      <alignment horizontal="center" vertical="center" wrapText="1"/>
    </xf>
    <xf numFmtId="164" fontId="17" fillId="0" borderId="42" xfId="0" applyNumberFormat="1" applyFont="1" applyFill="1" applyBorder="1" applyAlignment="1">
      <alignment horizontal="center" vertical="center"/>
    </xf>
    <xf numFmtId="164" fontId="17" fillId="0" borderId="43" xfId="0" applyNumberFormat="1" applyFont="1" applyFill="1" applyBorder="1" applyAlignment="1">
      <alignment horizontal="center" vertical="center"/>
    </xf>
    <xf numFmtId="164" fontId="17" fillId="0" borderId="43" xfId="0" applyNumberFormat="1" applyFont="1" applyFill="1" applyBorder="1" applyAlignment="1">
      <alignment horizontal="center" vertical="center" wrapText="1"/>
    </xf>
    <xf numFmtId="49" fontId="24" fillId="0" borderId="44" xfId="0" applyNumberFormat="1" applyFont="1" applyFill="1" applyBorder="1" applyAlignment="1">
      <alignment horizontal="left" vertical="center"/>
    </xf>
    <xf numFmtId="3" fontId="24" fillId="0" borderId="45" xfId="0" applyNumberFormat="1" applyFont="1" applyFill="1" applyBorder="1" applyAlignment="1" applyProtection="1">
      <alignment horizontal="right" vertical="center"/>
      <protection locked="0"/>
    </xf>
    <xf numFmtId="164" fontId="23" fillId="0" borderId="46" xfId="0" applyNumberFormat="1" applyFont="1" applyFill="1" applyBorder="1" applyAlignment="1">
      <alignment horizontal="right" vertical="center" wrapText="1"/>
    </xf>
    <xf numFmtId="49" fontId="28" fillId="0" borderId="47" xfId="0" quotePrefix="1" applyNumberFormat="1" applyFont="1" applyFill="1" applyBorder="1" applyAlignment="1">
      <alignment horizontal="left" vertical="center"/>
    </xf>
    <xf numFmtId="3" fontId="28" fillId="0" borderId="34" xfId="0" applyNumberFormat="1" applyFont="1" applyFill="1" applyBorder="1" applyAlignment="1" applyProtection="1">
      <alignment horizontal="right" vertical="center"/>
      <protection locked="0"/>
    </xf>
    <xf numFmtId="3" fontId="28" fillId="0" borderId="34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34" xfId="0" applyNumberFormat="1" applyFont="1" applyFill="1" applyBorder="1" applyAlignment="1">
      <alignment horizontal="right" vertical="center" wrapText="1"/>
    </xf>
    <xf numFmtId="49" fontId="24" fillId="0" borderId="47" xfId="0" applyNumberFormat="1" applyFont="1" applyFill="1" applyBorder="1" applyAlignment="1">
      <alignment horizontal="left" vertical="center"/>
    </xf>
    <xf numFmtId="3" fontId="24" fillId="0" borderId="34" xfId="0" applyNumberFormat="1" applyFont="1" applyFill="1" applyBorder="1" applyAlignment="1" applyProtection="1">
      <alignment horizontal="right" vertical="center"/>
      <protection locked="0"/>
    </xf>
    <xf numFmtId="49" fontId="24" fillId="0" borderId="48" xfId="0" applyNumberFormat="1" applyFont="1" applyFill="1" applyBorder="1" applyAlignment="1" applyProtection="1">
      <alignment horizontal="left" vertical="center"/>
      <protection locked="0"/>
    </xf>
    <xf numFmtId="3" fontId="24" fillId="0" borderId="49" xfId="0" applyNumberFormat="1" applyFont="1" applyFill="1" applyBorder="1" applyAlignment="1" applyProtection="1">
      <alignment horizontal="right" vertical="center"/>
      <protection locked="0"/>
    </xf>
    <xf numFmtId="49" fontId="23" fillId="0" borderId="50" xfId="0" applyNumberFormat="1" applyFont="1" applyFill="1" applyBorder="1" applyAlignment="1" applyProtection="1">
      <alignment horizontal="left" vertical="center"/>
      <protection locked="0"/>
    </xf>
    <xf numFmtId="164" fontId="23" fillId="0" borderId="32" xfId="0" applyNumberFormat="1" applyFont="1" applyFill="1" applyBorder="1" applyAlignment="1">
      <alignment vertical="center"/>
    </xf>
    <xf numFmtId="49" fontId="23" fillId="0" borderId="51" xfId="0" applyNumberFormat="1" applyFont="1" applyFill="1" applyBorder="1" applyAlignment="1" applyProtection="1">
      <alignment vertical="center"/>
      <protection locked="0"/>
    </xf>
    <xf numFmtId="49" fontId="23" fillId="0" borderId="51" xfId="0" applyNumberFormat="1" applyFont="1" applyFill="1" applyBorder="1" applyAlignment="1" applyProtection="1">
      <alignment horizontal="right" vertical="center"/>
      <protection locked="0"/>
    </xf>
    <xf numFmtId="3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49" fontId="23" fillId="0" borderId="21" xfId="0" applyNumberFormat="1" applyFont="1" applyFill="1" applyBorder="1" applyAlignment="1" applyProtection="1">
      <alignment vertical="center"/>
      <protection locked="0"/>
    </xf>
    <xf numFmtId="49" fontId="23" fillId="0" borderId="21" xfId="0" applyNumberFormat="1" applyFont="1" applyFill="1" applyBorder="1" applyAlignment="1" applyProtection="1">
      <alignment horizontal="right" vertical="center"/>
      <protection locked="0"/>
    </xf>
    <xf numFmtId="3" fontId="18" fillId="0" borderId="21" xfId="0" applyNumberFormat="1" applyFont="1" applyFill="1" applyBorder="1" applyAlignment="1" applyProtection="1">
      <alignment horizontal="right" vertical="center" wrapText="1"/>
      <protection locked="0"/>
    </xf>
    <xf numFmtId="49" fontId="24" fillId="0" borderId="6" xfId="0" applyNumberFormat="1" applyFont="1" applyFill="1" applyBorder="1" applyAlignment="1">
      <alignment horizontal="left" vertical="center"/>
    </xf>
    <xf numFmtId="3" fontId="24" fillId="0" borderId="45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45" xfId="0" applyNumberFormat="1" applyFont="1" applyFill="1" applyBorder="1" applyAlignment="1" applyProtection="1">
      <alignment horizontal="right" vertical="center" wrapText="1"/>
    </xf>
    <xf numFmtId="49" fontId="24" fillId="0" borderId="5" xfId="0" applyNumberFormat="1" applyFont="1" applyFill="1" applyBorder="1" applyAlignment="1">
      <alignment horizontal="left" vertical="center"/>
    </xf>
    <xf numFmtId="3" fontId="24" fillId="0" borderId="34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34" xfId="0" applyNumberFormat="1" applyFont="1" applyFill="1" applyBorder="1" applyAlignment="1" applyProtection="1">
      <alignment horizontal="right" vertical="center" wrapText="1"/>
    </xf>
    <xf numFmtId="49" fontId="24" fillId="0" borderId="5" xfId="0" applyNumberFormat="1" applyFont="1" applyFill="1" applyBorder="1" applyAlignment="1" applyProtection="1">
      <alignment horizontal="left" vertical="center"/>
      <protection locked="0"/>
    </xf>
    <xf numFmtId="49" fontId="24" fillId="0" borderId="16" xfId="0" applyNumberFormat="1" applyFont="1" applyFill="1" applyBorder="1" applyAlignment="1" applyProtection="1">
      <alignment horizontal="left" vertical="center"/>
      <protection locked="0"/>
    </xf>
    <xf numFmtId="3" fontId="24" fillId="0" borderId="49" xfId="0" applyNumberFormat="1" applyFont="1" applyFill="1" applyBorder="1" applyAlignment="1" applyProtection="1">
      <alignment horizontal="right" vertical="center" wrapText="1"/>
      <protection locked="0"/>
    </xf>
    <xf numFmtId="167" fontId="17" fillId="0" borderId="32" xfId="0" applyNumberFormat="1" applyFont="1" applyFill="1" applyBorder="1" applyAlignment="1">
      <alignment horizontal="left" vertical="center" wrapText="1"/>
    </xf>
    <xf numFmtId="167" fontId="34" fillId="0" borderId="0" xfId="0" applyNumberFormat="1" applyFont="1" applyFill="1" applyBorder="1" applyAlignment="1">
      <alignment horizontal="left" vertical="center" wrapText="1"/>
    </xf>
    <xf numFmtId="164" fontId="23" fillId="0" borderId="32" xfId="0" applyNumberFormat="1" applyFont="1" applyFill="1" applyBorder="1" applyAlignment="1">
      <alignment horizontal="center" vertical="center" wrapText="1"/>
    </xf>
    <xf numFmtId="3" fontId="24" fillId="0" borderId="46" xfId="0" applyNumberFormat="1" applyFont="1" applyFill="1" applyBorder="1" applyAlignment="1" applyProtection="1">
      <alignment horizontal="right" vertical="center" wrapText="1"/>
      <protection locked="0"/>
    </xf>
    <xf numFmtId="3" fontId="24" fillId="0" borderId="33" xfId="0" applyNumberFormat="1" applyFont="1" applyFill="1" applyBorder="1" applyAlignment="1" applyProtection="1">
      <alignment horizontal="right" vertical="center" wrapText="1"/>
      <protection locked="0"/>
    </xf>
    <xf numFmtId="3" fontId="24" fillId="0" borderId="52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32" xfId="0" applyNumberFormat="1" applyFont="1" applyFill="1" applyBorder="1" applyAlignment="1">
      <alignment horizontal="right" vertical="center" wrapText="1"/>
    </xf>
    <xf numFmtId="4" fontId="17" fillId="0" borderId="46" xfId="0" applyNumberFormat="1" applyFont="1" applyFill="1" applyBorder="1" applyAlignment="1">
      <alignment horizontal="right" vertical="center" wrapText="1"/>
    </xf>
    <xf numFmtId="4" fontId="17" fillId="0" borderId="34" xfId="0" applyNumberFormat="1" applyFont="1" applyFill="1" applyBorder="1" applyAlignment="1">
      <alignment horizontal="right" vertical="center" wrapText="1"/>
    </xf>
    <xf numFmtId="4" fontId="17" fillId="0" borderId="52" xfId="0" applyNumberFormat="1" applyFont="1" applyFill="1" applyBorder="1" applyAlignment="1">
      <alignment horizontal="right" vertical="center" wrapText="1"/>
    </xf>
    <xf numFmtId="0" fontId="7" fillId="0" borderId="53" xfId="0" applyFont="1" applyFill="1" applyBorder="1" applyAlignment="1" applyProtection="1">
      <alignment horizontal="center" vertical="center" wrapText="1"/>
    </xf>
    <xf numFmtId="164" fontId="17" fillId="0" borderId="11" xfId="6" applyNumberFormat="1" applyFont="1" applyFill="1" applyBorder="1" applyAlignment="1" applyProtection="1">
      <alignment horizontal="right" vertical="center" wrapText="1"/>
    </xf>
    <xf numFmtId="164" fontId="17" fillId="0" borderId="10" xfId="6" applyNumberFormat="1" applyFont="1" applyFill="1" applyBorder="1" applyAlignment="1" applyProtection="1">
      <alignment horizontal="right" vertical="center" wrapText="1"/>
    </xf>
    <xf numFmtId="164" fontId="18" fillId="0" borderId="1" xfId="6" applyNumberFormat="1" applyFont="1" applyFill="1" applyBorder="1" applyAlignment="1" applyProtection="1">
      <alignment horizontal="right" vertical="center" wrapText="1"/>
      <protection locked="0"/>
    </xf>
    <xf numFmtId="164" fontId="18" fillId="0" borderId="2" xfId="6" applyNumberFormat="1" applyFont="1" applyFill="1" applyBorder="1" applyAlignment="1" applyProtection="1">
      <alignment horizontal="right" vertical="center" wrapText="1"/>
      <protection locked="0"/>
    </xf>
    <xf numFmtId="164" fontId="18" fillId="0" borderId="26" xfId="6" applyNumberFormat="1" applyFont="1" applyFill="1" applyBorder="1" applyAlignment="1" applyProtection="1">
      <alignment horizontal="right" vertical="center" wrapText="1"/>
      <protection locked="0"/>
    </xf>
    <xf numFmtId="164" fontId="18" fillId="0" borderId="4" xfId="6" applyNumberFormat="1" applyFont="1" applyFill="1" applyBorder="1" applyAlignment="1" applyProtection="1">
      <alignment horizontal="right" vertical="center" wrapText="1"/>
      <protection locked="0"/>
    </xf>
    <xf numFmtId="164" fontId="23" fillId="0" borderId="10" xfId="6" applyNumberFormat="1" applyFont="1" applyFill="1" applyBorder="1" applyAlignment="1" applyProtection="1">
      <alignment horizontal="right" vertical="center" wrapText="1"/>
    </xf>
    <xf numFmtId="164" fontId="25" fillId="0" borderId="10" xfId="6" applyNumberFormat="1" applyFont="1" applyFill="1" applyBorder="1" applyAlignment="1" applyProtection="1">
      <alignment horizontal="right" vertical="center" wrapText="1"/>
    </xf>
    <xf numFmtId="164" fontId="18" fillId="0" borderId="10" xfId="6" applyNumberFormat="1" applyFont="1" applyFill="1" applyBorder="1" applyAlignment="1" applyProtection="1">
      <alignment horizontal="right" vertical="center" wrapText="1"/>
      <protection locked="0"/>
    </xf>
    <xf numFmtId="164" fontId="18" fillId="0" borderId="12" xfId="6" applyNumberFormat="1" applyFont="1" applyFill="1" applyBorder="1" applyAlignment="1" applyProtection="1">
      <alignment horizontal="right" vertical="center" wrapText="1"/>
      <protection locked="0"/>
    </xf>
    <xf numFmtId="164" fontId="22" fillId="0" borderId="10" xfId="0" applyNumberFormat="1" applyFont="1" applyBorder="1" applyAlignment="1" applyProtection="1">
      <alignment horizontal="right" vertical="center" wrapText="1"/>
    </xf>
    <xf numFmtId="164" fontId="27" fillId="0" borderId="10" xfId="0" applyNumberFormat="1" applyFont="1" applyFill="1" applyBorder="1" applyAlignment="1" applyProtection="1">
      <alignment horizontal="right" vertical="center" wrapText="1"/>
    </xf>
    <xf numFmtId="164" fontId="27" fillId="0" borderId="12" xfId="0" applyNumberFormat="1" applyFont="1" applyFill="1" applyBorder="1" applyAlignment="1" applyProtection="1">
      <alignment horizontal="right" vertical="center" wrapText="1"/>
    </xf>
    <xf numFmtId="164" fontId="24" fillId="0" borderId="26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38" xfId="0" applyNumberFormat="1" applyFont="1" applyFill="1" applyBorder="1" applyAlignment="1" applyProtection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4" fontId="18" fillId="0" borderId="30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/>
      <protection locked="0"/>
    </xf>
    <xf numFmtId="0" fontId="17" fillId="0" borderId="38" xfId="0" applyFont="1" applyFill="1" applyBorder="1" applyAlignment="1" applyProtection="1">
      <alignment horizontal="center" vertical="center" wrapText="1"/>
    </xf>
    <xf numFmtId="0" fontId="17" fillId="0" borderId="39" xfId="0" applyFont="1" applyFill="1" applyBorder="1" applyAlignment="1" applyProtection="1">
      <alignment horizontal="center" vertical="center" wrapText="1"/>
    </xf>
    <xf numFmtId="164" fontId="18" fillId="0" borderId="54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2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6" xfId="0" applyNumberFormat="1" applyFill="1" applyBorder="1" applyAlignment="1" applyProtection="1">
      <alignment horizontal="left" vertical="center" wrapText="1"/>
    </xf>
    <xf numFmtId="164" fontId="18" fillId="0" borderId="37" xfId="0" applyNumberFormat="1" applyFont="1" applyFill="1" applyBorder="1" applyAlignment="1" applyProtection="1">
      <alignment horizontal="left" vertical="center" wrapText="1"/>
    </xf>
    <xf numFmtId="164" fontId="23" fillId="0" borderId="14" xfId="0" applyNumberFormat="1" applyFont="1" applyFill="1" applyBorder="1" applyAlignment="1" applyProtection="1">
      <alignment horizontal="right" vertical="center" wrapText="1"/>
    </xf>
    <xf numFmtId="164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32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5" fillId="0" borderId="0" xfId="0" applyNumberFormat="1" applyFont="1" applyFill="1" applyAlignment="1" applyProtection="1">
      <alignment horizontal="right" vertical="center"/>
      <protection locked="0"/>
    </xf>
    <xf numFmtId="164" fontId="7" fillId="0" borderId="56" xfId="0" applyNumberFormat="1" applyFont="1" applyFill="1" applyBorder="1" applyAlignment="1" applyProtection="1">
      <alignment horizontal="centerContinuous" vertical="center"/>
    </xf>
    <xf numFmtId="164" fontId="7" fillId="0" borderId="57" xfId="0" applyNumberFormat="1" applyFont="1" applyFill="1" applyBorder="1" applyAlignment="1" applyProtection="1">
      <alignment horizontal="centerContinuous" vertical="center"/>
    </xf>
    <xf numFmtId="164" fontId="7" fillId="0" borderId="58" xfId="0" applyNumberFormat="1" applyFont="1" applyFill="1" applyBorder="1" applyAlignment="1" applyProtection="1">
      <alignment horizontal="centerContinuous" vertical="center"/>
    </xf>
    <xf numFmtId="164" fontId="36" fillId="0" borderId="0" xfId="0" applyNumberFormat="1" applyFont="1" applyFill="1" applyAlignment="1">
      <alignment vertical="center"/>
    </xf>
    <xf numFmtId="164" fontId="7" fillId="0" borderId="40" xfId="0" applyNumberFormat="1" applyFont="1" applyFill="1" applyBorder="1" applyAlignment="1" applyProtection="1">
      <alignment horizontal="center" vertical="center"/>
    </xf>
    <xf numFmtId="164" fontId="7" fillId="0" borderId="20" xfId="0" applyNumberFormat="1" applyFont="1" applyFill="1" applyBorder="1" applyAlignment="1" applyProtection="1">
      <alignment horizontal="center" vertical="center" wrapText="1"/>
    </xf>
    <xf numFmtId="164" fontId="36" fillId="0" borderId="0" xfId="0" applyNumberFormat="1" applyFont="1" applyFill="1" applyAlignment="1">
      <alignment horizontal="center" vertical="center"/>
    </xf>
    <xf numFmtId="164" fontId="17" fillId="0" borderId="50" xfId="0" applyNumberFormat="1" applyFont="1" applyFill="1" applyBorder="1" applyAlignment="1" applyProtection="1">
      <alignment horizontal="center" vertical="center" wrapText="1"/>
    </xf>
    <xf numFmtId="164" fontId="17" fillId="0" borderId="10" xfId="0" applyNumberFormat="1" applyFont="1" applyFill="1" applyBorder="1" applyAlignment="1" applyProtection="1">
      <alignment horizontal="center" vertical="center" wrapText="1"/>
    </xf>
    <xf numFmtId="164" fontId="17" fillId="0" borderId="28" xfId="0" applyNumberFormat="1" applyFont="1" applyFill="1" applyBorder="1" applyAlignment="1" applyProtection="1">
      <alignment horizontal="center" vertical="center" wrapText="1"/>
    </xf>
    <xf numFmtId="164" fontId="17" fillId="0" borderId="36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>
      <alignment horizontal="center" vertical="center" wrapText="1"/>
    </xf>
    <xf numFmtId="164" fontId="17" fillId="0" borderId="5" xfId="0" applyNumberFormat="1" applyFont="1" applyFill="1" applyBorder="1" applyAlignment="1" applyProtection="1">
      <alignment horizontal="right" vertical="center" wrapText="1"/>
    </xf>
    <xf numFmtId="164" fontId="18" fillId="0" borderId="1" xfId="0" applyNumberFormat="1" applyFont="1" applyFill="1" applyBorder="1" applyAlignment="1" applyProtection="1">
      <alignment horizontal="left" vertical="center" wrapText="1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34" xfId="0" applyNumberFormat="1" applyFont="1" applyFill="1" applyBorder="1" applyAlignment="1" applyProtection="1">
      <alignment vertical="center" wrapText="1"/>
    </xf>
    <xf numFmtId="164" fontId="23" fillId="0" borderId="1" xfId="0" applyNumberFormat="1" applyFont="1" applyFill="1" applyBorder="1" applyAlignment="1" applyProtection="1">
      <alignment horizontal="left" vertical="center" wrapText="1"/>
    </xf>
    <xf numFmtId="1" fontId="27" fillId="2" borderId="1" xfId="0" applyNumberFormat="1" applyFont="1" applyFill="1" applyBorder="1" applyAlignment="1" applyProtection="1">
      <alignment horizontal="center" vertical="center" wrapText="1"/>
    </xf>
    <xf numFmtId="164" fontId="23" fillId="0" borderId="1" xfId="0" applyNumberFormat="1" applyFont="1" applyFill="1" applyBorder="1" applyAlignment="1" applyProtection="1">
      <alignment vertical="center" wrapText="1"/>
    </xf>
    <xf numFmtId="164" fontId="23" fillId="0" borderId="29" xfId="0" applyNumberFormat="1" applyFont="1" applyFill="1" applyBorder="1" applyAlignment="1" applyProtection="1">
      <alignment vertical="center" wrapText="1"/>
    </xf>
    <xf numFmtId="164" fontId="23" fillId="0" borderId="34" xfId="0" applyNumberFormat="1" applyFont="1" applyFill="1" applyBorder="1" applyAlignment="1" applyProtection="1">
      <alignment vertical="center" wrapText="1"/>
    </xf>
    <xf numFmtId="164" fontId="17" fillId="0" borderId="1" xfId="0" applyNumberFormat="1" applyFont="1" applyFill="1" applyBorder="1" applyAlignment="1" applyProtection="1">
      <alignment horizontal="left" vertical="center" wrapText="1"/>
    </xf>
    <xf numFmtId="1" fontId="18" fillId="2" borderId="28" xfId="0" applyNumberFormat="1" applyFont="1" applyFill="1" applyBorder="1" applyAlignment="1" applyProtection="1">
      <alignment vertical="center" wrapText="1"/>
    </xf>
    <xf numFmtId="164" fontId="23" fillId="0" borderId="10" xfId="0" applyNumberFormat="1" applyFont="1" applyFill="1" applyBorder="1" applyAlignment="1" applyProtection="1">
      <alignment vertical="center" wrapText="1"/>
    </xf>
    <xf numFmtId="164" fontId="9" fillId="0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right" vertical="center"/>
    </xf>
    <xf numFmtId="164" fontId="7" fillId="0" borderId="59" xfId="0" applyNumberFormat="1" applyFont="1" applyFill="1" applyBorder="1" applyAlignment="1">
      <alignment horizontal="center" vertical="center"/>
    </xf>
    <xf numFmtId="164" fontId="7" fillId="0" borderId="19" xfId="0" applyNumberFormat="1" applyFont="1" applyFill="1" applyBorder="1" applyAlignment="1">
      <alignment horizontal="center" vertical="center"/>
    </xf>
    <xf numFmtId="164" fontId="7" fillId="0" borderId="50" xfId="0" applyNumberFormat="1" applyFont="1" applyFill="1" applyBorder="1" applyAlignment="1">
      <alignment horizontal="center" vertical="center" wrapText="1"/>
    </xf>
    <xf numFmtId="164" fontId="7" fillId="0" borderId="28" xfId="0" applyNumberFormat="1" applyFont="1" applyFill="1" applyBorder="1" applyAlignment="1">
      <alignment horizontal="center" vertical="center" wrapText="1"/>
    </xf>
    <xf numFmtId="164" fontId="7" fillId="0" borderId="12" xfId="0" applyNumberFormat="1" applyFont="1" applyFill="1" applyBorder="1" applyAlignment="1">
      <alignment horizontal="center" vertical="center" wrapText="1"/>
    </xf>
    <xf numFmtId="164" fontId="36" fillId="0" borderId="0" xfId="0" applyNumberFormat="1" applyFont="1" applyFill="1" applyAlignment="1">
      <alignment horizontal="center" vertical="center" wrapText="1"/>
    </xf>
    <xf numFmtId="164" fontId="17" fillId="0" borderId="8" xfId="0" applyNumberFormat="1" applyFont="1" applyFill="1" applyBorder="1" applyAlignment="1">
      <alignment horizontal="right" vertical="center" wrapText="1"/>
    </xf>
    <xf numFmtId="164" fontId="17" fillId="0" borderId="32" xfId="0" applyNumberFormat="1" applyFont="1" applyFill="1" applyBorder="1" applyAlignment="1">
      <alignment horizontal="left" vertical="center" wrapText="1"/>
    </xf>
    <xf numFmtId="164" fontId="13" fillId="2" borderId="32" xfId="0" applyNumberFormat="1" applyFont="1" applyFill="1" applyBorder="1" applyAlignment="1">
      <alignment horizontal="left" vertical="center" wrapText="1"/>
    </xf>
    <xf numFmtId="164" fontId="13" fillId="2" borderId="39" xfId="0" applyNumberFormat="1" applyFont="1" applyFill="1" applyBorder="1" applyAlignment="1">
      <alignment horizontal="left" vertical="center" wrapText="1"/>
    </xf>
    <xf numFmtId="164" fontId="17" fillId="0" borderId="8" xfId="0" applyNumberFormat="1" applyFont="1" applyFill="1" applyBorder="1" applyAlignment="1">
      <alignment vertical="center" wrapText="1"/>
    </xf>
    <xf numFmtId="164" fontId="17" fillId="0" borderId="10" xfId="0" applyNumberFormat="1" applyFont="1" applyFill="1" applyBorder="1" applyAlignment="1">
      <alignment vertical="center" wrapText="1"/>
    </xf>
    <xf numFmtId="164" fontId="17" fillId="0" borderId="12" xfId="0" applyNumberFormat="1" applyFont="1" applyFill="1" applyBorder="1" applyAlignment="1">
      <alignment vertical="center" wrapText="1"/>
    </xf>
    <xf numFmtId="164" fontId="17" fillId="0" borderId="5" xfId="0" applyNumberFormat="1" applyFont="1" applyFill="1" applyBorder="1" applyAlignment="1">
      <alignment horizontal="right" vertical="center" wrapText="1"/>
    </xf>
    <xf numFmtId="164" fontId="18" fillId="0" borderId="34" xfId="0" applyNumberFormat="1" applyFont="1" applyFill="1" applyBorder="1" applyAlignment="1" applyProtection="1">
      <alignment horizontal="left" vertical="center" wrapText="1"/>
      <protection locked="0"/>
    </xf>
    <xf numFmtId="165" fontId="13" fillId="0" borderId="34" xfId="0" applyNumberFormat="1" applyFont="1" applyFill="1" applyBorder="1" applyAlignment="1" applyProtection="1">
      <alignment horizontal="right" vertical="center" wrapText="1"/>
      <protection locked="0"/>
    </xf>
    <xf numFmtId="165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5" xfId="0" applyNumberFormat="1" applyFont="1" applyFill="1" applyBorder="1" applyAlignment="1" applyProtection="1">
      <alignment vertical="center" wrapText="1"/>
      <protection locked="0"/>
    </xf>
    <xf numFmtId="164" fontId="18" fillId="0" borderId="18" xfId="0" applyNumberFormat="1" applyFont="1" applyFill="1" applyBorder="1" applyAlignment="1" applyProtection="1">
      <alignment vertical="center" wrapText="1"/>
      <protection locked="0"/>
    </xf>
    <xf numFmtId="164" fontId="13" fillId="2" borderId="32" xfId="0" applyNumberFormat="1" applyFont="1" applyFill="1" applyBorder="1" applyAlignment="1">
      <alignment horizontal="right" vertical="center" wrapText="1"/>
    </xf>
    <xf numFmtId="164" fontId="13" fillId="2" borderId="39" xfId="0" applyNumberFormat="1" applyFont="1" applyFill="1" applyBorder="1" applyAlignment="1">
      <alignment horizontal="righ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 applyProtection="1">
      <alignment vertical="center" wrapText="1"/>
      <protection locked="0"/>
    </xf>
    <xf numFmtId="0" fontId="24" fillId="0" borderId="19" xfId="0" applyFont="1" applyFill="1" applyBorder="1" applyAlignment="1" applyProtection="1">
      <alignment vertical="center" wrapText="1"/>
      <protection locked="0"/>
    </xf>
    <xf numFmtId="0" fontId="7" fillId="0" borderId="8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38" fillId="0" borderId="8" xfId="0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 applyProtection="1">
      <alignment horizontal="right" vertical="center" wrapText="1"/>
    </xf>
    <xf numFmtId="0" fontId="21" fillId="0" borderId="60" xfId="0" applyFont="1" applyFill="1" applyBorder="1" applyAlignment="1" applyProtection="1">
      <alignment horizontal="left" vertical="center" wrapText="1"/>
      <protection locked="0"/>
    </xf>
    <xf numFmtId="0" fontId="24" fillId="0" borderId="5" xfId="0" applyFont="1" applyFill="1" applyBorder="1" applyAlignment="1" applyProtection="1">
      <alignment horizontal="right" vertical="center" wrapText="1"/>
    </xf>
    <xf numFmtId="0" fontId="21" fillId="0" borderId="3" xfId="0" applyFont="1" applyFill="1" applyBorder="1" applyAlignment="1" applyProtection="1">
      <alignment horizontal="left" vertical="center" wrapText="1"/>
      <protection locked="0"/>
    </xf>
    <xf numFmtId="0" fontId="24" fillId="0" borderId="5" xfId="0" applyFont="1" applyFill="1" applyBorder="1" applyAlignment="1">
      <alignment horizontal="right" vertical="center" wrapText="1"/>
    </xf>
    <xf numFmtId="0" fontId="24" fillId="0" borderId="61" xfId="0" applyFont="1" applyFill="1" applyBorder="1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37" fillId="0" borderId="0" xfId="0" applyFont="1" applyFill="1" applyAlignment="1">
      <alignment horizontal="right"/>
    </xf>
    <xf numFmtId="0" fontId="25" fillId="0" borderId="9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right" vertical="center"/>
    </xf>
    <xf numFmtId="0" fontId="35" fillId="0" borderId="0" xfId="8" applyFill="1"/>
    <xf numFmtId="0" fontId="21" fillId="0" borderId="0" xfId="8" applyFont="1" applyFill="1"/>
    <xf numFmtId="0" fontId="35" fillId="0" borderId="0" xfId="8" applyFont="1" applyFill="1"/>
    <xf numFmtId="3" fontId="35" fillId="0" borderId="0" xfId="8" applyNumberFormat="1" applyFont="1" applyFill="1"/>
    <xf numFmtId="3" fontId="35" fillId="0" borderId="0" xfId="8" applyNumberFormat="1" applyFont="1" applyFill="1" applyAlignment="1">
      <alignment horizontal="center"/>
    </xf>
    <xf numFmtId="0" fontId="35" fillId="0" borderId="0" xfId="8" applyFill="1" applyAlignment="1">
      <alignment horizontal="center"/>
    </xf>
    <xf numFmtId="0" fontId="14" fillId="0" borderId="0" xfId="7" applyFill="1" applyAlignment="1" applyProtection="1">
      <alignment vertical="center"/>
      <protection locked="0"/>
    </xf>
    <xf numFmtId="0" fontId="14" fillId="0" borderId="0" xfId="7" applyFill="1" applyAlignment="1" applyProtection="1">
      <alignment vertical="center" wrapText="1"/>
    </xf>
    <xf numFmtId="0" fontId="14" fillId="0" borderId="0" xfId="7" applyFill="1" applyAlignment="1" applyProtection="1">
      <alignment horizontal="center" vertical="center"/>
    </xf>
    <xf numFmtId="49" fontId="17" fillId="0" borderId="61" xfId="7" applyNumberFormat="1" applyFont="1" applyFill="1" applyBorder="1" applyAlignment="1" applyProtection="1">
      <alignment horizontal="center" vertical="center" wrapText="1"/>
    </xf>
    <xf numFmtId="49" fontId="17" fillId="0" borderId="19" xfId="7" applyNumberFormat="1" applyFont="1" applyFill="1" applyBorder="1" applyAlignment="1" applyProtection="1">
      <alignment horizontal="center" vertical="center"/>
    </xf>
    <xf numFmtId="49" fontId="13" fillId="0" borderId="0" xfId="7" applyNumberFormat="1" applyFont="1" applyFill="1" applyAlignment="1" applyProtection="1">
      <alignment horizontal="center" vertical="center"/>
    </xf>
    <xf numFmtId="0" fontId="18" fillId="0" borderId="6" xfId="7" applyFont="1" applyFill="1" applyBorder="1" applyAlignment="1" applyProtection="1">
      <alignment horizontal="left" vertical="center" wrapText="1"/>
    </xf>
    <xf numFmtId="168" fontId="18" fillId="0" borderId="26" xfId="7" applyNumberFormat="1" applyFont="1" applyFill="1" applyBorder="1" applyAlignment="1" applyProtection="1">
      <alignment horizontal="center" vertical="center"/>
    </xf>
    <xf numFmtId="169" fontId="18" fillId="0" borderId="17" xfId="7" applyNumberFormat="1" applyFont="1" applyFill="1" applyBorder="1" applyAlignment="1" applyProtection="1">
      <alignment vertical="center"/>
      <protection locked="0"/>
    </xf>
    <xf numFmtId="0" fontId="18" fillId="0" borderId="5" xfId="7" applyFont="1" applyFill="1" applyBorder="1" applyAlignment="1" applyProtection="1">
      <alignment horizontal="left" vertical="center" wrapText="1"/>
    </xf>
    <xf numFmtId="168" fontId="18" fillId="0" borderId="1" xfId="7" applyNumberFormat="1" applyFont="1" applyFill="1" applyBorder="1" applyAlignment="1" applyProtection="1">
      <alignment horizontal="center" vertical="center"/>
    </xf>
    <xf numFmtId="169" fontId="18" fillId="0" borderId="18" xfId="7" applyNumberFormat="1" applyFont="1" applyFill="1" applyBorder="1" applyAlignment="1" applyProtection="1">
      <alignment vertical="center"/>
      <protection locked="0"/>
    </xf>
    <xf numFmtId="0" fontId="17" fillId="0" borderId="5" xfId="7" applyFont="1" applyFill="1" applyBorder="1" applyAlignment="1" applyProtection="1">
      <alignment horizontal="left" vertical="center" wrapText="1"/>
    </xf>
    <xf numFmtId="0" fontId="35" fillId="0" borderId="0" xfId="8" applyFont="1" applyFill="1" applyAlignment="1"/>
    <xf numFmtId="0" fontId="16" fillId="0" borderId="0" xfId="7" applyFont="1" applyFill="1" applyAlignment="1" applyProtection="1">
      <alignment horizontal="center" vertical="center"/>
    </xf>
    <xf numFmtId="0" fontId="20" fillId="0" borderId="8" xfId="8" applyFont="1" applyFill="1" applyBorder="1" applyAlignment="1">
      <alignment horizontal="center" vertical="center"/>
    </xf>
    <xf numFmtId="0" fontId="41" fillId="0" borderId="10" xfId="7" applyFont="1" applyFill="1" applyBorder="1" applyAlignment="1" applyProtection="1">
      <alignment horizontal="center" vertical="center" textRotation="90"/>
    </xf>
    <xf numFmtId="0" fontId="23" fillId="0" borderId="8" xfId="0" applyFont="1" applyFill="1" applyBorder="1" applyAlignment="1">
      <alignment horizontal="right" vertical="center" wrapText="1"/>
    </xf>
    <xf numFmtId="0" fontId="23" fillId="0" borderId="10" xfId="0" applyFont="1" applyFill="1" applyBorder="1" applyAlignment="1">
      <alignment vertical="center" wrapText="1"/>
    </xf>
    <xf numFmtId="164" fontId="23" fillId="0" borderId="10" xfId="0" applyNumberFormat="1" applyFont="1" applyFill="1" applyBorder="1" applyAlignment="1">
      <alignment horizontal="right" vertical="center" wrapText="1"/>
    </xf>
    <xf numFmtId="164" fontId="23" fillId="0" borderId="12" xfId="0" applyNumberFormat="1" applyFont="1" applyFill="1" applyBorder="1" applyAlignment="1">
      <alignment horizontal="right" vertical="center" wrapText="1"/>
    </xf>
    <xf numFmtId="0" fontId="0" fillId="0" borderId="0" xfId="0" applyProtection="1"/>
    <xf numFmtId="0" fontId="44" fillId="0" borderId="0" xfId="0" applyFont="1" applyAlignment="1" applyProtection="1">
      <alignment horizontal="right"/>
    </xf>
    <xf numFmtId="0" fontId="45" fillId="0" borderId="0" xfId="0" applyFont="1" applyAlignment="1" applyProtection="1">
      <alignment horizontal="center"/>
    </xf>
    <xf numFmtId="0" fontId="46" fillId="0" borderId="8" xfId="0" applyFont="1" applyBorder="1" applyAlignment="1" applyProtection="1">
      <alignment horizontal="center" vertical="center" wrapText="1"/>
    </xf>
    <xf numFmtId="0" fontId="45" fillId="0" borderId="10" xfId="0" applyFont="1" applyBorder="1" applyAlignment="1" applyProtection="1">
      <alignment horizontal="center" vertical="center" wrapText="1"/>
    </xf>
    <xf numFmtId="0" fontId="45" fillId="0" borderId="12" xfId="0" applyFont="1" applyBorder="1" applyAlignment="1" applyProtection="1">
      <alignment horizontal="center" vertical="center" wrapText="1"/>
    </xf>
    <xf numFmtId="0" fontId="45" fillId="0" borderId="5" xfId="0" applyFont="1" applyBorder="1" applyAlignment="1" applyProtection="1">
      <alignment horizontal="center" vertical="top" wrapText="1"/>
    </xf>
    <xf numFmtId="0" fontId="45" fillId="3" borderId="10" xfId="0" applyFont="1" applyFill="1" applyBorder="1" applyAlignment="1" applyProtection="1">
      <alignment horizontal="center" vertical="top" wrapText="1"/>
    </xf>
    <xf numFmtId="0" fontId="47" fillId="0" borderId="1" xfId="0" applyFont="1" applyBorder="1" applyAlignment="1" applyProtection="1">
      <alignment horizontal="left" vertical="top" wrapText="1"/>
      <protection locked="0"/>
    </xf>
    <xf numFmtId="0" fontId="47" fillId="0" borderId="4" xfId="0" applyFont="1" applyBorder="1" applyAlignment="1" applyProtection="1">
      <alignment horizontal="left" vertical="top" wrapText="1"/>
      <protection locked="0"/>
    </xf>
    <xf numFmtId="9" fontId="47" fillId="0" borderId="1" xfId="9" applyFont="1" applyBorder="1" applyAlignment="1" applyProtection="1">
      <alignment horizontal="center" vertical="center" wrapText="1"/>
      <protection locked="0"/>
    </xf>
    <xf numFmtId="9" fontId="47" fillId="0" borderId="4" xfId="9" applyFont="1" applyBorder="1" applyAlignment="1" applyProtection="1">
      <alignment horizontal="center" vertical="center" wrapText="1"/>
      <protection locked="0"/>
    </xf>
    <xf numFmtId="166" fontId="47" fillId="0" borderId="1" xfId="1" applyNumberFormat="1" applyFont="1" applyBorder="1" applyAlignment="1" applyProtection="1">
      <alignment horizontal="center" vertical="center" wrapText="1"/>
      <protection locked="0"/>
    </xf>
    <xf numFmtId="166" fontId="47" fillId="0" borderId="4" xfId="1" applyNumberFormat="1" applyFont="1" applyBorder="1" applyAlignment="1" applyProtection="1">
      <alignment horizontal="center" vertical="center" wrapText="1"/>
      <protection locked="0"/>
    </xf>
    <xf numFmtId="166" fontId="47" fillId="0" borderId="10" xfId="1" applyNumberFormat="1" applyFont="1" applyBorder="1" applyAlignment="1" applyProtection="1">
      <alignment horizontal="center" vertical="center" wrapText="1"/>
    </xf>
    <xf numFmtId="166" fontId="47" fillId="0" borderId="18" xfId="1" applyNumberFormat="1" applyFont="1" applyBorder="1" applyAlignment="1" applyProtection="1">
      <alignment horizontal="center" vertical="top" wrapText="1"/>
      <protection locked="0"/>
    </xf>
    <xf numFmtId="166" fontId="47" fillId="0" borderId="27" xfId="1" applyNumberFormat="1" applyFont="1" applyBorder="1" applyAlignment="1" applyProtection="1">
      <alignment horizontal="center" vertical="top" wrapText="1"/>
      <protection locked="0"/>
    </xf>
    <xf numFmtId="166" fontId="47" fillId="0" borderId="12" xfId="1" applyNumberFormat="1" applyFont="1" applyBorder="1" applyAlignment="1" applyProtection="1">
      <alignment horizontal="center" vertical="top" wrapText="1"/>
    </xf>
    <xf numFmtId="1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23" fillId="0" borderId="32" xfId="0" applyNumberFormat="1" applyFont="1" applyFill="1" applyBorder="1" applyAlignment="1" applyProtection="1">
      <alignment vertical="center" wrapText="1"/>
      <protection locked="0"/>
    </xf>
    <xf numFmtId="164" fontId="6" fillId="0" borderId="0" xfId="6" applyNumberFormat="1" applyFont="1" applyFill="1" applyBorder="1" applyAlignment="1" applyProtection="1">
      <alignment horizontal="centerContinuous" vertical="center"/>
    </xf>
    <xf numFmtId="0" fontId="7" fillId="0" borderId="7" xfId="6" applyFont="1" applyFill="1" applyBorder="1" applyAlignment="1" applyProtection="1">
      <alignment horizontal="centerContinuous" vertical="center" wrapText="1"/>
    </xf>
    <xf numFmtId="0" fontId="7" fillId="0" borderId="61" xfId="6" applyFont="1" applyFill="1" applyBorder="1" applyAlignment="1" applyProtection="1">
      <alignment horizontal="centerContinuous" vertical="center" wrapText="1"/>
    </xf>
    <xf numFmtId="0" fontId="7" fillId="0" borderId="2" xfId="6" applyFont="1" applyFill="1" applyBorder="1" applyAlignment="1" applyProtection="1">
      <alignment horizontal="centerContinuous" vertical="center" wrapText="1"/>
    </xf>
    <xf numFmtId="0" fontId="7" fillId="0" borderId="19" xfId="6" applyFont="1" applyFill="1" applyBorder="1" applyAlignment="1" applyProtection="1">
      <alignment horizontal="centerContinuous" vertical="center" wrapText="1"/>
    </xf>
    <xf numFmtId="164" fontId="25" fillId="0" borderId="24" xfId="6" applyNumberFormat="1" applyFont="1" applyFill="1" applyBorder="1" applyAlignment="1" applyProtection="1">
      <alignment horizontal="centerContinuous" vertical="center"/>
    </xf>
    <xf numFmtId="164" fontId="25" fillId="0" borderId="45" xfId="0" applyNumberFormat="1" applyFont="1" applyFill="1" applyBorder="1" applyAlignment="1" applyProtection="1">
      <alignment horizontal="centerContinuous" vertical="center" wrapText="1"/>
    </xf>
    <xf numFmtId="164" fontId="25" fillId="0" borderId="43" xfId="0" applyNumberFormat="1" applyFont="1" applyFill="1" applyBorder="1" applyAlignment="1" applyProtection="1">
      <alignment horizontal="centerContinuous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25" fillId="0" borderId="46" xfId="0" applyNumberFormat="1" applyFont="1" applyFill="1" applyBorder="1" applyAlignment="1" applyProtection="1">
      <alignment horizontal="centerContinuous" vertical="center" wrapText="1"/>
    </xf>
    <xf numFmtId="164" fontId="25" fillId="0" borderId="52" xfId="0" applyNumberFormat="1" applyFont="1" applyFill="1" applyBorder="1" applyAlignment="1" applyProtection="1">
      <alignment horizontal="centerContinuous" vertical="center" wrapText="1"/>
    </xf>
    <xf numFmtId="164" fontId="15" fillId="0" borderId="0" xfId="0" applyNumberFormat="1" applyFont="1" applyFill="1" applyAlignment="1" applyProtection="1">
      <alignment horizontal="center" textRotation="180" wrapText="1"/>
      <protection locked="0"/>
    </xf>
    <xf numFmtId="164" fontId="5" fillId="0" borderId="21" xfId="0" applyNumberFormat="1" applyFont="1" applyFill="1" applyBorder="1" applyAlignment="1" applyProtection="1">
      <alignment horizontal="right" wrapText="1"/>
    </xf>
    <xf numFmtId="164" fontId="19" fillId="0" borderId="0" xfId="0" applyNumberFormat="1" applyFont="1" applyFill="1" applyAlignment="1">
      <alignment horizontal="centerContinuous" vertical="center" wrapText="1"/>
    </xf>
    <xf numFmtId="164" fontId="27" fillId="0" borderId="50" xfId="0" applyNumberFormat="1" applyFont="1" applyFill="1" applyBorder="1" applyAlignment="1">
      <alignment horizontal="left" vertical="center" wrapText="1"/>
    </xf>
    <xf numFmtId="164" fontId="27" fillId="0" borderId="62" xfId="0" applyNumberFormat="1" applyFont="1" applyFill="1" applyBorder="1" applyAlignment="1">
      <alignment horizontal="left" vertical="center" wrapText="1"/>
    </xf>
    <xf numFmtId="164" fontId="5" fillId="0" borderId="21" xfId="0" applyNumberFormat="1" applyFont="1" applyFill="1" applyBorder="1" applyAlignment="1">
      <alignment horizontal="right" vertical="center"/>
    </xf>
    <xf numFmtId="164" fontId="19" fillId="0" borderId="0" xfId="0" applyNumberFormat="1" applyFont="1" applyFill="1" applyAlignment="1">
      <alignment horizontal="left" vertical="center" wrapText="1"/>
    </xf>
    <xf numFmtId="164" fontId="0" fillId="0" borderId="0" xfId="0" applyNumberFormat="1" applyFill="1" applyAlignment="1" applyProtection="1">
      <alignment horizontal="left" vertical="center" wrapText="1"/>
      <protection locked="0"/>
    </xf>
    <xf numFmtId="164" fontId="17" fillId="0" borderId="32" xfId="0" applyNumberFormat="1" applyFont="1" applyFill="1" applyBorder="1" applyAlignment="1">
      <alignment horizontal="centerContinuous" vertical="center" wrapText="1"/>
    </xf>
    <xf numFmtId="164" fontId="25" fillId="0" borderId="32" xfId="0" applyNumberFormat="1" applyFont="1" applyFill="1" applyBorder="1" applyAlignment="1">
      <alignment horizontal="centerContinuous" vertical="center" wrapText="1"/>
    </xf>
    <xf numFmtId="164" fontId="0" fillId="0" borderId="44" xfId="0" applyNumberFormat="1" applyFill="1" applyBorder="1" applyAlignment="1" applyProtection="1">
      <alignment horizontal="left" vertical="center" wrapText="1"/>
      <protection locked="0"/>
    </xf>
    <xf numFmtId="164" fontId="0" fillId="0" borderId="57" xfId="0" applyNumberFormat="1" applyFill="1" applyBorder="1" applyAlignment="1" applyProtection="1">
      <alignment horizontal="left" vertical="center" wrapText="1"/>
      <protection locked="0"/>
    </xf>
    <xf numFmtId="164" fontId="0" fillId="0" borderId="63" xfId="0" applyNumberFormat="1" applyFill="1" applyBorder="1" applyAlignment="1" applyProtection="1">
      <alignment horizontal="left" vertical="center" wrapText="1"/>
      <protection locked="0"/>
    </xf>
    <xf numFmtId="164" fontId="0" fillId="0" borderId="64" xfId="0" applyNumberFormat="1" applyFill="1" applyBorder="1" applyAlignment="1" applyProtection="1">
      <alignment horizontal="left" vertical="center" wrapText="1"/>
      <protection locked="0"/>
    </xf>
    <xf numFmtId="164" fontId="7" fillId="0" borderId="45" xfId="0" applyNumberFormat="1" applyFont="1" applyFill="1" applyBorder="1" applyAlignment="1">
      <alignment horizontal="centerContinuous" vertical="center" wrapText="1"/>
    </xf>
    <xf numFmtId="164" fontId="27" fillId="0" borderId="50" xfId="0" applyNumberFormat="1" applyFont="1" applyFill="1" applyBorder="1" applyAlignment="1">
      <alignment horizontal="centerContinuous" vertical="center" wrapText="1"/>
    </xf>
    <xf numFmtId="164" fontId="27" fillId="0" borderId="62" xfId="0" applyNumberFormat="1" applyFont="1" applyFill="1" applyBorder="1" applyAlignment="1">
      <alignment horizontal="centerContinuous" vertical="center" wrapText="1"/>
    </xf>
    <xf numFmtId="164" fontId="7" fillId="0" borderId="32" xfId="0" applyNumberFormat="1" applyFont="1" applyFill="1" applyBorder="1" applyAlignment="1">
      <alignment horizontal="centerContinuous" vertical="center" wrapText="1"/>
    </xf>
    <xf numFmtId="164" fontId="7" fillId="0" borderId="65" xfId="0" applyNumberFormat="1" applyFont="1" applyFill="1" applyBorder="1" applyAlignment="1">
      <alignment horizontal="centerContinuous" vertical="center"/>
    </xf>
    <xf numFmtId="164" fontId="7" fillId="0" borderId="35" xfId="0" applyNumberFormat="1" applyFont="1" applyFill="1" applyBorder="1" applyAlignment="1">
      <alignment horizontal="centerContinuous" vertical="center"/>
    </xf>
    <xf numFmtId="164" fontId="7" fillId="0" borderId="42" xfId="0" applyNumberFormat="1" applyFont="1" applyFill="1" applyBorder="1" applyAlignment="1">
      <alignment horizontal="centerContinuous" vertical="center"/>
    </xf>
    <xf numFmtId="164" fontId="17" fillId="0" borderId="32" xfId="0" applyNumberFormat="1" applyFont="1" applyFill="1" applyBorder="1" applyAlignment="1">
      <alignment horizontal="centerContinuous" vertical="center"/>
    </xf>
    <xf numFmtId="167" fontId="6" fillId="0" borderId="0" xfId="0" applyNumberFormat="1" applyFont="1" applyFill="1" applyBorder="1" applyAlignment="1">
      <alignment horizontal="centerContinuous" vertical="center" wrapText="1"/>
    </xf>
    <xf numFmtId="0" fontId="7" fillId="0" borderId="66" xfId="0" applyFont="1" applyFill="1" applyBorder="1" applyAlignment="1" applyProtection="1">
      <alignment horizontal="centerContinuous" vertical="center" wrapText="1"/>
    </xf>
    <xf numFmtId="0" fontId="7" fillId="0" borderId="39" xfId="0" applyFont="1" applyFill="1" applyBorder="1" applyAlignment="1" applyProtection="1">
      <alignment horizontal="centerContinuous" vertical="center" wrapText="1"/>
    </xf>
    <xf numFmtId="0" fontId="7" fillId="0" borderId="56" xfId="0" applyFont="1" applyFill="1" applyBorder="1" applyAlignment="1" applyProtection="1">
      <alignment horizontal="centerContinuous" vertical="center"/>
    </xf>
    <xf numFmtId="0" fontId="7" fillId="0" borderId="57" xfId="0" applyFont="1" applyFill="1" applyBorder="1" applyAlignment="1" applyProtection="1">
      <alignment horizontal="centerContinuous" vertical="center"/>
    </xf>
    <xf numFmtId="0" fontId="7" fillId="0" borderId="58" xfId="0" applyFont="1" applyFill="1" applyBorder="1" applyAlignment="1" applyProtection="1">
      <alignment horizontal="centerContinuous" vertical="center"/>
    </xf>
    <xf numFmtId="0" fontId="7" fillId="0" borderId="59" xfId="0" applyFont="1" applyFill="1" applyBorder="1" applyAlignment="1" applyProtection="1">
      <alignment horizontal="centerContinuous" vertical="center"/>
    </xf>
    <xf numFmtId="164" fontId="7" fillId="0" borderId="43" xfId="0" applyNumberFormat="1" applyFont="1" applyFill="1" applyBorder="1" applyAlignment="1">
      <alignment horizontal="centerContinuous" vertical="center" wrapText="1"/>
    </xf>
    <xf numFmtId="164" fontId="7" fillId="0" borderId="45" xfId="0" applyNumberFormat="1" applyFont="1" applyFill="1" applyBorder="1" applyAlignment="1">
      <alignment horizontal="centerContinuous" vertical="center"/>
    </xf>
    <xf numFmtId="164" fontId="7" fillId="0" borderId="43" xfId="0" applyNumberFormat="1" applyFont="1" applyFill="1" applyBorder="1" applyAlignment="1">
      <alignment horizontal="centerContinuous" vertical="center"/>
    </xf>
    <xf numFmtId="164" fontId="7" fillId="0" borderId="56" xfId="0" applyNumberFormat="1" applyFont="1" applyFill="1" applyBorder="1" applyAlignment="1">
      <alignment horizontal="centerContinuous" vertical="center" wrapText="1"/>
    </xf>
    <xf numFmtId="164" fontId="7" fillId="0" borderId="66" xfId="0" applyNumberFormat="1" applyFont="1" applyFill="1" applyBorder="1" applyAlignment="1">
      <alignment horizontal="centerContinuous" vertical="center" wrapText="1"/>
    </xf>
    <xf numFmtId="0" fontId="24" fillId="0" borderId="51" xfId="0" applyFont="1" applyFill="1" applyBorder="1" applyAlignment="1">
      <alignment horizontal="justify" vertical="center" wrapText="1"/>
    </xf>
    <xf numFmtId="0" fontId="25" fillId="0" borderId="50" xfId="0" applyFont="1" applyFill="1" applyBorder="1" applyAlignment="1">
      <alignment horizontal="left" vertical="center"/>
    </xf>
    <xf numFmtId="0" fontId="25" fillId="0" borderId="39" xfId="0" applyFont="1" applyFill="1" applyBorder="1" applyAlignment="1">
      <alignment horizontal="left" vertical="center"/>
    </xf>
    <xf numFmtId="0" fontId="39" fillId="0" borderId="0" xfId="8" applyFont="1" applyFill="1" applyAlignment="1">
      <alignment horizontal="centerContinuous" vertical="center"/>
    </xf>
    <xf numFmtId="0" fontId="40" fillId="0" borderId="0" xfId="8" applyFont="1" applyFill="1" applyBorder="1" applyAlignment="1">
      <alignment horizontal="right"/>
    </xf>
    <xf numFmtId="0" fontId="35" fillId="0" borderId="0" xfId="8" applyFont="1" applyFill="1" applyAlignment="1">
      <alignment horizontal="centerContinuous"/>
    </xf>
    <xf numFmtId="0" fontId="30" fillId="0" borderId="0" xfId="7" applyFont="1" applyFill="1" applyBorder="1" applyAlignment="1" applyProtection="1">
      <alignment horizontal="right" vertical="center"/>
    </xf>
    <xf numFmtId="0" fontId="19" fillId="0" borderId="7" xfId="7" applyFont="1" applyFill="1" applyBorder="1" applyAlignment="1" applyProtection="1">
      <alignment horizontal="centerContinuous" vertical="center" wrapText="1"/>
    </xf>
    <xf numFmtId="0" fontId="41" fillId="0" borderId="2" xfId="7" applyFont="1" applyFill="1" applyBorder="1" applyAlignment="1" applyProtection="1">
      <alignment horizontal="center" vertical="center" textRotation="90"/>
    </xf>
    <xf numFmtId="3" fontId="35" fillId="0" borderId="0" xfId="8" applyNumberFormat="1" applyFont="1" applyFill="1" applyAlignment="1">
      <alignment horizontal="centerContinuous"/>
    </xf>
    <xf numFmtId="0" fontId="48" fillId="0" borderId="0" xfId="0" applyFont="1" applyAlignment="1" applyProtection="1">
      <alignment horizontal="right"/>
      <protection locked="0"/>
    </xf>
    <xf numFmtId="0" fontId="49" fillId="0" borderId="0" xfId="0" applyFont="1" applyAlignment="1" applyProtection="1">
      <alignment horizontal="centerContinuous" vertical="center" wrapText="1"/>
      <protection locked="0"/>
    </xf>
    <xf numFmtId="0" fontId="45" fillId="0" borderId="8" xfId="0" applyFont="1" applyBorder="1" applyAlignment="1" applyProtection="1">
      <alignment wrapText="1"/>
    </xf>
    <xf numFmtId="0" fontId="45" fillId="0" borderId="10" xfId="0" applyFont="1" applyBorder="1" applyAlignment="1" applyProtection="1">
      <alignment wrapText="1"/>
    </xf>
    <xf numFmtId="164" fontId="28" fillId="0" borderId="1" xfId="6" applyNumberFormat="1" applyFont="1" applyFill="1" applyBorder="1" applyAlignment="1" applyProtection="1">
      <alignment horizontal="right" vertical="center" wrapText="1"/>
      <protection locked="0"/>
    </xf>
    <xf numFmtId="164" fontId="28" fillId="0" borderId="18" xfId="6" applyNumberFormat="1" applyFont="1" applyFill="1" applyBorder="1" applyAlignment="1" applyProtection="1">
      <alignment horizontal="right" vertical="center" wrapText="1"/>
      <protection locked="0"/>
    </xf>
    <xf numFmtId="164" fontId="28" fillId="0" borderId="4" xfId="6" applyNumberFormat="1" applyFont="1" applyFill="1" applyBorder="1" applyAlignment="1" applyProtection="1">
      <alignment horizontal="right" vertical="center" wrapText="1"/>
      <protection locked="0"/>
    </xf>
    <xf numFmtId="164" fontId="28" fillId="0" borderId="27" xfId="6" applyNumberFormat="1" applyFont="1" applyFill="1" applyBorder="1" applyAlignment="1" applyProtection="1">
      <alignment horizontal="right" vertical="center" wrapText="1"/>
      <protection locked="0"/>
    </xf>
    <xf numFmtId="164" fontId="28" fillId="0" borderId="19" xfId="6" applyNumberFormat="1" applyFont="1" applyFill="1" applyBorder="1" applyAlignment="1" applyProtection="1">
      <alignment horizontal="right" vertical="center" wrapText="1"/>
      <protection locked="0"/>
    </xf>
    <xf numFmtId="164" fontId="28" fillId="0" borderId="20" xfId="6" applyNumberFormat="1" applyFont="1" applyFill="1" applyBorder="1" applyAlignment="1" applyProtection="1">
      <alignment horizontal="right" vertical="center" wrapText="1"/>
      <protection locked="0"/>
    </xf>
    <xf numFmtId="164" fontId="28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28" fillId="0" borderId="18" xfId="0" applyNumberFormat="1" applyFont="1" applyFill="1" applyBorder="1" applyAlignment="1" applyProtection="1">
      <alignment horizontal="right" vertical="center" wrapText="1"/>
      <protection locked="0"/>
    </xf>
    <xf numFmtId="0" fontId="48" fillId="0" borderId="0" xfId="0" applyFont="1" applyAlignment="1" applyProtection="1">
      <alignment horizontal="left"/>
      <protection locked="0"/>
    </xf>
    <xf numFmtId="0" fontId="27" fillId="0" borderId="0" xfId="0" applyFont="1"/>
    <xf numFmtId="3" fontId="50" fillId="0" borderId="1" xfId="0" applyNumberFormat="1" applyFont="1" applyFill="1" applyBorder="1" applyAlignment="1"/>
    <xf numFmtId="3" fontId="51" fillId="0" borderId="1" xfId="0" applyNumberFormat="1" applyFont="1" applyFill="1" applyBorder="1" applyAlignment="1"/>
    <xf numFmtId="3" fontId="50" fillId="0" borderId="1" xfId="0" applyNumberFormat="1" applyFont="1" applyFill="1" applyBorder="1"/>
    <xf numFmtId="10" fontId="47" fillId="0" borderId="1" xfId="9" applyNumberFormat="1" applyFont="1" applyBorder="1" applyAlignment="1" applyProtection="1">
      <alignment horizontal="center" vertical="center" wrapText="1"/>
      <protection locked="0"/>
    </xf>
    <xf numFmtId="3" fontId="17" fillId="0" borderId="12" xfId="0" applyNumberFormat="1" applyFont="1" applyFill="1" applyBorder="1" applyAlignment="1">
      <alignment vertical="center" wrapText="1"/>
    </xf>
    <xf numFmtId="0" fontId="21" fillId="0" borderId="1" xfId="0" applyFont="1" applyFill="1" applyBorder="1" applyAlignment="1" applyProtection="1">
      <alignment horizontal="left" vertical="center" wrapText="1"/>
    </xf>
    <xf numFmtId="49" fontId="28" fillId="0" borderId="5" xfId="6" applyNumberFormat="1" applyFont="1" applyFill="1" applyBorder="1" applyAlignment="1" applyProtection="1">
      <alignment horizontal="left" vertical="center" wrapText="1"/>
    </xf>
    <xf numFmtId="0" fontId="28" fillId="0" borderId="1" xfId="6" applyFont="1" applyFill="1" applyBorder="1" applyAlignment="1" applyProtection="1">
      <alignment horizontal="left" vertical="center" wrapText="1"/>
    </xf>
    <xf numFmtId="0" fontId="55" fillId="0" borderId="0" xfId="6" applyFont="1" applyFill="1"/>
    <xf numFmtId="0" fontId="28" fillId="0" borderId="1" xfId="6" applyFont="1" applyFill="1" applyBorder="1" applyAlignment="1" applyProtection="1">
      <alignment horizontal="left"/>
    </xf>
    <xf numFmtId="49" fontId="28" fillId="0" borderId="37" xfId="6" applyNumberFormat="1" applyFont="1" applyFill="1" applyBorder="1" applyAlignment="1" applyProtection="1">
      <alignment horizontal="left" vertical="center" wrapText="1"/>
    </xf>
    <xf numFmtId="0" fontId="28" fillId="0" borderId="4" xfId="6" applyFont="1" applyFill="1" applyBorder="1" applyAlignment="1" applyProtection="1">
      <alignment horizontal="left" vertical="center" wrapText="1"/>
    </xf>
    <xf numFmtId="49" fontId="28" fillId="0" borderId="16" xfId="6" applyNumberFormat="1" applyFont="1" applyFill="1" applyBorder="1" applyAlignment="1" applyProtection="1">
      <alignment horizontal="left" vertical="center" wrapText="1"/>
    </xf>
    <xf numFmtId="49" fontId="28" fillId="0" borderId="61" xfId="6" applyNumberFormat="1" applyFont="1" applyFill="1" applyBorder="1" applyAlignment="1" applyProtection="1">
      <alignment horizontal="left" vertical="center" wrapText="1"/>
    </xf>
    <xf numFmtId="0" fontId="28" fillId="0" borderId="19" xfId="6" applyFont="1" applyFill="1" applyBorder="1" applyAlignment="1" applyProtection="1">
      <alignment horizontal="left" vertical="center" wrapText="1"/>
    </xf>
    <xf numFmtId="49" fontId="42" fillId="0" borderId="6" xfId="6" applyNumberFormat="1" applyFont="1" applyFill="1" applyBorder="1" applyAlignment="1" applyProtection="1">
      <alignment horizontal="left" vertical="center" wrapText="1"/>
    </xf>
    <xf numFmtId="0" fontId="33" fillId="0" borderId="1" xfId="0" applyFont="1" applyBorder="1" applyAlignment="1" applyProtection="1">
      <alignment horizontal="left" vertical="center" wrapText="1" indent="2"/>
    </xf>
    <xf numFmtId="49" fontId="33" fillId="0" borderId="1" xfId="0" applyNumberFormat="1" applyFont="1" applyBorder="1" applyAlignment="1" applyProtection="1">
      <alignment horizontal="left" vertical="center" wrapText="1" indent="2"/>
    </xf>
    <xf numFmtId="164" fontId="42" fillId="0" borderId="1" xfId="6" applyNumberFormat="1" applyFont="1" applyFill="1" applyBorder="1" applyAlignment="1" applyProtection="1">
      <alignment horizontal="right" vertical="center" wrapText="1"/>
      <protection locked="0"/>
    </xf>
    <xf numFmtId="164" fontId="42" fillId="0" borderId="18" xfId="6" applyNumberFormat="1" applyFont="1" applyFill="1" applyBorder="1" applyAlignment="1" applyProtection="1">
      <alignment horizontal="right" vertical="center" wrapText="1"/>
      <protection locked="0"/>
    </xf>
    <xf numFmtId="49" fontId="42" fillId="0" borderId="1" xfId="6" applyNumberFormat="1" applyFont="1" applyFill="1" applyBorder="1" applyAlignment="1" applyProtection="1">
      <alignment horizontal="left" vertical="center" wrapText="1"/>
    </xf>
    <xf numFmtId="164" fontId="42" fillId="0" borderId="4" xfId="6" applyNumberFormat="1" applyFont="1" applyFill="1" applyBorder="1" applyAlignment="1" applyProtection="1">
      <alignment horizontal="right" vertical="center" wrapText="1"/>
      <protection locked="0"/>
    </xf>
    <xf numFmtId="164" fontId="42" fillId="0" borderId="27" xfId="6" applyNumberFormat="1" applyFont="1" applyFill="1" applyBorder="1" applyAlignment="1" applyProtection="1">
      <alignment horizontal="right" vertical="center" wrapText="1"/>
      <protection locked="0"/>
    </xf>
    <xf numFmtId="49" fontId="42" fillId="0" borderId="4" xfId="6" applyNumberFormat="1" applyFont="1" applyFill="1" applyBorder="1" applyAlignment="1" applyProtection="1">
      <alignment horizontal="left" vertical="center" wrapText="1"/>
    </xf>
    <xf numFmtId="49" fontId="33" fillId="0" borderId="4" xfId="0" applyNumberFormat="1" applyFont="1" applyBorder="1" applyAlignment="1" applyProtection="1">
      <alignment horizontal="left" vertical="center" wrapText="1" indent="2"/>
    </xf>
    <xf numFmtId="0" fontId="26" fillId="0" borderId="10" xfId="6" applyFont="1" applyFill="1" applyBorder="1" applyAlignment="1" applyProtection="1">
      <alignment horizontal="left" vertical="center" wrapText="1"/>
    </xf>
    <xf numFmtId="49" fontId="18" fillId="0" borderId="67" xfId="6" applyNumberFormat="1" applyFont="1" applyFill="1" applyBorder="1" applyAlignment="1" applyProtection="1">
      <alignment horizontal="left" vertical="center" wrapText="1" indent="1"/>
    </xf>
    <xf numFmtId="0" fontId="21" fillId="0" borderId="68" xfId="0" applyFont="1" applyBorder="1" applyAlignment="1" applyProtection="1">
      <alignment horizontal="left" wrapText="1" indent="1"/>
    </xf>
    <xf numFmtId="164" fontId="17" fillId="0" borderId="68" xfId="6" applyNumberFormat="1" applyFont="1" applyFill="1" applyBorder="1" applyAlignment="1" applyProtection="1">
      <alignment horizontal="right" vertical="center" wrapText="1"/>
    </xf>
    <xf numFmtId="49" fontId="18" fillId="0" borderId="69" xfId="6" applyNumberFormat="1" applyFont="1" applyFill="1" applyBorder="1" applyAlignment="1" applyProtection="1">
      <alignment horizontal="left" vertical="center" wrapText="1" indent="1"/>
    </xf>
    <xf numFmtId="0" fontId="21" fillId="0" borderId="70" xfId="0" applyFont="1" applyBorder="1" applyAlignment="1" applyProtection="1">
      <alignment horizontal="left" wrapText="1" indent="1"/>
    </xf>
    <xf numFmtId="164" fontId="18" fillId="0" borderId="70" xfId="6" applyNumberFormat="1" applyFont="1" applyFill="1" applyBorder="1" applyAlignment="1" applyProtection="1">
      <alignment horizontal="right" vertical="center" wrapText="1"/>
      <protection locked="0"/>
    </xf>
    <xf numFmtId="164" fontId="17" fillId="0" borderId="70" xfId="6" applyNumberFormat="1" applyFont="1" applyFill="1" applyBorder="1" applyAlignment="1" applyProtection="1">
      <alignment horizontal="right" vertical="center" wrapText="1"/>
    </xf>
    <xf numFmtId="0" fontId="22" fillId="0" borderId="70" xfId="0" applyFont="1" applyBorder="1" applyAlignment="1" applyProtection="1">
      <alignment horizontal="left" vertical="center" wrapText="1" indent="1"/>
    </xf>
    <xf numFmtId="164" fontId="24" fillId="0" borderId="70" xfId="6" applyNumberFormat="1" applyFont="1" applyFill="1" applyBorder="1" applyAlignment="1" applyProtection="1">
      <alignment horizontal="right" vertical="center" wrapText="1"/>
      <protection locked="0"/>
    </xf>
    <xf numFmtId="164" fontId="28" fillId="0" borderId="70" xfId="6" applyNumberFormat="1" applyFont="1" applyFill="1" applyBorder="1" applyAlignment="1" applyProtection="1">
      <alignment horizontal="right" vertical="center" wrapText="1"/>
    </xf>
    <xf numFmtId="164" fontId="23" fillId="0" borderId="70" xfId="6" applyNumberFormat="1" applyFont="1" applyFill="1" applyBorder="1" applyAlignment="1" applyProtection="1">
      <alignment horizontal="right" vertical="center" wrapText="1"/>
    </xf>
    <xf numFmtId="0" fontId="21" fillId="0" borderId="70" xfId="0" applyFont="1" applyBorder="1" applyAlignment="1" applyProtection="1">
      <alignment wrapText="1"/>
    </xf>
    <xf numFmtId="164" fontId="25" fillId="0" borderId="70" xfId="6" applyNumberFormat="1" applyFont="1" applyFill="1" applyBorder="1" applyAlignment="1" applyProtection="1">
      <alignment horizontal="right" vertical="center" wrapText="1"/>
    </xf>
    <xf numFmtId="49" fontId="18" fillId="0" borderId="71" xfId="6" applyNumberFormat="1" applyFont="1" applyFill="1" applyBorder="1" applyAlignment="1" applyProtection="1">
      <alignment horizontal="left" vertical="center" wrapText="1" indent="1"/>
    </xf>
    <xf numFmtId="0" fontId="21" fillId="0" borderId="72" xfId="0" applyFont="1" applyBorder="1" applyAlignment="1" applyProtection="1">
      <alignment horizontal="left" wrapText="1" indent="1"/>
    </xf>
    <xf numFmtId="164" fontId="17" fillId="0" borderId="72" xfId="6" applyNumberFormat="1" applyFont="1" applyFill="1" applyBorder="1" applyAlignment="1" applyProtection="1">
      <alignment horizontal="right" vertical="center" wrapText="1"/>
    </xf>
    <xf numFmtId="49" fontId="18" fillId="0" borderId="73" xfId="6" applyNumberFormat="1" applyFont="1" applyFill="1" applyBorder="1" applyAlignment="1" applyProtection="1">
      <alignment horizontal="left" vertical="center" wrapText="1" indent="1"/>
    </xf>
    <xf numFmtId="0" fontId="21" fillId="0" borderId="74" xfId="0" applyFont="1" applyBorder="1" applyAlignment="1" applyProtection="1">
      <alignment horizontal="left" wrapText="1" indent="1"/>
    </xf>
    <xf numFmtId="164" fontId="18" fillId="0" borderId="74" xfId="6" applyNumberFormat="1" applyFont="1" applyFill="1" applyBorder="1" applyAlignment="1" applyProtection="1">
      <alignment horizontal="right" vertical="center" wrapText="1"/>
      <protection locked="0"/>
    </xf>
    <xf numFmtId="0" fontId="17" fillId="0" borderId="75" xfId="6" applyFont="1" applyFill="1" applyBorder="1" applyAlignment="1" applyProtection="1">
      <alignment horizontal="left" vertical="center" wrapText="1" indent="1"/>
    </xf>
    <xf numFmtId="0" fontId="22" fillId="0" borderId="76" xfId="0" applyFont="1" applyBorder="1" applyAlignment="1" applyProtection="1">
      <alignment horizontal="left" vertical="center" wrapText="1" indent="1"/>
    </xf>
    <xf numFmtId="164" fontId="18" fillId="0" borderId="76" xfId="6" applyNumberFormat="1" applyFont="1" applyFill="1" applyBorder="1" applyAlignment="1" applyProtection="1">
      <alignment horizontal="right" vertical="center" wrapText="1"/>
      <protection locked="0"/>
    </xf>
    <xf numFmtId="0" fontId="17" fillId="0" borderId="39" xfId="6" applyFont="1" applyFill="1" applyBorder="1" applyAlignment="1" applyProtection="1">
      <alignment horizontal="center" vertical="center" wrapText="1"/>
    </xf>
    <xf numFmtId="164" fontId="17" fillId="0" borderId="77" xfId="6" applyNumberFormat="1" applyFont="1" applyFill="1" applyBorder="1" applyAlignment="1" applyProtection="1">
      <alignment horizontal="right" vertical="center" wrapText="1"/>
    </xf>
    <xf numFmtId="0" fontId="17" fillId="0" borderId="78" xfId="6" applyFont="1" applyFill="1" applyBorder="1" applyAlignment="1" applyProtection="1">
      <alignment horizontal="center" vertical="center" wrapText="1"/>
    </xf>
    <xf numFmtId="0" fontId="17" fillId="0" borderId="78" xfId="6" applyFont="1" applyFill="1" applyBorder="1" applyAlignment="1" applyProtection="1">
      <alignment horizontal="left" vertical="center" wrapText="1" indent="1"/>
    </xf>
    <xf numFmtId="0" fontId="17" fillId="0" borderId="79" xfId="6" applyFont="1" applyFill="1" applyBorder="1" applyAlignment="1" applyProtection="1">
      <alignment horizontal="center" vertical="center" wrapText="1"/>
    </xf>
    <xf numFmtId="0" fontId="17" fillId="0" borderId="79" xfId="6" applyFont="1" applyFill="1" applyBorder="1" applyAlignment="1" applyProtection="1">
      <alignment horizontal="left" vertical="center" wrapText="1" indent="1"/>
    </xf>
    <xf numFmtId="164" fontId="18" fillId="0" borderId="72" xfId="6" applyNumberFormat="1" applyFont="1" applyFill="1" applyBorder="1" applyAlignment="1" applyProtection="1">
      <alignment horizontal="right" vertical="center" wrapText="1"/>
      <protection locked="0"/>
    </xf>
    <xf numFmtId="164" fontId="23" fillId="0" borderId="74" xfId="6" applyNumberFormat="1" applyFont="1" applyFill="1" applyBorder="1" applyAlignment="1" applyProtection="1">
      <alignment horizontal="right" vertical="center" wrapText="1"/>
      <protection locked="0"/>
    </xf>
    <xf numFmtId="0" fontId="17" fillId="0" borderId="76" xfId="6" applyFont="1" applyFill="1" applyBorder="1" applyAlignment="1" applyProtection="1">
      <alignment horizontal="left" vertical="center" wrapText="1" indent="1"/>
    </xf>
    <xf numFmtId="49" fontId="42" fillId="0" borderId="69" xfId="6" applyNumberFormat="1" applyFont="1" applyFill="1" applyBorder="1" applyAlignment="1" applyProtection="1">
      <alignment horizontal="left" vertical="center" wrapText="1" indent="1"/>
    </xf>
    <xf numFmtId="0" fontId="33" fillId="0" borderId="70" xfId="0" applyFont="1" applyBorder="1" applyAlignment="1" applyProtection="1">
      <alignment horizontal="left" wrapText="1" indent="1"/>
    </xf>
    <xf numFmtId="164" fontId="28" fillId="0" borderId="70" xfId="6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6" applyFont="1" applyFill="1"/>
    <xf numFmtId="49" fontId="21" fillId="0" borderId="70" xfId="0" quotePrefix="1" applyNumberFormat="1" applyFont="1" applyBorder="1" applyAlignment="1" applyProtection="1">
      <alignment horizontal="left" wrapText="1" indent="1"/>
    </xf>
    <xf numFmtId="49" fontId="21" fillId="0" borderId="70" xfId="0" applyNumberFormat="1" applyFont="1" applyBorder="1" applyAlignment="1" applyProtection="1">
      <alignment horizontal="left" wrapText="1" indent="3"/>
    </xf>
    <xf numFmtId="49" fontId="33" fillId="0" borderId="70" xfId="0" applyNumberFormat="1" applyFont="1" applyBorder="1" applyAlignment="1" applyProtection="1">
      <alignment horizontal="left" wrapText="1" indent="3"/>
    </xf>
    <xf numFmtId="0" fontId="21" fillId="0" borderId="70" xfId="0" applyFont="1" applyBorder="1" applyAlignment="1" applyProtection="1">
      <alignment horizontal="left" wrapText="1" indent="3"/>
    </xf>
    <xf numFmtId="0" fontId="33" fillId="0" borderId="70" xfId="0" applyFont="1" applyBorder="1" applyAlignment="1" applyProtection="1">
      <alignment horizontal="left" wrapText="1" indent="3"/>
    </xf>
    <xf numFmtId="164" fontId="24" fillId="0" borderId="72" xfId="6" applyNumberFormat="1" applyFont="1" applyFill="1" applyBorder="1" applyAlignment="1" applyProtection="1">
      <alignment horizontal="right" vertical="center" wrapText="1"/>
      <protection locked="0"/>
    </xf>
    <xf numFmtId="164" fontId="24" fillId="0" borderId="74" xfId="6" applyNumberFormat="1" applyFont="1" applyFill="1" applyBorder="1" applyAlignment="1" applyProtection="1">
      <alignment horizontal="right" vertical="center" wrapText="1"/>
      <protection locked="0"/>
    </xf>
    <xf numFmtId="164" fontId="24" fillId="0" borderId="76" xfId="6" applyNumberFormat="1" applyFont="1" applyFill="1" applyBorder="1" applyAlignment="1" applyProtection="1">
      <alignment horizontal="right" vertical="center" wrapText="1"/>
      <protection locked="0"/>
    </xf>
    <xf numFmtId="164" fontId="17" fillId="0" borderId="74" xfId="6" applyNumberFormat="1" applyFont="1" applyFill="1" applyBorder="1" applyAlignment="1" applyProtection="1">
      <alignment horizontal="right" vertical="center" wrapText="1"/>
    </xf>
    <xf numFmtId="164" fontId="23" fillId="0" borderId="72" xfId="6" applyNumberFormat="1" applyFont="1" applyFill="1" applyBorder="1" applyAlignment="1" applyProtection="1">
      <alignment horizontal="right" vertical="center" wrapText="1"/>
      <protection locked="0"/>
    </xf>
    <xf numFmtId="164" fontId="23" fillId="0" borderId="74" xfId="6" applyNumberFormat="1" applyFont="1" applyFill="1" applyBorder="1" applyAlignment="1" applyProtection="1">
      <alignment horizontal="right" vertical="center" wrapText="1"/>
    </xf>
    <xf numFmtId="164" fontId="26" fillId="0" borderId="76" xfId="6" applyNumberFormat="1" applyFont="1" applyFill="1" applyBorder="1" applyAlignment="1" applyProtection="1">
      <alignment horizontal="right" vertical="center" wrapText="1"/>
    </xf>
    <xf numFmtId="49" fontId="42" fillId="0" borderId="71" xfId="6" applyNumberFormat="1" applyFont="1" applyFill="1" applyBorder="1" applyAlignment="1" applyProtection="1">
      <alignment horizontal="left" vertical="center" wrapText="1" indent="1"/>
    </xf>
    <xf numFmtId="0" fontId="33" fillId="0" borderId="72" xfId="0" applyFont="1" applyBorder="1" applyAlignment="1" applyProtection="1">
      <alignment horizontal="left" wrapText="1" indent="1"/>
    </xf>
    <xf numFmtId="164" fontId="28" fillId="0" borderId="72" xfId="6" applyNumberFormat="1" applyFont="1" applyFill="1" applyBorder="1" applyAlignment="1" applyProtection="1">
      <alignment horizontal="right" vertical="center" wrapText="1"/>
      <protection locked="0"/>
    </xf>
    <xf numFmtId="0" fontId="21" fillId="0" borderId="1" xfId="0" applyFont="1" applyBorder="1" applyAlignment="1" applyProtection="1">
      <alignment horizontal="left" wrapText="1" indent="1"/>
    </xf>
    <xf numFmtId="49" fontId="18" fillId="0" borderId="5" xfId="6" applyNumberFormat="1" applyFont="1" applyFill="1" applyBorder="1" applyAlignment="1" applyProtection="1">
      <alignment horizontal="left" vertical="center" wrapText="1" indent="1"/>
    </xf>
    <xf numFmtId="49" fontId="42" fillId="0" borderId="80" xfId="6" applyNumberFormat="1" applyFont="1" applyFill="1" applyBorder="1" applyAlignment="1" applyProtection="1">
      <alignment horizontal="left" vertical="center" wrapText="1" indent="1"/>
    </xf>
    <xf numFmtId="0" fontId="33" fillId="0" borderId="81" xfId="0" applyFont="1" applyBorder="1" applyAlignment="1" applyProtection="1">
      <alignment horizontal="left" wrapText="1" indent="1"/>
    </xf>
    <xf numFmtId="164" fontId="42" fillId="0" borderId="81" xfId="6" applyNumberFormat="1" applyFont="1" applyFill="1" applyBorder="1" applyAlignment="1" applyProtection="1">
      <alignment horizontal="right" vertical="center" wrapText="1"/>
      <protection locked="0"/>
    </xf>
    <xf numFmtId="0" fontId="22" fillId="0" borderId="74" xfId="0" applyFont="1" applyFill="1" applyBorder="1" applyAlignment="1" applyProtection="1">
      <alignment horizontal="left" vertical="center" wrapText="1" indent="1"/>
    </xf>
    <xf numFmtId="49" fontId="23" fillId="0" borderId="69" xfId="6" applyNumberFormat="1" applyFont="1" applyFill="1" applyBorder="1" applyAlignment="1" applyProtection="1">
      <alignment horizontal="left" vertical="center" wrapText="1" indent="1"/>
    </xf>
    <xf numFmtId="164" fontId="25" fillId="0" borderId="72" xfId="6" applyNumberFormat="1" applyFont="1" applyFill="1" applyBorder="1" applyAlignment="1" applyProtection="1">
      <alignment horizontal="right" vertical="center" wrapText="1"/>
    </xf>
    <xf numFmtId="49" fontId="23" fillId="0" borderId="32" xfId="6" applyNumberFormat="1" applyFont="1" applyFill="1" applyBorder="1" applyAlignment="1" applyProtection="1">
      <alignment horizontal="left" vertical="center" wrapText="1" indent="1"/>
    </xf>
    <xf numFmtId="0" fontId="22" fillId="0" borderId="32" xfId="0" applyFont="1" applyBorder="1" applyAlignment="1" applyProtection="1">
      <alignment horizontal="left" vertical="center" wrapText="1" indent="1"/>
    </xf>
    <xf numFmtId="164" fontId="25" fillId="0" borderId="32" xfId="6" applyNumberFormat="1" applyFont="1" applyFill="1" applyBorder="1" applyAlignment="1" applyProtection="1">
      <alignment horizontal="right" vertical="center" wrapText="1"/>
    </xf>
    <xf numFmtId="164" fontId="25" fillId="0" borderId="8" xfId="6" applyNumberFormat="1" applyFont="1" applyFill="1" applyBorder="1" applyAlignment="1" applyProtection="1">
      <alignment horizontal="right" vertical="center" wrapText="1"/>
    </xf>
    <xf numFmtId="0" fontId="22" fillId="0" borderId="82" xfId="0" applyFont="1" applyBorder="1" applyAlignment="1" applyProtection="1">
      <alignment vertical="top" wrapText="1"/>
    </xf>
    <xf numFmtId="0" fontId="21" fillId="0" borderId="10" xfId="0" applyFont="1" applyBorder="1" applyAlignment="1" applyProtection="1">
      <alignment horizontal="left" vertical="center" wrapText="1"/>
    </xf>
    <xf numFmtId="49" fontId="21" fillId="0" borderId="8" xfId="0" applyNumberFormat="1" applyFont="1" applyBorder="1" applyAlignment="1" applyProtection="1">
      <alignment horizontal="left" vertical="center" wrapText="1"/>
    </xf>
    <xf numFmtId="0" fontId="20" fillId="0" borderId="82" xfId="0" applyFont="1" applyBorder="1" applyAlignment="1" applyProtection="1">
      <alignment vertical="top" wrapText="1"/>
    </xf>
    <xf numFmtId="164" fontId="17" fillId="0" borderId="83" xfId="6" applyNumberFormat="1" applyFont="1" applyFill="1" applyBorder="1" applyAlignment="1" applyProtection="1">
      <alignment horizontal="right" vertical="center" wrapText="1"/>
    </xf>
    <xf numFmtId="164" fontId="17" fillId="0" borderId="84" xfId="6" applyNumberFormat="1" applyFont="1" applyFill="1" applyBorder="1" applyAlignment="1" applyProtection="1">
      <alignment horizontal="right" vertical="center" wrapText="1"/>
    </xf>
    <xf numFmtId="164" fontId="18" fillId="0" borderId="85" xfId="6" applyNumberFormat="1" applyFont="1" applyFill="1" applyBorder="1" applyAlignment="1" applyProtection="1">
      <alignment horizontal="right" vertical="center" wrapText="1"/>
      <protection locked="0"/>
    </xf>
    <xf numFmtId="164" fontId="17" fillId="0" borderId="86" xfId="6" applyNumberFormat="1" applyFont="1" applyFill="1" applyBorder="1" applyAlignment="1" applyProtection="1">
      <alignment horizontal="right" vertical="center" wrapText="1"/>
    </xf>
    <xf numFmtId="164" fontId="18" fillId="0" borderId="87" xfId="6" applyNumberFormat="1" applyFont="1" applyFill="1" applyBorder="1" applyAlignment="1" applyProtection="1">
      <alignment horizontal="right" vertical="center" wrapText="1"/>
      <protection locked="0"/>
    </xf>
    <xf numFmtId="164" fontId="18" fillId="0" borderId="88" xfId="6" applyNumberFormat="1" applyFont="1" applyFill="1" applyBorder="1" applyAlignment="1" applyProtection="1">
      <alignment horizontal="right" vertical="center" wrapText="1"/>
      <protection locked="0"/>
    </xf>
    <xf numFmtId="164" fontId="42" fillId="0" borderId="89" xfId="6" applyNumberFormat="1" applyFont="1" applyFill="1" applyBorder="1" applyAlignment="1" applyProtection="1">
      <alignment horizontal="right" vertical="center" wrapText="1"/>
      <protection locked="0"/>
    </xf>
    <xf numFmtId="164" fontId="23" fillId="0" borderId="88" xfId="6" applyNumberFormat="1" applyFont="1" applyFill="1" applyBorder="1" applyAlignment="1" applyProtection="1">
      <alignment horizontal="right" vertical="center" wrapText="1"/>
      <protection locked="0"/>
    </xf>
    <xf numFmtId="164" fontId="17" fillId="0" borderId="85" xfId="6" applyNumberFormat="1" applyFont="1" applyFill="1" applyBorder="1" applyAlignment="1" applyProtection="1">
      <alignment horizontal="right" vertical="center" wrapText="1"/>
    </xf>
    <xf numFmtId="164" fontId="18" fillId="0" borderId="86" xfId="6" applyNumberFormat="1" applyFont="1" applyFill="1" applyBorder="1" applyAlignment="1" applyProtection="1">
      <alignment horizontal="right" vertical="center" wrapText="1"/>
      <protection locked="0"/>
    </xf>
    <xf numFmtId="164" fontId="24" fillId="0" borderId="85" xfId="6" applyNumberFormat="1" applyFont="1" applyFill="1" applyBorder="1" applyAlignment="1" applyProtection="1">
      <alignment horizontal="right" vertical="center" wrapText="1"/>
      <protection locked="0"/>
    </xf>
    <xf numFmtId="164" fontId="28" fillId="0" borderId="85" xfId="6" applyNumberFormat="1" applyFont="1" applyFill="1" applyBorder="1" applyAlignment="1" applyProtection="1">
      <alignment horizontal="right" vertical="center" wrapText="1"/>
      <protection locked="0"/>
    </xf>
    <xf numFmtId="164" fontId="28" fillId="0" borderId="85" xfId="6" applyNumberFormat="1" applyFont="1" applyFill="1" applyBorder="1" applyAlignment="1" applyProtection="1">
      <alignment horizontal="right" vertical="center" wrapText="1"/>
    </xf>
    <xf numFmtId="164" fontId="24" fillId="0" borderId="86" xfId="6" applyNumberFormat="1" applyFont="1" applyFill="1" applyBorder="1" applyAlignment="1" applyProtection="1">
      <alignment horizontal="right" vertical="center" wrapText="1"/>
      <protection locked="0"/>
    </xf>
    <xf numFmtId="164" fontId="24" fillId="0" borderId="87" xfId="6" applyNumberFormat="1" applyFont="1" applyFill="1" applyBorder="1" applyAlignment="1" applyProtection="1">
      <alignment horizontal="right" vertical="center" wrapText="1"/>
      <protection locked="0"/>
    </xf>
    <xf numFmtId="164" fontId="24" fillId="0" borderId="88" xfId="6" applyNumberFormat="1" applyFont="1" applyFill="1" applyBorder="1" applyAlignment="1" applyProtection="1">
      <alignment horizontal="right" vertical="center" wrapText="1"/>
      <protection locked="0"/>
    </xf>
    <xf numFmtId="164" fontId="17" fillId="0" borderId="88" xfId="6" applyNumberFormat="1" applyFont="1" applyFill="1" applyBorder="1" applyAlignment="1" applyProtection="1">
      <alignment horizontal="right" vertical="center" wrapText="1"/>
    </xf>
    <xf numFmtId="164" fontId="23" fillId="0" borderId="86" xfId="6" applyNumberFormat="1" applyFont="1" applyFill="1" applyBorder="1" applyAlignment="1" applyProtection="1">
      <alignment horizontal="right" vertical="center" wrapText="1"/>
      <protection locked="0"/>
    </xf>
    <xf numFmtId="164" fontId="26" fillId="0" borderId="87" xfId="6" applyNumberFormat="1" applyFont="1" applyFill="1" applyBorder="1" applyAlignment="1" applyProtection="1">
      <alignment horizontal="right" vertical="center" wrapText="1"/>
    </xf>
    <xf numFmtId="164" fontId="23" fillId="0" borderId="88" xfId="6" applyNumberFormat="1" applyFont="1" applyFill="1" applyBorder="1" applyAlignment="1" applyProtection="1">
      <alignment horizontal="right" vertical="center" wrapText="1"/>
    </xf>
    <xf numFmtId="164" fontId="28" fillId="0" borderId="86" xfId="6" applyNumberFormat="1" applyFont="1" applyFill="1" applyBorder="1" applyAlignment="1" applyProtection="1">
      <alignment horizontal="right" vertical="center" wrapText="1"/>
      <protection locked="0"/>
    </xf>
    <xf numFmtId="164" fontId="23" fillId="0" borderId="85" xfId="6" applyNumberFormat="1" applyFont="1" applyFill="1" applyBorder="1" applyAlignment="1" applyProtection="1">
      <alignment horizontal="right" vertical="center" wrapText="1"/>
    </xf>
    <xf numFmtId="164" fontId="25" fillId="0" borderId="85" xfId="6" applyNumberFormat="1" applyFont="1" applyFill="1" applyBorder="1" applyAlignment="1" applyProtection="1">
      <alignment horizontal="right" vertical="center" wrapText="1"/>
    </xf>
    <xf numFmtId="0" fontId="22" fillId="0" borderId="32" xfId="0" applyFont="1" applyBorder="1" applyAlignment="1" applyProtection="1">
      <alignment vertical="center" wrapText="1"/>
    </xf>
    <xf numFmtId="164" fontId="0" fillId="0" borderId="47" xfId="0" applyNumberFormat="1" applyFill="1" applyBorder="1" applyAlignment="1" applyProtection="1">
      <alignment horizontal="left" vertical="center" wrapText="1"/>
    </xf>
    <xf numFmtId="164" fontId="18" fillId="0" borderId="1" xfId="0" applyNumberFormat="1" applyFont="1" applyFill="1" applyBorder="1" applyAlignment="1" applyProtection="1">
      <alignment horizontal="left" vertical="center" wrapText="1"/>
    </xf>
    <xf numFmtId="164" fontId="28" fillId="0" borderId="5" xfId="0" applyNumberFormat="1" applyFont="1" applyFill="1" applyBorder="1" applyAlignment="1" applyProtection="1">
      <alignment horizontal="left" vertical="center" wrapText="1"/>
    </xf>
    <xf numFmtId="164" fontId="28" fillId="0" borderId="5" xfId="0" applyNumberFormat="1" applyFont="1" applyFill="1" applyBorder="1" applyAlignment="1" applyProtection="1">
      <alignment horizontal="left" vertical="center" wrapText="1"/>
      <protection locked="0"/>
    </xf>
    <xf numFmtId="164" fontId="1" fillId="0" borderId="47" xfId="0" applyNumberFormat="1" applyFont="1" applyFill="1" applyBorder="1" applyAlignment="1" applyProtection="1">
      <alignment horizontal="left" vertical="center" wrapText="1"/>
    </xf>
    <xf numFmtId="164" fontId="1" fillId="0" borderId="90" xfId="0" applyNumberFormat="1" applyFont="1" applyFill="1" applyBorder="1" applyAlignment="1" applyProtection="1">
      <alignment horizontal="left" vertical="center" wrapText="1"/>
    </xf>
    <xf numFmtId="164" fontId="0" fillId="0" borderId="1" xfId="0" applyNumberFormat="1" applyFill="1" applyBorder="1" applyAlignment="1" applyProtection="1">
      <alignment horizontal="center" vertical="center" wrapText="1"/>
    </xf>
    <xf numFmtId="164" fontId="28" fillId="0" borderId="5" xfId="0" quotePrefix="1" applyNumberFormat="1" applyFont="1" applyFill="1" applyBorder="1" applyAlignment="1" applyProtection="1">
      <alignment horizontal="left" vertical="center" wrapText="1"/>
    </xf>
    <xf numFmtId="164" fontId="24" fillId="0" borderId="68" xfId="6" applyNumberFormat="1" applyFont="1" applyFill="1" applyBorder="1" applyAlignment="1" applyProtection="1">
      <alignment horizontal="right" vertical="center" wrapText="1"/>
    </xf>
    <xf numFmtId="164" fontId="24" fillId="0" borderId="84" xfId="6" applyNumberFormat="1" applyFont="1" applyFill="1" applyBorder="1" applyAlignment="1" applyProtection="1">
      <alignment horizontal="right" vertical="center" wrapText="1"/>
    </xf>
    <xf numFmtId="164" fontId="24" fillId="0" borderId="72" xfId="6" applyNumberFormat="1" applyFont="1" applyFill="1" applyBorder="1" applyAlignment="1" applyProtection="1">
      <alignment horizontal="right" vertical="center" wrapText="1"/>
    </xf>
    <xf numFmtId="164" fontId="24" fillId="0" borderId="86" xfId="6" applyNumberFormat="1" applyFont="1" applyFill="1" applyBorder="1" applyAlignment="1" applyProtection="1">
      <alignment horizontal="right" vertical="center" wrapText="1"/>
    </xf>
    <xf numFmtId="49" fontId="17" fillId="0" borderId="78" xfId="6" applyNumberFormat="1" applyFont="1" applyFill="1" applyBorder="1" applyAlignment="1" applyProtection="1">
      <alignment horizontal="left" vertical="center" wrapText="1" indent="1"/>
    </xf>
    <xf numFmtId="49" fontId="17" fillId="0" borderId="75" xfId="6" applyNumberFormat="1" applyFont="1" applyFill="1" applyBorder="1" applyAlignment="1" applyProtection="1">
      <alignment horizontal="left" vertical="center" wrapText="1" indent="1"/>
    </xf>
    <xf numFmtId="164" fontId="17" fillId="0" borderId="77" xfId="6" applyNumberFormat="1" applyFont="1" applyFill="1" applyBorder="1" applyAlignment="1" applyProtection="1">
      <alignment vertical="center" wrapText="1"/>
    </xf>
    <xf numFmtId="164" fontId="23" fillId="0" borderId="70" xfId="6" applyNumberFormat="1" applyFont="1" applyFill="1" applyBorder="1" applyAlignment="1" applyProtection="1">
      <alignment horizontal="right" vertical="center" wrapText="1"/>
      <protection locked="0"/>
    </xf>
    <xf numFmtId="164" fontId="23" fillId="0" borderId="85" xfId="6" applyNumberFormat="1" applyFont="1" applyFill="1" applyBorder="1" applyAlignment="1" applyProtection="1">
      <alignment horizontal="right" vertical="center" wrapText="1"/>
      <protection locked="0"/>
    </xf>
    <xf numFmtId="164" fontId="31" fillId="0" borderId="70" xfId="6" applyNumberFormat="1" applyFont="1" applyFill="1" applyBorder="1" applyAlignment="1" applyProtection="1">
      <alignment horizontal="right" vertical="center" wrapText="1"/>
    </xf>
    <xf numFmtId="164" fontId="31" fillId="0" borderId="85" xfId="6" applyNumberFormat="1" applyFont="1" applyFill="1" applyBorder="1" applyAlignment="1" applyProtection="1">
      <alignment horizontal="right" vertical="center" wrapText="1"/>
    </xf>
    <xf numFmtId="164" fontId="25" fillId="0" borderId="91" xfId="6" applyNumberFormat="1" applyFont="1" applyFill="1" applyBorder="1" applyAlignment="1" applyProtection="1">
      <alignment horizontal="right" vertical="center" wrapText="1"/>
    </xf>
    <xf numFmtId="49" fontId="17" fillId="0" borderId="92" xfId="6" applyNumberFormat="1" applyFont="1" applyFill="1" applyBorder="1" applyAlignment="1" applyProtection="1">
      <alignment horizontal="left" vertical="center" wrapText="1" indent="1"/>
    </xf>
    <xf numFmtId="0" fontId="22" fillId="0" borderId="91" xfId="0" applyFont="1" applyBorder="1" applyAlignment="1" applyProtection="1">
      <alignment horizontal="left" wrapText="1" indent="1"/>
    </xf>
    <xf numFmtId="164" fontId="25" fillId="0" borderId="93" xfId="6" applyNumberFormat="1" applyFont="1" applyFill="1" applyBorder="1" applyAlignment="1" applyProtection="1">
      <alignment horizontal="right" vertical="center" wrapText="1"/>
    </xf>
    <xf numFmtId="0" fontId="17" fillId="0" borderId="79" xfId="6" applyFont="1" applyFill="1" applyBorder="1" applyAlignment="1" applyProtection="1">
      <alignment horizontal="left" vertical="center" wrapText="1"/>
    </xf>
    <xf numFmtId="0" fontId="56" fillId="0" borderId="0" xfId="0" applyFont="1"/>
    <xf numFmtId="0" fontId="29" fillId="0" borderId="0" xfId="0" applyFont="1"/>
    <xf numFmtId="0" fontId="31" fillId="0" borderId="0" xfId="0" applyFont="1"/>
    <xf numFmtId="0" fontId="0" fillId="0" borderId="0" xfId="0" applyFont="1"/>
    <xf numFmtId="0" fontId="15" fillId="0" borderId="0" xfId="0" applyFont="1"/>
    <xf numFmtId="3" fontId="56" fillId="0" borderId="0" xfId="0" applyNumberFormat="1" applyFont="1"/>
    <xf numFmtId="3" fontId="29" fillId="0" borderId="0" xfId="0" applyNumberFormat="1" applyFont="1"/>
    <xf numFmtId="0" fontId="31" fillId="0" borderId="1" xfId="0" applyFont="1" applyBorder="1"/>
    <xf numFmtId="0" fontId="25" fillId="0" borderId="1" xfId="0" applyFont="1" applyBorder="1" applyAlignment="1">
      <alignment wrapText="1"/>
    </xf>
    <xf numFmtId="3" fontId="56" fillId="0" borderId="1" xfId="0" applyNumberFormat="1" applyFont="1" applyBorder="1"/>
    <xf numFmtId="3" fontId="29" fillId="0" borderId="1" xfId="0" applyNumberFormat="1" applyFont="1" applyBorder="1"/>
    <xf numFmtId="0" fontId="37" fillId="0" borderId="1" xfId="0" applyFont="1" applyBorder="1"/>
    <xf numFmtId="0" fontId="31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/>
    <xf numFmtId="0" fontId="0" fillId="0" borderId="1" xfId="0" applyFont="1" applyBorder="1"/>
    <xf numFmtId="0" fontId="27" fillId="0" borderId="1" xfId="0" applyFont="1" applyBorder="1"/>
    <xf numFmtId="0" fontId="0" fillId="0" borderId="1" xfId="0" applyFont="1" applyBorder="1" applyAlignment="1">
      <alignment wrapText="1"/>
    </xf>
    <xf numFmtId="0" fontId="56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31" fillId="0" borderId="1" xfId="0" quotePrefix="1" applyFont="1" applyBorder="1"/>
    <xf numFmtId="0" fontId="21" fillId="0" borderId="70" xfId="0" applyFont="1" applyBorder="1" applyAlignment="1" applyProtection="1">
      <alignment horizontal="left" vertical="top" wrapText="1" indent="1"/>
    </xf>
    <xf numFmtId="0" fontId="21" fillId="0" borderId="72" xfId="0" applyFont="1" applyBorder="1" applyAlignment="1" applyProtection="1">
      <alignment horizontal="left" vertical="top" wrapText="1" indent="1"/>
    </xf>
    <xf numFmtId="0" fontId="7" fillId="0" borderId="20" xfId="0" quotePrefix="1" applyFont="1" applyFill="1" applyBorder="1" applyAlignment="1" applyProtection="1">
      <alignment horizontal="centerContinuous" vertical="center"/>
      <protection locked="0"/>
    </xf>
    <xf numFmtId="0" fontId="7" fillId="0" borderId="61" xfId="0" applyFont="1" applyFill="1" applyBorder="1" applyAlignment="1" applyProtection="1">
      <alignment vertical="top" wrapText="1"/>
    </xf>
    <xf numFmtId="0" fontId="7" fillId="0" borderId="8" xfId="6" applyFont="1" applyFill="1" applyBorder="1" applyAlignment="1" applyProtection="1">
      <alignment horizontal="centerContinuous" vertical="center" wrapText="1"/>
    </xf>
    <xf numFmtId="0" fontId="7" fillId="0" borderId="10" xfId="6" applyFont="1" applyFill="1" applyBorder="1" applyAlignment="1" applyProtection="1">
      <alignment horizontal="centerContinuous" vertical="center" wrapText="1"/>
    </xf>
    <xf numFmtId="0" fontId="7" fillId="0" borderId="10" xfId="6" applyFont="1" applyFill="1" applyBorder="1" applyAlignment="1" applyProtection="1">
      <alignment horizontal="center" vertical="center" wrapText="1"/>
    </xf>
    <xf numFmtId="0" fontId="7" fillId="0" borderId="12" xfId="6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Continuous" vertical="top" wrapText="1"/>
    </xf>
    <xf numFmtId="164" fontId="23" fillId="0" borderId="76" xfId="6" applyNumberFormat="1" applyFont="1" applyFill="1" applyBorder="1" applyAlignment="1" applyProtection="1">
      <alignment horizontal="right" vertical="center" wrapText="1"/>
      <protection locked="0"/>
    </xf>
    <xf numFmtId="49" fontId="17" fillId="0" borderId="21" xfId="6" applyNumberFormat="1" applyFont="1" applyFill="1" applyBorder="1" applyAlignment="1" applyProtection="1">
      <alignment horizontal="left" vertical="center" wrapText="1" indent="1"/>
    </xf>
    <xf numFmtId="0" fontId="22" fillId="0" borderId="21" xfId="0" applyFont="1" applyBorder="1" applyAlignment="1" applyProtection="1">
      <alignment horizontal="left" wrapText="1" indent="1"/>
    </xf>
    <xf numFmtId="164" fontId="36" fillId="0" borderId="82" xfId="6" applyNumberFormat="1" applyFont="1" applyFill="1" applyBorder="1" applyAlignment="1" applyProtection="1">
      <alignment horizontal="right" vertical="center" wrapText="1"/>
    </xf>
    <xf numFmtId="164" fontId="36" fillId="0" borderId="94" xfId="6" applyNumberFormat="1" applyFont="1" applyFill="1" applyBorder="1" applyAlignment="1" applyProtection="1">
      <alignment horizontal="right" vertical="center" wrapText="1"/>
    </xf>
    <xf numFmtId="164" fontId="29" fillId="0" borderId="10" xfId="6" applyNumberFormat="1" applyFont="1" applyFill="1" applyBorder="1" applyAlignment="1" applyProtection="1">
      <alignment horizontal="right" vertical="center" wrapText="1"/>
    </xf>
    <xf numFmtId="164" fontId="29" fillId="0" borderId="12" xfId="6" applyNumberFormat="1" applyFont="1" applyFill="1" applyBorder="1" applyAlignment="1" applyProtection="1">
      <alignment horizontal="right" vertical="center" wrapText="1"/>
    </xf>
    <xf numFmtId="164" fontId="23" fillId="0" borderId="76" xfId="6" applyNumberFormat="1" applyFont="1" applyFill="1" applyBorder="1" applyAlignment="1" applyProtection="1">
      <alignment horizontal="right" vertical="center" wrapText="1"/>
    </xf>
    <xf numFmtId="164" fontId="23" fillId="0" borderId="87" xfId="6" applyNumberFormat="1" applyFont="1" applyFill="1" applyBorder="1" applyAlignment="1" applyProtection="1">
      <alignment horizontal="right" vertical="center" wrapText="1"/>
    </xf>
    <xf numFmtId="0" fontId="7" fillId="0" borderId="59" xfId="0" applyFont="1" applyFill="1" applyBorder="1" applyAlignment="1" applyProtection="1">
      <alignment horizontal="center" vertical="center"/>
    </xf>
    <xf numFmtId="164" fontId="25" fillId="0" borderId="19" xfId="6" applyNumberFormat="1" applyFont="1" applyFill="1" applyBorder="1" applyAlignment="1" applyProtection="1">
      <alignment horizontal="right" vertical="center" wrapText="1"/>
    </xf>
    <xf numFmtId="49" fontId="17" fillId="0" borderId="61" xfId="6" applyNumberFormat="1" applyFont="1" applyFill="1" applyBorder="1" applyAlignment="1" applyProtection="1">
      <alignment horizontal="left" vertical="center" wrapText="1" indent="1"/>
    </xf>
    <xf numFmtId="0" fontId="22" fillId="0" borderId="19" xfId="0" applyFont="1" applyBorder="1" applyAlignment="1" applyProtection="1">
      <alignment horizontal="left" wrapText="1" indent="1"/>
    </xf>
    <xf numFmtId="0" fontId="4" fillId="0" borderId="0" xfId="6" applyFont="1" applyFill="1"/>
    <xf numFmtId="0" fontId="7" fillId="0" borderId="22" xfId="0" quotePrefix="1" applyFont="1" applyFill="1" applyBorder="1" applyAlignment="1" applyProtection="1">
      <alignment vertical="center"/>
    </xf>
    <xf numFmtId="0" fontId="7" fillId="0" borderId="0" xfId="0" quotePrefix="1" applyFont="1" applyFill="1" applyAlignment="1" applyProtection="1">
      <alignment vertical="center"/>
    </xf>
    <xf numFmtId="0" fontId="7" fillId="0" borderId="64" xfId="0" quotePrefix="1" applyFont="1" applyFill="1" applyBorder="1" applyAlignment="1" applyProtection="1">
      <alignment horizontal="center" vertical="center"/>
    </xf>
    <xf numFmtId="0" fontId="7" fillId="0" borderId="95" xfId="0" quotePrefix="1" applyFont="1" applyFill="1" applyBorder="1" applyAlignment="1" applyProtection="1">
      <alignment horizontal="center" vertical="center"/>
    </xf>
    <xf numFmtId="0" fontId="7" fillId="0" borderId="95" xfId="0" quotePrefix="1" applyFont="1" applyFill="1" applyBorder="1" applyAlignment="1" applyProtection="1">
      <alignment horizontal="centerContinuous" vertical="center"/>
    </xf>
    <xf numFmtId="0" fontId="18" fillId="0" borderId="96" xfId="6" applyFont="1" applyFill="1" applyBorder="1" applyAlignment="1" applyProtection="1">
      <alignment horizontal="left" vertical="center" wrapText="1"/>
    </xf>
    <xf numFmtId="0" fontId="57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/>
    <xf numFmtId="0" fontId="36" fillId="0" borderId="0" xfId="0" applyFont="1" applyFill="1" applyProtection="1"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Protection="1"/>
    <xf numFmtId="0" fontId="2" fillId="0" borderId="0" xfId="0" applyFont="1" applyFill="1"/>
    <xf numFmtId="0" fontId="7" fillId="0" borderId="97" xfId="0" applyFont="1" applyFill="1" applyBorder="1" applyAlignment="1" applyProtection="1">
      <alignment horizontal="center" vertical="center" wrapText="1"/>
    </xf>
    <xf numFmtId="0" fontId="7" fillId="0" borderId="98" xfId="0" applyFont="1" applyFill="1" applyBorder="1" applyAlignment="1" applyProtection="1">
      <alignment horizontal="center" vertical="center" wrapText="1"/>
    </xf>
    <xf numFmtId="0" fontId="7" fillId="0" borderId="99" xfId="0" applyFont="1" applyFill="1" applyBorder="1" applyAlignment="1" applyProtection="1">
      <alignment horizontal="center" vertical="center" wrapText="1"/>
    </xf>
    <xf numFmtId="0" fontId="18" fillId="0" borderId="100" xfId="0" applyFont="1" applyFill="1" applyBorder="1" applyAlignment="1" applyProtection="1">
      <alignment horizontal="center" vertical="center"/>
    </xf>
    <xf numFmtId="0" fontId="18" fillId="0" borderId="101" xfId="0" applyFont="1" applyFill="1" applyBorder="1" applyAlignment="1" applyProtection="1">
      <alignment vertical="center" wrapText="1"/>
    </xf>
    <xf numFmtId="164" fontId="18" fillId="0" borderId="101" xfId="0" applyNumberFormat="1" applyFont="1" applyFill="1" applyBorder="1" applyAlignment="1" applyProtection="1">
      <alignment vertical="center"/>
      <protection locked="0"/>
    </xf>
    <xf numFmtId="164" fontId="17" fillId="0" borderId="102" xfId="0" applyNumberFormat="1" applyFont="1" applyFill="1" applyBorder="1" applyAlignment="1" applyProtection="1">
      <alignment vertical="center"/>
    </xf>
    <xf numFmtId="0" fontId="18" fillId="0" borderId="103" xfId="0" applyFont="1" applyFill="1" applyBorder="1" applyAlignment="1" applyProtection="1">
      <alignment horizontal="center" vertical="center"/>
    </xf>
    <xf numFmtId="0" fontId="18" fillId="0" borderId="104" xfId="0" applyFont="1" applyFill="1" applyBorder="1" applyAlignment="1" applyProtection="1">
      <alignment vertical="center" wrapText="1"/>
    </xf>
    <xf numFmtId="164" fontId="18" fillId="0" borderId="104" xfId="0" applyNumberFormat="1" applyFont="1" applyFill="1" applyBorder="1" applyAlignment="1" applyProtection="1">
      <alignment vertical="center"/>
      <protection locked="0"/>
    </xf>
    <xf numFmtId="164" fontId="17" fillId="0" borderId="105" xfId="0" applyNumberFormat="1" applyFont="1" applyFill="1" applyBorder="1" applyAlignment="1" applyProtection="1">
      <alignment vertical="center"/>
    </xf>
    <xf numFmtId="0" fontId="18" fillId="0" borderId="106" xfId="0" applyFont="1" applyFill="1" applyBorder="1" applyAlignment="1" applyProtection="1">
      <alignment horizontal="center" vertical="center"/>
    </xf>
    <xf numFmtId="0" fontId="18" fillId="0" borderId="107" xfId="0" applyFont="1" applyFill="1" applyBorder="1" applyAlignment="1" applyProtection="1">
      <alignment vertical="center" wrapText="1"/>
    </xf>
    <xf numFmtId="164" fontId="18" fillId="0" borderId="107" xfId="0" applyNumberFormat="1" applyFont="1" applyFill="1" applyBorder="1" applyAlignment="1" applyProtection="1">
      <alignment vertical="center"/>
      <protection locked="0"/>
    </xf>
    <xf numFmtId="164" fontId="17" fillId="0" borderId="108" xfId="0" applyNumberFormat="1" applyFont="1" applyFill="1" applyBorder="1" applyAlignment="1" applyProtection="1">
      <alignment vertical="center"/>
    </xf>
    <xf numFmtId="0" fontId="17" fillId="0" borderId="97" xfId="0" applyFont="1" applyFill="1" applyBorder="1" applyAlignment="1" applyProtection="1">
      <alignment horizontal="center" vertical="center"/>
    </xf>
    <xf numFmtId="0" fontId="7" fillId="0" borderId="98" xfId="0" applyFont="1" applyFill="1" applyBorder="1" applyAlignment="1" applyProtection="1">
      <alignment vertical="center" wrapText="1"/>
    </xf>
    <xf numFmtId="164" fontId="17" fillId="0" borderId="98" xfId="0" applyNumberFormat="1" applyFont="1" applyFill="1" applyBorder="1" applyAlignment="1" applyProtection="1">
      <alignment vertical="center"/>
    </xf>
    <xf numFmtId="164" fontId="17" fillId="0" borderId="99" xfId="0" applyNumberFormat="1" applyFont="1" applyFill="1" applyBorder="1" applyAlignment="1" applyProtection="1">
      <alignment vertical="center"/>
    </xf>
    <xf numFmtId="0" fontId="0" fillId="0" borderId="0" xfId="0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0" fillId="0" borderId="0" xfId="0" applyFill="1" applyBorder="1"/>
    <xf numFmtId="0" fontId="5" fillId="0" borderId="0" xfId="0" applyFont="1" applyFill="1" applyBorder="1" applyAlignment="1">
      <alignment horizontal="center"/>
    </xf>
    <xf numFmtId="164" fontId="17" fillId="0" borderId="99" xfId="0" quotePrefix="1" applyNumberFormat="1" applyFont="1" applyFill="1" applyBorder="1" applyAlignment="1" applyProtection="1">
      <alignment vertical="center"/>
    </xf>
    <xf numFmtId="164" fontId="17" fillId="0" borderId="99" xfId="0" quotePrefix="1" applyNumberFormat="1" applyFont="1" applyFill="1" applyBorder="1" applyAlignment="1" applyProtection="1">
      <alignment horizontal="center" vertical="center"/>
    </xf>
    <xf numFmtId="0" fontId="23" fillId="0" borderId="5" xfId="7" applyFont="1" applyFill="1" applyBorder="1" applyAlignment="1" applyProtection="1">
      <alignment horizontal="left" vertical="center" wrapText="1"/>
    </xf>
    <xf numFmtId="0" fontId="1" fillId="0" borderId="0" xfId="7" applyFont="1" applyFill="1" applyAlignment="1" applyProtection="1">
      <alignment vertical="center"/>
      <protection locked="0"/>
    </xf>
    <xf numFmtId="0" fontId="24" fillId="0" borderId="5" xfId="7" applyFont="1" applyFill="1" applyBorder="1" applyAlignment="1" applyProtection="1">
      <alignment horizontal="left" vertical="center" wrapText="1"/>
    </xf>
    <xf numFmtId="0" fontId="27" fillId="0" borderId="0" xfId="7" applyFont="1" applyFill="1" applyAlignment="1" applyProtection="1">
      <alignment vertical="center"/>
      <protection locked="0"/>
    </xf>
    <xf numFmtId="0" fontId="35" fillId="0" borderId="1" xfId="8" applyFill="1" applyBorder="1"/>
    <xf numFmtId="0" fontId="35" fillId="0" borderId="1" xfId="8" applyFill="1" applyBorder="1" applyAlignment="1">
      <alignment horizontal="center"/>
    </xf>
    <xf numFmtId="0" fontId="39" fillId="0" borderId="1" xfId="8" applyFont="1" applyFill="1" applyBorder="1"/>
    <xf numFmtId="0" fontId="50" fillId="0" borderId="29" xfId="8" applyFont="1" applyFill="1" applyBorder="1"/>
    <xf numFmtId="0" fontId="50" fillId="0" borderId="3" xfId="8" applyFont="1" applyFill="1" applyBorder="1"/>
    <xf numFmtId="0" fontId="50" fillId="0" borderId="1" xfId="8" applyFont="1" applyFill="1" applyBorder="1"/>
    <xf numFmtId="0" fontId="50" fillId="0" borderId="1" xfId="8" applyFont="1" applyFill="1" applyBorder="1" applyAlignment="1"/>
    <xf numFmtId="0" fontId="35" fillId="0" borderId="1" xfId="8" applyFont="1" applyFill="1" applyBorder="1" applyAlignment="1">
      <alignment horizontal="left"/>
    </xf>
    <xf numFmtId="0" fontId="50" fillId="0" borderId="1" xfId="8" applyFont="1" applyFill="1" applyBorder="1" applyAlignment="1">
      <alignment horizontal="left"/>
    </xf>
    <xf numFmtId="3" fontId="35" fillId="0" borderId="1" xfId="8" applyNumberFormat="1" applyFont="1" applyFill="1" applyBorder="1" applyAlignment="1"/>
    <xf numFmtId="3" fontId="35" fillId="0" borderId="1" xfId="8" applyNumberFormat="1" applyFill="1" applyBorder="1" applyAlignment="1"/>
    <xf numFmtId="3" fontId="43" fillId="0" borderId="1" xfId="8" applyNumberFormat="1" applyFont="1" applyFill="1" applyBorder="1" applyAlignment="1"/>
    <xf numFmtId="3" fontId="59" fillId="0" borderId="1" xfId="8" applyNumberFormat="1" applyFont="1" applyFill="1" applyBorder="1" applyAlignment="1"/>
    <xf numFmtId="3" fontId="52" fillId="0" borderId="1" xfId="0" applyNumberFormat="1" applyFont="1" applyFill="1" applyBorder="1" applyAlignment="1">
      <alignment horizontal="center"/>
    </xf>
    <xf numFmtId="3" fontId="52" fillId="0" borderId="1" xfId="0" applyNumberFormat="1" applyFont="1" applyFill="1" applyBorder="1"/>
    <xf numFmtId="0" fontId="35" fillId="0" borderId="1" xfId="8" applyFont="1" applyFill="1" applyBorder="1" applyAlignment="1">
      <alignment horizontal="center"/>
    </xf>
    <xf numFmtId="164" fontId="0" fillId="0" borderId="1" xfId="0" applyNumberFormat="1" applyFill="1" applyBorder="1" applyAlignment="1">
      <alignment vertical="center" wrapText="1"/>
    </xf>
    <xf numFmtId="0" fontId="60" fillId="0" borderId="1" xfId="0" quotePrefix="1" applyFont="1" applyBorder="1"/>
    <xf numFmtId="3" fontId="61" fillId="0" borderId="1" xfId="0" applyNumberFormat="1" applyFont="1" applyBorder="1"/>
    <xf numFmtId="3" fontId="50" fillId="0" borderId="0" xfId="0" applyNumberFormat="1" applyFont="1" applyFill="1" applyBorder="1"/>
    <xf numFmtId="3" fontId="52" fillId="0" borderId="0" xfId="0" applyNumberFormat="1" applyFont="1" applyFill="1" applyBorder="1"/>
    <xf numFmtId="3" fontId="50" fillId="0" borderId="0" xfId="0" applyNumberFormat="1" applyFont="1" applyFill="1" applyBorder="1" applyAlignment="1"/>
    <xf numFmtId="3" fontId="50" fillId="0" borderId="0" xfId="0" applyNumberFormat="1" applyFont="1" applyFill="1"/>
    <xf numFmtId="3" fontId="51" fillId="0" borderId="1" xfId="0" applyNumberFormat="1" applyFont="1" applyFill="1" applyBorder="1" applyAlignment="1">
      <alignment horizontal="center"/>
    </xf>
    <xf numFmtId="3" fontId="50" fillId="0" borderId="1" xfId="0" applyNumberFormat="1" applyFont="1" applyFill="1" applyBorder="1" applyAlignment="1">
      <alignment horizontal="right"/>
    </xf>
    <xf numFmtId="3" fontId="51" fillId="0" borderId="1" xfId="0" quotePrefix="1" applyNumberFormat="1" applyFont="1" applyFill="1" applyBorder="1"/>
    <xf numFmtId="3" fontId="51" fillId="0" borderId="1" xfId="0" applyNumberFormat="1" applyFont="1" applyFill="1" applyBorder="1" applyAlignment="1">
      <alignment horizontal="right"/>
    </xf>
    <xf numFmtId="3" fontId="51" fillId="0" borderId="1" xfId="0" applyNumberFormat="1" applyFont="1" applyFill="1" applyBorder="1"/>
    <xf numFmtId="3" fontId="51" fillId="0" borderId="0" xfId="0" applyNumberFormat="1" applyFont="1" applyFill="1"/>
    <xf numFmtId="3" fontId="52" fillId="0" borderId="0" xfId="0" applyNumberFormat="1" applyFont="1" applyFill="1"/>
    <xf numFmtId="3" fontId="52" fillId="0" borderId="1" xfId="0" applyNumberFormat="1" applyFont="1" applyFill="1" applyBorder="1" applyAlignment="1">
      <alignment horizontal="left"/>
    </xf>
    <xf numFmtId="3" fontId="50" fillId="0" borderId="1" xfId="0" applyNumberFormat="1" applyFont="1" applyFill="1" applyBorder="1" applyAlignment="1">
      <alignment horizontal="center"/>
    </xf>
    <xf numFmtId="0" fontId="10" fillId="0" borderId="0" xfId="0" applyFont="1"/>
    <xf numFmtId="49" fontId="17" fillId="0" borderId="59" xfId="7" applyNumberFormat="1" applyFont="1" applyFill="1" applyBorder="1" applyAlignment="1" applyProtection="1">
      <alignment horizontal="center" vertical="center"/>
    </xf>
    <xf numFmtId="0" fontId="41" fillId="0" borderId="56" xfId="7" applyFont="1" applyFill="1" applyBorder="1" applyAlignment="1" applyProtection="1">
      <alignment horizontal="center" vertical="center"/>
    </xf>
    <xf numFmtId="170" fontId="18" fillId="0" borderId="18" xfId="7" applyNumberFormat="1" applyFont="1" applyFill="1" applyBorder="1" applyAlignment="1" applyProtection="1">
      <alignment horizontal="center" vertical="center"/>
      <protection locked="0"/>
    </xf>
    <xf numFmtId="0" fontId="30" fillId="0" borderId="0" xfId="0" applyFont="1" applyFill="1" applyAlignment="1" applyProtection="1">
      <alignment horizontal="center" vertical="center"/>
    </xf>
    <xf numFmtId="3" fontId="62" fillId="0" borderId="1" xfId="0" applyNumberFormat="1" applyFont="1" applyBorder="1"/>
    <xf numFmtId="164" fontId="23" fillId="0" borderId="79" xfId="6" applyNumberFormat="1" applyFont="1" applyFill="1" applyBorder="1" applyAlignment="1" applyProtection="1">
      <alignment horizontal="right" vertical="center" wrapText="1"/>
      <protection locked="0"/>
    </xf>
    <xf numFmtId="164" fontId="17" fillId="0" borderId="12" xfId="6" applyNumberFormat="1" applyFont="1" applyFill="1" applyBorder="1" applyAlignment="1" applyProtection="1">
      <alignment vertical="center" wrapText="1"/>
    </xf>
    <xf numFmtId="164" fontId="25" fillId="0" borderId="109" xfId="6" applyNumberFormat="1" applyFont="1" applyFill="1" applyBorder="1" applyAlignment="1" applyProtection="1">
      <alignment horizontal="right" vertical="center" wrapText="1"/>
    </xf>
    <xf numFmtId="164" fontId="25" fillId="0" borderId="110" xfId="6" applyNumberFormat="1" applyFont="1" applyFill="1" applyBorder="1" applyAlignment="1" applyProtection="1">
      <alignment horizontal="right" vertical="center" wrapText="1"/>
    </xf>
    <xf numFmtId="164" fontId="25" fillId="0" borderId="38" xfId="6" applyNumberFormat="1" applyFont="1" applyFill="1" applyBorder="1" applyAlignment="1" applyProtection="1">
      <alignment horizontal="right" vertical="center" wrapText="1"/>
    </xf>
    <xf numFmtId="164" fontId="25" fillId="0" borderId="111" xfId="6" applyNumberFormat="1" applyFont="1" applyFill="1" applyBorder="1" applyAlignment="1" applyProtection="1">
      <alignment horizontal="right" vertical="center" wrapText="1"/>
    </xf>
    <xf numFmtId="0" fontId="22" fillId="0" borderId="50" xfId="0" applyFont="1" applyBorder="1" applyAlignment="1" applyProtection="1">
      <alignment horizontal="left" vertical="center" wrapText="1" indent="1"/>
    </xf>
    <xf numFmtId="0" fontId="22" fillId="0" borderId="50" xfId="0" applyFont="1" applyBorder="1" applyAlignment="1" applyProtection="1">
      <alignment vertical="center" wrapText="1"/>
    </xf>
    <xf numFmtId="164" fontId="24" fillId="0" borderId="112" xfId="6" applyNumberFormat="1" applyFont="1" applyFill="1" applyBorder="1" applyAlignment="1" applyProtection="1">
      <alignment horizontal="right" vertical="center" wrapText="1"/>
      <protection locked="0"/>
    </xf>
    <xf numFmtId="164" fontId="24" fillId="0" borderId="113" xfId="6" applyNumberFormat="1" applyFont="1" applyFill="1" applyBorder="1" applyAlignment="1" applyProtection="1">
      <alignment horizontal="right" vertical="center" wrapText="1"/>
      <protection locked="0"/>
    </xf>
    <xf numFmtId="164" fontId="23" fillId="0" borderId="113" xfId="6" applyNumberFormat="1" applyFont="1" applyFill="1" applyBorder="1" applyAlignment="1" applyProtection="1">
      <alignment horizontal="right" vertical="center" wrapText="1"/>
    </xf>
    <xf numFmtId="164" fontId="25" fillId="0" borderId="113" xfId="6" applyNumberFormat="1" applyFont="1" applyFill="1" applyBorder="1" applyAlignment="1" applyProtection="1">
      <alignment horizontal="right" vertical="center" wrapText="1"/>
    </xf>
    <xf numFmtId="164" fontId="31" fillId="0" borderId="113" xfId="6" applyNumberFormat="1" applyFont="1" applyFill="1" applyBorder="1" applyAlignment="1" applyProtection="1">
      <alignment horizontal="right" vertical="center" wrapText="1"/>
    </xf>
    <xf numFmtId="164" fontId="25" fillId="0" borderId="114" xfId="6" applyNumberFormat="1" applyFont="1" applyFill="1" applyBorder="1" applyAlignment="1" applyProtection="1">
      <alignment horizontal="right" vertical="center" wrapText="1"/>
    </xf>
    <xf numFmtId="164" fontId="25" fillId="0" borderId="115" xfId="6" applyNumberFormat="1" applyFont="1" applyFill="1" applyBorder="1" applyAlignment="1" applyProtection="1">
      <alignment horizontal="right" vertical="center" wrapText="1"/>
    </xf>
    <xf numFmtId="164" fontId="18" fillId="0" borderId="79" xfId="6" applyNumberFormat="1" applyFont="1" applyFill="1" applyBorder="1" applyAlignment="1" applyProtection="1">
      <alignment horizontal="right" vertical="center" wrapText="1"/>
      <protection locked="0"/>
    </xf>
    <xf numFmtId="164" fontId="24" fillId="0" borderId="116" xfId="6" applyNumberFormat="1" applyFont="1" applyFill="1" applyBorder="1" applyAlignment="1" applyProtection="1">
      <alignment horizontal="right" vertical="center" wrapText="1"/>
      <protection locked="0"/>
    </xf>
    <xf numFmtId="164" fontId="23" fillId="0" borderId="116" xfId="6" applyNumberFormat="1" applyFont="1" applyFill="1" applyBorder="1" applyAlignment="1" applyProtection="1">
      <alignment horizontal="right" vertical="center" wrapText="1"/>
    </xf>
    <xf numFmtId="164" fontId="25" fillId="0" borderId="116" xfId="6" applyNumberFormat="1" applyFont="1" applyFill="1" applyBorder="1" applyAlignment="1" applyProtection="1">
      <alignment horizontal="right" vertical="center" wrapText="1"/>
    </xf>
    <xf numFmtId="164" fontId="31" fillId="0" borderId="116" xfId="6" applyNumberFormat="1" applyFont="1" applyFill="1" applyBorder="1" applyAlignment="1" applyProtection="1">
      <alignment horizontal="right" vertical="center" wrapText="1"/>
    </xf>
    <xf numFmtId="164" fontId="25" fillId="0" borderId="117" xfId="6" applyNumberFormat="1" applyFont="1" applyFill="1" applyBorder="1" applyAlignment="1" applyProtection="1">
      <alignment horizontal="right" vertical="center" wrapText="1"/>
    </xf>
    <xf numFmtId="164" fontId="23" fillId="0" borderId="118" xfId="6" applyNumberFormat="1" applyFont="1" applyFill="1" applyBorder="1" applyAlignment="1" applyProtection="1">
      <alignment horizontal="right" vertical="center" wrapText="1"/>
      <protection locked="0"/>
    </xf>
    <xf numFmtId="4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0" fontId="55" fillId="0" borderId="0" xfId="0" applyFont="1" applyAlignment="1">
      <alignment horizontal="center"/>
    </xf>
    <xf numFmtId="3" fontId="10" fillId="0" borderId="0" xfId="0" applyNumberFormat="1" applyFont="1"/>
    <xf numFmtId="0" fontId="19" fillId="0" borderId="0" xfId="0" applyFont="1"/>
    <xf numFmtId="164" fontId="24" fillId="0" borderId="79" xfId="6" applyNumberFormat="1" applyFont="1" applyFill="1" applyBorder="1" applyAlignment="1" applyProtection="1">
      <alignment horizontal="right" vertical="center" wrapText="1"/>
      <protection locked="0"/>
    </xf>
    <xf numFmtId="164" fontId="18" fillId="0" borderId="113" xfId="6" applyNumberFormat="1" applyFont="1" applyFill="1" applyBorder="1" applyAlignment="1" applyProtection="1">
      <alignment horizontal="right" vertical="center" wrapText="1"/>
      <protection locked="0"/>
    </xf>
    <xf numFmtId="164" fontId="24" fillId="0" borderId="119" xfId="6" applyNumberFormat="1" applyFont="1" applyFill="1" applyBorder="1" applyAlignment="1" applyProtection="1">
      <alignment horizontal="right" vertical="center" wrapText="1"/>
    </xf>
    <xf numFmtId="164" fontId="28" fillId="0" borderId="5" xfId="0" applyNumberFormat="1" applyFont="1" applyFill="1" applyBorder="1" applyAlignment="1" applyProtection="1">
      <alignment vertical="center" wrapText="1"/>
    </xf>
    <xf numFmtId="3" fontId="56" fillId="0" borderId="21" xfId="0" applyNumberFormat="1" applyFont="1" applyBorder="1"/>
    <xf numFmtId="0" fontId="0" fillId="0" borderId="51" xfId="0" applyFill="1" applyBorder="1"/>
    <xf numFmtId="164" fontId="25" fillId="0" borderId="120" xfId="6" applyNumberFormat="1" applyFont="1" applyFill="1" applyBorder="1" applyAlignment="1" applyProtection="1">
      <alignment horizontal="right" vertical="center" wrapText="1"/>
    </xf>
    <xf numFmtId="164" fontId="17" fillId="0" borderId="83" xfId="6" applyNumberFormat="1" applyFont="1" applyFill="1" applyBorder="1" applyAlignment="1" applyProtection="1">
      <alignment vertical="center" wrapText="1"/>
    </xf>
    <xf numFmtId="164" fontId="23" fillId="0" borderId="87" xfId="6" applyNumberFormat="1" applyFont="1" applyFill="1" applyBorder="1" applyAlignment="1" applyProtection="1">
      <alignment horizontal="right" vertical="center" wrapText="1"/>
      <protection locked="0"/>
    </xf>
    <xf numFmtId="0" fontId="0" fillId="0" borderId="21" xfId="0" applyFill="1" applyBorder="1"/>
    <xf numFmtId="0" fontId="31" fillId="0" borderId="1" xfId="0" applyFont="1" applyBorder="1" applyAlignment="1">
      <alignment wrapText="1"/>
    </xf>
    <xf numFmtId="164" fontId="24" fillId="0" borderId="70" xfId="6" applyNumberFormat="1" applyFont="1" applyFill="1" applyBorder="1" applyAlignment="1" applyProtection="1">
      <alignment horizontal="right" vertical="center" wrapText="1"/>
    </xf>
    <xf numFmtId="164" fontId="24" fillId="0" borderId="85" xfId="6" applyNumberFormat="1" applyFont="1" applyFill="1" applyBorder="1" applyAlignment="1" applyProtection="1">
      <alignment horizontal="right" vertical="center" wrapText="1"/>
    </xf>
    <xf numFmtId="164" fontId="23" fillId="0" borderId="121" xfId="6" applyNumberFormat="1" applyFont="1" applyFill="1" applyBorder="1" applyAlignment="1" applyProtection="1">
      <alignment horizontal="right" vertical="center" wrapText="1"/>
      <protection locked="0"/>
    </xf>
    <xf numFmtId="164" fontId="28" fillId="0" borderId="113" xfId="6" applyNumberFormat="1" applyFont="1" applyFill="1" applyBorder="1" applyAlignment="1" applyProtection="1">
      <alignment horizontal="right" vertical="center" wrapText="1"/>
    </xf>
    <xf numFmtId="164" fontId="18" fillId="0" borderId="122" xfId="6" applyNumberFormat="1" applyFont="1" applyFill="1" applyBorder="1" applyAlignment="1" applyProtection="1">
      <alignment horizontal="right" vertical="center" wrapText="1"/>
      <protection locked="0"/>
    </xf>
    <xf numFmtId="164" fontId="17" fillId="0" borderId="112" xfId="6" applyNumberFormat="1" applyFont="1" applyFill="1" applyBorder="1" applyAlignment="1" applyProtection="1">
      <alignment horizontal="right" vertical="center" wrapText="1"/>
    </xf>
    <xf numFmtId="164" fontId="23" fillId="0" borderId="122" xfId="6" applyNumberFormat="1" applyFont="1" applyFill="1" applyBorder="1" applyAlignment="1" applyProtection="1">
      <alignment horizontal="right" vertical="center" wrapText="1"/>
      <protection locked="0"/>
    </xf>
    <xf numFmtId="164" fontId="23" fillId="0" borderId="79" xfId="6" applyNumberFormat="1" applyFont="1" applyFill="1" applyBorder="1" applyAlignment="1" applyProtection="1">
      <alignment horizontal="right" vertical="center" wrapText="1"/>
    </xf>
    <xf numFmtId="164" fontId="23" fillId="0" borderId="112" xfId="6" applyNumberFormat="1" applyFont="1" applyFill="1" applyBorder="1" applyAlignment="1" applyProtection="1">
      <alignment horizontal="right" vertical="center" wrapText="1"/>
    </xf>
    <xf numFmtId="164" fontId="28" fillId="0" borderId="122" xfId="6" applyNumberFormat="1" applyFont="1" applyFill="1" applyBorder="1" applyAlignment="1" applyProtection="1">
      <alignment horizontal="right" vertical="center" wrapText="1"/>
      <protection locked="0"/>
    </xf>
    <xf numFmtId="0" fontId="7" fillId="0" borderId="58" xfId="0" quotePrefix="1" applyFont="1" applyFill="1" applyBorder="1" applyAlignment="1" applyProtection="1">
      <alignment horizontal="right" vertical="center"/>
    </xf>
    <xf numFmtId="0" fontId="7" fillId="0" borderId="7" xfId="0" quotePrefix="1" applyFont="1" applyFill="1" applyBorder="1" applyAlignment="1" applyProtection="1">
      <alignment horizontal="center" vertical="center"/>
    </xf>
    <xf numFmtId="0" fontId="7" fillId="0" borderId="24" xfId="0" quotePrefix="1" applyFont="1" applyFill="1" applyBorder="1" applyAlignment="1" applyProtection="1">
      <alignment horizontal="center" vertical="center"/>
    </xf>
    <xf numFmtId="0" fontId="7" fillId="0" borderId="61" xfId="0" quotePrefix="1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>
      <alignment vertical="center"/>
    </xf>
    <xf numFmtId="164" fontId="17" fillId="0" borderId="21" xfId="0" applyNumberFormat="1" applyFont="1" applyFill="1" applyBorder="1" applyAlignment="1" applyProtection="1">
      <alignment horizontal="center" vertical="center" wrapText="1"/>
    </xf>
    <xf numFmtId="164" fontId="18" fillId="0" borderId="26" xfId="0" applyNumberFormat="1" applyFont="1" applyFill="1" applyBorder="1" applyAlignment="1" applyProtection="1">
      <alignment vertical="center" wrapText="1"/>
      <protection locked="0"/>
    </xf>
    <xf numFmtId="49" fontId="18" fillId="0" borderId="26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41" xfId="0" applyNumberFormat="1" applyFill="1" applyBorder="1" applyAlignment="1">
      <alignment vertical="center" wrapText="1"/>
    </xf>
    <xf numFmtId="0" fontId="0" fillId="0" borderId="21" xfId="0" applyFont="1" applyBorder="1"/>
    <xf numFmtId="0" fontId="24" fillId="0" borderId="1" xfId="0" applyFont="1" applyBorder="1"/>
    <xf numFmtId="168" fontId="18" fillId="0" borderId="19" xfId="7" applyNumberFormat="1" applyFont="1" applyFill="1" applyBorder="1" applyAlignment="1" applyProtection="1">
      <alignment horizontal="center" vertical="center"/>
    </xf>
    <xf numFmtId="169" fontId="17" fillId="0" borderId="54" xfId="7" applyNumberFormat="1" applyFont="1" applyFill="1" applyBorder="1" applyAlignment="1" applyProtection="1">
      <alignment vertical="center"/>
    </xf>
    <xf numFmtId="169" fontId="24" fillId="0" borderId="54" xfId="7" applyNumberFormat="1" applyFont="1" applyFill="1" applyBorder="1" applyAlignment="1" applyProtection="1">
      <alignment vertical="center"/>
    </xf>
    <xf numFmtId="169" fontId="18" fillId="0" borderId="54" xfId="7" applyNumberFormat="1" applyFont="1" applyFill="1" applyBorder="1" applyAlignment="1" applyProtection="1">
      <alignment vertical="center"/>
      <protection locked="0"/>
    </xf>
    <xf numFmtId="169" fontId="23" fillId="0" borderId="54" xfId="7" applyNumberFormat="1" applyFont="1" applyFill="1" applyBorder="1" applyAlignment="1" applyProtection="1">
      <alignment vertical="center"/>
      <protection locked="0"/>
    </xf>
    <xf numFmtId="170" fontId="23" fillId="0" borderId="54" xfId="7" applyNumberFormat="1" applyFont="1" applyFill="1" applyBorder="1" applyAlignment="1" applyProtection="1">
      <alignment horizontal="center" vertical="center"/>
      <protection locked="0"/>
    </xf>
    <xf numFmtId="169" fontId="17" fillId="0" borderId="0" xfId="7" applyNumberFormat="1" applyFont="1" applyFill="1" applyBorder="1" applyAlignment="1" applyProtection="1">
      <alignment vertical="center"/>
    </xf>
    <xf numFmtId="0" fontId="36" fillId="0" borderId="0" xfId="0" applyFont="1" applyFill="1" applyAlignment="1" applyProtection="1">
      <alignment vertical="top"/>
      <protection locked="0"/>
    </xf>
    <xf numFmtId="49" fontId="18" fillId="0" borderId="80" xfId="6" applyNumberFormat="1" applyFont="1" applyFill="1" applyBorder="1" applyAlignment="1" applyProtection="1">
      <alignment horizontal="left" vertical="center" wrapText="1" indent="1"/>
    </xf>
    <xf numFmtId="0" fontId="21" fillId="0" borderId="81" xfId="0" applyFont="1" applyBorder="1" applyAlignment="1" applyProtection="1">
      <alignment horizontal="left" wrapText="1" indent="1"/>
    </xf>
    <xf numFmtId="164" fontId="18" fillId="0" borderId="81" xfId="6" applyNumberFormat="1" applyFont="1" applyFill="1" applyBorder="1" applyAlignment="1" applyProtection="1">
      <alignment horizontal="right" vertical="center" wrapText="1"/>
      <protection locked="0"/>
    </xf>
    <xf numFmtId="164" fontId="18" fillId="0" borderId="89" xfId="6" applyNumberFormat="1" applyFont="1" applyFill="1" applyBorder="1" applyAlignment="1" applyProtection="1">
      <alignment horizontal="right" vertical="center" wrapText="1"/>
      <protection locked="0"/>
    </xf>
    <xf numFmtId="49" fontId="18" fillId="0" borderId="123" xfId="6" applyNumberFormat="1" applyFont="1" applyFill="1" applyBorder="1" applyAlignment="1" applyProtection="1">
      <alignment horizontal="left" vertical="center" wrapText="1" indent="1"/>
    </xf>
    <xf numFmtId="0" fontId="21" fillId="0" borderId="124" xfId="0" applyFont="1" applyBorder="1" applyAlignment="1" applyProtection="1">
      <alignment horizontal="left" wrapText="1" indent="1"/>
    </xf>
    <xf numFmtId="164" fontId="18" fillId="0" borderId="124" xfId="6" applyNumberFormat="1" applyFont="1" applyFill="1" applyBorder="1" applyAlignment="1" applyProtection="1">
      <alignment horizontal="right" vertical="center" wrapText="1"/>
      <protection locked="0"/>
    </xf>
    <xf numFmtId="164" fontId="18" fillId="0" borderId="125" xfId="6" applyNumberFormat="1" applyFont="1" applyFill="1" applyBorder="1" applyAlignment="1" applyProtection="1">
      <alignment horizontal="right" vertical="center" wrapText="1"/>
      <protection locked="0"/>
    </xf>
    <xf numFmtId="0" fontId="7" fillId="0" borderId="59" xfId="6" applyFont="1" applyFill="1" applyBorder="1" applyAlignment="1" applyProtection="1">
      <alignment horizontal="center" vertical="center" wrapText="1"/>
    </xf>
    <xf numFmtId="0" fontId="17" fillId="0" borderId="28" xfId="6" applyFont="1" applyFill="1" applyBorder="1" applyAlignment="1" applyProtection="1">
      <alignment horizontal="center" vertical="center" wrapText="1"/>
    </xf>
    <xf numFmtId="164" fontId="17" fillId="0" borderId="28" xfId="6" applyNumberFormat="1" applyFont="1" applyFill="1" applyBorder="1" applyAlignment="1" applyProtection="1">
      <alignment vertical="center" wrapText="1"/>
    </xf>
    <xf numFmtId="164" fontId="17" fillId="0" borderId="51" xfId="6" applyNumberFormat="1" applyFont="1" applyFill="1" applyBorder="1" applyAlignment="1" applyProtection="1">
      <alignment horizontal="right" vertical="center" wrapText="1"/>
    </xf>
    <xf numFmtId="164" fontId="18" fillId="0" borderId="116" xfId="6" applyNumberFormat="1" applyFont="1" applyFill="1" applyBorder="1" applyAlignment="1" applyProtection="1">
      <alignment horizontal="right" vertical="center" wrapText="1"/>
      <protection locked="0"/>
    </xf>
    <xf numFmtId="164" fontId="24" fillId="0" borderId="126" xfId="6" applyNumberFormat="1" applyFont="1" applyFill="1" applyBorder="1" applyAlignment="1" applyProtection="1">
      <alignment horizontal="right" vertical="center" wrapText="1"/>
    </xf>
    <xf numFmtId="164" fontId="18" fillId="0" borderId="118" xfId="6" applyNumberFormat="1" applyFont="1" applyFill="1" applyBorder="1" applyAlignment="1" applyProtection="1">
      <alignment horizontal="right" vertical="center" wrapText="1"/>
      <protection locked="0"/>
    </xf>
    <xf numFmtId="164" fontId="42" fillId="0" borderId="127" xfId="6" applyNumberFormat="1" applyFont="1" applyFill="1" applyBorder="1" applyAlignment="1" applyProtection="1">
      <alignment horizontal="right" vertical="center" wrapText="1"/>
      <protection locked="0"/>
    </xf>
    <xf numFmtId="164" fontId="24" fillId="0" borderId="118" xfId="6" applyNumberFormat="1" applyFont="1" applyFill="1" applyBorder="1" applyAlignment="1" applyProtection="1">
      <alignment horizontal="right" vertical="center" wrapText="1"/>
      <protection locked="0"/>
    </xf>
    <xf numFmtId="164" fontId="17" fillId="0" borderId="116" xfId="6" applyNumberFormat="1" applyFont="1" applyFill="1" applyBorder="1" applyAlignment="1" applyProtection="1">
      <alignment horizontal="right" vertical="center" wrapText="1"/>
    </xf>
    <xf numFmtId="164" fontId="18" fillId="0" borderId="126" xfId="6" applyNumberFormat="1" applyFont="1" applyFill="1" applyBorder="1" applyAlignment="1" applyProtection="1">
      <alignment horizontal="right" vertical="center" wrapText="1"/>
      <protection locked="0"/>
    </xf>
    <xf numFmtId="164" fontId="18" fillId="0" borderId="29" xfId="6" applyNumberFormat="1" applyFont="1" applyFill="1" applyBorder="1" applyAlignment="1" applyProtection="1">
      <alignment horizontal="right" vertical="center" wrapText="1"/>
      <protection locked="0"/>
    </xf>
    <xf numFmtId="164" fontId="23" fillId="0" borderId="116" xfId="6" applyNumberFormat="1" applyFont="1" applyFill="1" applyBorder="1" applyAlignment="1" applyProtection="1">
      <alignment horizontal="right" vertical="center" wrapText="1"/>
      <protection locked="0"/>
    </xf>
    <xf numFmtId="164" fontId="28" fillId="0" borderId="116" xfId="6" applyNumberFormat="1" applyFont="1" applyFill="1" applyBorder="1" applyAlignment="1" applyProtection="1">
      <alignment horizontal="right" vertical="center" wrapText="1"/>
      <protection locked="0"/>
    </xf>
    <xf numFmtId="164" fontId="28" fillId="0" borderId="116" xfId="6" applyNumberFormat="1" applyFont="1" applyFill="1" applyBorder="1" applyAlignment="1" applyProtection="1">
      <alignment horizontal="right" vertical="center" wrapText="1"/>
    </xf>
    <xf numFmtId="164" fontId="18" fillId="0" borderId="128" xfId="6" applyNumberFormat="1" applyFont="1" applyFill="1" applyBorder="1" applyAlignment="1" applyProtection="1">
      <alignment horizontal="right" vertical="center" wrapText="1"/>
      <protection locked="0"/>
    </xf>
    <xf numFmtId="164" fontId="18" fillId="0" borderId="127" xfId="6" applyNumberFormat="1" applyFont="1" applyFill="1" applyBorder="1" applyAlignment="1" applyProtection="1">
      <alignment horizontal="right" vertical="center" wrapText="1"/>
      <protection locked="0"/>
    </xf>
    <xf numFmtId="164" fontId="17" fillId="0" borderId="118" xfId="6" applyNumberFormat="1" applyFont="1" applyFill="1" applyBorder="1" applyAlignment="1" applyProtection="1">
      <alignment horizontal="right" vertical="center" wrapText="1"/>
    </xf>
    <xf numFmtId="164" fontId="23" fillId="0" borderId="118" xfId="6" applyNumberFormat="1" applyFont="1" applyFill="1" applyBorder="1" applyAlignment="1" applyProtection="1">
      <alignment horizontal="right" vertical="center" wrapText="1"/>
    </xf>
    <xf numFmtId="164" fontId="28" fillId="0" borderId="126" xfId="6" applyNumberFormat="1" applyFont="1" applyFill="1" applyBorder="1" applyAlignment="1" applyProtection="1">
      <alignment horizontal="right" vertical="center" wrapText="1"/>
      <protection locked="0"/>
    </xf>
    <xf numFmtId="164" fontId="25" fillId="0" borderId="62" xfId="6" applyNumberFormat="1" applyFont="1" applyFill="1" applyBorder="1" applyAlignment="1" applyProtection="1">
      <alignment horizontal="right" vertical="center" wrapText="1"/>
    </xf>
    <xf numFmtId="2" fontId="13" fillId="0" borderId="18" xfId="6" applyNumberFormat="1" applyFont="1" applyFill="1" applyBorder="1"/>
    <xf numFmtId="2" fontId="10" fillId="0" borderId="0" xfId="6" applyNumberFormat="1" applyFill="1"/>
    <xf numFmtId="2" fontId="13" fillId="0" borderId="17" xfId="6" applyNumberFormat="1" applyFont="1" applyFill="1" applyBorder="1"/>
    <xf numFmtId="2" fontId="13" fillId="0" borderId="12" xfId="6" applyNumberFormat="1" applyFont="1" applyFill="1" applyBorder="1"/>
    <xf numFmtId="2" fontId="8" fillId="0" borderId="27" xfId="6" applyNumberFormat="1" applyFont="1" applyFill="1" applyBorder="1"/>
    <xf numFmtId="2" fontId="13" fillId="0" borderId="27" xfId="6" applyNumberFormat="1" applyFont="1" applyFill="1" applyBorder="1"/>
    <xf numFmtId="2" fontId="10" fillId="0" borderId="0" xfId="6" applyNumberFormat="1" applyFill="1" applyAlignment="1"/>
    <xf numFmtId="2" fontId="10" fillId="0" borderId="32" xfId="6" applyNumberFormat="1" applyFill="1" applyBorder="1" applyAlignment="1"/>
    <xf numFmtId="2" fontId="7" fillId="0" borderId="20" xfId="6" applyNumberFormat="1" applyFont="1" applyFill="1" applyBorder="1" applyAlignment="1" applyProtection="1">
      <alignment horizontal="center" vertical="center" wrapText="1"/>
    </xf>
    <xf numFmtId="2" fontId="10" fillId="0" borderId="129" xfId="6" applyNumberFormat="1" applyFill="1" applyBorder="1"/>
    <xf numFmtId="2" fontId="10" fillId="0" borderId="54" xfId="6" applyNumberFormat="1" applyFill="1" applyBorder="1"/>
    <xf numFmtId="2" fontId="55" fillId="0" borderId="130" xfId="6" applyNumberFormat="1" applyFont="1" applyFill="1" applyBorder="1"/>
    <xf numFmtId="2" fontId="10" fillId="0" borderId="38" xfId="6" applyNumberFormat="1" applyFill="1" applyBorder="1"/>
    <xf numFmtId="2" fontId="23" fillId="0" borderId="32" xfId="6" applyNumberFormat="1" applyFont="1" applyFill="1" applyBorder="1"/>
    <xf numFmtId="2" fontId="27" fillId="0" borderId="12" xfId="6" applyNumberFormat="1" applyFont="1" applyFill="1" applyBorder="1" applyAlignment="1">
      <alignment vertical="center"/>
    </xf>
    <xf numFmtId="2" fontId="27" fillId="0" borderId="12" xfId="6" applyNumberFormat="1" applyFont="1" applyFill="1" applyBorder="1"/>
    <xf numFmtId="1" fontId="17" fillId="0" borderId="12" xfId="6" applyNumberFormat="1" applyFont="1" applyFill="1" applyBorder="1" applyAlignment="1" applyProtection="1">
      <alignment horizontal="center" vertical="center" wrapText="1"/>
    </xf>
    <xf numFmtId="1" fontId="23" fillId="0" borderId="32" xfId="6" applyNumberFormat="1" applyFont="1" applyFill="1" applyBorder="1" applyAlignment="1">
      <alignment horizontal="center"/>
    </xf>
    <xf numFmtId="2" fontId="1" fillId="0" borderId="32" xfId="6" applyNumberFormat="1" applyFont="1" applyFill="1" applyBorder="1"/>
    <xf numFmtId="2" fontId="1" fillId="0" borderId="129" xfId="6" applyNumberFormat="1" applyFont="1" applyFill="1" applyBorder="1"/>
    <xf numFmtId="2" fontId="1" fillId="0" borderId="38" xfId="6" applyNumberFormat="1" applyFont="1" applyFill="1" applyBorder="1"/>
    <xf numFmtId="2" fontId="27" fillId="0" borderId="38" xfId="6" applyNumberFormat="1" applyFont="1" applyFill="1" applyBorder="1" applyAlignment="1">
      <alignment vertical="center"/>
    </xf>
    <xf numFmtId="164" fontId="22" fillId="0" borderId="14" xfId="0" applyNumberFormat="1" applyFont="1" applyBorder="1" applyAlignment="1" applyProtection="1">
      <alignment horizontal="right" vertical="center" wrapText="1"/>
    </xf>
    <xf numFmtId="0" fontId="21" fillId="0" borderId="2" xfId="0" applyFont="1" applyBorder="1" applyAlignment="1" applyProtection="1">
      <alignment horizontal="left" vertical="center" wrapText="1"/>
    </xf>
    <xf numFmtId="49" fontId="22" fillId="0" borderId="7" xfId="0" applyNumberFormat="1" applyFont="1" applyBorder="1" applyAlignment="1" applyProtection="1">
      <alignment horizontal="left" vertical="center" wrapText="1"/>
    </xf>
    <xf numFmtId="164" fontId="17" fillId="0" borderId="2" xfId="6" applyNumberFormat="1" applyFont="1" applyFill="1" applyBorder="1" applyAlignment="1" applyProtection="1">
      <alignment horizontal="right" vertical="center" wrapText="1"/>
    </xf>
    <xf numFmtId="164" fontId="17" fillId="0" borderId="24" xfId="6" applyNumberFormat="1" applyFont="1" applyFill="1" applyBorder="1" applyAlignment="1" applyProtection="1">
      <alignment horizontal="right" vertical="center" wrapText="1"/>
    </xf>
    <xf numFmtId="49" fontId="22" fillId="0" borderId="5" xfId="0" applyNumberFormat="1" applyFont="1" applyBorder="1" applyAlignment="1" applyProtection="1">
      <alignment horizontal="left" vertical="center" wrapText="1"/>
    </xf>
    <xf numFmtId="49" fontId="21" fillId="0" borderId="61" xfId="0" applyNumberFormat="1" applyFont="1" applyBorder="1" applyAlignment="1" applyProtection="1">
      <alignment horizontal="left" vertical="center" wrapText="1"/>
    </xf>
    <xf numFmtId="0" fontId="21" fillId="0" borderId="19" xfId="0" applyFont="1" applyBorder="1" applyAlignment="1" applyProtection="1">
      <alignment horizontal="left" vertical="center" wrapText="1"/>
    </xf>
    <xf numFmtId="164" fontId="18" fillId="0" borderId="19" xfId="6" applyNumberFormat="1" applyFont="1" applyFill="1" applyBorder="1" applyAlignment="1" applyProtection="1">
      <alignment horizontal="right" vertical="center" wrapText="1"/>
      <protection locked="0"/>
    </xf>
    <xf numFmtId="164" fontId="18" fillId="0" borderId="20" xfId="6" applyNumberFormat="1" applyFont="1" applyFill="1" applyBorder="1" applyAlignment="1" applyProtection="1">
      <alignment horizontal="right" vertical="center" wrapText="1"/>
      <protection locked="0"/>
    </xf>
    <xf numFmtId="49" fontId="23" fillId="0" borderId="67" xfId="6" applyNumberFormat="1" applyFont="1" applyFill="1" applyBorder="1" applyAlignment="1" applyProtection="1">
      <alignment horizontal="left" vertical="center" wrapText="1" indent="1"/>
    </xf>
    <xf numFmtId="0" fontId="22" fillId="0" borderId="68" xfId="0" applyFont="1" applyFill="1" applyBorder="1" applyAlignment="1" applyProtection="1">
      <alignment horizontal="left" vertical="center" wrapText="1" indent="1"/>
    </xf>
    <xf numFmtId="164" fontId="23" fillId="0" borderId="68" xfId="6" applyNumberFormat="1" applyFont="1" applyFill="1" applyBorder="1" applyAlignment="1" applyProtection="1">
      <alignment horizontal="right" vertical="center" wrapText="1"/>
      <protection locked="0"/>
    </xf>
    <xf numFmtId="164" fontId="23" fillId="0" borderId="131" xfId="6" applyNumberFormat="1" applyFont="1" applyFill="1" applyBorder="1" applyAlignment="1" applyProtection="1">
      <alignment horizontal="right" vertical="center" wrapText="1"/>
      <protection locked="0"/>
    </xf>
    <xf numFmtId="164" fontId="24" fillId="0" borderId="132" xfId="6" applyNumberFormat="1" applyFont="1" applyFill="1" applyBorder="1" applyAlignment="1" applyProtection="1">
      <alignment horizontal="right" vertical="center" wrapText="1"/>
      <protection locked="0"/>
    </xf>
    <xf numFmtId="0" fontId="19" fillId="0" borderId="0" xfId="6" applyFont="1" applyFill="1"/>
    <xf numFmtId="49" fontId="22" fillId="0" borderId="16" xfId="0" applyNumberFormat="1" applyFont="1" applyBorder="1" applyAlignment="1" applyProtection="1">
      <alignment horizontal="left" vertical="center" wrapText="1"/>
    </xf>
    <xf numFmtId="0" fontId="22" fillId="0" borderId="10" xfId="0" applyFont="1" applyBorder="1" applyAlignment="1" applyProtection="1">
      <alignment horizontal="left" vertical="center" wrapText="1"/>
    </xf>
    <xf numFmtId="164" fontId="17" fillId="0" borderId="10" xfId="6" applyNumberFormat="1" applyFont="1" applyFill="1" applyBorder="1" applyAlignment="1" applyProtection="1">
      <alignment horizontal="right" vertical="center" wrapText="1"/>
      <protection locked="0"/>
    </xf>
    <xf numFmtId="164" fontId="17" fillId="0" borderId="12" xfId="6" applyNumberFormat="1" applyFont="1" applyFill="1" applyBorder="1" applyAlignment="1" applyProtection="1">
      <alignment horizontal="right" vertical="center" wrapText="1"/>
      <protection locked="0"/>
    </xf>
    <xf numFmtId="0" fontId="63" fillId="0" borderId="0" xfId="0" applyFont="1"/>
    <xf numFmtId="49" fontId="7" fillId="0" borderId="64" xfId="0" applyNumberFormat="1" applyFont="1" applyFill="1" applyBorder="1" applyAlignment="1" applyProtection="1">
      <alignment horizontal="center" vertical="center"/>
    </xf>
    <xf numFmtId="49" fontId="7" fillId="0" borderId="57" xfId="0" applyNumberFormat="1" applyFont="1" applyFill="1" applyBorder="1" applyAlignment="1" applyProtection="1">
      <alignment horizontal="centerContinuous" vertical="center"/>
    </xf>
    <xf numFmtId="49" fontId="7" fillId="0" borderId="58" xfId="0" applyNumberFormat="1" applyFont="1" applyFill="1" applyBorder="1" applyAlignment="1" applyProtection="1">
      <alignment horizontal="centerContinuous" vertical="center"/>
    </xf>
    <xf numFmtId="49" fontId="7" fillId="0" borderId="95" xfId="0" applyNumberFormat="1" applyFont="1" applyFill="1" applyBorder="1" applyAlignment="1" applyProtection="1">
      <alignment horizontal="centerContinuous" vertical="center"/>
    </xf>
    <xf numFmtId="0" fontId="13" fillId="0" borderId="1" xfId="6" applyFont="1" applyFill="1" applyBorder="1" applyProtection="1">
      <protection locked="0"/>
    </xf>
    <xf numFmtId="3" fontId="13" fillId="0" borderId="29" xfId="6" applyNumberFormat="1" applyFont="1" applyFill="1" applyBorder="1" applyProtection="1">
      <protection locked="0"/>
    </xf>
    <xf numFmtId="3" fontId="13" fillId="0" borderId="41" xfId="6" applyNumberFormat="1" applyFont="1" applyFill="1" applyBorder="1" applyProtection="1">
      <protection locked="0"/>
    </xf>
    <xf numFmtId="3" fontId="13" fillId="0" borderId="133" xfId="6" applyNumberFormat="1" applyFont="1" applyFill="1" applyBorder="1" applyProtection="1">
      <protection locked="0"/>
    </xf>
    <xf numFmtId="0" fontId="21" fillId="0" borderId="1" xfId="0" applyFont="1" applyBorder="1" applyAlignment="1" applyProtection="1">
      <alignment horizontal="left" vertical="top" wrapText="1" indent="1"/>
    </xf>
    <xf numFmtId="0" fontId="25" fillId="0" borderId="53" xfId="0" applyFont="1" applyFill="1" applyBorder="1" applyAlignment="1">
      <alignment horizontal="center" vertical="center"/>
    </xf>
    <xf numFmtId="0" fontId="25" fillId="0" borderId="23" xfId="0" applyFont="1" applyFill="1" applyBorder="1" applyAlignment="1">
      <alignment horizontal="center" vertical="center"/>
    </xf>
    <xf numFmtId="164" fontId="27" fillId="0" borderId="12" xfId="6" applyNumberFormat="1" applyFont="1" applyFill="1" applyBorder="1" applyAlignment="1" applyProtection="1">
      <alignment horizontal="right" vertical="center" wrapText="1"/>
    </xf>
    <xf numFmtId="164" fontId="4" fillId="0" borderId="94" xfId="6" applyNumberFormat="1" applyFont="1" applyFill="1" applyBorder="1" applyAlignment="1" applyProtection="1">
      <alignment horizontal="right" vertical="center" wrapText="1"/>
    </xf>
    <xf numFmtId="3" fontId="27" fillId="0" borderId="1" xfId="0" applyNumberFormat="1" applyFont="1" applyBorder="1"/>
    <xf numFmtId="164" fontId="27" fillId="0" borderId="10" xfId="6" applyNumberFormat="1" applyFont="1" applyFill="1" applyBorder="1" applyAlignment="1" applyProtection="1">
      <alignment horizontal="right" vertical="center" wrapText="1"/>
    </xf>
    <xf numFmtId="164" fontId="4" fillId="0" borderId="82" xfId="6" applyNumberFormat="1" applyFont="1" applyFill="1" applyBorder="1" applyAlignment="1" applyProtection="1">
      <alignment horizontal="right" vertical="center" wrapText="1"/>
    </xf>
    <xf numFmtId="0" fontId="21" fillId="0" borderId="116" xfId="0" applyFont="1" applyBorder="1" applyAlignment="1" applyProtection="1">
      <alignment horizontal="left" wrapText="1" indent="1"/>
    </xf>
    <xf numFmtId="49" fontId="24" fillId="0" borderId="69" xfId="6" applyNumberFormat="1" applyFont="1" applyFill="1" applyBorder="1" applyAlignment="1" applyProtection="1">
      <alignment horizontal="left" vertical="center" wrapText="1" indent="1"/>
    </xf>
    <xf numFmtId="0" fontId="21" fillId="0" borderId="70" xfId="0" applyFont="1" applyBorder="1" applyAlignment="1" applyProtection="1">
      <alignment horizontal="left" vertical="center" wrapText="1" indent="1"/>
    </xf>
    <xf numFmtId="0" fontId="0" fillId="0" borderId="0" xfId="0" applyFont="1" applyFill="1" applyAlignment="1">
      <alignment vertical="center" wrapText="1"/>
    </xf>
    <xf numFmtId="3" fontId="62" fillId="0" borderId="0" xfId="0" applyNumberFormat="1" applyFont="1"/>
    <xf numFmtId="0" fontId="62" fillId="0" borderId="0" xfId="0" applyFont="1"/>
    <xf numFmtId="3" fontId="0" fillId="0" borderId="1" xfId="0" applyNumberFormat="1" applyFont="1" applyBorder="1"/>
    <xf numFmtId="164" fontId="24" fillId="0" borderId="126" xfId="6" applyNumberFormat="1" applyFont="1" applyFill="1" applyBorder="1" applyAlignment="1" applyProtection="1">
      <alignment horizontal="right" vertical="center" wrapText="1"/>
      <protection locked="0"/>
    </xf>
    <xf numFmtId="164" fontId="23" fillId="0" borderId="121" xfId="6" applyNumberFormat="1" applyFont="1" applyFill="1" applyBorder="1" applyAlignment="1" applyProtection="1">
      <alignment horizontal="right" vertical="center" wrapText="1"/>
    </xf>
    <xf numFmtId="164" fontId="24" fillId="0" borderId="116" xfId="6" applyNumberFormat="1" applyFont="1" applyFill="1" applyBorder="1" applyAlignment="1" applyProtection="1">
      <alignment horizontal="right" vertical="center" wrapText="1"/>
    </xf>
    <xf numFmtId="2" fontId="1" fillId="0" borderId="95" xfId="6" applyNumberFormat="1" applyFont="1" applyFill="1" applyBorder="1"/>
    <xf numFmtId="164" fontId="4" fillId="0" borderId="134" xfId="6" applyNumberFormat="1" applyFont="1" applyFill="1" applyBorder="1" applyAlignment="1" applyProtection="1">
      <alignment horizontal="right" vertical="center" wrapText="1"/>
    </xf>
    <xf numFmtId="164" fontId="18" fillId="0" borderId="112" xfId="6" applyNumberFormat="1" applyFont="1" applyFill="1" applyBorder="1" applyAlignment="1" applyProtection="1">
      <alignment horizontal="right" vertical="center" wrapText="1"/>
      <protection locked="0"/>
    </xf>
    <xf numFmtId="164" fontId="17" fillId="0" borderId="113" xfId="6" applyNumberFormat="1" applyFont="1" applyFill="1" applyBorder="1" applyAlignment="1" applyProtection="1">
      <alignment horizontal="right" vertical="center" wrapText="1"/>
    </xf>
    <xf numFmtId="164" fontId="18" fillId="0" borderId="135" xfId="6" applyNumberFormat="1" applyFont="1" applyFill="1" applyBorder="1" applyAlignment="1" applyProtection="1">
      <alignment horizontal="right" vertical="center" wrapText="1"/>
      <protection locked="0"/>
    </xf>
    <xf numFmtId="164" fontId="28" fillId="0" borderId="113" xfId="6" applyNumberFormat="1" applyFont="1" applyFill="1" applyBorder="1" applyAlignment="1" applyProtection="1">
      <alignment horizontal="right" vertical="center" wrapText="1"/>
      <protection locked="0"/>
    </xf>
    <xf numFmtId="164" fontId="24" fillId="0" borderId="122" xfId="6" applyNumberFormat="1" applyFont="1" applyFill="1" applyBorder="1" applyAlignment="1" applyProtection="1">
      <alignment horizontal="right" vertical="center" wrapText="1"/>
      <protection locked="0"/>
    </xf>
    <xf numFmtId="164" fontId="26" fillId="0" borderId="79" xfId="6" applyNumberFormat="1" applyFont="1" applyFill="1" applyBorder="1" applyAlignment="1" applyProtection="1">
      <alignment horizontal="right" vertical="center" wrapText="1"/>
    </xf>
    <xf numFmtId="164" fontId="25" fillId="0" borderId="122" xfId="6" applyNumberFormat="1" applyFont="1" applyFill="1" applyBorder="1" applyAlignment="1" applyProtection="1">
      <alignment horizontal="right" vertical="center" wrapText="1"/>
    </xf>
    <xf numFmtId="164" fontId="25" fillId="0" borderId="136" xfId="6" applyNumberFormat="1" applyFont="1" applyFill="1" applyBorder="1" applyAlignment="1" applyProtection="1">
      <alignment horizontal="right" vertical="center" wrapText="1"/>
    </xf>
    <xf numFmtId="164" fontId="24" fillId="0" borderId="3" xfId="0" applyNumberFormat="1" applyFont="1" applyFill="1" applyBorder="1" applyAlignment="1" applyProtection="1">
      <alignment horizontal="left" vertical="center" wrapText="1"/>
    </xf>
    <xf numFmtId="164" fontId="18" fillId="0" borderId="3" xfId="0" applyNumberFormat="1" applyFont="1" applyFill="1" applyBorder="1" applyAlignment="1" applyProtection="1">
      <alignment horizontal="left" vertical="center" wrapText="1"/>
    </xf>
    <xf numFmtId="164" fontId="28" fillId="0" borderId="18" xfId="0" applyNumberFormat="1" applyFont="1" applyFill="1" applyBorder="1" applyAlignment="1" applyProtection="1">
      <alignment horizontal="right" vertical="center" wrapText="1"/>
    </xf>
    <xf numFmtId="0" fontId="54" fillId="0" borderId="2" xfId="0" applyFont="1" applyBorder="1" applyAlignment="1" applyProtection="1">
      <alignment vertical="top" wrapText="1"/>
      <protection locked="0"/>
    </xf>
    <xf numFmtId="3" fontId="10" fillId="0" borderId="56" xfId="0" applyNumberFormat="1" applyFont="1" applyFill="1" applyBorder="1" applyAlignment="1" applyProtection="1">
      <alignment horizontal="right" vertical="center"/>
      <protection locked="0"/>
    </xf>
    <xf numFmtId="3" fontId="10" fillId="0" borderId="24" xfId="0" applyNumberFormat="1" applyFont="1" applyFill="1" applyBorder="1" applyAlignment="1" applyProtection="1">
      <alignment horizontal="right" vertical="center"/>
      <protection locked="0"/>
    </xf>
    <xf numFmtId="0" fontId="54" fillId="0" borderId="1" xfId="0" applyFont="1" applyBorder="1" applyAlignment="1" applyProtection="1">
      <alignment vertical="top" wrapText="1"/>
      <protection locked="0"/>
    </xf>
    <xf numFmtId="3" fontId="10" fillId="0" borderId="29" xfId="0" applyNumberFormat="1" applyFont="1" applyFill="1" applyBorder="1" applyAlignment="1" applyProtection="1">
      <alignment horizontal="right" vertical="center"/>
      <protection locked="0"/>
    </xf>
    <xf numFmtId="3" fontId="10" fillId="0" borderId="18" xfId="0" applyNumberFormat="1" applyFont="1" applyFill="1" applyBorder="1" applyAlignment="1" applyProtection="1">
      <alignment horizontal="right" vertical="center"/>
      <protection locked="0"/>
    </xf>
    <xf numFmtId="0" fontId="10" fillId="0" borderId="10" xfId="0" applyFont="1" applyFill="1" applyBorder="1" applyAlignment="1">
      <alignment vertical="center"/>
    </xf>
    <xf numFmtId="164" fontId="19" fillId="0" borderId="10" xfId="0" applyNumberFormat="1" applyFont="1" applyFill="1" applyBorder="1" applyAlignment="1">
      <alignment vertical="center" wrapText="1"/>
    </xf>
    <xf numFmtId="164" fontId="19" fillId="0" borderId="12" xfId="0" applyNumberFormat="1" applyFont="1" applyFill="1" applyBorder="1" applyAlignment="1">
      <alignment vertical="center" wrapText="1"/>
    </xf>
    <xf numFmtId="0" fontId="54" fillId="0" borderId="29" xfId="0" applyFont="1" applyBorder="1" applyAlignment="1" applyProtection="1">
      <alignment vertical="center" wrapText="1"/>
      <protection locked="0"/>
    </xf>
    <xf numFmtId="0" fontId="54" fillId="0" borderId="29" xfId="0" applyFont="1" applyBorder="1" applyAlignment="1" applyProtection="1">
      <alignment vertical="center"/>
      <protection locked="0"/>
    </xf>
    <xf numFmtId="0" fontId="54" fillId="0" borderId="133" xfId="0" applyFont="1" applyBorder="1" applyAlignment="1" applyProtection="1">
      <alignment vertical="center" wrapText="1"/>
      <protection locked="0"/>
    </xf>
    <xf numFmtId="0" fontId="25" fillId="0" borderId="10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right" vertical="center"/>
    </xf>
    <xf numFmtId="0" fontId="19" fillId="0" borderId="0" xfId="0" applyFont="1" applyAlignment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0" fontId="13" fillId="0" borderId="4" xfId="6" applyFont="1" applyFill="1" applyBorder="1" applyProtection="1">
      <protection locked="0"/>
    </xf>
    <xf numFmtId="0" fontId="0" fillId="0" borderId="4" xfId="6" applyFont="1" applyFill="1" applyBorder="1" applyProtection="1">
      <protection locked="0"/>
    </xf>
    <xf numFmtId="0" fontId="13" fillId="0" borderId="26" xfId="6" applyFont="1" applyFill="1" applyBorder="1" applyProtection="1">
      <protection locked="0"/>
    </xf>
    <xf numFmtId="171" fontId="64" fillId="0" borderId="1" xfId="1" applyNumberFormat="1" applyFont="1" applyFill="1" applyBorder="1" applyAlignment="1" applyProtection="1">
      <protection locked="0"/>
    </xf>
    <xf numFmtId="171" fontId="64" fillId="0" borderId="4" xfId="1" applyNumberFormat="1" applyFont="1" applyFill="1" applyBorder="1" applyAlignment="1" applyProtection="1">
      <protection locked="0"/>
    </xf>
    <xf numFmtId="164" fontId="0" fillId="0" borderId="1" xfId="0" applyNumberFormat="1" applyFill="1" applyBorder="1" applyAlignment="1">
      <alignment horizontal="right" vertical="center" wrapText="1"/>
    </xf>
    <xf numFmtId="0" fontId="0" fillId="0" borderId="1" xfId="6" applyFont="1" applyFill="1" applyBorder="1" applyProtection="1">
      <protection locked="0"/>
    </xf>
    <xf numFmtId="3" fontId="13" fillId="0" borderId="1" xfId="6" applyNumberFormat="1" applyFont="1" applyFill="1" applyBorder="1" applyProtection="1">
      <protection locked="0"/>
    </xf>
    <xf numFmtId="3" fontId="8" fillId="0" borderId="29" xfId="6" applyNumberFormat="1" applyFont="1" applyFill="1" applyBorder="1" applyProtection="1">
      <protection locked="0"/>
    </xf>
    <xf numFmtId="164" fontId="42" fillId="0" borderId="4" xfId="0" applyNumberFormat="1" applyFont="1" applyFill="1" applyBorder="1" applyAlignment="1" applyProtection="1">
      <alignment vertical="center" wrapText="1"/>
      <protection locked="0"/>
    </xf>
    <xf numFmtId="164" fontId="15" fillId="0" borderId="41" xfId="0" applyNumberFormat="1" applyFont="1" applyFill="1" applyBorder="1" applyAlignment="1">
      <alignment vertical="center" wrapText="1"/>
    </xf>
    <xf numFmtId="164" fontId="15" fillId="0" borderId="0" xfId="0" applyNumberFormat="1" applyFont="1" applyFill="1" applyAlignment="1">
      <alignment vertical="center" wrapText="1"/>
    </xf>
    <xf numFmtId="3" fontId="51" fillId="0" borderId="29" xfId="0" quotePrefix="1" applyNumberFormat="1" applyFont="1" applyFill="1" applyBorder="1" applyAlignment="1"/>
    <xf numFmtId="3" fontId="51" fillId="0" borderId="3" xfId="0" quotePrefix="1" applyNumberFormat="1" applyFont="1" applyFill="1" applyBorder="1" applyAlignment="1"/>
    <xf numFmtId="164" fontId="24" fillId="0" borderId="5" xfId="0" applyNumberFormat="1" applyFont="1" applyFill="1" applyBorder="1" applyAlignment="1" applyProtection="1">
      <alignment horizontal="right" vertical="center" wrapText="1"/>
    </xf>
    <xf numFmtId="164" fontId="24" fillId="0" borderId="1" xfId="0" applyNumberFormat="1" applyFont="1" applyFill="1" applyBorder="1" applyAlignment="1" applyProtection="1">
      <alignment vertical="center" wrapText="1"/>
    </xf>
    <xf numFmtId="164" fontId="24" fillId="0" borderId="29" xfId="0" applyNumberFormat="1" applyFont="1" applyFill="1" applyBorder="1" applyAlignment="1" applyProtection="1">
      <alignment vertical="center" wrapText="1"/>
    </xf>
    <xf numFmtId="164" fontId="24" fillId="0" borderId="34" xfId="0" applyNumberFormat="1" applyFont="1" applyFill="1" applyBorder="1" applyAlignment="1" applyProtection="1">
      <alignment vertical="center" wrapText="1"/>
    </xf>
    <xf numFmtId="164" fontId="0" fillId="0" borderId="0" xfId="0" applyNumberFormat="1" applyFont="1" applyFill="1" applyAlignment="1">
      <alignment vertical="center" wrapText="1"/>
    </xf>
    <xf numFmtId="1" fontId="0" fillId="4" borderId="1" xfId="0" applyNumberFormat="1" applyFill="1" applyBorder="1" applyAlignment="1" applyProtection="1">
      <alignment horizontal="center" vertical="center" wrapText="1"/>
    </xf>
    <xf numFmtId="0" fontId="19" fillId="0" borderId="0" xfId="0" applyFont="1" applyAlignment="1">
      <alignment horizontal="center"/>
    </xf>
    <xf numFmtId="49" fontId="10" fillId="0" borderId="0" xfId="0" applyNumberFormat="1" applyFont="1"/>
    <xf numFmtId="49" fontId="56" fillId="0" borderId="0" xfId="0" applyNumberFormat="1" applyFont="1"/>
    <xf numFmtId="49" fontId="29" fillId="0" borderId="0" xfId="0" applyNumberFormat="1" applyFont="1" applyAlignment="1">
      <alignment horizontal="center"/>
    </xf>
    <xf numFmtId="49" fontId="56" fillId="0" borderId="137" xfId="0" applyNumberFormat="1" applyFont="1" applyBorder="1" applyAlignment="1">
      <alignment horizontal="center"/>
    </xf>
    <xf numFmtId="49" fontId="56" fillId="0" borderId="138" xfId="0" applyNumberFormat="1" applyFont="1" applyBorder="1" applyAlignment="1">
      <alignment horizontal="center"/>
    </xf>
    <xf numFmtId="0" fontId="61" fillId="0" borderId="0" xfId="0" applyFont="1"/>
    <xf numFmtId="0" fontId="56" fillId="0" borderId="139" xfId="0" applyFont="1" applyBorder="1"/>
    <xf numFmtId="0" fontId="56" fillId="0" borderId="140" xfId="0" applyFont="1" applyBorder="1"/>
    <xf numFmtId="0" fontId="29" fillId="0" borderId="140" xfId="0" applyFont="1" applyBorder="1"/>
    <xf numFmtId="0" fontId="56" fillId="0" borderId="140" xfId="0" applyFont="1" applyBorder="1" applyAlignment="1">
      <alignment wrapText="1"/>
    </xf>
    <xf numFmtId="3" fontId="31" fillId="0" borderId="137" xfId="0" applyNumberFormat="1" applyFont="1" applyBorder="1"/>
    <xf numFmtId="3" fontId="31" fillId="0" borderId="141" xfId="0" applyNumberFormat="1" applyFont="1" applyBorder="1"/>
    <xf numFmtId="3" fontId="31" fillId="0" borderId="142" xfId="0" applyNumberFormat="1" applyFont="1" applyBorder="1"/>
    <xf numFmtId="3" fontId="31" fillId="0" borderId="138" xfId="0" applyNumberFormat="1" applyFont="1" applyBorder="1"/>
    <xf numFmtId="3" fontId="31" fillId="0" borderId="143" xfId="0" applyNumberFormat="1" applyFont="1" applyBorder="1"/>
    <xf numFmtId="3" fontId="31" fillId="0" borderId="144" xfId="0" applyNumberFormat="1" applyFont="1" applyBorder="1"/>
    <xf numFmtId="3" fontId="25" fillId="0" borderId="138" xfId="0" applyNumberFormat="1" applyFont="1" applyBorder="1"/>
    <xf numFmtId="3" fontId="25" fillId="0" borderId="143" xfId="0" applyNumberFormat="1" applyFont="1" applyBorder="1"/>
    <xf numFmtId="3" fontId="24" fillId="0" borderId="143" xfId="0" applyNumberFormat="1" applyFont="1" applyBorder="1"/>
    <xf numFmtId="0" fontId="0" fillId="0" borderId="96" xfId="0" applyFill="1" applyBorder="1" applyAlignment="1">
      <alignment vertical="center" wrapText="1"/>
    </xf>
    <xf numFmtId="0" fontId="27" fillId="0" borderId="0" xfId="0" applyFont="1" applyFill="1" applyAlignment="1">
      <alignment horizontal="left" vertical="center" wrapText="1"/>
    </xf>
    <xf numFmtId="0" fontId="27" fillId="0" borderId="96" xfId="0" applyFont="1" applyFill="1" applyBorder="1" applyAlignment="1">
      <alignment vertical="center" wrapText="1"/>
    </xf>
    <xf numFmtId="0" fontId="27" fillId="0" borderId="0" xfId="0" applyFont="1" applyFill="1" applyAlignment="1">
      <alignment vertical="center" wrapText="1"/>
    </xf>
    <xf numFmtId="0" fontId="37" fillId="0" borderId="0" xfId="0" applyFont="1" applyFill="1" applyAlignment="1">
      <alignment vertical="center" wrapText="1"/>
    </xf>
    <xf numFmtId="164" fontId="60" fillId="0" borderId="70" xfId="6" applyNumberFormat="1" applyFont="1" applyFill="1" applyBorder="1" applyAlignment="1" applyProtection="1">
      <alignment horizontal="right" vertical="center" wrapText="1"/>
    </xf>
    <xf numFmtId="164" fontId="60" fillId="0" borderId="116" xfId="6" applyNumberFormat="1" applyFont="1" applyFill="1" applyBorder="1" applyAlignment="1" applyProtection="1">
      <alignment horizontal="right" vertical="center" wrapText="1"/>
    </xf>
    <xf numFmtId="164" fontId="60" fillId="0" borderId="113" xfId="6" applyNumberFormat="1" applyFont="1" applyFill="1" applyBorder="1" applyAlignment="1" applyProtection="1">
      <alignment horizontal="right" vertical="center" wrapText="1"/>
    </xf>
    <xf numFmtId="3" fontId="61" fillId="0" borderId="0" xfId="0" applyNumberFormat="1" applyFont="1"/>
    <xf numFmtId="0" fontId="37" fillId="0" borderId="0" xfId="0" applyFont="1"/>
    <xf numFmtId="3" fontId="25" fillId="0" borderId="144" xfId="0" applyNumberFormat="1" applyFont="1" applyBorder="1"/>
    <xf numFmtId="49" fontId="61" fillId="0" borderId="145" xfId="0" applyNumberFormat="1" applyFont="1" applyBorder="1" applyAlignment="1">
      <alignment horizontal="center"/>
    </xf>
    <xf numFmtId="0" fontId="61" fillId="0" borderId="146" xfId="0" applyFont="1" applyBorder="1"/>
    <xf numFmtId="3" fontId="60" fillId="0" borderId="145" xfId="0" applyNumberFormat="1" applyFont="1" applyBorder="1"/>
    <xf numFmtId="3" fontId="60" fillId="0" borderId="147" xfId="0" applyNumberFormat="1" applyFont="1" applyBorder="1"/>
    <xf numFmtId="3" fontId="60" fillId="0" borderId="148" xfId="0" applyNumberFormat="1" applyFont="1" applyBorder="1"/>
    <xf numFmtId="0" fontId="29" fillId="0" borderId="149" xfId="0" applyFont="1" applyBorder="1"/>
    <xf numFmtId="3" fontId="25" fillId="0" borderId="150" xfId="0" applyNumberFormat="1" applyFont="1" applyBorder="1"/>
    <xf numFmtId="3" fontId="25" fillId="0" borderId="151" xfId="0" applyNumberFormat="1" applyFont="1" applyBorder="1"/>
    <xf numFmtId="3" fontId="25" fillId="0" borderId="152" xfId="0" applyNumberFormat="1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64" fontId="17" fillId="0" borderId="6" xfId="0" applyNumberFormat="1" applyFont="1" applyFill="1" applyBorder="1" applyAlignment="1" applyProtection="1">
      <alignment horizontal="right" vertical="center" wrapText="1"/>
    </xf>
    <xf numFmtId="164" fontId="23" fillId="0" borderId="26" xfId="0" applyNumberFormat="1" applyFont="1" applyFill="1" applyBorder="1" applyAlignment="1" applyProtection="1">
      <alignment horizontal="left" vertical="center" wrapText="1"/>
    </xf>
    <xf numFmtId="1" fontId="27" fillId="2" borderId="26" xfId="0" applyNumberFormat="1" applyFont="1" applyFill="1" applyBorder="1" applyAlignment="1" applyProtection="1">
      <alignment horizontal="center" vertical="center" wrapText="1"/>
    </xf>
    <xf numFmtId="164" fontId="23" fillId="0" borderId="26" xfId="0" applyNumberFormat="1" applyFont="1" applyFill="1" applyBorder="1" applyAlignment="1" applyProtection="1">
      <alignment vertical="center" wrapText="1"/>
    </xf>
    <xf numFmtId="164" fontId="23" fillId="0" borderId="133" xfId="0" applyNumberFormat="1" applyFont="1" applyFill="1" applyBorder="1" applyAlignment="1" applyProtection="1">
      <alignment vertical="center" wrapText="1"/>
    </xf>
    <xf numFmtId="164" fontId="23" fillId="0" borderId="33" xfId="0" applyNumberFormat="1" applyFont="1" applyFill="1" applyBorder="1" applyAlignment="1" applyProtection="1">
      <alignment vertical="center" wrapText="1"/>
    </xf>
    <xf numFmtId="1" fontId="27" fillId="0" borderId="153" xfId="0" applyNumberFormat="1" applyFont="1" applyFill="1" applyBorder="1" applyAlignment="1" applyProtection="1">
      <alignment horizontal="center" vertical="center" wrapText="1"/>
      <protection locked="0"/>
    </xf>
    <xf numFmtId="164" fontId="27" fillId="0" borderId="0" xfId="0" applyNumberFormat="1" applyFont="1" applyFill="1" applyAlignment="1">
      <alignment vertical="center" wrapText="1"/>
    </xf>
    <xf numFmtId="164" fontId="17" fillId="0" borderId="61" xfId="0" applyNumberFormat="1" applyFont="1" applyFill="1" applyBorder="1" applyAlignment="1" applyProtection="1">
      <alignment horizontal="right" vertical="center" wrapText="1"/>
    </xf>
    <xf numFmtId="164" fontId="23" fillId="0" borderId="19" xfId="0" applyNumberFormat="1" applyFont="1" applyFill="1" applyBorder="1" applyAlignment="1" applyProtection="1">
      <alignment horizontal="left" vertical="center" wrapText="1"/>
    </xf>
    <xf numFmtId="1" fontId="27" fillId="2" borderId="19" xfId="0" applyNumberFormat="1" applyFont="1" applyFill="1" applyBorder="1" applyAlignment="1" applyProtection="1">
      <alignment horizontal="center" vertical="center" wrapText="1"/>
    </xf>
    <xf numFmtId="164" fontId="23" fillId="0" borderId="19" xfId="0" applyNumberFormat="1" applyFont="1" applyFill="1" applyBorder="1" applyAlignment="1" applyProtection="1">
      <alignment vertical="center" wrapText="1"/>
    </xf>
    <xf numFmtId="164" fontId="23" fillId="0" borderId="59" xfId="0" applyNumberFormat="1" applyFont="1" applyFill="1" applyBorder="1" applyAlignment="1" applyProtection="1">
      <alignment vertical="center" wrapText="1"/>
    </xf>
    <xf numFmtId="164" fontId="23" fillId="0" borderId="52" xfId="0" applyNumberFormat="1" applyFont="1" applyFill="1" applyBorder="1" applyAlignment="1" applyProtection="1">
      <alignment vertical="center" wrapText="1"/>
    </xf>
    <xf numFmtId="0" fontId="13" fillId="0" borderId="1" xfId="6" applyFont="1" applyFill="1" applyBorder="1"/>
    <xf numFmtId="164" fontId="0" fillId="0" borderId="29" xfId="0" applyNumberFormat="1" applyFill="1" applyBorder="1" applyAlignment="1">
      <alignment vertical="center" wrapText="1"/>
    </xf>
    <xf numFmtId="164" fontId="17" fillId="0" borderId="72" xfId="6" applyNumberFormat="1" applyFont="1" applyFill="1" applyBorder="1" applyAlignment="1" applyProtection="1">
      <alignment horizontal="right" vertical="center" wrapText="1"/>
      <protection locked="0"/>
    </xf>
    <xf numFmtId="164" fontId="24" fillId="0" borderId="119" xfId="6" applyNumberFormat="1" applyFont="1" applyFill="1" applyBorder="1" applyAlignment="1" applyProtection="1">
      <alignment horizontal="right" vertical="center" wrapText="1"/>
      <protection locked="0"/>
    </xf>
    <xf numFmtId="164" fontId="17" fillId="0" borderId="70" xfId="6" applyNumberFormat="1" applyFont="1" applyFill="1" applyBorder="1" applyAlignment="1" applyProtection="1">
      <alignment horizontal="right" vertical="center" wrapText="1"/>
      <protection locked="0"/>
    </xf>
    <xf numFmtId="164" fontId="17" fillId="0" borderId="85" xfId="6" applyNumberFormat="1" applyFont="1" applyFill="1" applyBorder="1" applyAlignment="1" applyProtection="1">
      <alignment horizontal="right" vertical="center" wrapText="1"/>
      <protection locked="0"/>
    </xf>
    <xf numFmtId="164" fontId="17" fillId="0" borderId="74" xfId="6" applyNumberFormat="1" applyFont="1" applyFill="1" applyBorder="1" applyAlignment="1" applyProtection="1">
      <alignment horizontal="right" vertical="center" wrapText="1"/>
      <protection locked="0"/>
    </xf>
    <xf numFmtId="164" fontId="17" fillId="0" borderId="88" xfId="6" applyNumberFormat="1" applyFont="1" applyFill="1" applyBorder="1" applyAlignment="1" applyProtection="1">
      <alignment horizontal="right" vertical="center" wrapText="1"/>
      <protection locked="0"/>
    </xf>
    <xf numFmtId="164" fontId="26" fillId="0" borderId="76" xfId="6" applyNumberFormat="1" applyFont="1" applyFill="1" applyBorder="1" applyAlignment="1" applyProtection="1">
      <alignment horizontal="right" vertical="center" wrapText="1"/>
      <protection locked="0"/>
    </xf>
    <xf numFmtId="164" fontId="23" fillId="0" borderId="112" xfId="6" applyNumberFormat="1" applyFont="1" applyFill="1" applyBorder="1" applyAlignment="1" applyProtection="1">
      <alignment horizontal="right" vertical="center" wrapText="1"/>
      <protection locked="0"/>
    </xf>
    <xf numFmtId="164" fontId="25" fillId="0" borderId="70" xfId="6" applyNumberFormat="1" applyFont="1" applyFill="1" applyBorder="1" applyAlignment="1" applyProtection="1">
      <alignment horizontal="right" vertical="center" wrapText="1"/>
      <protection locked="0"/>
    </xf>
    <xf numFmtId="164" fontId="25" fillId="0" borderId="85" xfId="6" applyNumberFormat="1" applyFont="1" applyFill="1" applyBorder="1" applyAlignment="1" applyProtection="1">
      <alignment horizontal="right" vertical="center" wrapText="1"/>
      <protection locked="0"/>
    </xf>
    <xf numFmtId="164" fontId="31" fillId="0" borderId="70" xfId="6" applyNumberFormat="1" applyFont="1" applyFill="1" applyBorder="1" applyAlignment="1" applyProtection="1">
      <alignment horizontal="right" vertical="center" wrapText="1"/>
      <protection locked="0"/>
    </xf>
    <xf numFmtId="164" fontId="31" fillId="0" borderId="85" xfId="6" applyNumberFormat="1" applyFont="1" applyFill="1" applyBorder="1" applyAlignment="1" applyProtection="1">
      <alignment horizontal="right" vertical="center" wrapText="1"/>
      <protection locked="0"/>
    </xf>
    <xf numFmtId="164" fontId="25" fillId="0" borderId="91" xfId="6" applyNumberFormat="1" applyFont="1" applyFill="1" applyBorder="1" applyAlignment="1" applyProtection="1">
      <alignment horizontal="right" vertical="center" wrapText="1"/>
      <protection locked="0"/>
    </xf>
    <xf numFmtId="164" fontId="25" fillId="0" borderId="93" xfId="6" applyNumberFormat="1" applyFont="1" applyFill="1" applyBorder="1" applyAlignment="1" applyProtection="1">
      <alignment horizontal="right" vertical="center" wrapText="1"/>
      <protection locked="0"/>
    </xf>
    <xf numFmtId="164" fontId="25" fillId="0" borderId="10" xfId="6" applyNumberFormat="1" applyFont="1" applyFill="1" applyBorder="1" applyAlignment="1" applyProtection="1">
      <alignment horizontal="right" vertical="center" wrapText="1"/>
      <protection locked="0"/>
    </xf>
    <xf numFmtId="164" fontId="25" fillId="0" borderId="38" xfId="6" applyNumberFormat="1" applyFont="1" applyFill="1" applyBorder="1" applyAlignment="1" applyProtection="1">
      <alignment horizontal="right" vertical="center" wrapText="1"/>
      <protection locked="0"/>
    </xf>
    <xf numFmtId="164" fontId="4" fillId="0" borderId="82" xfId="6" applyNumberFormat="1" applyFont="1" applyFill="1" applyBorder="1" applyAlignment="1" applyProtection="1">
      <alignment horizontal="right" vertical="center" wrapText="1"/>
      <protection locked="0"/>
    </xf>
    <xf numFmtId="164" fontId="4" fillId="0" borderId="94" xfId="6" applyNumberFormat="1" applyFont="1" applyFill="1" applyBorder="1" applyAlignment="1" applyProtection="1">
      <alignment horizontal="right" vertical="center" wrapText="1"/>
      <protection locked="0"/>
    </xf>
    <xf numFmtId="164" fontId="6" fillId="0" borderId="0" xfId="6" applyNumberFormat="1" applyFont="1" applyFill="1" applyBorder="1" applyAlignment="1" applyProtection="1">
      <alignment horizontal="centerContinuous" vertical="center"/>
      <protection locked="0"/>
    </xf>
    <xf numFmtId="0" fontId="5" fillId="0" borderId="21" xfId="0" applyFont="1" applyFill="1" applyBorder="1" applyAlignment="1" applyProtection="1">
      <alignment horizontal="right"/>
      <protection locked="0"/>
    </xf>
    <xf numFmtId="2" fontId="13" fillId="0" borderId="154" xfId="6" applyNumberFormat="1" applyFont="1" applyFill="1" applyBorder="1"/>
    <xf numFmtId="164" fontId="18" fillId="0" borderId="155" xfId="6" applyNumberFormat="1" applyFont="1" applyFill="1" applyBorder="1" applyAlignment="1" applyProtection="1">
      <alignment horizontal="right" vertical="center" wrapText="1"/>
      <protection locked="0"/>
    </xf>
    <xf numFmtId="164" fontId="18" fillId="0" borderId="156" xfId="6" applyNumberFormat="1" applyFont="1" applyFill="1" applyBorder="1" applyAlignment="1" applyProtection="1">
      <alignment horizontal="right" vertical="center" wrapText="1"/>
      <protection locked="0"/>
    </xf>
    <xf numFmtId="164" fontId="18" fillId="0" borderId="157" xfId="6" applyNumberFormat="1" applyFont="1" applyFill="1" applyBorder="1" applyAlignment="1" applyProtection="1">
      <alignment horizontal="right" vertical="center" wrapText="1"/>
      <protection locked="0"/>
    </xf>
    <xf numFmtId="164" fontId="27" fillId="0" borderId="37" xfId="0" applyNumberFormat="1" applyFont="1" applyFill="1" applyBorder="1" applyAlignment="1" applyProtection="1">
      <alignment horizontal="right" vertical="center" wrapText="1"/>
    </xf>
    <xf numFmtId="164" fontId="27" fillId="0" borderId="30" xfId="0" applyNumberFormat="1" applyFont="1" applyFill="1" applyBorder="1" applyAlignment="1" applyProtection="1">
      <alignment horizontal="left" vertical="center" wrapText="1"/>
      <protection locked="0"/>
    </xf>
    <xf numFmtId="164" fontId="27" fillId="0" borderId="30" xfId="0" applyNumberFormat="1" applyFont="1" applyFill="1" applyBorder="1" applyAlignment="1" applyProtection="1">
      <alignment vertical="center" wrapText="1"/>
      <protection locked="0"/>
    </xf>
    <xf numFmtId="164" fontId="27" fillId="0" borderId="153" xfId="0" applyNumberFormat="1" applyFont="1" applyFill="1" applyBorder="1" applyAlignment="1" applyProtection="1">
      <alignment vertical="center" wrapText="1"/>
      <protection locked="0"/>
    </xf>
    <xf numFmtId="164" fontId="4" fillId="5" borderId="8" xfId="0" applyNumberFormat="1" applyFont="1" applyFill="1" applyBorder="1" applyAlignment="1" applyProtection="1">
      <alignment horizontal="center" vertical="center" wrapText="1"/>
    </xf>
    <xf numFmtId="164" fontId="4" fillId="5" borderId="10" xfId="0" applyNumberFormat="1" applyFont="1" applyFill="1" applyBorder="1" applyAlignment="1" applyProtection="1">
      <alignment horizontal="center" vertical="center" wrapText="1"/>
    </xf>
    <xf numFmtId="164" fontId="27" fillId="0" borderId="43" xfId="0" applyNumberFormat="1" applyFont="1" applyFill="1" applyBorder="1" applyAlignment="1" applyProtection="1">
      <alignment vertical="center" wrapText="1"/>
    </xf>
    <xf numFmtId="164" fontId="27" fillId="5" borderId="8" xfId="0" applyNumberFormat="1" applyFont="1" applyFill="1" applyBorder="1" applyAlignment="1" applyProtection="1">
      <alignment horizontal="right" vertical="center" wrapText="1"/>
    </xf>
    <xf numFmtId="164" fontId="27" fillId="5" borderId="10" xfId="0" applyNumberFormat="1" applyFont="1" applyFill="1" applyBorder="1" applyAlignment="1" applyProtection="1">
      <alignment horizontal="left" vertical="center" wrapText="1"/>
      <protection locked="0"/>
    </xf>
    <xf numFmtId="1" fontId="27" fillId="5" borderId="28" xfId="0" applyNumberFormat="1" applyFont="1" applyFill="1" applyBorder="1" applyAlignment="1" applyProtection="1">
      <alignment horizontal="center" vertical="center" wrapText="1"/>
      <protection locked="0"/>
    </xf>
    <xf numFmtId="164" fontId="27" fillId="5" borderId="10" xfId="0" applyNumberFormat="1" applyFont="1" applyFill="1" applyBorder="1" applyAlignment="1" applyProtection="1">
      <alignment vertical="center" wrapText="1"/>
      <protection locked="0"/>
    </xf>
    <xf numFmtId="164" fontId="27" fillId="5" borderId="28" xfId="0" applyNumberFormat="1" applyFont="1" applyFill="1" applyBorder="1" applyAlignment="1" applyProtection="1">
      <alignment vertical="center" wrapText="1"/>
      <protection locked="0"/>
    </xf>
    <xf numFmtId="164" fontId="27" fillId="5" borderId="32" xfId="0" applyNumberFormat="1" applyFont="1" applyFill="1" applyBorder="1" applyAlignment="1" applyProtection="1">
      <alignment vertical="center" wrapText="1"/>
    </xf>
    <xf numFmtId="164" fontId="23" fillId="0" borderId="28" xfId="0" applyNumberFormat="1" applyFont="1" applyFill="1" applyBorder="1" applyAlignment="1" applyProtection="1">
      <alignment vertical="center" wrapText="1"/>
    </xf>
    <xf numFmtId="164" fontId="23" fillId="0" borderId="32" xfId="0" applyNumberFormat="1" applyFont="1" applyFill="1" applyBorder="1" applyAlignment="1" applyProtection="1">
      <alignment vertical="center" wrapText="1"/>
    </xf>
    <xf numFmtId="164" fontId="15" fillId="0" borderId="35" xfId="0" applyNumberFormat="1" applyFont="1" applyFill="1" applyBorder="1" applyAlignment="1" applyProtection="1">
      <alignment vertical="center" wrapText="1"/>
    </xf>
    <xf numFmtId="164" fontId="0" fillId="0" borderId="1" xfId="0" applyNumberFormat="1" applyFill="1" applyBorder="1" applyAlignment="1" applyProtection="1">
      <alignment vertical="center" wrapText="1"/>
    </xf>
    <xf numFmtId="3" fontId="1" fillId="0" borderId="29" xfId="6" applyNumberFormat="1" applyFont="1" applyFill="1" applyBorder="1" applyProtection="1">
      <protection locked="0"/>
    </xf>
    <xf numFmtId="164" fontId="24" fillId="0" borderId="113" xfId="6" applyNumberFormat="1" applyFont="1" applyFill="1" applyBorder="1" applyAlignment="1" applyProtection="1">
      <alignment horizontal="right" vertical="center" wrapText="1"/>
    </xf>
    <xf numFmtId="3" fontId="19" fillId="0" borderId="0" xfId="0" applyNumberFormat="1" applyFont="1"/>
    <xf numFmtId="0" fontId="19" fillId="0" borderId="0" xfId="0" applyFont="1" applyFill="1"/>
    <xf numFmtId="3" fontId="10" fillId="0" borderId="142" xfId="0" applyNumberFormat="1" applyFont="1" applyBorder="1" applyAlignment="1">
      <alignment wrapText="1"/>
    </xf>
    <xf numFmtId="3" fontId="10" fillId="0" borderId="144" xfId="0" applyNumberFormat="1" applyFont="1" applyBorder="1"/>
    <xf numFmtId="3" fontId="19" fillId="0" borderId="148" xfId="0" applyNumberFormat="1" applyFont="1" applyBorder="1"/>
    <xf numFmtId="3" fontId="10" fillId="0" borderId="152" xfId="0" applyNumberFormat="1" applyFont="1" applyBorder="1"/>
    <xf numFmtId="0" fontId="0" fillId="0" borderId="137" xfId="0" applyFont="1" applyBorder="1" applyAlignment="1">
      <alignment vertical="center"/>
    </xf>
    <xf numFmtId="0" fontId="0" fillId="0" borderId="141" xfId="0" applyFont="1" applyBorder="1" applyAlignment="1">
      <alignment vertical="center"/>
    </xf>
    <xf numFmtId="0" fontId="0" fillId="0" borderId="141" xfId="0" applyFont="1" applyBorder="1" applyAlignment="1">
      <alignment vertical="top" wrapText="1"/>
    </xf>
    <xf numFmtId="0" fontId="0" fillId="0" borderId="142" xfId="0" applyFont="1" applyBorder="1" applyAlignment="1">
      <alignment vertical="top" wrapText="1"/>
    </xf>
    <xf numFmtId="0" fontId="10" fillId="0" borderId="138" xfId="0" applyFont="1" applyBorder="1"/>
    <xf numFmtId="3" fontId="10" fillId="0" borderId="143" xfId="0" applyNumberFormat="1" applyFont="1" applyBorder="1"/>
    <xf numFmtId="0" fontId="10" fillId="0" borderId="138" xfId="0" applyFont="1" applyBorder="1" applyAlignment="1">
      <alignment vertical="top" wrapText="1"/>
    </xf>
    <xf numFmtId="0" fontId="10" fillId="0" borderId="138" xfId="0" applyFont="1" applyBorder="1" applyAlignment="1">
      <alignment vertical="center" wrapText="1"/>
    </xf>
    <xf numFmtId="0" fontId="55" fillId="0" borderId="0" xfId="0" applyFont="1" applyAlignment="1">
      <alignment horizontal="center" vertical="center" wrapText="1"/>
    </xf>
    <xf numFmtId="164" fontId="4" fillId="5" borderId="28" xfId="0" applyNumberFormat="1" applyFont="1" applyFill="1" applyBorder="1" applyAlignment="1" applyProtection="1">
      <alignment horizontal="center" vertical="center" wrapText="1"/>
    </xf>
    <xf numFmtId="164" fontId="7" fillId="5" borderId="32" xfId="0" applyNumberFormat="1" applyFont="1" applyFill="1" applyBorder="1" applyAlignment="1" applyProtection="1">
      <alignment horizontal="center" vertical="center" wrapText="1"/>
    </xf>
    <xf numFmtId="0" fontId="35" fillId="0" borderId="0" xfId="8" applyFill="1" applyBorder="1"/>
    <xf numFmtId="3" fontId="50" fillId="0" borderId="0" xfId="0" applyNumberFormat="1" applyFont="1" applyFill="1" applyBorder="1" applyAlignment="1">
      <alignment horizontal="center" vertical="center"/>
    </xf>
    <xf numFmtId="3" fontId="50" fillId="0" borderId="0" xfId="0" applyNumberFormat="1" applyFont="1" applyFill="1" applyBorder="1" applyAlignment="1">
      <alignment horizontal="center"/>
    </xf>
    <xf numFmtId="3" fontId="51" fillId="0" borderId="0" xfId="0" applyNumberFormat="1" applyFont="1" applyFill="1" applyBorder="1"/>
    <xf numFmtId="0" fontId="35" fillId="0" borderId="0" xfId="8" applyFill="1" applyBorder="1" applyAlignment="1">
      <alignment horizontal="center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88" xfId="6" applyNumberFormat="1" applyFont="1" applyFill="1" applyBorder="1" applyAlignment="1" applyProtection="1">
      <alignment horizontal="right" vertical="center" wrapText="1"/>
    </xf>
    <xf numFmtId="0" fontId="19" fillId="0" borderId="145" xfId="0" applyFont="1" applyBorder="1" applyAlignment="1">
      <alignment vertical="center" wrapText="1"/>
    </xf>
    <xf numFmtId="3" fontId="19" fillId="0" borderId="147" xfId="0" applyNumberFormat="1" applyFont="1" applyBorder="1"/>
    <xf numFmtId="0" fontId="10" fillId="0" borderId="150" xfId="0" applyFont="1" applyBorder="1" applyAlignment="1">
      <alignment vertical="center" wrapText="1"/>
    </xf>
    <xf numFmtId="3" fontId="10" fillId="0" borderId="151" xfId="0" applyNumberFormat="1" applyFont="1" applyBorder="1"/>
    <xf numFmtId="0" fontId="10" fillId="0" borderId="158" xfId="0" applyFont="1" applyBorder="1" applyAlignment="1">
      <alignment vertical="center" wrapText="1"/>
    </xf>
    <xf numFmtId="3" fontId="10" fillId="0" borderId="159" xfId="0" applyNumberFormat="1" applyFont="1" applyBorder="1"/>
    <xf numFmtId="3" fontId="10" fillId="0" borderId="160" xfId="0" applyNumberFormat="1" applyFont="1" applyBorder="1"/>
    <xf numFmtId="0" fontId="10" fillId="0" borderId="145" xfId="0" applyFont="1" applyBorder="1" applyAlignment="1">
      <alignment horizontal="center" vertical="center" wrapText="1"/>
    </xf>
    <xf numFmtId="3" fontId="10" fillId="0" borderId="147" xfId="0" applyNumberFormat="1" applyFont="1" applyBorder="1" applyAlignment="1">
      <alignment horizontal="center"/>
    </xf>
    <xf numFmtId="3" fontId="10" fillId="0" borderId="148" xfId="0" applyNumberFormat="1" applyFont="1" applyBorder="1" applyAlignment="1">
      <alignment horizontal="center"/>
    </xf>
    <xf numFmtId="0" fontId="0" fillId="0" borderId="161" xfId="0" applyFont="1" applyBorder="1" applyAlignment="1">
      <alignment horizontal="center" vertical="center"/>
    </xf>
    <xf numFmtId="0" fontId="0" fillId="0" borderId="162" xfId="0" applyFont="1" applyBorder="1" applyAlignment="1">
      <alignment vertical="top" wrapText="1"/>
    </xf>
    <xf numFmtId="0" fontId="0" fillId="0" borderId="163" xfId="0" applyFont="1" applyBorder="1" applyAlignment="1">
      <alignment vertical="center"/>
    </xf>
    <xf numFmtId="0" fontId="10" fillId="0" borderId="164" xfId="0" applyFont="1" applyBorder="1" applyAlignment="1">
      <alignment vertical="center" wrapText="1"/>
    </xf>
    <xf numFmtId="0" fontId="10" fillId="0" borderId="161" xfId="0" applyFont="1" applyBorder="1" applyAlignment="1">
      <alignment vertical="center" wrapText="1"/>
    </xf>
    <xf numFmtId="3" fontId="10" fillId="0" borderId="162" xfId="0" applyNumberFormat="1" applyFont="1" applyBorder="1" applyAlignment="1">
      <alignment wrapText="1"/>
    </xf>
    <xf numFmtId="3" fontId="10" fillId="0" borderId="163" xfId="0" applyNumberFormat="1" applyFont="1" applyBorder="1" applyAlignment="1">
      <alignment vertical="center" wrapText="1"/>
    </xf>
    <xf numFmtId="3" fontId="10" fillId="0" borderId="165" xfId="0" applyNumberFormat="1" applyFont="1" applyBorder="1" applyAlignment="1">
      <alignment vertical="top" wrapText="1"/>
    </xf>
    <xf numFmtId="3" fontId="10" fillId="0" borderId="166" xfId="0" applyNumberFormat="1" applyFont="1" applyBorder="1" applyAlignment="1">
      <alignment vertical="top" wrapText="1"/>
    </xf>
    <xf numFmtId="0" fontId="19" fillId="0" borderId="150" xfId="0" applyFont="1" applyFill="1" applyBorder="1"/>
    <xf numFmtId="3" fontId="19" fillId="0" borderId="151" xfId="0" applyNumberFormat="1" applyFont="1" applyFill="1" applyBorder="1"/>
    <xf numFmtId="3" fontId="19" fillId="0" borderId="152" xfId="0" applyNumberFormat="1" applyFont="1" applyFill="1" applyBorder="1"/>
    <xf numFmtId="49" fontId="56" fillId="0" borderId="150" xfId="0" applyNumberFormat="1" applyFont="1" applyBorder="1" applyAlignment="1">
      <alignment horizontal="center"/>
    </xf>
    <xf numFmtId="0" fontId="15" fillId="0" borderId="96" xfId="0" applyFont="1" applyFill="1" applyBorder="1" applyAlignment="1">
      <alignment horizontal="left" vertical="center" wrapText="1" indent="3"/>
    </xf>
    <xf numFmtId="0" fontId="15" fillId="0" borderId="96" xfId="0" applyFont="1" applyFill="1" applyBorder="1" applyAlignment="1">
      <alignment horizontal="left" wrapText="1" indent="5"/>
    </xf>
    <xf numFmtId="164" fontId="24" fillId="0" borderId="132" xfId="6" applyNumberFormat="1" applyFont="1" applyFill="1" applyBorder="1" applyAlignment="1" applyProtection="1">
      <alignment horizontal="right" vertical="center" wrapText="1"/>
    </xf>
    <xf numFmtId="164" fontId="23" fillId="0" borderId="113" xfId="6" applyNumberFormat="1" applyFont="1" applyFill="1" applyBorder="1" applyAlignment="1" applyProtection="1">
      <alignment horizontal="right" vertical="center" wrapText="1"/>
      <protection locked="0"/>
    </xf>
    <xf numFmtId="0" fontId="0" fillId="0" borderId="1" xfId="0" applyBorder="1"/>
    <xf numFmtId="2" fontId="13" fillId="0" borderId="17" xfId="6" applyNumberFormat="1" applyFont="1" applyFill="1" applyBorder="1" applyAlignment="1">
      <alignment horizontal="center"/>
    </xf>
    <xf numFmtId="164" fontId="18" fillId="0" borderId="167" xfId="6" applyNumberFormat="1" applyFont="1" applyFill="1" applyBorder="1" applyAlignment="1" applyProtection="1">
      <alignment horizontal="right" vertical="center" wrapText="1"/>
      <protection locked="0"/>
    </xf>
    <xf numFmtId="164" fontId="18" fillId="0" borderId="41" xfId="6" applyNumberFormat="1" applyFont="1" applyFill="1" applyBorder="1" applyAlignment="1" applyProtection="1">
      <alignment horizontal="right" vertical="center" wrapText="1"/>
      <protection locked="0"/>
    </xf>
    <xf numFmtId="164" fontId="18" fillId="0" borderId="28" xfId="6" applyNumberFormat="1" applyFont="1" applyFill="1" applyBorder="1" applyAlignment="1" applyProtection="1">
      <alignment horizontal="right" vertical="center" wrapText="1"/>
      <protection locked="0"/>
    </xf>
    <xf numFmtId="164" fontId="22" fillId="0" borderId="28" xfId="0" applyNumberFormat="1" applyFont="1" applyBorder="1" applyAlignment="1" applyProtection="1">
      <alignment horizontal="right" vertical="center" wrapText="1"/>
    </xf>
    <xf numFmtId="164" fontId="27" fillId="0" borderId="28" xfId="6" applyNumberFormat="1" applyFont="1" applyFill="1" applyBorder="1" applyAlignment="1" applyProtection="1">
      <alignment horizontal="right" vertical="center" wrapText="1"/>
    </xf>
    <xf numFmtId="2" fontId="10" fillId="0" borderId="35" xfId="6" applyNumberFormat="1" applyFill="1" applyBorder="1"/>
    <xf numFmtId="2" fontId="1" fillId="0" borderId="35" xfId="6" applyNumberFormat="1" applyFont="1" applyFill="1" applyBorder="1"/>
    <xf numFmtId="2" fontId="27" fillId="0" borderId="35" xfId="6" applyNumberFormat="1" applyFont="1" applyFill="1" applyBorder="1" applyAlignment="1">
      <alignment vertical="center"/>
    </xf>
    <xf numFmtId="164" fontId="25" fillId="0" borderId="168" xfId="6" applyNumberFormat="1" applyFont="1" applyFill="1" applyBorder="1" applyAlignment="1" applyProtection="1">
      <alignment horizontal="right" vertical="center" wrapText="1"/>
    </xf>
    <xf numFmtId="164" fontId="4" fillId="0" borderId="169" xfId="6" applyNumberFormat="1" applyFont="1" applyFill="1" applyBorder="1" applyAlignment="1" applyProtection="1">
      <alignment horizontal="right" vertical="center" wrapText="1"/>
    </xf>
    <xf numFmtId="164" fontId="4" fillId="0" borderId="170" xfId="6" applyNumberFormat="1" applyFont="1" applyFill="1" applyBorder="1" applyAlignment="1" applyProtection="1">
      <alignment horizontal="right" vertical="center" wrapText="1"/>
    </xf>
    <xf numFmtId="164" fontId="0" fillId="0" borderId="29" xfId="0" applyNumberFormat="1" applyFill="1" applyBorder="1" applyAlignment="1" applyProtection="1">
      <alignment horizontal="left" vertical="center" wrapText="1"/>
    </xf>
    <xf numFmtId="171" fontId="64" fillId="0" borderId="26" xfId="1" applyNumberFormat="1" applyFont="1" applyFill="1" applyBorder="1" applyAlignment="1" applyProtection="1">
      <protection locked="0"/>
    </xf>
    <xf numFmtId="164" fontId="13" fillId="0" borderId="4" xfId="0" applyNumberFormat="1" applyFont="1" applyFill="1" applyBorder="1" applyAlignment="1" applyProtection="1">
      <alignment vertical="center" wrapText="1"/>
      <protection locked="0"/>
    </xf>
    <xf numFmtId="49" fontId="18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27" xfId="0" applyNumberFormat="1" applyFont="1" applyFill="1" applyBorder="1" applyAlignment="1" applyProtection="1">
      <alignment vertical="center" wrapText="1"/>
    </xf>
    <xf numFmtId="164" fontId="17" fillId="0" borderId="1" xfId="0" applyNumberFormat="1" applyFont="1" applyFill="1" applyBorder="1" applyAlignment="1" applyProtection="1">
      <alignment vertical="center" wrapText="1"/>
    </xf>
    <xf numFmtId="164" fontId="17" fillId="0" borderId="8" xfId="0" applyNumberFormat="1" applyFont="1" applyFill="1" applyBorder="1" applyAlignment="1" applyProtection="1">
      <alignment horizontal="center" vertical="center" wrapText="1"/>
    </xf>
    <xf numFmtId="164" fontId="0" fillId="0" borderId="4" xfId="0" applyNumberFormat="1" applyFill="1" applyBorder="1" applyAlignment="1">
      <alignment vertical="center" wrapText="1"/>
    </xf>
    <xf numFmtId="164" fontId="27" fillId="0" borderId="8" xfId="0" applyNumberFormat="1" applyFont="1" applyFill="1" applyBorder="1" applyAlignment="1">
      <alignment horizontal="center" vertical="center" wrapText="1"/>
    </xf>
    <xf numFmtId="164" fontId="27" fillId="0" borderId="10" xfId="0" applyNumberFormat="1" applyFont="1" applyFill="1" applyBorder="1" applyAlignment="1">
      <alignment vertical="center" wrapText="1"/>
    </xf>
    <xf numFmtId="164" fontId="27" fillId="2" borderId="10" xfId="0" applyNumberFormat="1" applyFont="1" applyFill="1" applyBorder="1" applyAlignment="1">
      <alignment vertical="center" wrapText="1"/>
    </xf>
    <xf numFmtId="164" fontId="23" fillId="0" borderId="17" xfId="0" applyNumberFormat="1" applyFont="1" applyFill="1" applyBorder="1" applyAlignment="1" applyProtection="1">
      <alignment vertical="center" wrapText="1"/>
    </xf>
    <xf numFmtId="164" fontId="0" fillId="0" borderId="41" xfId="0" applyNumberFormat="1" applyFont="1" applyFill="1" applyBorder="1" applyAlignment="1">
      <alignment vertical="center" wrapText="1"/>
    </xf>
    <xf numFmtId="172" fontId="64" fillId="0" borderId="1" xfId="1" applyNumberFormat="1" applyFont="1" applyFill="1" applyBorder="1" applyAlignment="1" applyProtection="1">
      <alignment horizontal="left" indent="8"/>
      <protection locked="0"/>
    </xf>
    <xf numFmtId="171" fontId="64" fillId="0" borderId="4" xfId="1" applyNumberFormat="1" applyFont="1" applyFill="1" applyBorder="1" applyAlignment="1" applyProtection="1">
      <alignment horizontal="left" indent="8"/>
      <protection locked="0"/>
    </xf>
    <xf numFmtId="0" fontId="17" fillId="0" borderId="121" xfId="6" applyFont="1" applyFill="1" applyBorder="1" applyAlignment="1" applyProtection="1">
      <alignment horizontal="center" vertical="center" wrapText="1"/>
    </xf>
    <xf numFmtId="0" fontId="17" fillId="0" borderId="121" xfId="6" applyFont="1" applyFill="1" applyBorder="1" applyAlignment="1" applyProtection="1">
      <alignment horizontal="left" vertical="center" wrapText="1"/>
    </xf>
    <xf numFmtId="0" fontId="17" fillId="0" borderId="121" xfId="6" applyFont="1" applyFill="1" applyBorder="1" applyAlignment="1" applyProtection="1">
      <alignment horizontal="left" vertical="center" wrapText="1" indent="1"/>
    </xf>
    <xf numFmtId="0" fontId="17" fillId="0" borderId="171" xfId="6" applyFont="1" applyFill="1" applyBorder="1" applyAlignment="1" applyProtection="1">
      <alignment horizontal="center" vertical="center" wrapText="1"/>
    </xf>
    <xf numFmtId="164" fontId="17" fillId="0" borderId="171" xfId="6" applyNumberFormat="1" applyFont="1" applyFill="1" applyBorder="1" applyAlignment="1" applyProtection="1">
      <alignment vertical="center" wrapText="1"/>
    </xf>
    <xf numFmtId="164" fontId="17" fillId="0" borderId="172" xfId="6" applyNumberFormat="1" applyFont="1" applyFill="1" applyBorder="1" applyAlignment="1" applyProtection="1">
      <alignment horizontal="right" vertical="center" wrapText="1"/>
    </xf>
    <xf numFmtId="0" fontId="54" fillId="0" borderId="4" xfId="0" applyFont="1" applyBorder="1" applyAlignment="1" applyProtection="1">
      <alignment vertical="top" wrapText="1"/>
      <protection locked="0"/>
    </xf>
    <xf numFmtId="4" fontId="51" fillId="0" borderId="1" xfId="0" applyNumberFormat="1" applyFont="1" applyFill="1" applyBorder="1" applyAlignment="1">
      <alignment horizontal="right"/>
    </xf>
    <xf numFmtId="4" fontId="53" fillId="0" borderId="1" xfId="0" applyNumberFormat="1" applyFont="1" applyFill="1" applyBorder="1" applyAlignment="1">
      <alignment horizontal="right"/>
    </xf>
    <xf numFmtId="0" fontId="5" fillId="0" borderId="56" xfId="7" applyFont="1" applyFill="1" applyBorder="1" applyAlignment="1" applyProtection="1">
      <alignment horizontal="centerContinuous" vertical="center" wrapText="1"/>
    </xf>
    <xf numFmtId="169" fontId="18" fillId="0" borderId="133" xfId="7" applyNumberFormat="1" applyFont="1" applyFill="1" applyBorder="1" applyAlignment="1" applyProtection="1">
      <alignment vertical="center"/>
      <protection locked="0"/>
    </xf>
    <xf numFmtId="169" fontId="18" fillId="0" borderId="29" xfId="7" applyNumberFormat="1" applyFont="1" applyFill="1" applyBorder="1" applyAlignment="1" applyProtection="1">
      <alignment vertical="center"/>
      <protection locked="0"/>
    </xf>
    <xf numFmtId="170" fontId="18" fillId="0" borderId="29" xfId="7" applyNumberFormat="1" applyFont="1" applyFill="1" applyBorder="1" applyAlignment="1" applyProtection="1">
      <alignment horizontal="center" vertical="center"/>
      <protection locked="0"/>
    </xf>
    <xf numFmtId="169" fontId="17" fillId="0" borderId="96" xfId="7" applyNumberFormat="1" applyFont="1" applyFill="1" applyBorder="1" applyAlignment="1" applyProtection="1">
      <alignment vertical="center"/>
    </xf>
    <xf numFmtId="169" fontId="24" fillId="0" borderId="96" xfId="7" applyNumberFormat="1" applyFont="1" applyFill="1" applyBorder="1" applyAlignment="1" applyProtection="1">
      <alignment vertical="center"/>
    </xf>
    <xf numFmtId="169" fontId="18" fillId="0" borderId="96" xfId="7" applyNumberFormat="1" applyFont="1" applyFill="1" applyBorder="1" applyAlignment="1" applyProtection="1">
      <alignment vertical="center"/>
      <protection locked="0"/>
    </xf>
    <xf numFmtId="170" fontId="23" fillId="0" borderId="96" xfId="7" applyNumberFormat="1" applyFont="1" applyFill="1" applyBorder="1" applyAlignment="1" applyProtection="1">
      <alignment horizontal="center" vertical="center"/>
      <protection locked="0"/>
    </xf>
    <xf numFmtId="0" fontId="17" fillId="0" borderId="13" xfId="7" applyFont="1" applyFill="1" applyBorder="1" applyAlignment="1" applyProtection="1">
      <alignment horizontal="left" vertical="center" wrapText="1"/>
    </xf>
    <xf numFmtId="168" fontId="18" fillId="0" borderId="14" xfId="7" applyNumberFormat="1" applyFont="1" applyFill="1" applyBorder="1" applyAlignment="1" applyProtection="1">
      <alignment horizontal="center" vertical="center"/>
    </xf>
    <xf numFmtId="169" fontId="17" fillId="0" borderId="25" xfId="7" applyNumberFormat="1" applyFont="1" applyFill="1" applyBorder="1" applyAlignment="1" applyProtection="1">
      <alignment vertical="center"/>
    </xf>
    <xf numFmtId="169" fontId="17" fillId="0" borderId="21" xfId="7" applyNumberFormat="1" applyFont="1" applyFill="1" applyBorder="1" applyAlignment="1" applyProtection="1">
      <alignment vertical="center"/>
    </xf>
    <xf numFmtId="0" fontId="23" fillId="0" borderId="61" xfId="7" applyFont="1" applyFill="1" applyBorder="1" applyAlignment="1" applyProtection="1">
      <alignment horizontal="left" vertical="center" wrapText="1"/>
    </xf>
    <xf numFmtId="169" fontId="23" fillId="0" borderId="95" xfId="7" applyNumberFormat="1" applyFont="1" applyFill="1" applyBorder="1" applyAlignment="1" applyProtection="1">
      <alignment vertical="center"/>
    </xf>
    <xf numFmtId="169" fontId="23" fillId="0" borderId="64" xfId="7" applyNumberFormat="1" applyFont="1" applyFill="1" applyBorder="1" applyAlignment="1" applyProtection="1">
      <alignment vertical="center"/>
    </xf>
    <xf numFmtId="2" fontId="14" fillId="0" borderId="46" xfId="7" applyNumberFormat="1" applyFill="1" applyBorder="1" applyAlignment="1" applyProtection="1">
      <alignment vertical="center"/>
      <protection locked="0"/>
    </xf>
    <xf numFmtId="2" fontId="14" fillId="0" borderId="34" xfId="7" applyNumberFormat="1" applyFill="1" applyBorder="1" applyAlignment="1" applyProtection="1">
      <alignment vertical="center"/>
      <protection locked="0"/>
    </xf>
    <xf numFmtId="2" fontId="14" fillId="0" borderId="52" xfId="7" applyNumberFormat="1" applyFill="1" applyBorder="1" applyAlignment="1" applyProtection="1">
      <alignment vertical="center"/>
      <protection locked="0"/>
    </xf>
    <xf numFmtId="2" fontId="14" fillId="0" borderId="32" xfId="7" applyNumberFormat="1" applyFill="1" applyBorder="1" applyAlignment="1" applyProtection="1">
      <alignment vertical="center"/>
      <protection locked="0"/>
    </xf>
    <xf numFmtId="49" fontId="13" fillId="0" borderId="43" xfId="7" applyNumberFormat="1" applyFont="1" applyFill="1" applyBorder="1" applyAlignment="1" applyProtection="1">
      <alignment horizontal="center" vertical="center"/>
    </xf>
    <xf numFmtId="0" fontId="0" fillId="0" borderId="46" xfId="7" applyFont="1" applyFill="1" applyBorder="1" applyAlignment="1" applyProtection="1">
      <alignment horizontal="center" vertical="center"/>
    </xf>
    <xf numFmtId="2" fontId="0" fillId="0" borderId="34" xfId="7" applyNumberFormat="1" applyFont="1" applyFill="1" applyBorder="1" applyAlignment="1" applyProtection="1">
      <alignment horizontal="center" vertical="center"/>
      <protection locked="0"/>
    </xf>
    <xf numFmtId="0" fontId="65" fillId="0" borderId="0" xfId="8" applyFont="1" applyFill="1" applyAlignment="1">
      <alignment horizontal="right"/>
    </xf>
    <xf numFmtId="0" fontId="25" fillId="0" borderId="28" xfId="7" applyFont="1" applyFill="1" applyBorder="1" applyAlignment="1" applyProtection="1">
      <alignment horizontal="center" vertical="center"/>
    </xf>
    <xf numFmtId="0" fontId="35" fillId="0" borderId="6" xfId="8" applyFont="1" applyFill="1" applyBorder="1" applyAlignment="1" applyProtection="1">
      <alignment horizontal="left"/>
      <protection locked="0"/>
    </xf>
    <xf numFmtId="0" fontId="35" fillId="0" borderId="26" xfId="8" applyFont="1" applyFill="1" applyBorder="1" applyAlignment="1">
      <alignment horizontal="right"/>
    </xf>
    <xf numFmtId="0" fontId="35" fillId="0" borderId="5" xfId="8" applyFont="1" applyFill="1" applyBorder="1" applyAlignment="1" applyProtection="1">
      <alignment horizontal="left"/>
      <protection locked="0"/>
    </xf>
    <xf numFmtId="0" fontId="35" fillId="0" borderId="1" xfId="8" applyFont="1" applyFill="1" applyBorder="1" applyAlignment="1">
      <alignment horizontal="right"/>
    </xf>
    <xf numFmtId="0" fontId="35" fillId="0" borderId="5" xfId="8" applyFont="1" applyFill="1" applyBorder="1" applyProtection="1">
      <protection locked="0"/>
    </xf>
    <xf numFmtId="3" fontId="35" fillId="0" borderId="133" xfId="8" applyNumberFormat="1" applyFont="1" applyFill="1" applyBorder="1" applyAlignment="1">
      <alignment horizontal="right"/>
    </xf>
    <xf numFmtId="3" fontId="35" fillId="0" borderId="29" xfId="8" applyNumberFormat="1" applyFont="1" applyFill="1" applyBorder="1" applyAlignment="1">
      <alignment horizontal="right"/>
    </xf>
    <xf numFmtId="0" fontId="20" fillId="0" borderId="28" xfId="8" applyFont="1" applyFill="1" applyBorder="1" applyAlignment="1">
      <alignment horizontal="center" vertical="center" wrapText="1"/>
    </xf>
    <xf numFmtId="3" fontId="35" fillId="0" borderId="133" xfId="8" applyNumberFormat="1" applyFont="1" applyFill="1" applyBorder="1" applyProtection="1">
      <protection locked="0"/>
    </xf>
    <xf numFmtId="3" fontId="35" fillId="0" borderId="29" xfId="8" applyNumberFormat="1" applyFont="1" applyFill="1" applyBorder="1" applyProtection="1">
      <protection locked="0"/>
    </xf>
    <xf numFmtId="0" fontId="35" fillId="0" borderId="5" xfId="8" applyFont="1" applyFill="1" applyBorder="1" applyAlignment="1" applyProtection="1">
      <alignment horizontal="left" wrapText="1"/>
      <protection locked="0"/>
    </xf>
    <xf numFmtId="2" fontId="35" fillId="0" borderId="18" xfId="8" applyNumberFormat="1" applyFill="1" applyBorder="1"/>
    <xf numFmtId="2" fontId="35" fillId="0" borderId="18" xfId="8" applyNumberFormat="1" applyFill="1" applyBorder="1" applyAlignment="1">
      <alignment horizontal="center"/>
    </xf>
    <xf numFmtId="0" fontId="35" fillId="0" borderId="61" xfId="8" applyFont="1" applyFill="1" applyBorder="1" applyProtection="1">
      <protection locked="0"/>
    </xf>
    <xf numFmtId="0" fontId="35" fillId="0" borderId="19" xfId="8" applyFont="1" applyFill="1" applyBorder="1" applyAlignment="1">
      <alignment horizontal="right"/>
    </xf>
    <xf numFmtId="3" fontId="35" fillId="0" borderId="59" xfId="8" applyNumberFormat="1" applyFont="1" applyFill="1" applyBorder="1" applyAlignment="1">
      <alignment horizontal="right"/>
    </xf>
    <xf numFmtId="3" fontId="35" fillId="0" borderId="59" xfId="8" applyNumberFormat="1" applyFont="1" applyFill="1" applyBorder="1" applyProtection="1">
      <protection locked="0"/>
    </xf>
    <xf numFmtId="2" fontId="35" fillId="0" borderId="20" xfId="8" applyNumberFormat="1" applyFill="1" applyBorder="1" applyAlignment="1">
      <alignment horizontal="center"/>
    </xf>
    <xf numFmtId="2" fontId="35" fillId="0" borderId="17" xfId="8" applyNumberFormat="1" applyFill="1" applyBorder="1"/>
    <xf numFmtId="0" fontId="35" fillId="0" borderId="12" xfId="8" applyFill="1" applyBorder="1"/>
    <xf numFmtId="0" fontId="37" fillId="0" borderId="173" xfId="0" applyFont="1" applyFill="1" applyBorder="1" applyAlignment="1">
      <alignment vertical="center" wrapText="1"/>
    </xf>
    <xf numFmtId="0" fontId="0" fillId="0" borderId="173" xfId="0" applyFill="1" applyBorder="1" applyAlignment="1">
      <alignment vertical="center" wrapText="1"/>
    </xf>
    <xf numFmtId="49" fontId="23" fillId="0" borderId="50" xfId="6" applyNumberFormat="1" applyFont="1" applyFill="1" applyBorder="1" applyAlignment="1" applyProtection="1">
      <alignment horizontal="left" vertical="center" wrapText="1" indent="1"/>
    </xf>
    <xf numFmtId="0" fontId="22" fillId="0" borderId="28" xfId="0" applyFont="1" applyBorder="1" applyAlignment="1" applyProtection="1">
      <alignment horizontal="left" vertical="center" wrapText="1" indent="1"/>
    </xf>
    <xf numFmtId="0" fontId="22" fillId="0" borderId="28" xfId="0" applyFont="1" applyBorder="1" applyAlignment="1" applyProtection="1">
      <alignment wrapText="1"/>
    </xf>
    <xf numFmtId="0" fontId="20" fillId="0" borderId="174" xfId="0" applyFont="1" applyBorder="1" applyAlignment="1" applyProtection="1">
      <alignment vertical="top" wrapText="1"/>
    </xf>
    <xf numFmtId="0" fontId="22" fillId="0" borderId="10" xfId="0" applyFont="1" applyBorder="1" applyAlignment="1" applyProtection="1">
      <alignment horizontal="left" vertical="center" wrapText="1" indent="1"/>
    </xf>
    <xf numFmtId="0" fontId="22" fillId="0" borderId="10" xfId="0" applyFont="1" applyBorder="1" applyAlignment="1" applyProtection="1">
      <alignment vertical="center" wrapText="1"/>
    </xf>
    <xf numFmtId="164" fontId="6" fillId="0" borderId="175" xfId="6" applyNumberFormat="1" applyFont="1" applyFill="1" applyBorder="1" applyAlignment="1" applyProtection="1">
      <alignment horizontal="right" vertical="center" wrapText="1"/>
    </xf>
    <xf numFmtId="0" fontId="22" fillId="0" borderId="19" xfId="0" applyFont="1" applyBorder="1" applyAlignment="1" applyProtection="1">
      <alignment horizontal="left" vertical="center" wrapText="1" indent="1"/>
    </xf>
    <xf numFmtId="0" fontId="22" fillId="0" borderId="10" xfId="0" applyFont="1" applyBorder="1" applyAlignment="1" applyProtection="1">
      <alignment wrapText="1"/>
    </xf>
    <xf numFmtId="0" fontId="20" fillId="0" borderId="170" xfId="0" applyFont="1" applyBorder="1" applyAlignment="1" applyProtection="1">
      <alignment vertical="top" wrapText="1"/>
    </xf>
    <xf numFmtId="164" fontId="6" fillId="0" borderId="170" xfId="6" applyNumberFormat="1" applyFont="1" applyFill="1" applyBorder="1" applyAlignment="1" applyProtection="1">
      <alignment horizontal="right" vertical="center" wrapText="1"/>
    </xf>
    <xf numFmtId="164" fontId="25" fillId="0" borderId="25" xfId="6" applyNumberFormat="1" applyFont="1" applyFill="1" applyBorder="1" applyAlignment="1" applyProtection="1">
      <alignment horizontal="right" vertical="center" wrapText="1"/>
    </xf>
    <xf numFmtId="164" fontId="27" fillId="0" borderId="12" xfId="0" applyNumberFormat="1" applyFont="1" applyFill="1" applyBorder="1" applyAlignment="1">
      <alignment vertical="center" wrapText="1"/>
    </xf>
    <xf numFmtId="0" fontId="13" fillId="0" borderId="9" xfId="6" applyFont="1" applyFill="1" applyBorder="1" applyAlignment="1" applyProtection="1">
      <alignment horizontal="left" indent="2"/>
      <protection locked="0"/>
    </xf>
    <xf numFmtId="0" fontId="13" fillId="0" borderId="16" xfId="6" applyFont="1" applyFill="1" applyBorder="1" applyAlignment="1" applyProtection="1">
      <alignment horizontal="left" indent="2"/>
      <protection locked="0"/>
    </xf>
    <xf numFmtId="0" fontId="13" fillId="0" borderId="5" xfId="6" applyFont="1" applyFill="1" applyBorder="1" applyAlignment="1" applyProtection="1">
      <alignment horizontal="left" indent="2"/>
      <protection locked="0"/>
    </xf>
    <xf numFmtId="0" fontId="0" fillId="0" borderId="5" xfId="6" applyFont="1" applyFill="1" applyBorder="1" applyAlignment="1" applyProtection="1">
      <alignment horizontal="left" indent="2"/>
      <protection locked="0"/>
    </xf>
    <xf numFmtId="0" fontId="0" fillId="0" borderId="16" xfId="6" applyFont="1" applyFill="1" applyBorder="1" applyAlignment="1" applyProtection="1">
      <alignment horizontal="left" indent="2"/>
      <protection locked="0"/>
    </xf>
    <xf numFmtId="164" fontId="16" fillId="0" borderId="5" xfId="0" applyNumberFormat="1" applyFont="1" applyFill="1" applyBorder="1" applyAlignment="1" applyProtection="1">
      <alignment horizontal="left" vertical="center" wrapText="1" indent="2"/>
      <protection locked="0"/>
    </xf>
    <xf numFmtId="49" fontId="23" fillId="0" borderId="176" xfId="6" applyNumberFormat="1" applyFont="1" applyFill="1" applyBorder="1" applyAlignment="1" applyProtection="1">
      <alignment horizontal="left" vertical="center" wrapText="1" indent="1"/>
    </xf>
    <xf numFmtId="49" fontId="23" fillId="0" borderId="177" xfId="6" applyNumberFormat="1" applyFont="1" applyFill="1" applyBorder="1" applyAlignment="1" applyProtection="1">
      <alignment horizontal="left" vertical="center" wrapText="1" indent="1"/>
    </xf>
    <xf numFmtId="0" fontId="22" fillId="0" borderId="178" xfId="0" applyFont="1" applyBorder="1" applyAlignment="1" applyProtection="1">
      <alignment horizontal="left" vertical="center" wrapText="1" indent="1"/>
    </xf>
    <xf numFmtId="0" fontId="22" fillId="0" borderId="179" xfId="0" applyFont="1" applyBorder="1" applyAlignment="1" applyProtection="1">
      <alignment horizontal="left" vertical="center" wrapText="1" indent="1"/>
    </xf>
    <xf numFmtId="0" fontId="22" fillId="0" borderId="180" xfId="0" applyFont="1" applyBorder="1" applyAlignment="1" applyProtection="1">
      <alignment vertical="center" wrapText="1"/>
    </xf>
    <xf numFmtId="0" fontId="22" fillId="0" borderId="180" xfId="0" applyFont="1" applyBorder="1" applyAlignment="1" applyProtection="1">
      <alignment horizontal="left" vertical="center" wrapText="1" indent="1"/>
    </xf>
    <xf numFmtId="164" fontId="36" fillId="0" borderId="175" xfId="6" applyNumberFormat="1" applyFont="1" applyFill="1" applyBorder="1" applyAlignment="1" applyProtection="1">
      <alignment horizontal="right" vertical="center" wrapText="1"/>
    </xf>
    <xf numFmtId="164" fontId="36" fillId="0" borderId="170" xfId="6" applyNumberFormat="1" applyFont="1" applyFill="1" applyBorder="1" applyAlignment="1" applyProtection="1">
      <alignment horizontal="right" vertical="center" wrapText="1"/>
    </xf>
    <xf numFmtId="164" fontId="4" fillId="0" borderId="175" xfId="6" applyNumberFormat="1" applyFont="1" applyFill="1" applyBorder="1" applyAlignment="1" applyProtection="1">
      <alignment horizontal="right" vertical="center" wrapText="1"/>
    </xf>
    <xf numFmtId="0" fontId="22" fillId="0" borderId="10" xfId="0" applyFont="1" applyBorder="1" applyAlignment="1" applyProtection="1">
      <alignment horizontal="left" wrapText="1" indent="1"/>
    </xf>
    <xf numFmtId="164" fontId="25" fillId="0" borderId="180" xfId="6" applyNumberFormat="1" applyFont="1" applyFill="1" applyBorder="1" applyAlignment="1" applyProtection="1">
      <alignment horizontal="right" vertical="center" wrapText="1"/>
    </xf>
    <xf numFmtId="164" fontId="36" fillId="0" borderId="174" xfId="6" applyNumberFormat="1" applyFont="1" applyFill="1" applyBorder="1" applyAlignment="1" applyProtection="1">
      <alignment horizontal="right" vertical="center" wrapText="1"/>
    </xf>
    <xf numFmtId="0" fontId="22" fillId="0" borderId="28" xfId="0" applyFont="1" applyBorder="1" applyAlignment="1" applyProtection="1">
      <alignment vertical="center" wrapText="1"/>
    </xf>
    <xf numFmtId="0" fontId="22" fillId="0" borderId="174" xfId="0" applyFont="1" applyBorder="1" applyAlignment="1" applyProtection="1">
      <alignment vertical="top" wrapText="1"/>
    </xf>
    <xf numFmtId="0" fontId="15" fillId="0" borderId="96" xfId="0" applyFont="1" applyFill="1" applyBorder="1" applyAlignment="1">
      <alignment horizontal="left" vertical="center" wrapText="1" indent="4"/>
    </xf>
    <xf numFmtId="0" fontId="66" fillId="0" borderId="0" xfId="0" applyFont="1" applyAlignment="1">
      <alignment horizontal="center"/>
    </xf>
    <xf numFmtId="0" fontId="66" fillId="0" borderId="0" xfId="0" applyFont="1" applyAlignment="1">
      <alignment horizontal="center" vertical="top"/>
    </xf>
    <xf numFmtId="0" fontId="68" fillId="0" borderId="0" xfId="0" applyFont="1" applyAlignment="1">
      <alignment horizontal="justify"/>
    </xf>
    <xf numFmtId="0" fontId="64" fillId="0" borderId="0" xfId="0" applyFont="1" applyAlignment="1">
      <alignment horizontal="justify"/>
    </xf>
    <xf numFmtId="0" fontId="70" fillId="0" borderId="0" xfId="0" applyFont="1" applyAlignment="1">
      <alignment horizontal="justify"/>
    </xf>
    <xf numFmtId="0" fontId="64" fillId="0" borderId="0" xfId="0" applyFont="1" applyAlignment="1">
      <alignment horizontal="center"/>
    </xf>
    <xf numFmtId="0" fontId="68" fillId="0" borderId="0" xfId="0" applyFont="1" applyAlignment="1">
      <alignment horizontal="justify" vertical="top"/>
    </xf>
    <xf numFmtId="0" fontId="64" fillId="0" borderId="0" xfId="0" applyFont="1" applyAlignment="1">
      <alignment horizontal="justify" vertical="top"/>
    </xf>
    <xf numFmtId="0" fontId="70" fillId="0" borderId="0" xfId="0" applyFont="1" applyAlignment="1">
      <alignment horizontal="justify" vertical="top"/>
    </xf>
    <xf numFmtId="0" fontId="64" fillId="0" borderId="0" xfId="0" applyFont="1" applyAlignment="1">
      <alignment horizontal="center" vertical="top"/>
    </xf>
    <xf numFmtId="0" fontId="66" fillId="0" borderId="0" xfId="0" applyFont="1" applyAlignment="1">
      <alignment horizontal="left" vertical="top" wrapText="1"/>
    </xf>
    <xf numFmtId="0" fontId="66" fillId="0" borderId="0" xfId="0" applyFont="1" applyAlignment="1">
      <alignment horizontal="center" wrapText="1"/>
    </xf>
    <xf numFmtId="0" fontId="64" fillId="0" borderId="0" xfId="0" applyFont="1" applyAlignment="1">
      <alignment horizontal="right" vertical="top"/>
    </xf>
    <xf numFmtId="0" fontId="64" fillId="0" borderId="0" xfId="0" applyFont="1" applyAlignment="1">
      <alignment horizontal="right"/>
    </xf>
    <xf numFmtId="0" fontId="65" fillId="0" borderId="0" xfId="0" applyFont="1" applyAlignment="1">
      <alignment horizontal="right"/>
    </xf>
    <xf numFmtId="0" fontId="65" fillId="0" borderId="0" xfId="0" applyFont="1" applyAlignment="1">
      <alignment horizontal="right" vertical="top" wrapText="1"/>
    </xf>
    <xf numFmtId="0" fontId="64" fillId="0" borderId="0" xfId="0" applyFont="1" applyAlignment="1">
      <alignment horizontal="right" indent="5"/>
    </xf>
    <xf numFmtId="0" fontId="64" fillId="0" borderId="0" xfId="0" applyFont="1" applyAlignment="1">
      <alignment horizontal="right" vertical="top" indent="5"/>
    </xf>
    <xf numFmtId="0" fontId="71" fillId="0" borderId="0" xfId="0" applyFont="1" applyAlignment="1">
      <alignment horizontal="right" vertical="top" wrapText="1"/>
    </xf>
    <xf numFmtId="0" fontId="71" fillId="0" borderId="0" xfId="0" applyFont="1" applyAlignment="1">
      <alignment horizontal="right"/>
    </xf>
    <xf numFmtId="0" fontId="71" fillId="0" borderId="0" xfId="0" applyFont="1" applyAlignment="1">
      <alignment horizontal="right" wrapText="1"/>
    </xf>
    <xf numFmtId="0" fontId="7" fillId="0" borderId="181" xfId="6" applyFont="1" applyFill="1" applyBorder="1" applyAlignment="1" applyProtection="1">
      <alignment horizontal="center" vertical="center" wrapText="1"/>
    </xf>
    <xf numFmtId="0" fontId="7" fillId="0" borderId="182" xfId="6" applyFont="1" applyFill="1" applyBorder="1" applyAlignment="1" applyProtection="1">
      <alignment horizontal="center" vertical="center" wrapText="1"/>
    </xf>
    <xf numFmtId="0" fontId="7" fillId="0" borderId="183" xfId="6" applyFont="1" applyFill="1" applyBorder="1" applyAlignment="1" applyProtection="1">
      <alignment horizontal="center" vertical="center" wrapText="1"/>
    </xf>
    <xf numFmtId="0" fontId="7" fillId="0" borderId="127" xfId="6" applyFont="1" applyFill="1" applyBorder="1" applyAlignment="1" applyProtection="1">
      <alignment horizontal="center" vertical="center" wrapText="1"/>
    </xf>
    <xf numFmtId="164" fontId="25" fillId="0" borderId="56" xfId="6" applyNumberFormat="1" applyFont="1" applyFill="1" applyBorder="1" applyAlignment="1" applyProtection="1">
      <alignment horizontal="center" vertical="center"/>
    </xf>
    <xf numFmtId="164" fontId="25" fillId="0" borderId="57" xfId="6" applyNumberFormat="1" applyFont="1" applyFill="1" applyBorder="1" applyAlignment="1" applyProtection="1">
      <alignment horizontal="center" vertical="center"/>
    </xf>
    <xf numFmtId="164" fontId="25" fillId="0" borderId="58" xfId="6" applyNumberFormat="1" applyFont="1" applyFill="1" applyBorder="1" applyAlignment="1" applyProtection="1">
      <alignment horizontal="center" vertical="center"/>
    </xf>
    <xf numFmtId="2" fontId="7" fillId="0" borderId="45" xfId="6" applyNumberFormat="1" applyFont="1" applyFill="1" applyBorder="1" applyAlignment="1" applyProtection="1">
      <alignment horizontal="center" vertical="center" wrapText="1"/>
    </xf>
    <xf numFmtId="2" fontId="7" fillId="0" borderId="43" xfId="6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15" fillId="0" borderId="0" xfId="0" applyNumberFormat="1" applyFont="1" applyFill="1" applyAlignment="1" applyProtection="1">
      <alignment horizontal="center" textRotation="180" wrapText="1"/>
      <protection locked="0"/>
    </xf>
    <xf numFmtId="164" fontId="19" fillId="0" borderId="1" xfId="0" applyNumberFormat="1" applyFont="1" applyFill="1" applyBorder="1" applyAlignment="1">
      <alignment horizontal="center" vertical="center" wrapText="1"/>
    </xf>
    <xf numFmtId="164" fontId="17" fillId="0" borderId="50" xfId="0" applyNumberFormat="1" applyFont="1" applyFill="1" applyBorder="1" applyAlignment="1">
      <alignment horizontal="center" vertical="center" wrapText="1"/>
    </xf>
    <xf numFmtId="164" fontId="17" fillId="0" borderId="38" xfId="0" applyNumberFormat="1" applyFont="1" applyFill="1" applyBorder="1" applyAlignment="1">
      <alignment horizontal="center" vertical="center" wrapText="1"/>
    </xf>
    <xf numFmtId="164" fontId="17" fillId="0" borderId="50" xfId="0" applyNumberFormat="1" applyFont="1" applyFill="1" applyBorder="1" applyAlignment="1">
      <alignment horizontal="center" vertical="center"/>
    </xf>
    <xf numFmtId="164" fontId="17" fillId="0" borderId="38" xfId="0" applyNumberFormat="1" applyFont="1" applyFill="1" applyBorder="1" applyAlignment="1">
      <alignment horizontal="center" vertical="center"/>
    </xf>
    <xf numFmtId="164" fontId="7" fillId="0" borderId="65" xfId="0" applyNumberFormat="1" applyFont="1" applyFill="1" applyBorder="1" applyAlignment="1">
      <alignment horizontal="center" vertical="center" wrapText="1"/>
    </xf>
    <xf numFmtId="164" fontId="7" fillId="0" borderId="51" xfId="0" applyNumberFormat="1" applyFont="1" applyFill="1" applyBorder="1" applyAlignment="1">
      <alignment horizontal="center" vertical="center" wrapText="1"/>
    </xf>
    <xf numFmtId="164" fontId="7" fillId="0" borderId="83" xfId="0" applyNumberFormat="1" applyFont="1" applyFill="1" applyBorder="1" applyAlignment="1">
      <alignment horizontal="center" vertical="center" wrapText="1"/>
    </xf>
    <xf numFmtId="164" fontId="7" fillId="0" borderId="35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164" fontId="7" fillId="0" borderId="184" xfId="0" applyNumberFormat="1" applyFont="1" applyFill="1" applyBorder="1" applyAlignment="1">
      <alignment horizontal="center" vertical="center" wrapText="1"/>
    </xf>
    <xf numFmtId="164" fontId="7" fillId="0" borderId="42" xfId="0" applyNumberFormat="1" applyFont="1" applyFill="1" applyBorder="1" applyAlignment="1">
      <alignment horizontal="center" vertical="center" wrapText="1"/>
    </xf>
    <xf numFmtId="164" fontId="7" fillId="0" borderId="21" xfId="0" applyNumberFormat="1" applyFont="1" applyFill="1" applyBorder="1" applyAlignment="1">
      <alignment horizontal="center" vertical="center" wrapText="1"/>
    </xf>
    <xf numFmtId="164" fontId="7" fillId="0" borderId="25" xfId="0" applyNumberFormat="1" applyFont="1" applyFill="1" applyBorder="1" applyAlignment="1">
      <alignment horizontal="center" vertical="center" wrapText="1"/>
    </xf>
    <xf numFmtId="0" fontId="7" fillId="5" borderId="56" xfId="0" applyFont="1" applyFill="1" applyBorder="1" applyAlignment="1" applyProtection="1">
      <alignment horizontal="center" vertical="center"/>
    </xf>
    <xf numFmtId="0" fontId="7" fillId="5" borderId="57" xfId="0" applyFont="1" applyFill="1" applyBorder="1" applyAlignment="1" applyProtection="1">
      <alignment horizontal="center" vertical="center"/>
    </xf>
    <xf numFmtId="0" fontId="7" fillId="5" borderId="58" xfId="0" applyFont="1" applyFill="1" applyBorder="1" applyAlignment="1" applyProtection="1">
      <alignment horizontal="center" vertical="center"/>
    </xf>
    <xf numFmtId="0" fontId="7" fillId="0" borderId="59" xfId="0" applyFont="1" applyFill="1" applyBorder="1" applyAlignment="1" applyProtection="1">
      <alignment horizontal="center" vertical="center"/>
    </xf>
    <xf numFmtId="0" fontId="7" fillId="0" borderId="64" xfId="0" applyFont="1" applyFill="1" applyBorder="1" applyAlignment="1" applyProtection="1">
      <alignment horizontal="center" vertical="center"/>
    </xf>
    <xf numFmtId="0" fontId="7" fillId="0" borderId="95" xfId="0" applyFont="1" applyFill="1" applyBorder="1" applyAlignment="1" applyProtection="1">
      <alignment horizontal="center" vertical="center"/>
    </xf>
    <xf numFmtId="0" fontId="7" fillId="5" borderId="56" xfId="0" applyFont="1" applyFill="1" applyBorder="1" applyAlignment="1" applyProtection="1">
      <alignment horizontal="center" vertical="center"/>
      <protection locked="0"/>
    </xf>
    <xf numFmtId="0" fontId="7" fillId="5" borderId="57" xfId="0" applyFont="1" applyFill="1" applyBorder="1" applyAlignment="1" applyProtection="1">
      <alignment horizontal="center" vertical="center"/>
      <protection locked="0"/>
    </xf>
    <xf numFmtId="0" fontId="7" fillId="5" borderId="66" xfId="0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/>
    </xf>
    <xf numFmtId="0" fontId="7" fillId="5" borderId="58" xfId="0" applyFont="1" applyFill="1" applyBorder="1" applyAlignment="1" applyProtection="1">
      <alignment horizontal="center" vertical="center"/>
      <protection locked="0"/>
    </xf>
    <xf numFmtId="0" fontId="7" fillId="0" borderId="59" xfId="0" applyFont="1" applyFill="1" applyBorder="1" applyAlignment="1" applyProtection="1">
      <alignment horizontal="center" vertical="center"/>
      <protection locked="0"/>
    </xf>
    <xf numFmtId="0" fontId="7" fillId="0" borderId="64" xfId="0" quotePrefix="1" applyFont="1" applyFill="1" applyBorder="1" applyAlignment="1" applyProtection="1">
      <alignment horizontal="center" vertical="center"/>
      <protection locked="0"/>
    </xf>
    <xf numFmtId="0" fontId="7" fillId="0" borderId="95" xfId="0" quotePrefix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 wrapText="1"/>
    </xf>
    <xf numFmtId="0" fontId="10" fillId="0" borderId="137" xfId="0" applyFont="1" applyBorder="1" applyAlignment="1">
      <alignment horizontal="center" wrapText="1"/>
    </xf>
    <xf numFmtId="0" fontId="10" fillId="0" borderId="141" xfId="0" applyFont="1" applyBorder="1" applyAlignment="1">
      <alignment horizontal="center" wrapText="1"/>
    </xf>
    <xf numFmtId="0" fontId="10" fillId="0" borderId="150" xfId="0" applyFont="1" applyBorder="1" applyAlignment="1">
      <alignment horizontal="center" wrapText="1"/>
    </xf>
    <xf numFmtId="0" fontId="10" fillId="0" borderId="151" xfId="0" applyFont="1" applyBorder="1" applyAlignment="1">
      <alignment horizontal="center" wrapText="1"/>
    </xf>
    <xf numFmtId="0" fontId="19" fillId="0" borderId="145" xfId="0" applyFont="1" applyBorder="1" applyAlignment="1">
      <alignment horizontal="left"/>
    </xf>
    <xf numFmtId="0" fontId="19" fillId="0" borderId="147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7" fillId="0" borderId="23" xfId="6" applyFont="1" applyFill="1" applyBorder="1" applyAlignment="1" applyProtection="1">
      <alignment horizontal="center" vertical="center" wrapText="1"/>
    </xf>
    <xf numFmtId="0" fontId="7" fillId="0" borderId="15" xfId="6" applyFont="1" applyFill="1" applyBorder="1" applyAlignment="1" applyProtection="1">
      <alignment horizontal="center" vertical="center" wrapText="1"/>
    </xf>
    <xf numFmtId="164" fontId="25" fillId="0" borderId="44" xfId="6" applyNumberFormat="1" applyFont="1" applyFill="1" applyBorder="1" applyAlignment="1" applyProtection="1">
      <alignment horizontal="center" vertical="center"/>
    </xf>
    <xf numFmtId="164" fontId="25" fillId="0" borderId="44" xfId="6" applyNumberFormat="1" applyFont="1" applyFill="1" applyBorder="1" applyAlignment="1" applyProtection="1">
      <alignment horizontal="center" vertical="center"/>
      <protection locked="0"/>
    </xf>
    <xf numFmtId="164" fontId="25" fillId="0" borderId="57" xfId="6" applyNumberFormat="1" applyFont="1" applyFill="1" applyBorder="1" applyAlignment="1" applyProtection="1">
      <alignment horizontal="center" vertical="center"/>
      <protection locked="0"/>
    </xf>
    <xf numFmtId="164" fontId="25" fillId="0" borderId="58" xfId="6" applyNumberFormat="1" applyFont="1" applyFill="1" applyBorder="1" applyAlignment="1" applyProtection="1">
      <alignment horizontal="center" vertical="center"/>
      <protection locked="0"/>
    </xf>
    <xf numFmtId="164" fontId="17" fillId="0" borderId="50" xfId="0" applyNumberFormat="1" applyFont="1" applyFill="1" applyBorder="1" applyAlignment="1" applyProtection="1">
      <alignment horizontal="center" vertical="center" wrapText="1"/>
    </xf>
    <xf numFmtId="164" fontId="17" fillId="0" borderId="39" xfId="0" applyNumberFormat="1" applyFont="1" applyFill="1" applyBorder="1" applyAlignment="1" applyProtection="1">
      <alignment horizontal="center" vertical="center" wrapText="1"/>
    </xf>
    <xf numFmtId="164" fontId="7" fillId="0" borderId="11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164" fontId="7" fillId="0" borderId="9" xfId="0" applyNumberFormat="1" applyFont="1" applyFill="1" applyBorder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45" xfId="0" applyNumberFormat="1" applyFont="1" applyFill="1" applyBorder="1" applyAlignment="1" applyProtection="1">
      <alignment horizontal="center" vertical="center" wrapText="1"/>
    </xf>
    <xf numFmtId="164" fontId="7" fillId="0" borderId="43" xfId="0" applyNumberFormat="1" applyFont="1" applyFill="1" applyBorder="1" applyAlignment="1" applyProtection="1">
      <alignment horizontal="center" vertical="center" wrapText="1"/>
    </xf>
    <xf numFmtId="164" fontId="7" fillId="0" borderId="23" xfId="0" applyNumberFormat="1" applyFont="1" applyFill="1" applyBorder="1" applyAlignment="1">
      <alignment horizontal="center" vertical="center" wrapText="1"/>
    </xf>
    <xf numFmtId="164" fontId="7" fillId="0" borderId="15" xfId="0" applyNumberFormat="1" applyFont="1" applyFill="1" applyBorder="1" applyAlignment="1">
      <alignment horizontal="center" vertical="center" wrapText="1"/>
    </xf>
    <xf numFmtId="164" fontId="7" fillId="0" borderId="45" xfId="0" applyNumberFormat="1" applyFont="1" applyFill="1" applyBorder="1" applyAlignment="1">
      <alignment horizontal="center" vertical="center" wrapText="1"/>
    </xf>
    <xf numFmtId="164" fontId="7" fillId="0" borderId="43" xfId="0" applyNumberFormat="1" applyFont="1" applyFill="1" applyBorder="1" applyAlignment="1">
      <alignment horizontal="center" vertical="center" wrapText="1"/>
    </xf>
    <xf numFmtId="164" fontId="7" fillId="0" borderId="9" xfId="0" applyNumberFormat="1" applyFont="1" applyFill="1" applyBorder="1" applyAlignment="1">
      <alignment horizontal="center" vertical="center" wrapText="1"/>
    </xf>
    <xf numFmtId="164" fontId="7" fillId="0" borderId="13" xfId="0" applyNumberFormat="1" applyFont="1" applyFill="1" applyBorder="1" applyAlignment="1">
      <alignment horizontal="center" vertical="center" wrapText="1"/>
    </xf>
    <xf numFmtId="0" fontId="39" fillId="0" borderId="0" xfId="8" applyFont="1" applyFill="1" applyAlignment="1">
      <alignment horizontal="center" vertical="center" wrapText="1"/>
    </xf>
    <xf numFmtId="0" fontId="39" fillId="0" borderId="1" xfId="8" applyFont="1" applyFill="1" applyBorder="1" applyAlignment="1">
      <alignment horizontal="center"/>
    </xf>
    <xf numFmtId="3" fontId="50" fillId="0" borderId="0" xfId="0" applyNumberFormat="1" applyFont="1" applyFill="1" applyAlignment="1">
      <alignment horizontal="center" vertical="top" wrapText="1"/>
    </xf>
    <xf numFmtId="3" fontId="52" fillId="0" borderId="29" xfId="0" applyNumberFormat="1" applyFont="1" applyFill="1" applyBorder="1" applyAlignment="1">
      <alignment horizontal="center" wrapText="1"/>
    </xf>
    <xf numFmtId="3" fontId="52" fillId="0" borderId="3" xfId="0" applyNumberFormat="1" applyFont="1" applyFill="1" applyBorder="1" applyAlignment="1">
      <alignment horizontal="center" wrapText="1"/>
    </xf>
    <xf numFmtId="0" fontId="58" fillId="0" borderId="1" xfId="8" applyFont="1" applyFill="1" applyBorder="1" applyAlignment="1">
      <alignment horizontal="center" wrapText="1"/>
    </xf>
    <xf numFmtId="0" fontId="58" fillId="0" borderId="1" xfId="8" applyFont="1" applyFill="1" applyBorder="1" applyAlignment="1">
      <alignment horizontal="center"/>
    </xf>
    <xf numFmtId="3" fontId="51" fillId="0" borderId="29" xfId="0" applyNumberFormat="1" applyFont="1" applyFill="1" applyBorder="1" applyAlignment="1">
      <alignment horizontal="left" wrapText="1"/>
    </xf>
    <xf numFmtId="3" fontId="51" fillId="0" borderId="3" xfId="0" applyNumberFormat="1" applyFont="1" applyFill="1" applyBorder="1" applyAlignment="1">
      <alignment horizontal="left" wrapText="1"/>
    </xf>
    <xf numFmtId="3" fontId="52" fillId="0" borderId="29" xfId="0" applyNumberFormat="1" applyFont="1" applyFill="1" applyBorder="1" applyAlignment="1">
      <alignment horizontal="center"/>
    </xf>
    <xf numFmtId="3" fontId="52" fillId="0" borderId="3" xfId="0" applyNumberFormat="1" applyFont="1" applyFill="1" applyBorder="1" applyAlignment="1">
      <alignment horizontal="center"/>
    </xf>
    <xf numFmtId="0" fontId="52" fillId="0" borderId="29" xfId="8" applyFont="1" applyFill="1" applyBorder="1" applyAlignment="1">
      <alignment horizontal="center"/>
    </xf>
    <xf numFmtId="0" fontId="52" fillId="0" borderId="3" xfId="8" applyFont="1" applyFill="1" applyBorder="1" applyAlignment="1">
      <alignment horizontal="center"/>
    </xf>
    <xf numFmtId="0" fontId="27" fillId="0" borderId="0" xfId="7" applyFont="1" applyFill="1" applyAlignment="1" applyProtection="1">
      <alignment horizontal="center" vertical="center" wrapText="1"/>
    </xf>
    <xf numFmtId="0" fontId="19" fillId="0" borderId="0" xfId="7" applyFont="1" applyFill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</cellXfs>
  <cellStyles count="10">
    <cellStyle name="Ezres" xfId="1" builtinId="3"/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6"/>
    <cellStyle name="Normál_VAGYONK" xfId="7"/>
    <cellStyle name="Normál_VAGYONKIM" xfId="8"/>
    <cellStyle name="Százalék" xfId="9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7"/>
  <sheetViews>
    <sheetView tabSelected="1" workbookViewId="0">
      <selection activeCell="H4" sqref="H4"/>
    </sheetView>
  </sheetViews>
  <sheetFormatPr defaultRowHeight="15.75"/>
  <cols>
    <col min="1" max="1" width="8.83203125" style="156" customWidth="1"/>
    <col min="2" max="2" width="62.83203125" style="156" customWidth="1"/>
    <col min="3" max="3" width="15.1640625" style="157" customWidth="1"/>
    <col min="4" max="4" width="15.83203125" style="157" customWidth="1"/>
    <col min="5" max="5" width="14.6640625" style="157" customWidth="1"/>
    <col min="6" max="6" width="8.33203125" style="791" customWidth="1"/>
    <col min="7" max="16384" width="9.33203125" style="22"/>
  </cols>
  <sheetData>
    <row r="1" spans="1:6" ht="15.95" customHeight="1">
      <c r="A1" s="360" t="s">
        <v>607</v>
      </c>
      <c r="B1" s="360"/>
      <c r="C1" s="360"/>
      <c r="D1" s="360"/>
      <c r="E1" s="360"/>
    </row>
    <row r="2" spans="1:6" ht="15.95" customHeight="1" thickBot="1">
      <c r="A2" s="160" t="s">
        <v>1</v>
      </c>
      <c r="B2" s="160"/>
      <c r="C2" s="97"/>
      <c r="D2" s="97"/>
      <c r="E2" s="97" t="s">
        <v>645</v>
      </c>
    </row>
    <row r="3" spans="1:6" ht="15.95" customHeight="1">
      <c r="A3" s="1201" t="s">
        <v>272</v>
      </c>
      <c r="B3" s="1199" t="s">
        <v>4</v>
      </c>
      <c r="C3" s="1203" t="s">
        <v>764</v>
      </c>
      <c r="D3" s="1204"/>
      <c r="E3" s="1204"/>
      <c r="F3" s="1206" t="s">
        <v>694</v>
      </c>
    </row>
    <row r="4" spans="1:6" ht="38.1" customHeight="1" thickBot="1">
      <c r="A4" s="1202"/>
      <c r="B4" s="1200"/>
      <c r="C4" s="163" t="s">
        <v>5</v>
      </c>
      <c r="D4" s="163" t="s">
        <v>6</v>
      </c>
      <c r="E4" s="769" t="s">
        <v>7</v>
      </c>
      <c r="F4" s="1207"/>
    </row>
    <row r="5" spans="1:6" s="23" customFormat="1" ht="12" customHeight="1" thickBot="1">
      <c r="A5" s="479">
        <v>1</v>
      </c>
      <c r="B5" s="481">
        <v>2</v>
      </c>
      <c r="C5" s="477">
        <v>3</v>
      </c>
      <c r="D5" s="20">
        <v>4</v>
      </c>
      <c r="E5" s="770">
        <v>5</v>
      </c>
      <c r="F5" s="807">
        <v>6</v>
      </c>
    </row>
    <row r="6" spans="1:6" s="23" customFormat="1" ht="12" customHeight="1" thickBot="1">
      <c r="A6" s="479" t="s">
        <v>8</v>
      </c>
      <c r="B6" s="568" t="s">
        <v>444</v>
      </c>
      <c r="C6" s="559">
        <f>SUM(C15+C7)</f>
        <v>806787426</v>
      </c>
      <c r="D6" s="559">
        <f>SUM(D15+D7)</f>
        <v>812871670</v>
      </c>
      <c r="E6" s="771">
        <f>SUM(E15+E7)</f>
        <v>905158176</v>
      </c>
      <c r="F6" s="803">
        <f t="shared" ref="F6:F15" si="0">E6/D6*100</f>
        <v>111.35314581697749</v>
      </c>
    </row>
    <row r="7" spans="1:6" s="1" customFormat="1" ht="12" customHeight="1" thickBot="1">
      <c r="A7" s="557" t="s">
        <v>445</v>
      </c>
      <c r="B7" s="482" t="s">
        <v>354</v>
      </c>
      <c r="C7" s="478">
        <f>SUM(C8:C14)</f>
        <v>639472474</v>
      </c>
      <c r="D7" s="478">
        <f>SUM(D8:D14)</f>
        <v>660299596</v>
      </c>
      <c r="E7" s="772">
        <f>SUM(E8:E14)</f>
        <v>660299596</v>
      </c>
      <c r="F7" s="803">
        <f t="shared" si="0"/>
        <v>100</v>
      </c>
    </row>
    <row r="8" spans="1:6" s="1" customFormat="1" ht="12" customHeight="1">
      <c r="A8" s="455" t="s">
        <v>273</v>
      </c>
      <c r="B8" s="456" t="s">
        <v>274</v>
      </c>
      <c r="C8" s="553">
        <v>190204266</v>
      </c>
      <c r="D8" s="553">
        <v>207575965</v>
      </c>
      <c r="E8" s="1059">
        <v>207575965</v>
      </c>
      <c r="F8" s="792">
        <f t="shared" si="0"/>
        <v>100</v>
      </c>
    </row>
    <row r="9" spans="1:6" s="1" customFormat="1" ht="12" customHeight="1">
      <c r="A9" s="458" t="s">
        <v>275</v>
      </c>
      <c r="B9" s="459" t="s">
        <v>355</v>
      </c>
      <c r="C9" s="460">
        <v>195866430</v>
      </c>
      <c r="D9" s="460">
        <v>210810892</v>
      </c>
      <c r="E9" s="722">
        <v>210810892</v>
      </c>
      <c r="F9" s="792">
        <f t="shared" si="0"/>
        <v>100</v>
      </c>
    </row>
    <row r="10" spans="1:6" s="1" customFormat="1" ht="12.75">
      <c r="A10" s="458" t="s">
        <v>806</v>
      </c>
      <c r="B10" s="459" t="s">
        <v>808</v>
      </c>
      <c r="C10" s="460">
        <v>128335721</v>
      </c>
      <c r="D10" s="460">
        <v>139014255</v>
      </c>
      <c r="E10" s="722">
        <v>139014255</v>
      </c>
      <c r="F10" s="792">
        <f t="shared" si="0"/>
        <v>100</v>
      </c>
    </row>
    <row r="11" spans="1:6" s="1" customFormat="1" ht="12.75">
      <c r="A11" s="458" t="s">
        <v>805</v>
      </c>
      <c r="B11" s="459" t="s">
        <v>807</v>
      </c>
      <c r="C11" s="460">
        <v>115711079</v>
      </c>
      <c r="D11" s="460">
        <v>87428437</v>
      </c>
      <c r="E11" s="722">
        <v>87428437</v>
      </c>
      <c r="F11" s="792">
        <f t="shared" si="0"/>
        <v>100</v>
      </c>
    </row>
    <row r="12" spans="1:6" s="1" customFormat="1" ht="12" customHeight="1">
      <c r="A12" s="458" t="s">
        <v>278</v>
      </c>
      <c r="B12" s="459" t="s">
        <v>279</v>
      </c>
      <c r="C12" s="460">
        <v>9354978</v>
      </c>
      <c r="D12" s="460">
        <v>13839678</v>
      </c>
      <c r="E12" s="722">
        <v>13839678</v>
      </c>
      <c r="F12" s="792">
        <f t="shared" si="0"/>
        <v>100</v>
      </c>
    </row>
    <row r="13" spans="1:6" s="1" customFormat="1" ht="12" customHeight="1">
      <c r="A13" s="458" t="s">
        <v>280</v>
      </c>
      <c r="B13" s="459" t="s">
        <v>692</v>
      </c>
      <c r="C13" s="460"/>
      <c r="D13" s="460">
        <v>1630369</v>
      </c>
      <c r="E13" s="722">
        <v>1630369</v>
      </c>
      <c r="F13" s="792">
        <f t="shared" si="0"/>
        <v>100</v>
      </c>
    </row>
    <row r="14" spans="1:6" s="1" customFormat="1" ht="12" customHeight="1" thickBot="1">
      <c r="A14" s="468" t="s">
        <v>281</v>
      </c>
      <c r="B14" s="469" t="s">
        <v>642</v>
      </c>
      <c r="C14" s="470"/>
      <c r="D14" s="555"/>
      <c r="E14" s="774"/>
      <c r="F14" s="792"/>
    </row>
    <row r="15" spans="1:6" s="1" customFormat="1" ht="12" customHeight="1" thickBot="1">
      <c r="A15" s="558" t="s">
        <v>446</v>
      </c>
      <c r="B15" s="475" t="s">
        <v>362</v>
      </c>
      <c r="C15" s="599">
        <f>SUM(C16:C20)</f>
        <v>167314952</v>
      </c>
      <c r="D15" s="599">
        <f>SUM(D16:D20)</f>
        <v>152572074</v>
      </c>
      <c r="E15" s="734">
        <f>SUM(E16:E20)</f>
        <v>244858580</v>
      </c>
      <c r="F15" s="805">
        <f t="shared" si="0"/>
        <v>160.48715441857334</v>
      </c>
    </row>
    <row r="16" spans="1:6" s="1" customFormat="1" ht="12" customHeight="1">
      <c r="A16" s="471" t="s">
        <v>282</v>
      </c>
      <c r="B16" s="472" t="s">
        <v>283</v>
      </c>
      <c r="C16" s="473"/>
      <c r="D16" s="473"/>
      <c r="E16" s="775"/>
      <c r="F16" s="792"/>
    </row>
    <row r="17" spans="1:6" s="1" customFormat="1" ht="12" customHeight="1">
      <c r="A17" s="458" t="s">
        <v>284</v>
      </c>
      <c r="B17" s="459" t="s">
        <v>358</v>
      </c>
      <c r="C17" s="460"/>
      <c r="D17" s="460"/>
      <c r="E17" s="773"/>
      <c r="F17" s="790"/>
    </row>
    <row r="18" spans="1:6" s="1" customFormat="1" ht="12" customHeight="1">
      <c r="A18" s="458" t="s">
        <v>285</v>
      </c>
      <c r="B18" s="459" t="s">
        <v>359</v>
      </c>
      <c r="C18" s="460"/>
      <c r="D18" s="460"/>
      <c r="E18" s="773"/>
      <c r="F18" s="790"/>
    </row>
    <row r="19" spans="1:6" s="1" customFormat="1" ht="12" customHeight="1">
      <c r="A19" s="458" t="s">
        <v>286</v>
      </c>
      <c r="B19" s="459" t="s">
        <v>360</v>
      </c>
      <c r="C19" s="460"/>
      <c r="D19" s="460"/>
      <c r="E19" s="773"/>
      <c r="F19" s="790"/>
    </row>
    <row r="20" spans="1:6" s="1" customFormat="1" ht="12" customHeight="1">
      <c r="A20" s="458" t="s">
        <v>287</v>
      </c>
      <c r="B20" s="459" t="s">
        <v>361</v>
      </c>
      <c r="C20" s="460">
        <v>167314952</v>
      </c>
      <c r="D20" s="460">
        <v>152572074</v>
      </c>
      <c r="E20" s="773">
        <v>244858580</v>
      </c>
      <c r="F20" s="790">
        <f>E20/D20*100</f>
        <v>160.48715441857334</v>
      </c>
    </row>
    <row r="21" spans="1:6" s="489" customFormat="1" ht="12" customHeight="1" thickBot="1">
      <c r="A21" s="507" t="s">
        <v>287</v>
      </c>
      <c r="B21" s="508" t="s">
        <v>419</v>
      </c>
      <c r="C21" s="509"/>
      <c r="D21" s="509"/>
      <c r="E21" s="776">
        <v>83027844</v>
      </c>
      <c r="F21" s="794"/>
    </row>
    <row r="22" spans="1:6" s="1" customFormat="1" ht="12" customHeight="1" thickBot="1">
      <c r="A22" s="474" t="s">
        <v>10</v>
      </c>
      <c r="B22" s="485" t="s">
        <v>363</v>
      </c>
      <c r="C22" s="599">
        <f>SUM(C23:C27)</f>
        <v>1022775424</v>
      </c>
      <c r="D22" s="599">
        <f>SUM(D23:D27)</f>
        <v>1045413950</v>
      </c>
      <c r="E22" s="734">
        <f>SUM(E23:E27)</f>
        <v>1126906125</v>
      </c>
      <c r="F22" s="805">
        <f>E22/D22*100</f>
        <v>107.79520638690541</v>
      </c>
    </row>
    <row r="23" spans="1:6" s="1" customFormat="1" ht="12" customHeight="1">
      <c r="A23" s="471" t="s">
        <v>288</v>
      </c>
      <c r="B23" s="472" t="s">
        <v>289</v>
      </c>
      <c r="C23" s="484"/>
      <c r="D23" s="496"/>
      <c r="E23" s="777"/>
      <c r="F23" s="792"/>
    </row>
    <row r="24" spans="1:6" s="1" customFormat="1" ht="12" customHeight="1">
      <c r="A24" s="458" t="s">
        <v>290</v>
      </c>
      <c r="B24" s="459" t="s">
        <v>364</v>
      </c>
      <c r="C24" s="461"/>
      <c r="D24" s="461"/>
      <c r="E24" s="778"/>
      <c r="F24" s="790"/>
    </row>
    <row r="25" spans="1:6" s="1" customFormat="1" ht="12" customHeight="1">
      <c r="A25" s="458" t="s">
        <v>291</v>
      </c>
      <c r="B25" s="590" t="s">
        <v>365</v>
      </c>
      <c r="C25" s="460"/>
      <c r="D25" s="460"/>
      <c r="E25" s="773"/>
      <c r="F25" s="790"/>
    </row>
    <row r="26" spans="1:6" s="1" customFormat="1" ht="12" customHeight="1">
      <c r="A26" s="468" t="s">
        <v>292</v>
      </c>
      <c r="B26" s="591" t="s">
        <v>366</v>
      </c>
      <c r="C26" s="483"/>
      <c r="D26" s="483"/>
      <c r="E26" s="779"/>
      <c r="F26" s="790"/>
    </row>
    <row r="27" spans="1:6" s="1" customFormat="1" ht="12" customHeight="1">
      <c r="A27" s="506" t="s">
        <v>293</v>
      </c>
      <c r="B27" s="505" t="s">
        <v>367</v>
      </c>
      <c r="C27" s="217">
        <v>1022775424</v>
      </c>
      <c r="D27" s="217">
        <v>1045413950</v>
      </c>
      <c r="E27" s="780">
        <v>1126906125</v>
      </c>
      <c r="F27" s="790">
        <f>E27/D27*100</f>
        <v>107.79520638690541</v>
      </c>
    </row>
    <row r="28" spans="1:6" s="489" customFormat="1" ht="12.75" customHeight="1" thickBot="1">
      <c r="A28" s="507" t="s">
        <v>293</v>
      </c>
      <c r="B28" s="508" t="s">
        <v>419</v>
      </c>
      <c r="C28" s="509"/>
      <c r="D28" s="509"/>
      <c r="E28" s="776">
        <v>1008827799</v>
      </c>
      <c r="F28" s="794"/>
    </row>
    <row r="29" spans="1:6" s="1" customFormat="1" ht="12" customHeight="1" thickBot="1">
      <c r="A29" s="474" t="s">
        <v>11</v>
      </c>
      <c r="B29" s="485" t="s">
        <v>374</v>
      </c>
      <c r="C29" s="599">
        <f>SUM(C31+C33+C38)</f>
        <v>165900000</v>
      </c>
      <c r="D29" s="599">
        <f>SUM(D31+D33+D38)</f>
        <v>140900000</v>
      </c>
      <c r="E29" s="734">
        <f>SUM(E31+E33+E38)</f>
        <v>142719748</v>
      </c>
      <c r="F29" s="805">
        <f>E29/D29*100</f>
        <v>101.29151738821859</v>
      </c>
    </row>
    <row r="30" spans="1:6" s="1" customFormat="1" ht="12" customHeight="1">
      <c r="A30" s="471" t="s">
        <v>294</v>
      </c>
      <c r="B30" s="472" t="s">
        <v>295</v>
      </c>
      <c r="C30" s="473">
        <f>SUM(C35+C32)</f>
        <v>147300000</v>
      </c>
      <c r="D30" s="473">
        <f>SUM(D35+D32)</f>
        <v>138300000</v>
      </c>
      <c r="E30" s="775">
        <f>SUM(E35+E32)</f>
        <v>138001475</v>
      </c>
      <c r="F30" s="792">
        <f>E30/D30*100</f>
        <v>99.784146782357197</v>
      </c>
    </row>
    <row r="31" spans="1:6" s="1" customFormat="1" ht="12" customHeight="1">
      <c r="A31" s="458" t="s">
        <v>296</v>
      </c>
      <c r="B31" s="459" t="s">
        <v>297</v>
      </c>
      <c r="C31" s="560">
        <f>SUM(C32)</f>
        <v>14300000</v>
      </c>
      <c r="D31" s="560">
        <f>SUM(D32)</f>
        <v>14300000</v>
      </c>
      <c r="E31" s="781">
        <f>SUM(E32)</f>
        <v>13707130</v>
      </c>
      <c r="F31" s="792">
        <f t="shared" ref="F31:F38" si="1">E31/D31*100</f>
        <v>95.854055944055943</v>
      </c>
    </row>
    <row r="32" spans="1:6" s="489" customFormat="1" ht="12" customHeight="1">
      <c r="A32" s="486" t="s">
        <v>296</v>
      </c>
      <c r="B32" s="487" t="s">
        <v>368</v>
      </c>
      <c r="C32" s="488">
        <v>14300000</v>
      </c>
      <c r="D32" s="488">
        <v>14300000</v>
      </c>
      <c r="E32" s="782">
        <v>13707130</v>
      </c>
      <c r="F32" s="792">
        <f t="shared" si="1"/>
        <v>95.854055944055943</v>
      </c>
    </row>
    <row r="33" spans="1:6" s="1" customFormat="1" ht="12" customHeight="1">
      <c r="A33" s="458" t="s">
        <v>371</v>
      </c>
      <c r="B33" s="490" t="s">
        <v>372</v>
      </c>
      <c r="C33" s="560">
        <f>SUM(C36+C34)</f>
        <v>151000000</v>
      </c>
      <c r="D33" s="560">
        <f>SUM(D36+D34)</f>
        <v>124000000</v>
      </c>
      <c r="E33" s="560">
        <f>SUM(E36+E34)</f>
        <v>124294345</v>
      </c>
      <c r="F33" s="792">
        <f t="shared" si="1"/>
        <v>100.237375</v>
      </c>
    </row>
    <row r="34" spans="1:6" s="1" customFormat="1" ht="12" customHeight="1">
      <c r="A34" s="458" t="s">
        <v>298</v>
      </c>
      <c r="B34" s="491" t="s">
        <v>373</v>
      </c>
      <c r="C34" s="463">
        <f>SUM(C35)</f>
        <v>133000000</v>
      </c>
      <c r="D34" s="463">
        <f>SUM(D35)</f>
        <v>124000000</v>
      </c>
      <c r="E34" s="710">
        <f>SUM(E35)</f>
        <v>124294345</v>
      </c>
      <c r="F34" s="792">
        <f t="shared" si="1"/>
        <v>100.237375</v>
      </c>
    </row>
    <row r="35" spans="1:6" s="489" customFormat="1" ht="12" customHeight="1">
      <c r="A35" s="486" t="s">
        <v>298</v>
      </c>
      <c r="B35" s="492" t="s">
        <v>369</v>
      </c>
      <c r="C35" s="488">
        <v>133000000</v>
      </c>
      <c r="D35" s="488">
        <v>124000000</v>
      </c>
      <c r="E35" s="782">
        <v>124294345</v>
      </c>
      <c r="F35" s="792">
        <f t="shared" si="1"/>
        <v>100.237375</v>
      </c>
    </row>
    <row r="36" spans="1:6" s="1" customFormat="1" ht="12" customHeight="1">
      <c r="A36" s="458" t="s">
        <v>299</v>
      </c>
      <c r="B36" s="493" t="s">
        <v>300</v>
      </c>
      <c r="C36" s="461">
        <v>18000000</v>
      </c>
      <c r="D36" s="461"/>
      <c r="E36" s="778"/>
      <c r="F36" s="1062" t="s">
        <v>830</v>
      </c>
    </row>
    <row r="37" spans="1:6" s="1" customFormat="1" ht="12" customHeight="1">
      <c r="A37" s="458" t="s">
        <v>301</v>
      </c>
      <c r="B37" s="493" t="s">
        <v>302</v>
      </c>
      <c r="C37" s="465"/>
      <c r="D37" s="465"/>
      <c r="E37" s="711"/>
      <c r="F37" s="792"/>
    </row>
    <row r="38" spans="1:6" s="1" customFormat="1" ht="12" customHeight="1" thickBot="1">
      <c r="A38" s="468" t="s">
        <v>303</v>
      </c>
      <c r="B38" s="469" t="s">
        <v>304</v>
      </c>
      <c r="C38" s="495">
        <v>600000</v>
      </c>
      <c r="D38" s="495">
        <v>2600000</v>
      </c>
      <c r="E38" s="856">
        <v>4718273</v>
      </c>
      <c r="F38" s="792">
        <f t="shared" si="1"/>
        <v>181.47203846153846</v>
      </c>
    </row>
    <row r="39" spans="1:6" s="1" customFormat="1" ht="12" customHeight="1" thickBot="1">
      <c r="A39" s="474" t="s">
        <v>12</v>
      </c>
      <c r="B39" s="485" t="s">
        <v>375</v>
      </c>
      <c r="C39" s="599">
        <f>SUM(C40:C49)</f>
        <v>149676625</v>
      </c>
      <c r="D39" s="599">
        <f>SUM(D40:D49)</f>
        <v>138321625</v>
      </c>
      <c r="E39" s="734">
        <f>SUM(E40:E50)</f>
        <v>136183240</v>
      </c>
      <c r="F39" s="793">
        <f>E39/D39*100</f>
        <v>98.454048670986921</v>
      </c>
    </row>
    <row r="40" spans="1:6" s="1" customFormat="1" ht="12" customHeight="1">
      <c r="A40" s="471" t="s">
        <v>305</v>
      </c>
      <c r="B40" s="472" t="s">
        <v>306</v>
      </c>
      <c r="C40" s="496">
        <v>10000000</v>
      </c>
      <c r="D40" s="496">
        <v>10000000</v>
      </c>
      <c r="E40" s="777">
        <v>16825618</v>
      </c>
      <c r="F40" s="792">
        <f>E40/D40*100</f>
        <v>168.25618</v>
      </c>
    </row>
    <row r="41" spans="1:6" s="1" customFormat="1" ht="12" customHeight="1">
      <c r="A41" s="458" t="s">
        <v>307</v>
      </c>
      <c r="B41" s="459" t="s">
        <v>308</v>
      </c>
      <c r="C41" s="463">
        <v>103505454</v>
      </c>
      <c r="D41" s="463">
        <v>88150454</v>
      </c>
      <c r="E41" s="710">
        <v>83269995</v>
      </c>
      <c r="F41" s="792">
        <f>E41/D41*100</f>
        <v>94.463489660529703</v>
      </c>
    </row>
    <row r="42" spans="1:6" s="1" customFormat="1" ht="12" customHeight="1">
      <c r="A42" s="458" t="s">
        <v>309</v>
      </c>
      <c r="B42" s="459" t="s">
        <v>310</v>
      </c>
      <c r="C42" s="463">
        <v>4649000</v>
      </c>
      <c r="D42" s="463">
        <v>8649000</v>
      </c>
      <c r="E42" s="710">
        <v>11993596</v>
      </c>
      <c r="F42" s="792">
        <f>E42/D42*100</f>
        <v>138.67032026823912</v>
      </c>
    </row>
    <row r="43" spans="1:6" s="1" customFormat="1" ht="12" customHeight="1">
      <c r="A43" s="458" t="s">
        <v>311</v>
      </c>
      <c r="B43" s="459" t="s">
        <v>312</v>
      </c>
      <c r="C43" s="464"/>
      <c r="D43" s="464"/>
      <c r="E43" s="783"/>
      <c r="F43" s="792"/>
    </row>
    <row r="44" spans="1:6" s="1" customFormat="1" ht="12" customHeight="1">
      <c r="A44" s="458" t="s">
        <v>313</v>
      </c>
      <c r="B44" s="459" t="s">
        <v>314</v>
      </c>
      <c r="C44" s="463">
        <v>11202797</v>
      </c>
      <c r="D44" s="463">
        <v>11202797</v>
      </c>
      <c r="E44" s="710">
        <v>6642414</v>
      </c>
      <c r="F44" s="792">
        <f>E44/D44*100</f>
        <v>59.292460623895984</v>
      </c>
    </row>
    <row r="45" spans="1:6" s="1" customFormat="1" ht="12" customHeight="1">
      <c r="A45" s="458" t="s">
        <v>315</v>
      </c>
      <c r="B45" s="459" t="s">
        <v>316</v>
      </c>
      <c r="C45" s="463">
        <v>20319374</v>
      </c>
      <c r="D45" s="463">
        <v>20319374</v>
      </c>
      <c r="E45" s="710">
        <v>17173045</v>
      </c>
      <c r="F45" s="792">
        <f>E45/D45*100</f>
        <v>84.515620412321752</v>
      </c>
    </row>
    <row r="46" spans="1:6" s="1" customFormat="1" ht="12" customHeight="1">
      <c r="A46" s="458" t="s">
        <v>317</v>
      </c>
      <c r="B46" s="459" t="s">
        <v>318</v>
      </c>
      <c r="C46" s="463"/>
      <c r="D46" s="463"/>
      <c r="E46" s="710"/>
      <c r="F46" s="792"/>
    </row>
    <row r="47" spans="1:6" s="1" customFormat="1" ht="12" customHeight="1">
      <c r="A47" s="458" t="s">
        <v>319</v>
      </c>
      <c r="B47" s="459" t="s">
        <v>320</v>
      </c>
      <c r="C47" s="463"/>
      <c r="D47" s="463"/>
      <c r="E47" s="710">
        <v>144</v>
      </c>
      <c r="F47" s="790"/>
    </row>
    <row r="48" spans="1:6" s="1" customFormat="1" ht="12" customHeight="1">
      <c r="A48" s="458" t="s">
        <v>321</v>
      </c>
      <c r="B48" s="459" t="s">
        <v>322</v>
      </c>
      <c r="C48" s="463"/>
      <c r="D48" s="463"/>
      <c r="E48" s="710"/>
      <c r="F48" s="790"/>
    </row>
    <row r="49" spans="1:6" s="1" customFormat="1" ht="12" customHeight="1">
      <c r="A49" s="765" t="s">
        <v>323</v>
      </c>
      <c r="B49" s="766" t="s">
        <v>643</v>
      </c>
      <c r="C49" s="767"/>
      <c r="D49" s="767"/>
      <c r="E49" s="784">
        <v>70000</v>
      </c>
      <c r="F49" s="790"/>
    </row>
    <row r="50" spans="1:6" s="1" customFormat="1" ht="12" customHeight="1" thickBot="1">
      <c r="A50" s="761" t="s">
        <v>655</v>
      </c>
      <c r="B50" s="762" t="s">
        <v>656</v>
      </c>
      <c r="C50" s="763"/>
      <c r="D50" s="763"/>
      <c r="E50" s="785">
        <v>208428</v>
      </c>
      <c r="F50" s="795"/>
    </row>
    <row r="51" spans="1:6" s="1" customFormat="1" ht="12" customHeight="1" thickBot="1">
      <c r="A51" s="474" t="s">
        <v>13</v>
      </c>
      <c r="B51" s="485" t="s">
        <v>376</v>
      </c>
      <c r="C51" s="476">
        <f>SUM(C52:C56)</f>
        <v>0</v>
      </c>
      <c r="D51" s="476">
        <f>SUM(D52:D56)</f>
        <v>1500000</v>
      </c>
      <c r="E51" s="734">
        <f>SUM(E52:E56)</f>
        <v>589528</v>
      </c>
      <c r="F51" s="793">
        <f>E51/D51*100</f>
        <v>39.301866666666669</v>
      </c>
    </row>
    <row r="52" spans="1:6" s="1" customFormat="1" ht="12" customHeight="1">
      <c r="A52" s="471" t="s">
        <v>326</v>
      </c>
      <c r="B52" s="472" t="s">
        <v>327</v>
      </c>
      <c r="C52" s="498"/>
      <c r="D52" s="498"/>
      <c r="E52" s="786"/>
      <c r="F52" s="792"/>
    </row>
    <row r="53" spans="1:6" s="1" customFormat="1" ht="12" customHeight="1">
      <c r="A53" s="458" t="s">
        <v>328</v>
      </c>
      <c r="B53" s="459" t="s">
        <v>329</v>
      </c>
      <c r="C53" s="463"/>
      <c r="D53" s="463"/>
      <c r="E53" s="710">
        <v>110000</v>
      </c>
      <c r="F53" s="790"/>
    </row>
    <row r="54" spans="1:6" s="1" customFormat="1" ht="12" customHeight="1">
      <c r="A54" s="458" t="s">
        <v>330</v>
      </c>
      <c r="B54" s="459" t="s">
        <v>331</v>
      </c>
      <c r="C54" s="463"/>
      <c r="D54" s="463">
        <v>1500000</v>
      </c>
      <c r="E54" s="710">
        <v>479528</v>
      </c>
      <c r="F54" s="790">
        <f>E54/D54*100</f>
        <v>31.968533333333333</v>
      </c>
    </row>
    <row r="55" spans="1:6" s="1" customFormat="1" ht="12" customHeight="1">
      <c r="A55" s="458" t="s">
        <v>332</v>
      </c>
      <c r="B55" s="459" t="s">
        <v>333</v>
      </c>
      <c r="C55" s="463"/>
      <c r="D55" s="463"/>
      <c r="E55" s="710"/>
      <c r="F55" s="790"/>
    </row>
    <row r="56" spans="1:6" s="1" customFormat="1" ht="13.5" thickBot="1">
      <c r="A56" s="468" t="s">
        <v>334</v>
      </c>
      <c r="B56" s="469" t="s">
        <v>335</v>
      </c>
      <c r="C56" s="499"/>
      <c r="D56" s="499"/>
      <c r="E56" s="856"/>
      <c r="F56" s="795"/>
    </row>
    <row r="57" spans="1:6" s="1" customFormat="1" ht="12" customHeight="1" thickBot="1">
      <c r="A57" s="474" t="s">
        <v>14</v>
      </c>
      <c r="B57" s="485" t="s">
        <v>382</v>
      </c>
      <c r="C57" s="501">
        <f>SUM(C58:C60)</f>
        <v>0</v>
      </c>
      <c r="D57" s="606">
        <f>SUM(D58:D60)</f>
        <v>0</v>
      </c>
      <c r="E57" s="857">
        <f>SUM(E58:E60)</f>
        <v>0</v>
      </c>
      <c r="F57" s="805"/>
    </row>
    <row r="58" spans="1:6" s="1" customFormat="1" ht="12" customHeight="1">
      <c r="A58" s="471" t="s">
        <v>336</v>
      </c>
      <c r="B58" s="472" t="s">
        <v>377</v>
      </c>
      <c r="C58" s="500"/>
      <c r="D58" s="500"/>
      <c r="E58" s="787"/>
      <c r="F58" s="792"/>
    </row>
    <row r="59" spans="1:6" s="1" customFormat="1" ht="12" customHeight="1">
      <c r="A59" s="458" t="s">
        <v>379</v>
      </c>
      <c r="B59" s="459" t="s">
        <v>378</v>
      </c>
      <c r="C59" s="464"/>
      <c r="D59" s="464"/>
      <c r="E59" s="783"/>
      <c r="F59" s="790"/>
    </row>
    <row r="60" spans="1:6" s="1" customFormat="1" ht="12" customHeight="1">
      <c r="A60" s="458" t="s">
        <v>702</v>
      </c>
      <c r="B60" s="459" t="s">
        <v>337</v>
      </c>
      <c r="C60" s="463"/>
      <c r="D60" s="463"/>
      <c r="E60" s="710"/>
      <c r="F60" s="790"/>
    </row>
    <row r="61" spans="1:6" s="489" customFormat="1" ht="12" customHeight="1" thickBot="1">
      <c r="A61" s="502" t="s">
        <v>702</v>
      </c>
      <c r="B61" s="503" t="s">
        <v>381</v>
      </c>
      <c r="C61" s="504"/>
      <c r="D61" s="504"/>
      <c r="E61" s="788"/>
      <c r="F61" s="794"/>
    </row>
    <row r="62" spans="1:6" s="1" customFormat="1" ht="12" customHeight="1" thickBot="1">
      <c r="A62" s="474" t="s">
        <v>15</v>
      </c>
      <c r="B62" s="475" t="s">
        <v>388</v>
      </c>
      <c r="C62" s="497">
        <f>SUM(C63:C65)</f>
        <v>0</v>
      </c>
      <c r="D62" s="599">
        <f>SUM(D63:D65)</f>
        <v>0</v>
      </c>
      <c r="E62" s="734">
        <f>SUM(E63:E65)</f>
        <v>0</v>
      </c>
      <c r="F62" s="805"/>
    </row>
    <row r="63" spans="1:6" s="1" customFormat="1" ht="12" customHeight="1">
      <c r="A63" s="471" t="s">
        <v>338</v>
      </c>
      <c r="B63" s="472" t="s">
        <v>383</v>
      </c>
      <c r="C63" s="496"/>
      <c r="D63" s="496"/>
      <c r="E63" s="777"/>
      <c r="F63" s="792"/>
    </row>
    <row r="64" spans="1:6" s="1" customFormat="1" ht="12" customHeight="1">
      <c r="A64" s="458" t="s">
        <v>385</v>
      </c>
      <c r="B64" s="459" t="s">
        <v>384</v>
      </c>
      <c r="C64" s="463"/>
      <c r="D64" s="463"/>
      <c r="E64" s="710"/>
      <c r="F64" s="790"/>
    </row>
    <row r="65" spans="1:6" s="1" customFormat="1" ht="12" customHeight="1">
      <c r="A65" s="458" t="s">
        <v>619</v>
      </c>
      <c r="B65" s="459" t="s">
        <v>339</v>
      </c>
      <c r="C65" s="464"/>
      <c r="D65" s="732"/>
      <c r="E65" s="858"/>
      <c r="F65" s="790"/>
    </row>
    <row r="66" spans="1:6" s="489" customFormat="1" ht="12" customHeight="1" thickBot="1">
      <c r="A66" s="502" t="s">
        <v>619</v>
      </c>
      <c r="B66" s="503" t="s">
        <v>637</v>
      </c>
      <c r="C66" s="504"/>
      <c r="D66" s="504"/>
      <c r="E66" s="788"/>
      <c r="F66" s="794"/>
    </row>
    <row r="67" spans="1:6" s="1" customFormat="1" ht="12" customHeight="1" thickBot="1">
      <c r="A67" s="474" t="s">
        <v>35</v>
      </c>
      <c r="B67" s="485" t="s">
        <v>389</v>
      </c>
      <c r="C67" s="599">
        <f>SUM(C7+C15+C22+C29+C39+C51+C57+C62)</f>
        <v>2145139475</v>
      </c>
      <c r="D67" s="599">
        <f>SUM(D7+D15+D22+D29+D39+D51+D57+D62)</f>
        <v>2139007245</v>
      </c>
      <c r="E67" s="734">
        <f>SUM(E7+E15+E22+E29+E39+E51+E57+E62)</f>
        <v>2311556817</v>
      </c>
      <c r="F67" s="805">
        <f>E67/D67*100</f>
        <v>108.06680633753534</v>
      </c>
    </row>
    <row r="68" spans="1:6" s="1" customFormat="1" ht="12" customHeight="1">
      <c r="A68" s="511" t="s">
        <v>391</v>
      </c>
      <c r="B68" s="510" t="s">
        <v>340</v>
      </c>
      <c r="C68" s="484">
        <f>SUM(C69:C71)</f>
        <v>0</v>
      </c>
      <c r="D68" s="496">
        <f>SUM(D69:D71)</f>
        <v>0</v>
      </c>
      <c r="E68" s="777">
        <f>SUM(E69:E71)</f>
        <v>0</v>
      </c>
      <c r="F68" s="792"/>
    </row>
    <row r="69" spans="1:6" s="1" customFormat="1" ht="12" customHeight="1">
      <c r="A69" s="458" t="s">
        <v>341</v>
      </c>
      <c r="B69" s="459" t="s">
        <v>342</v>
      </c>
      <c r="C69" s="463"/>
      <c r="D69" s="463"/>
      <c r="E69" s="710"/>
      <c r="F69" s="790"/>
    </row>
    <row r="70" spans="1:6" s="1" customFormat="1" ht="12" customHeight="1">
      <c r="A70" s="458" t="s">
        <v>343</v>
      </c>
      <c r="B70" s="459" t="s">
        <v>344</v>
      </c>
      <c r="C70" s="463"/>
      <c r="D70" s="463"/>
      <c r="E70" s="710"/>
      <c r="F70" s="790"/>
    </row>
    <row r="71" spans="1:6" s="1" customFormat="1" ht="12" customHeight="1">
      <c r="A71" s="458" t="s">
        <v>345</v>
      </c>
      <c r="B71" s="466" t="s">
        <v>346</v>
      </c>
      <c r="C71" s="465"/>
      <c r="D71" s="465"/>
      <c r="E71" s="711"/>
      <c r="F71" s="790"/>
    </row>
    <row r="72" spans="1:6" s="1" customFormat="1" ht="12" customHeight="1">
      <c r="A72" s="511" t="s">
        <v>392</v>
      </c>
      <c r="B72" s="462" t="s">
        <v>347</v>
      </c>
      <c r="C72" s="467"/>
      <c r="D72" s="467"/>
      <c r="E72" s="712"/>
      <c r="F72" s="790"/>
    </row>
    <row r="73" spans="1:6" s="1" customFormat="1" ht="12" customHeight="1">
      <c r="A73" s="511" t="s">
        <v>393</v>
      </c>
      <c r="B73" s="462" t="s">
        <v>348</v>
      </c>
      <c r="C73" s="467">
        <f>SUM(C74:C75)</f>
        <v>511578135</v>
      </c>
      <c r="D73" s="467">
        <f>SUM(D74:D75)</f>
        <v>528105393</v>
      </c>
      <c r="E73" s="712">
        <f>SUM(E74:E75)</f>
        <v>507862019</v>
      </c>
      <c r="F73" s="790">
        <f>E73/D73*100</f>
        <v>96.166792790165658</v>
      </c>
    </row>
    <row r="74" spans="1:6" s="1" customFormat="1" ht="12" customHeight="1">
      <c r="A74" s="458" t="s">
        <v>349</v>
      </c>
      <c r="B74" s="459" t="s">
        <v>350</v>
      </c>
      <c r="C74" s="562">
        <v>511578135</v>
      </c>
      <c r="D74" s="562">
        <v>528105393</v>
      </c>
      <c r="E74" s="562">
        <v>507862019</v>
      </c>
      <c r="F74" s="790">
        <f>E74/D74*100</f>
        <v>96.166792790165658</v>
      </c>
    </row>
    <row r="75" spans="1:6" s="1" customFormat="1" ht="12" customHeight="1">
      <c r="A75" s="458" t="s">
        <v>351</v>
      </c>
      <c r="B75" s="459" t="s">
        <v>352</v>
      </c>
      <c r="C75" s="467"/>
      <c r="D75" s="562"/>
      <c r="E75" s="713"/>
      <c r="F75" s="790"/>
    </row>
    <row r="76" spans="1:6" s="1" customFormat="1" ht="12" customHeight="1" thickBot="1">
      <c r="A76" s="565" t="s">
        <v>449</v>
      </c>
      <c r="B76" s="566" t="s">
        <v>450</v>
      </c>
      <c r="C76" s="564">
        <v>35000000</v>
      </c>
      <c r="D76" s="564">
        <v>35000000</v>
      </c>
      <c r="E76" s="696">
        <v>31111582</v>
      </c>
      <c r="F76" s="790">
        <f>E76/D76*100</f>
        <v>88.890234285714286</v>
      </c>
    </row>
    <row r="77" spans="1:6" s="1" customFormat="1" ht="12" customHeight="1" thickBot="1">
      <c r="A77" s="513" t="s">
        <v>394</v>
      </c>
      <c r="B77" s="700" t="s">
        <v>395</v>
      </c>
      <c r="C77" s="222">
        <f>SUM(C68+C72+C73+C76)</f>
        <v>546578135</v>
      </c>
      <c r="D77" s="222">
        <f>SUM(D68+D72+D73+D76)</f>
        <v>563105393</v>
      </c>
      <c r="E77" s="789">
        <f>SUM(E68+E72+E73+E76)</f>
        <v>538973601</v>
      </c>
      <c r="F77" s="805">
        <f>E77/D77*100</f>
        <v>95.714515914785423</v>
      </c>
    </row>
    <row r="78" spans="1:6" s="1" customFormat="1" ht="12" customHeight="1" thickBot="1">
      <c r="A78" s="513" t="s">
        <v>411</v>
      </c>
      <c r="B78" s="700" t="s">
        <v>396</v>
      </c>
      <c r="C78" s="222"/>
      <c r="D78" s="222"/>
      <c r="E78" s="789"/>
      <c r="F78" s="793"/>
    </row>
    <row r="79" spans="1:6" s="1" customFormat="1" ht="12" customHeight="1" thickBot="1">
      <c r="A79" s="513" t="s">
        <v>412</v>
      </c>
      <c r="B79" s="700" t="s">
        <v>397</v>
      </c>
      <c r="C79" s="222"/>
      <c r="D79" s="222"/>
      <c r="E79" s="789"/>
      <c r="F79" s="793"/>
    </row>
    <row r="80" spans="1:6" s="1" customFormat="1" ht="12" customHeight="1" thickBot="1">
      <c r="A80" s="513" t="s">
        <v>16</v>
      </c>
      <c r="B80" s="701" t="s">
        <v>390</v>
      </c>
      <c r="C80" s="222">
        <f>SUM(C77:C79)</f>
        <v>546578135</v>
      </c>
      <c r="D80" s="222">
        <f>SUM(D77:D79)</f>
        <v>563105393</v>
      </c>
      <c r="E80" s="789">
        <f>SUM(E77:E79)</f>
        <v>538973601</v>
      </c>
      <c r="F80" s="805">
        <f>E80/D80*100</f>
        <v>95.714515914785423</v>
      </c>
    </row>
    <row r="81" spans="1:6" s="1" customFormat="1" ht="26.25" customHeight="1" thickBot="1">
      <c r="A81" s="513" t="s">
        <v>17</v>
      </c>
      <c r="B81" s="517" t="s">
        <v>413</v>
      </c>
      <c r="C81" s="848">
        <f>SUM(C67+C80)</f>
        <v>2691717610</v>
      </c>
      <c r="D81" s="848">
        <f>SUM(D67+D80)</f>
        <v>2702112638</v>
      </c>
      <c r="E81" s="860">
        <f>SUM(E67+E80)</f>
        <v>2850530418</v>
      </c>
      <c r="F81" s="804">
        <f>E81/D81*100</f>
        <v>105.49265703852572</v>
      </c>
    </row>
    <row r="82" spans="1:6" ht="16.5" customHeight="1">
      <c r="A82" s="360" t="s">
        <v>608</v>
      </c>
      <c r="B82" s="360"/>
      <c r="C82" s="360"/>
      <c r="D82" s="360"/>
      <c r="E82" s="360"/>
    </row>
    <row r="83" spans="1:6" s="99" customFormat="1" ht="16.5" customHeight="1" thickBot="1">
      <c r="A83" s="161" t="s">
        <v>22</v>
      </c>
      <c r="B83" s="360"/>
      <c r="C83" s="56"/>
      <c r="D83" s="56"/>
      <c r="E83" s="56" t="s">
        <v>681</v>
      </c>
      <c r="F83" s="796"/>
    </row>
    <row r="84" spans="1:6" s="99" customFormat="1" ht="16.5" customHeight="1" thickBot="1">
      <c r="A84" s="361" t="s">
        <v>3</v>
      </c>
      <c r="B84" s="363" t="s">
        <v>23</v>
      </c>
      <c r="C84" s="1203" t="s">
        <v>764</v>
      </c>
      <c r="D84" s="1204"/>
      <c r="E84" s="1205"/>
      <c r="F84" s="797"/>
    </row>
    <row r="85" spans="1:6" ht="38.1" customHeight="1" thickBot="1">
      <c r="A85" s="362"/>
      <c r="B85" s="364"/>
      <c r="C85" s="163" t="s">
        <v>5</v>
      </c>
      <c r="D85" s="163" t="s">
        <v>6</v>
      </c>
      <c r="E85" s="164" t="s">
        <v>7</v>
      </c>
      <c r="F85" s="798" t="s">
        <v>694</v>
      </c>
    </row>
    <row r="86" spans="1:6" s="23" customFormat="1" ht="12" customHeight="1" thickBot="1">
      <c r="A86" s="19">
        <v>1</v>
      </c>
      <c r="B86" s="20">
        <v>2</v>
      </c>
      <c r="C86" s="20">
        <v>3</v>
      </c>
      <c r="D86" s="20">
        <v>4</v>
      </c>
      <c r="E86" s="21">
        <v>5</v>
      </c>
      <c r="F86" s="806">
        <v>6</v>
      </c>
    </row>
    <row r="87" spans="1:6" ht="12" customHeight="1" thickBot="1">
      <c r="A87" s="14" t="s">
        <v>8</v>
      </c>
      <c r="B87" s="18" t="s">
        <v>269</v>
      </c>
      <c r="C87" s="215">
        <f>+C88+C89+C90+C91+C92</f>
        <v>1435186630</v>
      </c>
      <c r="D87" s="215">
        <f>+D88+D89+D90+D91+D92</f>
        <v>1416048512</v>
      </c>
      <c r="E87" s="88">
        <f>+E88+E89+E90+E91+E92</f>
        <v>1257973632</v>
      </c>
      <c r="F87" s="808">
        <f>E87/D87*100</f>
        <v>88.836902220479857</v>
      </c>
    </row>
    <row r="88" spans="1:6" ht="12" customHeight="1">
      <c r="A88" s="11" t="s">
        <v>221</v>
      </c>
      <c r="B88" s="6" t="s">
        <v>24</v>
      </c>
      <c r="C88" s="218">
        <v>620524000</v>
      </c>
      <c r="D88" s="218">
        <v>643900405</v>
      </c>
      <c r="E88" s="90">
        <v>611907623</v>
      </c>
      <c r="F88" s="809">
        <f>E88/D88*100</f>
        <v>95.031408312283943</v>
      </c>
    </row>
    <row r="89" spans="1:6" ht="12" customHeight="1">
      <c r="A89" s="9" t="s">
        <v>222</v>
      </c>
      <c r="B89" s="5" t="s">
        <v>25</v>
      </c>
      <c r="C89" s="217">
        <v>112665000</v>
      </c>
      <c r="D89" s="217">
        <v>114951177</v>
      </c>
      <c r="E89" s="91">
        <v>102953497</v>
      </c>
      <c r="F89" s="809">
        <f t="shared" ref="F89:F102" si="2">E89/D89*100</f>
        <v>89.562803693606369</v>
      </c>
    </row>
    <row r="90" spans="1:6" ht="12" customHeight="1">
      <c r="A90" s="9" t="s">
        <v>223</v>
      </c>
      <c r="B90" s="5" t="s">
        <v>26</v>
      </c>
      <c r="C90" s="220">
        <v>615098909</v>
      </c>
      <c r="D90" s="220">
        <v>560442010</v>
      </c>
      <c r="E90" s="93">
        <v>457842246</v>
      </c>
      <c r="F90" s="809">
        <f t="shared" si="2"/>
        <v>81.693063301946268</v>
      </c>
    </row>
    <row r="91" spans="1:6" ht="12" customHeight="1">
      <c r="A91" s="9" t="s">
        <v>224</v>
      </c>
      <c r="B91" s="7" t="s">
        <v>27</v>
      </c>
      <c r="C91" s="220">
        <v>63526721</v>
      </c>
      <c r="D91" s="220">
        <v>73242476</v>
      </c>
      <c r="E91" s="93">
        <v>67458419</v>
      </c>
      <c r="F91" s="809">
        <f t="shared" si="2"/>
        <v>92.10286528270835</v>
      </c>
    </row>
    <row r="92" spans="1:6" ht="12" customHeight="1">
      <c r="A92" s="9" t="s">
        <v>225</v>
      </c>
      <c r="B92" s="12" t="s">
        <v>28</v>
      </c>
      <c r="C92" s="220">
        <f>SUM(C93:C103)</f>
        <v>23372000</v>
      </c>
      <c r="D92" s="220">
        <f>SUM(D93:D103)</f>
        <v>23512444</v>
      </c>
      <c r="E92" s="93">
        <f>SUM(E93:E103)</f>
        <v>17811847</v>
      </c>
      <c r="F92" s="809">
        <f t="shared" si="2"/>
        <v>75.754978937961539</v>
      </c>
    </row>
    <row r="93" spans="1:6" s="437" customFormat="1" ht="12" customHeight="1">
      <c r="A93" s="435" t="s">
        <v>233</v>
      </c>
      <c r="B93" s="438" t="s">
        <v>227</v>
      </c>
      <c r="C93" s="421">
        <v>3000000</v>
      </c>
      <c r="D93" s="421">
        <v>3410000</v>
      </c>
      <c r="E93" s="422">
        <v>1882155</v>
      </c>
      <c r="F93" s="809">
        <f t="shared" si="2"/>
        <v>55.195161290322581</v>
      </c>
    </row>
    <row r="94" spans="1:6" s="437" customFormat="1" ht="12" customHeight="1">
      <c r="A94" s="435" t="s">
        <v>234</v>
      </c>
      <c r="B94" s="438" t="s">
        <v>228</v>
      </c>
      <c r="C94" s="421"/>
      <c r="D94" s="421"/>
      <c r="E94" s="422"/>
      <c r="F94" s="809"/>
    </row>
    <row r="95" spans="1:6" s="437" customFormat="1" ht="12" customHeight="1">
      <c r="A95" s="435" t="s">
        <v>235</v>
      </c>
      <c r="B95" s="436" t="s">
        <v>229</v>
      </c>
      <c r="C95" s="421"/>
      <c r="D95" s="421"/>
      <c r="E95" s="422"/>
      <c r="F95" s="809"/>
    </row>
    <row r="96" spans="1:6" s="437" customFormat="1" ht="12" customHeight="1">
      <c r="A96" s="439" t="s">
        <v>236</v>
      </c>
      <c r="B96" s="440" t="s">
        <v>230</v>
      </c>
      <c r="C96" s="421"/>
      <c r="D96" s="421"/>
      <c r="E96" s="422"/>
      <c r="F96" s="809"/>
    </row>
    <row r="97" spans="1:6" s="437" customFormat="1" ht="12" customHeight="1">
      <c r="A97" s="435" t="s">
        <v>237</v>
      </c>
      <c r="B97" s="440" t="s">
        <v>231</v>
      </c>
      <c r="C97" s="421">
        <v>1922000</v>
      </c>
      <c r="D97" s="421">
        <v>3552369</v>
      </c>
      <c r="E97" s="422">
        <v>3308397</v>
      </c>
      <c r="F97" s="809">
        <f t="shared" si="2"/>
        <v>93.13213238827386</v>
      </c>
    </row>
    <row r="98" spans="1:6" s="437" customFormat="1" ht="12" customHeight="1">
      <c r="A98" s="441" t="s">
        <v>238</v>
      </c>
      <c r="B98" s="438" t="s">
        <v>244</v>
      </c>
      <c r="C98" s="421"/>
      <c r="D98" s="421"/>
      <c r="E98" s="422"/>
      <c r="F98" s="809"/>
    </row>
    <row r="99" spans="1:6" s="437" customFormat="1" ht="12" customHeight="1">
      <c r="A99" s="441" t="s">
        <v>239</v>
      </c>
      <c r="B99" s="436" t="s">
        <v>245</v>
      </c>
      <c r="C99" s="421"/>
      <c r="D99" s="421">
        <v>4000000</v>
      </c>
      <c r="E99" s="422">
        <v>4000000</v>
      </c>
      <c r="F99" s="809">
        <f t="shared" si="2"/>
        <v>100</v>
      </c>
    </row>
    <row r="100" spans="1:6" s="437" customFormat="1" ht="12" customHeight="1">
      <c r="A100" s="441" t="s">
        <v>240</v>
      </c>
      <c r="B100" s="440" t="s">
        <v>246</v>
      </c>
      <c r="C100" s="421"/>
      <c r="D100" s="421"/>
      <c r="E100" s="422"/>
      <c r="F100" s="809"/>
    </row>
    <row r="101" spans="1:6" s="437" customFormat="1" ht="12" customHeight="1">
      <c r="A101" s="441" t="s">
        <v>241</v>
      </c>
      <c r="B101" s="440" t="s">
        <v>247</v>
      </c>
      <c r="C101" s="421"/>
      <c r="D101" s="421"/>
      <c r="E101" s="422"/>
      <c r="F101" s="809"/>
    </row>
    <row r="102" spans="1:6" s="437" customFormat="1" ht="12" customHeight="1">
      <c r="A102" s="441" t="s">
        <v>243</v>
      </c>
      <c r="B102" s="440" t="s">
        <v>248</v>
      </c>
      <c r="C102" s="421">
        <v>8450000</v>
      </c>
      <c r="D102" s="421">
        <v>8622000</v>
      </c>
      <c r="E102" s="422">
        <v>8621295</v>
      </c>
      <c r="F102" s="809">
        <f t="shared" si="2"/>
        <v>99.991823242867085</v>
      </c>
    </row>
    <row r="103" spans="1:6" s="437" customFormat="1" ht="12" customHeight="1" thickBot="1">
      <c r="A103" s="442" t="s">
        <v>622</v>
      </c>
      <c r="B103" s="443" t="s">
        <v>249</v>
      </c>
      <c r="C103" s="423">
        <v>10000000</v>
      </c>
      <c r="D103" s="423">
        <v>3928075</v>
      </c>
      <c r="E103" s="424"/>
      <c r="F103" s="801"/>
    </row>
    <row r="104" spans="1:6" ht="12" customHeight="1" thickBot="1">
      <c r="A104" s="13" t="s">
        <v>9</v>
      </c>
      <c r="B104" s="17" t="s">
        <v>270</v>
      </c>
      <c r="C104" s="216">
        <f>+C105+C106+C107</f>
        <v>1221530980</v>
      </c>
      <c r="D104" s="216">
        <f>+D105+D106+D107</f>
        <v>1251064126</v>
      </c>
      <c r="E104" s="89">
        <f>+E105+E106+E107</f>
        <v>1136537653</v>
      </c>
      <c r="F104" s="808">
        <f>E104/D104*100</f>
        <v>90.845675243988254</v>
      </c>
    </row>
    <row r="105" spans="1:6" ht="12" customHeight="1">
      <c r="A105" s="10" t="s">
        <v>250</v>
      </c>
      <c r="B105" s="5" t="s">
        <v>29</v>
      </c>
      <c r="C105" s="219">
        <v>1180219739</v>
      </c>
      <c r="D105" s="219">
        <v>1213479885</v>
      </c>
      <c r="E105" s="92">
        <v>1109418738</v>
      </c>
      <c r="F105" s="809">
        <f>E105/D105*100</f>
        <v>91.424567618605408</v>
      </c>
    </row>
    <row r="106" spans="1:6" ht="12" customHeight="1">
      <c r="A106" s="10" t="s">
        <v>251</v>
      </c>
      <c r="B106" s="8" t="s">
        <v>30</v>
      </c>
      <c r="C106" s="217">
        <v>41311241</v>
      </c>
      <c r="D106" s="217">
        <v>33584241</v>
      </c>
      <c r="E106" s="91">
        <v>27118915</v>
      </c>
      <c r="F106" s="809">
        <f>E106/D106*100</f>
        <v>80.748929237376544</v>
      </c>
    </row>
    <row r="107" spans="1:6" ht="12" customHeight="1">
      <c r="A107" s="10" t="s">
        <v>252</v>
      </c>
      <c r="B107" s="434" t="s">
        <v>253</v>
      </c>
      <c r="C107" s="217">
        <f>SUM(C108:C115)</f>
        <v>0</v>
      </c>
      <c r="D107" s="217">
        <f>SUM(D108:D115)</f>
        <v>4000000</v>
      </c>
      <c r="E107" s="91">
        <f>SUM(E108:E115)</f>
        <v>0</v>
      </c>
      <c r="F107" s="809">
        <f>E107/D107*100</f>
        <v>0</v>
      </c>
    </row>
    <row r="108" spans="1:6" s="437" customFormat="1" ht="12" customHeight="1">
      <c r="A108" s="444" t="s">
        <v>254</v>
      </c>
      <c r="B108" s="79" t="s">
        <v>268</v>
      </c>
      <c r="C108" s="419"/>
      <c r="D108" s="419"/>
      <c r="E108" s="420"/>
      <c r="F108" s="809"/>
    </row>
    <row r="109" spans="1:6" s="437" customFormat="1" ht="12" customHeight="1">
      <c r="A109" s="444" t="s">
        <v>255</v>
      </c>
      <c r="B109" s="445" t="s">
        <v>262</v>
      </c>
      <c r="C109" s="419"/>
      <c r="D109" s="419"/>
      <c r="E109" s="420"/>
      <c r="F109" s="809"/>
    </row>
    <row r="110" spans="1:6" s="437" customFormat="1">
      <c r="A110" s="444" t="s">
        <v>256</v>
      </c>
      <c r="B110" s="446" t="s">
        <v>263</v>
      </c>
      <c r="C110" s="419"/>
      <c r="D110" s="419"/>
      <c r="E110" s="420"/>
      <c r="F110" s="809"/>
    </row>
    <row r="111" spans="1:6" s="437" customFormat="1" ht="12" customHeight="1">
      <c r="A111" s="444" t="s">
        <v>257</v>
      </c>
      <c r="B111" s="446" t="s">
        <v>264</v>
      </c>
      <c r="C111" s="447"/>
      <c r="D111" s="447"/>
      <c r="E111" s="448"/>
      <c r="F111" s="809"/>
    </row>
    <row r="112" spans="1:6" s="437" customFormat="1" ht="12" customHeight="1">
      <c r="A112" s="444" t="s">
        <v>258</v>
      </c>
      <c r="B112" s="446" t="s">
        <v>265</v>
      </c>
      <c r="C112" s="447"/>
      <c r="D112" s="447"/>
      <c r="E112" s="448"/>
      <c r="F112" s="809"/>
    </row>
    <row r="113" spans="1:6" s="437" customFormat="1" ht="15" customHeight="1">
      <c r="A113" s="444" t="s">
        <v>259</v>
      </c>
      <c r="B113" s="446" t="s">
        <v>266</v>
      </c>
      <c r="C113" s="447"/>
      <c r="D113" s="447">
        <v>4000000</v>
      </c>
      <c r="E113" s="448"/>
      <c r="F113" s="809"/>
    </row>
    <row r="114" spans="1:6" s="437" customFormat="1" ht="12.75" customHeight="1">
      <c r="A114" s="449" t="s">
        <v>260</v>
      </c>
      <c r="B114" s="446" t="s">
        <v>32</v>
      </c>
      <c r="C114" s="450"/>
      <c r="D114" s="450"/>
      <c r="E114" s="451"/>
      <c r="F114" s="809"/>
    </row>
    <row r="115" spans="1:6" s="437" customFormat="1" ht="14.25" customHeight="1" thickBot="1">
      <c r="A115" s="452" t="s">
        <v>654</v>
      </c>
      <c r="B115" s="453" t="s">
        <v>267</v>
      </c>
      <c r="C115" s="450"/>
      <c r="D115" s="450"/>
      <c r="E115" s="451"/>
      <c r="F115" s="809"/>
    </row>
    <row r="116" spans="1:6" ht="12" customHeight="1" thickBot="1">
      <c r="A116" s="13" t="s">
        <v>10</v>
      </c>
      <c r="B116" s="454" t="s">
        <v>271</v>
      </c>
      <c r="C116" s="215">
        <f>+C87+C104</f>
        <v>2656717610</v>
      </c>
      <c r="D116" s="215">
        <f>+D87+D104</f>
        <v>2667112638</v>
      </c>
      <c r="E116" s="88">
        <f>+E87+E104</f>
        <v>2394511285</v>
      </c>
      <c r="F116" s="808">
        <f>E116/D116*100</f>
        <v>89.779158588352047</v>
      </c>
    </row>
    <row r="117" spans="1:6" ht="12" customHeight="1" thickBot="1">
      <c r="A117" s="82" t="s">
        <v>398</v>
      </c>
      <c r="B117" s="518" t="s">
        <v>399</v>
      </c>
      <c r="C117" s="216">
        <f>SUM(C118:C120)</f>
        <v>0</v>
      </c>
      <c r="D117" s="216">
        <f>SUM(D118:D120)</f>
        <v>0</v>
      </c>
      <c r="E117" s="89">
        <f>SUM(E118:E120)</f>
        <v>0</v>
      </c>
      <c r="F117" s="799"/>
    </row>
    <row r="118" spans="1:6" ht="12" customHeight="1">
      <c r="A118" s="83" t="s">
        <v>400</v>
      </c>
      <c r="B118" s="84" t="s">
        <v>403</v>
      </c>
      <c r="C118" s="217"/>
      <c r="D118" s="217"/>
      <c r="E118" s="91"/>
      <c r="F118" s="800"/>
    </row>
    <row r="119" spans="1:6" ht="12" customHeight="1">
      <c r="A119" s="81" t="s">
        <v>401</v>
      </c>
      <c r="B119" s="78" t="s">
        <v>447</v>
      </c>
      <c r="C119" s="217"/>
      <c r="D119" s="217"/>
      <c r="E119" s="91"/>
      <c r="F119" s="800"/>
    </row>
    <row r="120" spans="1:6" ht="12" customHeight="1" thickBot="1">
      <c r="A120" s="85" t="s">
        <v>402</v>
      </c>
      <c r="B120" s="86" t="s">
        <v>448</v>
      </c>
      <c r="C120" s="220"/>
      <c r="D120" s="220"/>
      <c r="E120" s="93"/>
      <c r="F120" s="800"/>
    </row>
    <row r="121" spans="1:6" ht="12" customHeight="1" thickBot="1">
      <c r="A121" s="82" t="s">
        <v>406</v>
      </c>
      <c r="B121" s="518" t="s">
        <v>407</v>
      </c>
      <c r="C121" s="223"/>
      <c r="D121" s="223"/>
      <c r="E121" s="224"/>
      <c r="F121" s="859"/>
    </row>
    <row r="122" spans="1:6" ht="12" customHeight="1" thickBot="1">
      <c r="A122" s="82" t="s">
        <v>620</v>
      </c>
      <c r="B122" s="518" t="s">
        <v>623</v>
      </c>
      <c r="C122" s="223">
        <v>35000000</v>
      </c>
      <c r="D122" s="223">
        <v>35000000</v>
      </c>
      <c r="E122" s="224">
        <v>30595209</v>
      </c>
      <c r="F122" s="810">
        <f>E122/D122*100</f>
        <v>87.414882857142857</v>
      </c>
    </row>
    <row r="123" spans="1:6" ht="12" customHeight="1" thickBot="1">
      <c r="A123" s="519" t="s">
        <v>416</v>
      </c>
      <c r="B123" s="518" t="s">
        <v>408</v>
      </c>
      <c r="C123" s="223"/>
      <c r="D123" s="223"/>
      <c r="E123" s="224"/>
      <c r="F123" s="802"/>
    </row>
    <row r="124" spans="1:6" ht="12" customHeight="1" thickBot="1">
      <c r="A124" s="519" t="s">
        <v>417</v>
      </c>
      <c r="B124" s="518" t="s">
        <v>409</v>
      </c>
      <c r="C124" s="223"/>
      <c r="D124" s="223"/>
      <c r="E124" s="224"/>
      <c r="F124" s="802"/>
    </row>
    <row r="125" spans="1:6" ht="12" customHeight="1" thickBot="1">
      <c r="A125" s="80" t="s">
        <v>33</v>
      </c>
      <c r="B125" s="152" t="s">
        <v>410</v>
      </c>
      <c r="C125" s="225">
        <f>SUM(C122:C124)</f>
        <v>35000000</v>
      </c>
      <c r="D125" s="225">
        <f>SUM(D121:D124)</f>
        <v>35000000</v>
      </c>
      <c r="E125" s="225">
        <f>SUM(E121:E124)</f>
        <v>30595209</v>
      </c>
      <c r="F125" s="810">
        <f>E125/D125*100</f>
        <v>87.414882857142857</v>
      </c>
    </row>
    <row r="126" spans="1:6" s="1" customFormat="1" ht="28.5" customHeight="1" thickBot="1">
      <c r="A126" s="87" t="s">
        <v>12</v>
      </c>
      <c r="B126" s="153" t="s">
        <v>418</v>
      </c>
      <c r="C126" s="847">
        <f>SUM(C116+C125)</f>
        <v>2691717610</v>
      </c>
      <c r="D126" s="847">
        <f>SUM(D116+D125)</f>
        <v>2702112638</v>
      </c>
      <c r="E126" s="847">
        <f>SUM(E116+E125)</f>
        <v>2425106494</v>
      </c>
      <c r="F126" s="811">
        <f>E126/D126*100</f>
        <v>89.748534531668184</v>
      </c>
    </row>
    <row r="127" spans="1:6" ht="17.25" customHeight="1">
      <c r="A127" s="154"/>
      <c r="B127" s="154"/>
      <c r="C127" s="155"/>
      <c r="D127" s="155"/>
      <c r="E127" s="155"/>
    </row>
    <row r="128" spans="1:6">
      <c r="A128" s="162" t="s">
        <v>36</v>
      </c>
      <c r="B128" s="162"/>
      <c r="C128" s="162"/>
      <c r="D128" s="162"/>
      <c r="E128" s="162"/>
    </row>
    <row r="129" spans="1:5" ht="15" customHeight="1" thickBot="1">
      <c r="A129" s="160" t="s">
        <v>37</v>
      </c>
      <c r="B129" s="160"/>
      <c r="C129" s="97"/>
      <c r="D129" s="97"/>
      <c r="E129" s="97" t="s">
        <v>2</v>
      </c>
    </row>
    <row r="130" spans="1:5" ht="24.75" customHeight="1" thickBot="1">
      <c r="A130" s="13">
        <v>1</v>
      </c>
      <c r="B130" s="17" t="s">
        <v>420</v>
      </c>
      <c r="C130" s="96">
        <f>SUM(C67-C116)</f>
        <v>-511578135</v>
      </c>
      <c r="D130" s="96">
        <f>SUM(D67-D116)</f>
        <v>-528105393</v>
      </c>
      <c r="E130" s="89">
        <f>SUM(E67-E116)</f>
        <v>-82954468</v>
      </c>
    </row>
    <row r="131" spans="1:5" ht="7.5" customHeight="1">
      <c r="A131" s="154"/>
      <c r="B131" s="154"/>
      <c r="C131" s="155"/>
      <c r="D131" s="155"/>
      <c r="E131" s="155"/>
    </row>
    <row r="133" spans="1:5" s="4" customFormat="1" ht="13.5">
      <c r="A133" s="3"/>
      <c r="B133" s="1142" t="s">
        <v>784</v>
      </c>
      <c r="C133" s="1143"/>
      <c r="D133" s="1143"/>
      <c r="E133" s="1143"/>
    </row>
    <row r="134" spans="1:5" s="4" customFormat="1" ht="12.75">
      <c r="A134" s="3"/>
      <c r="B134" s="852" t="s">
        <v>905</v>
      </c>
      <c r="C134" s="4">
        <v>25</v>
      </c>
      <c r="E134" s="4">
        <v>27</v>
      </c>
    </row>
    <row r="135" spans="1:5" s="4" customFormat="1" ht="12.75">
      <c r="A135" s="3"/>
      <c r="B135" s="928" t="s">
        <v>736</v>
      </c>
      <c r="C135" s="928">
        <v>104</v>
      </c>
      <c r="D135" s="928"/>
      <c r="E135" s="928">
        <v>103</v>
      </c>
    </row>
    <row r="136" spans="1:5" s="4" customFormat="1" ht="12.75">
      <c r="A136" s="3"/>
      <c r="B136" s="928" t="s">
        <v>734</v>
      </c>
      <c r="C136" s="928">
        <v>118</v>
      </c>
      <c r="D136" s="928"/>
      <c r="E136" s="928">
        <v>105</v>
      </c>
    </row>
    <row r="137" spans="1:5" s="4" customFormat="1" ht="12.75">
      <c r="A137" s="3"/>
      <c r="B137" s="1057" t="s">
        <v>827</v>
      </c>
      <c r="C137" s="1177">
        <v>81</v>
      </c>
      <c r="D137" s="928"/>
      <c r="E137" s="1058">
        <v>77</v>
      </c>
    </row>
    <row r="138" spans="1:5" s="4" customFormat="1" ht="12.75">
      <c r="A138" s="3"/>
      <c r="B138" s="928" t="s">
        <v>785</v>
      </c>
      <c r="C138" s="928">
        <v>9</v>
      </c>
      <c r="D138" s="928"/>
      <c r="E138" s="928">
        <v>9</v>
      </c>
    </row>
    <row r="139" spans="1:5" s="931" customFormat="1" ht="12.75">
      <c r="A139" s="929"/>
      <c r="B139" s="930" t="s">
        <v>731</v>
      </c>
      <c r="C139" s="930">
        <f>SUM(C134:C138)-C137</f>
        <v>256</v>
      </c>
      <c r="D139" s="930">
        <f>SUM(D134:D138)-D137</f>
        <v>0</v>
      </c>
      <c r="E139" s="930">
        <f>SUM(E134:E138)-E137</f>
        <v>244</v>
      </c>
    </row>
    <row r="140" spans="1:5" ht="12.75" customHeight="1"/>
    <row r="141" spans="1:5" ht="12.75" customHeight="1"/>
    <row r="142" spans="1:5" ht="12.75" customHeight="1"/>
    <row r="143" spans="1:5" ht="12.75" customHeight="1"/>
    <row r="144" spans="1:5" ht="12.75" customHeight="1"/>
    <row r="145" ht="12.75" customHeight="1"/>
    <row r="146" ht="12.75" customHeight="1"/>
    <row r="147" ht="12.75" customHeight="1"/>
  </sheetData>
  <mergeCells count="5">
    <mergeCell ref="B3:B4"/>
    <mergeCell ref="A3:A4"/>
    <mergeCell ref="C3:E3"/>
    <mergeCell ref="C84:E84"/>
    <mergeCell ref="F3:F4"/>
  </mergeCells>
  <printOptions horizontalCentered="1"/>
  <pageMargins left="0.78740157480314965" right="0.78740157480314965" top="1.2598425196850394" bottom="0.6692913385826772" header="0.78740157480314965" footer="0.59055118110236227"/>
  <pageSetup paperSize="9" scale="68" fitToHeight="2" orientation="portrait" r:id="rId1"/>
  <headerFooter alignWithMargins="0">
    <oddHeader>&amp;C&amp;"Times New Roman CE,Félkövér"&amp;12
Létavértes Városi Önkormányzat
2020. ÉVI ZÁRSZÁMADÁSÁNAK PÉNZÜGYI MÉRLEGE&amp;R&amp;"Times New Roman CE,Félkövér dőlt"&amp;11 1.1. melléklet a 6/2021. (IV.30.) önkormányzati rendelethez</oddHeader>
  </headerFooter>
  <rowBreaks count="1" manualBreakCount="1">
    <brk id="81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E126"/>
  <sheetViews>
    <sheetView workbookViewId="0">
      <selection activeCell="E2" sqref="E2"/>
    </sheetView>
  </sheetViews>
  <sheetFormatPr defaultRowHeight="12.75"/>
  <cols>
    <col min="1" max="1" width="9.6640625" style="158" customWidth="1"/>
    <col min="2" max="2" width="59.33203125" style="158" customWidth="1"/>
    <col min="3" max="5" width="15.83203125" style="159" customWidth="1"/>
    <col min="6" max="16384" width="9.33203125" style="4"/>
  </cols>
  <sheetData>
    <row r="1" spans="1:5" s="2" customFormat="1" ht="16.5" customHeight="1" thickBot="1">
      <c r="A1" s="65"/>
      <c r="B1" s="66"/>
      <c r="C1" s="74"/>
      <c r="D1" s="74"/>
      <c r="E1" s="74" t="s">
        <v>944</v>
      </c>
    </row>
    <row r="2" spans="1:5" s="48" customFormat="1" ht="22.5" customHeight="1">
      <c r="A2" s="394"/>
      <c r="B2" s="1224" t="s">
        <v>119</v>
      </c>
      <c r="C2" s="1225"/>
      <c r="D2" s="1226"/>
      <c r="E2" s="148" t="s">
        <v>120</v>
      </c>
    </row>
    <row r="3" spans="1:5" s="48" customFormat="1" ht="16.5" thickBot="1">
      <c r="A3" s="67"/>
      <c r="B3" s="1227" t="s">
        <v>541</v>
      </c>
      <c r="C3" s="1228"/>
      <c r="D3" s="1229"/>
      <c r="E3" s="149" t="s">
        <v>122</v>
      </c>
    </row>
    <row r="4" spans="1:5" s="49" customFormat="1" ht="15.95" customHeight="1" thickBot="1">
      <c r="A4" s="68"/>
      <c r="B4" s="68"/>
      <c r="C4" s="69"/>
      <c r="D4" s="69"/>
      <c r="E4" s="69" t="s">
        <v>682</v>
      </c>
    </row>
    <row r="5" spans="1:5" ht="24.75" thickBot="1">
      <c r="A5" s="395"/>
      <c r="B5" s="70" t="s">
        <v>123</v>
      </c>
      <c r="C5" s="214" t="s">
        <v>5</v>
      </c>
      <c r="D5" s="214" t="s">
        <v>6</v>
      </c>
      <c r="E5" s="71" t="s">
        <v>7</v>
      </c>
    </row>
    <row r="6" spans="1:5" s="40" customFormat="1" ht="12.95" customHeight="1" thickBot="1">
      <c r="A6" s="63">
        <v>2</v>
      </c>
      <c r="B6" s="63">
        <v>3</v>
      </c>
      <c r="C6" s="63">
        <v>4</v>
      </c>
      <c r="D6" s="234">
        <v>5</v>
      </c>
      <c r="E6" s="233">
        <v>6</v>
      </c>
    </row>
    <row r="7" spans="1:5" s="40" customFormat="1" ht="12" customHeight="1" thickBot="1">
      <c r="A7" s="479" t="s">
        <v>8</v>
      </c>
      <c r="B7" s="568" t="s">
        <v>444</v>
      </c>
      <c r="C7" s="559">
        <f>SUM(C16+C8)</f>
        <v>790308416</v>
      </c>
      <c r="D7" s="559">
        <f>SUM(D16+D8)</f>
        <v>796392660</v>
      </c>
      <c r="E7" s="695">
        <f>SUM(E16+E8)</f>
        <v>890582026</v>
      </c>
    </row>
    <row r="8" spans="1:5" s="50" customFormat="1" ht="12" customHeight="1" thickBot="1">
      <c r="A8" s="557" t="s">
        <v>445</v>
      </c>
      <c r="B8" s="482" t="s">
        <v>354</v>
      </c>
      <c r="C8" s="478">
        <f>SUM(C9:C15)</f>
        <v>639472474</v>
      </c>
      <c r="D8" s="478">
        <f>SUM(D9:D15)</f>
        <v>660299596</v>
      </c>
      <c r="E8" s="521">
        <f>SUM(E9:E15)</f>
        <v>660299596</v>
      </c>
    </row>
    <row r="9" spans="1:5" s="51" customFormat="1" ht="12" customHeight="1">
      <c r="A9" s="455" t="s">
        <v>273</v>
      </c>
      <c r="B9" s="456" t="s">
        <v>274</v>
      </c>
      <c r="C9" s="553">
        <v>190204266</v>
      </c>
      <c r="D9" s="553">
        <v>207575965</v>
      </c>
      <c r="E9" s="1059">
        <v>207575965</v>
      </c>
    </row>
    <row r="10" spans="1:5" s="51" customFormat="1" ht="12" customHeight="1">
      <c r="A10" s="458" t="s">
        <v>275</v>
      </c>
      <c r="B10" s="459" t="s">
        <v>355</v>
      </c>
      <c r="C10" s="460">
        <v>195866430</v>
      </c>
      <c r="D10" s="460">
        <v>210810892</v>
      </c>
      <c r="E10" s="722">
        <v>210810892</v>
      </c>
    </row>
    <row r="11" spans="1:5" s="51" customFormat="1" ht="15">
      <c r="A11" s="458" t="s">
        <v>806</v>
      </c>
      <c r="B11" s="459" t="s">
        <v>808</v>
      </c>
      <c r="C11" s="460">
        <v>128335721</v>
      </c>
      <c r="D11" s="460">
        <v>139014255</v>
      </c>
      <c r="E11" s="722">
        <v>139014255</v>
      </c>
    </row>
    <row r="12" spans="1:5" s="51" customFormat="1" ht="15" customHeight="1">
      <c r="A12" s="458" t="s">
        <v>805</v>
      </c>
      <c r="B12" s="459" t="s">
        <v>807</v>
      </c>
      <c r="C12" s="460">
        <v>115711079</v>
      </c>
      <c r="D12" s="460">
        <v>87428437</v>
      </c>
      <c r="E12" s="722">
        <v>87428437</v>
      </c>
    </row>
    <row r="13" spans="1:5" s="51" customFormat="1" ht="12" customHeight="1">
      <c r="A13" s="458" t="s">
        <v>278</v>
      </c>
      <c r="B13" s="459" t="s">
        <v>279</v>
      </c>
      <c r="C13" s="460">
        <v>9354978</v>
      </c>
      <c r="D13" s="460">
        <v>13839678</v>
      </c>
      <c r="E13" s="722">
        <v>13839678</v>
      </c>
    </row>
    <row r="14" spans="1:5" s="50" customFormat="1" ht="12" customHeight="1">
      <c r="A14" s="458" t="s">
        <v>280</v>
      </c>
      <c r="B14" s="459" t="s">
        <v>692</v>
      </c>
      <c r="C14" s="460"/>
      <c r="D14" s="460">
        <v>1630369</v>
      </c>
      <c r="E14" s="722">
        <v>1630369</v>
      </c>
    </row>
    <row r="15" spans="1:5" s="50" customFormat="1" ht="12" customHeight="1" thickBot="1">
      <c r="A15" s="468" t="s">
        <v>281</v>
      </c>
      <c r="B15" s="469" t="s">
        <v>642</v>
      </c>
      <c r="C15" s="470"/>
      <c r="D15" s="555"/>
      <c r="E15" s="723"/>
    </row>
    <row r="16" spans="1:5" s="50" customFormat="1" ht="12" customHeight="1" thickBot="1">
      <c r="A16" s="558" t="s">
        <v>446</v>
      </c>
      <c r="B16" s="475" t="s">
        <v>362</v>
      </c>
      <c r="C16" s="599">
        <f>SUM(C17:C21)</f>
        <v>150835942</v>
      </c>
      <c r="D16" s="599">
        <f>SUM(D17:D21)</f>
        <v>136093064</v>
      </c>
      <c r="E16" s="729">
        <f>SUM(E17:E21)</f>
        <v>230282430</v>
      </c>
    </row>
    <row r="17" spans="1:5" s="50" customFormat="1" ht="12" customHeight="1">
      <c r="A17" s="471" t="s">
        <v>282</v>
      </c>
      <c r="B17" s="472" t="s">
        <v>283</v>
      </c>
      <c r="C17" s="473"/>
      <c r="D17" s="473"/>
      <c r="E17" s="526"/>
    </row>
    <row r="18" spans="1:5" s="50" customFormat="1" ht="12" customHeight="1">
      <c r="A18" s="458" t="s">
        <v>284</v>
      </c>
      <c r="B18" s="459" t="s">
        <v>358</v>
      </c>
      <c r="C18" s="460"/>
      <c r="D18" s="460"/>
      <c r="E18" s="523"/>
    </row>
    <row r="19" spans="1:5" s="50" customFormat="1" ht="12" customHeight="1">
      <c r="A19" s="458" t="s">
        <v>285</v>
      </c>
      <c r="B19" s="590" t="s">
        <v>359</v>
      </c>
      <c r="C19" s="460"/>
      <c r="D19" s="460"/>
      <c r="E19" s="523"/>
    </row>
    <row r="20" spans="1:5" s="50" customFormat="1" ht="12" customHeight="1">
      <c r="A20" s="458" t="s">
        <v>286</v>
      </c>
      <c r="B20" s="590" t="s">
        <v>360</v>
      </c>
      <c r="C20" s="460"/>
      <c r="D20" s="460"/>
      <c r="E20" s="523"/>
    </row>
    <row r="21" spans="1:5" s="51" customFormat="1" ht="12" customHeight="1" thickBot="1">
      <c r="A21" s="458" t="s">
        <v>287</v>
      </c>
      <c r="B21" s="459" t="s">
        <v>361</v>
      </c>
      <c r="C21" s="460">
        <v>150835942</v>
      </c>
      <c r="D21" s="460">
        <v>136093064</v>
      </c>
      <c r="E21" s="523">
        <v>230282430</v>
      </c>
    </row>
    <row r="22" spans="1:5" s="51" customFormat="1" ht="12" hidden="1" customHeight="1" thickBot="1">
      <c r="A22" s="507" t="s">
        <v>287</v>
      </c>
      <c r="B22" s="508" t="s">
        <v>419</v>
      </c>
      <c r="C22" s="509"/>
      <c r="D22" s="509"/>
      <c r="E22" s="527">
        <v>19249</v>
      </c>
    </row>
    <row r="23" spans="1:5" s="51" customFormat="1" ht="12" customHeight="1" thickBot="1">
      <c r="A23" s="474" t="s">
        <v>10</v>
      </c>
      <c r="B23" s="485" t="s">
        <v>363</v>
      </c>
      <c r="C23" s="599">
        <f>SUM(C24:C28)</f>
        <v>1022775424</v>
      </c>
      <c r="D23" s="599">
        <f>SUM(D24:D28)</f>
        <v>1045413950</v>
      </c>
      <c r="E23" s="729">
        <f>SUM(E24:E28)</f>
        <v>1126906125</v>
      </c>
    </row>
    <row r="24" spans="1:5" s="50" customFormat="1" ht="12" customHeight="1">
      <c r="A24" s="471" t="s">
        <v>288</v>
      </c>
      <c r="B24" s="472" t="s">
        <v>289</v>
      </c>
      <c r="C24" s="484"/>
      <c r="D24" s="496"/>
      <c r="E24" s="536"/>
    </row>
    <row r="25" spans="1:5" s="51" customFormat="1" ht="12" customHeight="1">
      <c r="A25" s="458" t="s">
        <v>290</v>
      </c>
      <c r="B25" s="459" t="s">
        <v>364</v>
      </c>
      <c r="C25" s="461"/>
      <c r="D25" s="461"/>
      <c r="E25" s="529"/>
    </row>
    <row r="26" spans="1:5" s="51" customFormat="1" ht="12" customHeight="1">
      <c r="A26" s="458" t="s">
        <v>291</v>
      </c>
      <c r="B26" s="590" t="s">
        <v>365</v>
      </c>
      <c r="C26" s="460"/>
      <c r="D26" s="460"/>
      <c r="E26" s="523"/>
    </row>
    <row r="27" spans="1:5" s="51" customFormat="1" ht="12" customHeight="1">
      <c r="A27" s="468" t="s">
        <v>292</v>
      </c>
      <c r="B27" s="591" t="s">
        <v>366</v>
      </c>
      <c r="C27" s="483"/>
      <c r="D27" s="483"/>
      <c r="E27" s="530"/>
    </row>
    <row r="28" spans="1:5" s="51" customFormat="1" ht="12" customHeight="1" thickBot="1">
      <c r="A28" s="506" t="s">
        <v>293</v>
      </c>
      <c r="B28" s="505" t="s">
        <v>367</v>
      </c>
      <c r="C28" s="217">
        <v>1022775424</v>
      </c>
      <c r="D28" s="217">
        <v>1045413950</v>
      </c>
      <c r="E28" s="91">
        <v>1126906125</v>
      </c>
    </row>
    <row r="29" spans="1:5" s="51" customFormat="1" ht="12" hidden="1" customHeight="1" thickBot="1">
      <c r="A29" s="507" t="s">
        <v>293</v>
      </c>
      <c r="B29" s="508" t="s">
        <v>419</v>
      </c>
      <c r="C29" s="509"/>
      <c r="D29" s="509"/>
      <c r="E29" s="527">
        <v>128054</v>
      </c>
    </row>
    <row r="30" spans="1:5" s="51" customFormat="1" ht="12" customHeight="1" thickBot="1">
      <c r="A30" s="474" t="s">
        <v>11</v>
      </c>
      <c r="B30" s="485" t="s">
        <v>374</v>
      </c>
      <c r="C30" s="599">
        <f>SUM(C32+C34+C39)</f>
        <v>165900000</v>
      </c>
      <c r="D30" s="599">
        <f>SUM(D32+D34+D39)</f>
        <v>140900000</v>
      </c>
      <c r="E30" s="729">
        <f>SUM(E32+E34+E39)</f>
        <v>142719748</v>
      </c>
    </row>
    <row r="31" spans="1:5" s="51" customFormat="1" ht="12" customHeight="1">
      <c r="A31" s="471" t="s">
        <v>294</v>
      </c>
      <c r="B31" s="472" t="s">
        <v>295</v>
      </c>
      <c r="C31" s="473">
        <f>SUM(C36+C33)</f>
        <v>147300000</v>
      </c>
      <c r="D31" s="473">
        <f>SUM(D36+D33)</f>
        <v>138300000</v>
      </c>
      <c r="E31" s="526">
        <f>SUM(E36+E33)</f>
        <v>138001475</v>
      </c>
    </row>
    <row r="32" spans="1:5" s="51" customFormat="1" ht="12" customHeight="1">
      <c r="A32" s="458" t="s">
        <v>296</v>
      </c>
      <c r="B32" s="459" t="s">
        <v>297</v>
      </c>
      <c r="C32" s="560">
        <f>SUM(C33)</f>
        <v>14300000</v>
      </c>
      <c r="D32" s="560">
        <f>SUM(D33)</f>
        <v>14300000</v>
      </c>
      <c r="E32" s="561">
        <f>SUM(E33)</f>
        <v>13707130</v>
      </c>
    </row>
    <row r="33" spans="1:5" s="51" customFormat="1" ht="12" customHeight="1">
      <c r="A33" s="486" t="s">
        <v>296</v>
      </c>
      <c r="B33" s="487" t="s">
        <v>368</v>
      </c>
      <c r="C33" s="488">
        <v>14300000</v>
      </c>
      <c r="D33" s="488">
        <v>14300000</v>
      </c>
      <c r="E33" s="532">
        <v>13707130</v>
      </c>
    </row>
    <row r="34" spans="1:5" s="51" customFormat="1" ht="12" customHeight="1">
      <c r="A34" s="458" t="s">
        <v>371</v>
      </c>
      <c r="B34" s="490" t="s">
        <v>372</v>
      </c>
      <c r="C34" s="560">
        <f>SUM(C36:C38)</f>
        <v>151000000</v>
      </c>
      <c r="D34" s="560">
        <f>SUM(D36:D38)</f>
        <v>124000000</v>
      </c>
      <c r="E34" s="1060">
        <f>SUM(E36:E38)</f>
        <v>124294345</v>
      </c>
    </row>
    <row r="35" spans="1:5" s="51" customFormat="1" ht="12" customHeight="1">
      <c r="A35" s="458" t="s">
        <v>298</v>
      </c>
      <c r="B35" s="491" t="s">
        <v>373</v>
      </c>
      <c r="C35" s="463"/>
      <c r="D35" s="463"/>
      <c r="E35" s="531"/>
    </row>
    <row r="36" spans="1:5" s="51" customFormat="1" ht="12" customHeight="1">
      <c r="A36" s="486" t="s">
        <v>298</v>
      </c>
      <c r="B36" s="492" t="s">
        <v>369</v>
      </c>
      <c r="C36" s="488">
        <v>133000000</v>
      </c>
      <c r="D36" s="488">
        <v>124000000</v>
      </c>
      <c r="E36" s="532">
        <v>124294345</v>
      </c>
    </row>
    <row r="37" spans="1:5" s="51" customFormat="1" ht="12" customHeight="1">
      <c r="A37" s="458" t="s">
        <v>299</v>
      </c>
      <c r="B37" s="493" t="s">
        <v>300</v>
      </c>
      <c r="C37" s="732">
        <v>18000000</v>
      </c>
      <c r="D37" s="732"/>
      <c r="E37" s="733"/>
    </row>
    <row r="38" spans="1:5" s="51" customFormat="1" ht="12" customHeight="1">
      <c r="A38" s="458" t="s">
        <v>301</v>
      </c>
      <c r="B38" s="493" t="s">
        <v>302</v>
      </c>
      <c r="C38" s="465"/>
      <c r="D38" s="465"/>
      <c r="E38" s="542"/>
    </row>
    <row r="39" spans="1:5" s="51" customFormat="1" ht="12" customHeight="1" thickBot="1">
      <c r="A39" s="468" t="s">
        <v>303</v>
      </c>
      <c r="B39" s="469" t="s">
        <v>304</v>
      </c>
      <c r="C39" s="495">
        <v>600000</v>
      </c>
      <c r="D39" s="495">
        <v>2600000</v>
      </c>
      <c r="E39" s="534">
        <v>4718273</v>
      </c>
    </row>
    <row r="40" spans="1:5" s="51" customFormat="1" ht="12" customHeight="1" thickBot="1">
      <c r="A40" s="474" t="s">
        <v>12</v>
      </c>
      <c r="B40" s="485" t="s">
        <v>375</v>
      </c>
      <c r="C40" s="599">
        <f>SUM(C41:C50)</f>
        <v>115102900</v>
      </c>
      <c r="D40" s="599">
        <f>SUM(D41:D50)</f>
        <v>103747900</v>
      </c>
      <c r="E40" s="729">
        <f>SUM(E41:E51)</f>
        <v>111853761</v>
      </c>
    </row>
    <row r="41" spans="1:5" s="51" customFormat="1" ht="12" customHeight="1">
      <c r="A41" s="471" t="s">
        <v>305</v>
      </c>
      <c r="B41" s="472" t="s">
        <v>306</v>
      </c>
      <c r="C41" s="496">
        <v>10000000</v>
      </c>
      <c r="D41" s="496">
        <v>10000000</v>
      </c>
      <c r="E41" s="536">
        <v>16825618</v>
      </c>
    </row>
    <row r="42" spans="1:5" s="51" customFormat="1" ht="12" customHeight="1">
      <c r="A42" s="458" t="s">
        <v>307</v>
      </c>
      <c r="B42" s="459" t="s">
        <v>308</v>
      </c>
      <c r="C42" s="463">
        <v>86618000</v>
      </c>
      <c r="D42" s="463">
        <v>71263000</v>
      </c>
      <c r="E42" s="531">
        <v>70726240</v>
      </c>
    </row>
    <row r="43" spans="1:5" s="51" customFormat="1" ht="12" customHeight="1">
      <c r="A43" s="458" t="s">
        <v>309</v>
      </c>
      <c r="B43" s="459" t="s">
        <v>310</v>
      </c>
      <c r="C43" s="463">
        <v>3220000</v>
      </c>
      <c r="D43" s="463">
        <v>7220000</v>
      </c>
      <c r="E43" s="531">
        <v>10538380</v>
      </c>
    </row>
    <row r="44" spans="1:5" s="51" customFormat="1" ht="12" customHeight="1">
      <c r="A44" s="458" t="s">
        <v>311</v>
      </c>
      <c r="B44" s="459" t="s">
        <v>312</v>
      </c>
      <c r="C44" s="464"/>
      <c r="D44" s="464"/>
      <c r="E44" s="533"/>
    </row>
    <row r="45" spans="1:5" s="50" customFormat="1" ht="12" customHeight="1">
      <c r="A45" s="458" t="s">
        <v>313</v>
      </c>
      <c r="B45" s="459" t="s">
        <v>314</v>
      </c>
      <c r="C45" s="463"/>
      <c r="D45" s="463"/>
      <c r="E45" s="531"/>
    </row>
    <row r="46" spans="1:5" s="51" customFormat="1" ht="12" customHeight="1">
      <c r="A46" s="458" t="s">
        <v>315</v>
      </c>
      <c r="B46" s="459" t="s">
        <v>316</v>
      </c>
      <c r="C46" s="463">
        <v>15264900</v>
      </c>
      <c r="D46" s="463">
        <v>15264900</v>
      </c>
      <c r="E46" s="531">
        <v>13621145</v>
      </c>
    </row>
    <row r="47" spans="1:5" s="51" customFormat="1" ht="12" customHeight="1">
      <c r="A47" s="458" t="s">
        <v>317</v>
      </c>
      <c r="B47" s="459" t="s">
        <v>318</v>
      </c>
      <c r="C47" s="463"/>
      <c r="D47" s="463"/>
      <c r="E47" s="531"/>
    </row>
    <row r="48" spans="1:5" s="51" customFormat="1" ht="12" customHeight="1">
      <c r="A48" s="458" t="s">
        <v>319</v>
      </c>
      <c r="B48" s="459" t="s">
        <v>320</v>
      </c>
      <c r="C48" s="463"/>
      <c r="D48" s="463"/>
      <c r="E48" s="531">
        <v>132</v>
      </c>
    </row>
    <row r="49" spans="1:5" s="51" customFormat="1" ht="12" customHeight="1">
      <c r="A49" s="458" t="s">
        <v>321</v>
      </c>
      <c r="B49" s="459" t="s">
        <v>322</v>
      </c>
      <c r="C49" s="463"/>
      <c r="D49" s="463"/>
      <c r="E49" s="531"/>
    </row>
    <row r="50" spans="1:5" s="51" customFormat="1" ht="12" customHeight="1">
      <c r="A50" s="765" t="s">
        <v>323</v>
      </c>
      <c r="B50" s="766" t="s">
        <v>643</v>
      </c>
      <c r="C50" s="767"/>
      <c r="D50" s="767"/>
      <c r="E50" s="768">
        <v>70000</v>
      </c>
    </row>
    <row r="51" spans="1:5" s="51" customFormat="1" ht="12" customHeight="1" thickBot="1">
      <c r="A51" s="761" t="s">
        <v>655</v>
      </c>
      <c r="B51" s="762" t="s">
        <v>657</v>
      </c>
      <c r="C51" s="763"/>
      <c r="D51" s="763"/>
      <c r="E51" s="764">
        <v>72246</v>
      </c>
    </row>
    <row r="52" spans="1:5" s="51" customFormat="1" ht="12" customHeight="1" thickBot="1">
      <c r="A52" s="474" t="s">
        <v>13</v>
      </c>
      <c r="B52" s="485" t="s">
        <v>376</v>
      </c>
      <c r="C52" s="599">
        <f>SUM(C53:C57)</f>
        <v>0</v>
      </c>
      <c r="D52" s="599">
        <f>SUM(D53:D57)</f>
        <v>1500000</v>
      </c>
      <c r="E52" s="729">
        <f>SUM(E53:E57)</f>
        <v>589528</v>
      </c>
    </row>
    <row r="53" spans="1:5" s="51" customFormat="1" ht="12" customHeight="1">
      <c r="A53" s="471" t="s">
        <v>326</v>
      </c>
      <c r="B53" s="472" t="s">
        <v>327</v>
      </c>
      <c r="C53" s="498"/>
      <c r="D53" s="498"/>
      <c r="E53" s="1033"/>
    </row>
    <row r="54" spans="1:5" s="50" customFormat="1" ht="12" customHeight="1">
      <c r="A54" s="458" t="s">
        <v>328</v>
      </c>
      <c r="B54" s="459" t="s">
        <v>329</v>
      </c>
      <c r="C54" s="463"/>
      <c r="D54" s="463"/>
      <c r="E54" s="531">
        <v>110000</v>
      </c>
    </row>
    <row r="55" spans="1:5" s="50" customFormat="1" ht="12" customHeight="1">
      <c r="A55" s="458" t="s">
        <v>330</v>
      </c>
      <c r="B55" s="459" t="s">
        <v>331</v>
      </c>
      <c r="C55" s="463"/>
      <c r="D55" s="463">
        <v>1500000</v>
      </c>
      <c r="E55" s="531">
        <v>479528</v>
      </c>
    </row>
    <row r="56" spans="1:5" s="50" customFormat="1" ht="12" customHeight="1">
      <c r="A56" s="458" t="s">
        <v>332</v>
      </c>
      <c r="B56" s="459" t="s">
        <v>333</v>
      </c>
      <c r="C56" s="463"/>
      <c r="D56" s="463"/>
      <c r="E56" s="531"/>
    </row>
    <row r="57" spans="1:5" s="50" customFormat="1" ht="12" customHeight="1" thickBot="1">
      <c r="A57" s="468" t="s">
        <v>334</v>
      </c>
      <c r="B57" s="469" t="s">
        <v>335</v>
      </c>
      <c r="C57" s="495"/>
      <c r="D57" s="495"/>
      <c r="E57" s="534"/>
    </row>
    <row r="58" spans="1:5" s="51" customFormat="1" ht="12" customHeight="1" thickBot="1">
      <c r="A58" s="474" t="s">
        <v>14</v>
      </c>
      <c r="B58" s="485" t="s">
        <v>382</v>
      </c>
      <c r="C58" s="501">
        <f>SUM(C59:C61)</f>
        <v>0</v>
      </c>
      <c r="D58" s="501">
        <f>SUM(D59:D61)</f>
        <v>0</v>
      </c>
      <c r="E58" s="607">
        <f>SUM(E59:E61)</f>
        <v>0</v>
      </c>
    </row>
    <row r="59" spans="1:5" s="51" customFormat="1" ht="11.25" customHeight="1">
      <c r="A59" s="471" t="s">
        <v>336</v>
      </c>
      <c r="B59" s="472" t="s">
        <v>377</v>
      </c>
      <c r="C59" s="500"/>
      <c r="D59" s="500"/>
      <c r="E59" s="540"/>
    </row>
    <row r="60" spans="1:5">
      <c r="A60" s="458" t="s">
        <v>379</v>
      </c>
      <c r="B60" s="459" t="s">
        <v>378</v>
      </c>
      <c r="C60" s="464"/>
      <c r="D60" s="464"/>
      <c r="E60" s="533"/>
    </row>
    <row r="61" spans="1:5" s="40" customFormat="1" ht="13.5" customHeight="1" thickBot="1">
      <c r="A61" s="458" t="s">
        <v>380</v>
      </c>
      <c r="B61" s="459" t="s">
        <v>337</v>
      </c>
      <c r="C61" s="463"/>
      <c r="D61" s="463"/>
      <c r="E61" s="531"/>
    </row>
    <row r="62" spans="1:5" s="52" customFormat="1" ht="12" hidden="1" customHeight="1" thickBot="1">
      <c r="A62" s="502" t="s">
        <v>380</v>
      </c>
      <c r="B62" s="503" t="s">
        <v>381</v>
      </c>
      <c r="C62" s="504"/>
      <c r="D62" s="504"/>
      <c r="E62" s="541"/>
    </row>
    <row r="63" spans="1:5" ht="12" customHeight="1" thickBot="1">
      <c r="A63" s="474" t="s">
        <v>15</v>
      </c>
      <c r="B63" s="475" t="s">
        <v>388</v>
      </c>
      <c r="C63" s="497">
        <f>SUM(C64:C66)</f>
        <v>0</v>
      </c>
      <c r="D63" s="599">
        <f>SUM(D64:D66)</f>
        <v>0</v>
      </c>
      <c r="E63" s="729">
        <f>SUM(E64:E66)</f>
        <v>0</v>
      </c>
    </row>
    <row r="64" spans="1:5" ht="12" customHeight="1">
      <c r="A64" s="471" t="s">
        <v>338</v>
      </c>
      <c r="B64" s="472" t="s">
        <v>383</v>
      </c>
      <c r="C64" s="496"/>
      <c r="D64" s="496"/>
      <c r="E64" s="536"/>
    </row>
    <row r="65" spans="1:5" ht="12" customHeight="1">
      <c r="A65" s="458" t="s">
        <v>385</v>
      </c>
      <c r="B65" s="459" t="s">
        <v>384</v>
      </c>
      <c r="C65" s="463"/>
      <c r="D65" s="463"/>
      <c r="E65" s="531"/>
    </row>
    <row r="66" spans="1:5" ht="12" customHeight="1" thickBot="1">
      <c r="A66" s="458" t="s">
        <v>619</v>
      </c>
      <c r="B66" s="459" t="s">
        <v>339</v>
      </c>
      <c r="C66" s="732"/>
      <c r="D66" s="732"/>
      <c r="E66" s="733"/>
    </row>
    <row r="67" spans="1:5" ht="12" customHeight="1" thickBot="1">
      <c r="A67" s="474" t="s">
        <v>35</v>
      </c>
      <c r="B67" s="485" t="s">
        <v>389</v>
      </c>
      <c r="C67" s="599">
        <f>SUM(C8+C16+C23+C30+C40+C52+C58+C63)</f>
        <v>2094086740</v>
      </c>
      <c r="D67" s="734">
        <f>SUM(D8+D16+D23+D30+D40+D52+D58+D63)</f>
        <v>2087954510</v>
      </c>
      <c r="E67" s="694">
        <f>SUM(E8+E16+E23+E30+E40+E52+E58+E63)</f>
        <v>2272651188</v>
      </c>
    </row>
    <row r="68" spans="1:5" ht="12" customHeight="1">
      <c r="A68" s="822" t="s">
        <v>391</v>
      </c>
      <c r="B68" s="823" t="s">
        <v>340</v>
      </c>
      <c r="C68" s="824">
        <f>SUM(C69:C71)</f>
        <v>0</v>
      </c>
      <c r="D68" s="825">
        <f>SUM(D69:D71)</f>
        <v>0</v>
      </c>
      <c r="E68" s="826">
        <f>SUM(E69:E71)</f>
        <v>0</v>
      </c>
    </row>
    <row r="69" spans="1:5" ht="12" customHeight="1">
      <c r="A69" s="458" t="s">
        <v>341</v>
      </c>
      <c r="B69" s="459" t="s">
        <v>342</v>
      </c>
      <c r="C69" s="463"/>
      <c r="D69" s="710"/>
      <c r="E69" s="703"/>
    </row>
    <row r="70" spans="1:5" ht="12" customHeight="1">
      <c r="A70" s="458" t="s">
        <v>343</v>
      </c>
      <c r="B70" s="459" t="s">
        <v>344</v>
      </c>
      <c r="C70" s="463"/>
      <c r="D70" s="710"/>
      <c r="E70" s="703"/>
    </row>
    <row r="71" spans="1:5" ht="12" customHeight="1">
      <c r="A71" s="458" t="s">
        <v>345</v>
      </c>
      <c r="B71" s="466" t="s">
        <v>346</v>
      </c>
      <c r="C71" s="465"/>
      <c r="D71" s="711"/>
      <c r="E71" s="704"/>
    </row>
    <row r="72" spans="1:5" s="852" customFormat="1" ht="12" customHeight="1">
      <c r="A72" s="850" t="s">
        <v>392</v>
      </c>
      <c r="B72" s="851" t="s">
        <v>347</v>
      </c>
      <c r="C72" s="562"/>
      <c r="D72" s="713"/>
      <c r="E72" s="706"/>
    </row>
    <row r="73" spans="1:5" s="852" customFormat="1" ht="12" customHeight="1">
      <c r="A73" s="850" t="s">
        <v>393</v>
      </c>
      <c r="B73" s="851" t="s">
        <v>348</v>
      </c>
      <c r="C73" s="562">
        <f>SUM(C74:C75)</f>
        <v>495388135</v>
      </c>
      <c r="D73" s="713">
        <f>SUM(D74:D75)</f>
        <v>510270897</v>
      </c>
      <c r="E73" s="706">
        <f>SUM(E74:E75)</f>
        <v>490171206</v>
      </c>
    </row>
    <row r="74" spans="1:5" ht="12" customHeight="1">
      <c r="A74" s="458" t="s">
        <v>349</v>
      </c>
      <c r="B74" s="459" t="s">
        <v>350</v>
      </c>
      <c r="C74" s="933">
        <v>495388135</v>
      </c>
      <c r="D74" s="934">
        <v>510270897</v>
      </c>
      <c r="E74" s="935">
        <v>490171206</v>
      </c>
    </row>
    <row r="75" spans="1:5" ht="12" customHeight="1">
      <c r="A75" s="458" t="s">
        <v>351</v>
      </c>
      <c r="B75" s="459" t="s">
        <v>352</v>
      </c>
      <c r="C75" s="467"/>
      <c r="D75" s="713"/>
      <c r="E75" s="706"/>
    </row>
    <row r="76" spans="1:5" s="52" customFormat="1" ht="12" customHeight="1">
      <c r="A76" s="458" t="s">
        <v>449</v>
      </c>
      <c r="B76" s="849" t="s">
        <v>450</v>
      </c>
      <c r="C76" s="562">
        <v>35000000</v>
      </c>
      <c r="D76" s="562">
        <v>35000000</v>
      </c>
      <c r="E76" s="706">
        <v>31111582</v>
      </c>
    </row>
    <row r="77" spans="1:5" ht="12" customHeight="1">
      <c r="A77" s="1163" t="s">
        <v>394</v>
      </c>
      <c r="B77" s="1165" t="s">
        <v>395</v>
      </c>
      <c r="C77" s="467">
        <f>SUM(C68+C72+C73+C76)</f>
        <v>530388135</v>
      </c>
      <c r="D77" s="467">
        <f>SUM(D68+D72+D73+D76)</f>
        <v>545270897</v>
      </c>
      <c r="E77" s="705">
        <f>SUM(E68+E72+E73+E76)</f>
        <v>521282788</v>
      </c>
    </row>
    <row r="78" spans="1:5" ht="12" customHeight="1">
      <c r="A78" s="1163" t="s">
        <v>411</v>
      </c>
      <c r="B78" s="1165" t="s">
        <v>396</v>
      </c>
      <c r="C78" s="467"/>
      <c r="D78" s="467"/>
      <c r="E78" s="705"/>
    </row>
    <row r="79" spans="1:5" ht="12" customHeight="1" thickBot="1">
      <c r="A79" s="1164" t="s">
        <v>412</v>
      </c>
      <c r="B79" s="1166" t="s">
        <v>397</v>
      </c>
      <c r="C79" s="564"/>
      <c r="D79" s="564"/>
      <c r="E79" s="707"/>
    </row>
    <row r="80" spans="1:5" ht="12" customHeight="1" thickBot="1">
      <c r="A80" s="1144" t="s">
        <v>16</v>
      </c>
      <c r="B80" s="1167" t="s">
        <v>390</v>
      </c>
      <c r="C80" s="699">
        <f>SUM(C77:C79)</f>
        <v>530388135</v>
      </c>
      <c r="D80" s="699">
        <f>SUM(D77:D79)</f>
        <v>545270897</v>
      </c>
      <c r="E80" s="714">
        <f>SUM(E77:E79)</f>
        <v>521282788</v>
      </c>
    </row>
    <row r="81" spans="1:5" ht="24.75" customHeight="1" thickBot="1">
      <c r="A81" s="1144" t="s">
        <v>17</v>
      </c>
      <c r="B81" s="1147" t="s">
        <v>413</v>
      </c>
      <c r="C81" s="848">
        <f>SUM(C67+C80)</f>
        <v>2624474875</v>
      </c>
      <c r="D81" s="848">
        <f>SUM(D67+D80)</f>
        <v>2633225407</v>
      </c>
      <c r="E81" s="845">
        <f>SUM(E67+E80)</f>
        <v>2793933976</v>
      </c>
    </row>
    <row r="83" spans="1:5" ht="13.5" thickBot="1"/>
    <row r="84" spans="1:5" s="22" customFormat="1" ht="38.1" customHeight="1" thickBot="1">
      <c r="A84" s="594"/>
      <c r="B84" s="595" t="s">
        <v>23</v>
      </c>
      <c r="C84" s="596" t="s">
        <v>5</v>
      </c>
      <c r="D84" s="596" t="s">
        <v>6</v>
      </c>
      <c r="E84" s="597" t="s">
        <v>7</v>
      </c>
    </row>
    <row r="85" spans="1:5" s="23" customFormat="1" ht="12" customHeight="1" thickBot="1">
      <c r="A85" s="19">
        <v>1</v>
      </c>
      <c r="B85" s="20">
        <v>2</v>
      </c>
      <c r="C85" s="20">
        <v>3</v>
      </c>
      <c r="D85" s="20">
        <v>4</v>
      </c>
      <c r="E85" s="21">
        <v>5</v>
      </c>
    </row>
    <row r="86" spans="1:5" s="22" customFormat="1" ht="12" customHeight="1" thickBot="1">
      <c r="A86" s="14" t="s">
        <v>8</v>
      </c>
      <c r="B86" s="18" t="s">
        <v>269</v>
      </c>
      <c r="C86" s="215">
        <f>+C87+C88+C89+C90+C91</f>
        <v>794187311</v>
      </c>
      <c r="D86" s="215">
        <f>+D87+D88+D89+D90+D91</f>
        <v>796795578</v>
      </c>
      <c r="E86" s="88">
        <f>+E87+E88+E89+E90+E91</f>
        <v>675430089</v>
      </c>
    </row>
    <row r="87" spans="1:5" s="22" customFormat="1" ht="12" customHeight="1">
      <c r="A87" s="11" t="s">
        <v>221</v>
      </c>
      <c r="B87" s="6" t="s">
        <v>24</v>
      </c>
      <c r="C87" s="218">
        <v>228342000</v>
      </c>
      <c r="D87" s="218">
        <v>242692502</v>
      </c>
      <c r="E87" s="90">
        <v>222599720</v>
      </c>
    </row>
    <row r="88" spans="1:5" s="22" customFormat="1" ht="12" customHeight="1">
      <c r="A88" s="9" t="s">
        <v>222</v>
      </c>
      <c r="B88" s="5" t="s">
        <v>25</v>
      </c>
      <c r="C88" s="217">
        <v>32978000</v>
      </c>
      <c r="D88" s="217">
        <v>35269182</v>
      </c>
      <c r="E88" s="91">
        <v>31741879</v>
      </c>
    </row>
    <row r="89" spans="1:5" s="22" customFormat="1" ht="12" customHeight="1">
      <c r="A89" s="9" t="s">
        <v>223</v>
      </c>
      <c r="B89" s="5" t="s">
        <v>26</v>
      </c>
      <c r="C89" s="220">
        <v>445968590</v>
      </c>
      <c r="D89" s="220">
        <v>422078974</v>
      </c>
      <c r="E89" s="93">
        <v>335818224</v>
      </c>
    </row>
    <row r="90" spans="1:5" s="22" customFormat="1" ht="12" customHeight="1">
      <c r="A90" s="9" t="s">
        <v>224</v>
      </c>
      <c r="B90" s="7" t="s">
        <v>27</v>
      </c>
      <c r="C90" s="220">
        <v>63526721</v>
      </c>
      <c r="D90" s="220">
        <v>73242476</v>
      </c>
      <c r="E90" s="93">
        <v>67458419</v>
      </c>
    </row>
    <row r="91" spans="1:5" s="22" customFormat="1" ht="12" customHeight="1">
      <c r="A91" s="9" t="s">
        <v>225</v>
      </c>
      <c r="B91" s="12" t="s">
        <v>28</v>
      </c>
      <c r="C91" s="220">
        <f>SUM(C92:C102)</f>
        <v>23372000</v>
      </c>
      <c r="D91" s="220">
        <f>SUM(D92:D102)</f>
        <v>23512444</v>
      </c>
      <c r="E91" s="93">
        <f>SUM(E92:E102)</f>
        <v>17811847</v>
      </c>
    </row>
    <row r="92" spans="1:5" s="437" customFormat="1" ht="12" customHeight="1">
      <c r="A92" s="435" t="s">
        <v>233</v>
      </c>
      <c r="B92" s="438" t="s">
        <v>227</v>
      </c>
      <c r="C92" s="421">
        <v>3000000</v>
      </c>
      <c r="D92" s="421">
        <v>3410000</v>
      </c>
      <c r="E92" s="422">
        <v>1882155</v>
      </c>
    </row>
    <row r="93" spans="1:5" s="437" customFormat="1" ht="12" customHeight="1">
      <c r="A93" s="435" t="s">
        <v>234</v>
      </c>
      <c r="B93" s="438" t="s">
        <v>228</v>
      </c>
      <c r="C93" s="421"/>
      <c r="D93" s="421"/>
      <c r="E93" s="422"/>
    </row>
    <row r="94" spans="1:5" s="437" customFormat="1" ht="12" customHeight="1">
      <c r="A94" s="435" t="s">
        <v>235</v>
      </c>
      <c r="B94" s="436" t="s">
        <v>229</v>
      </c>
      <c r="C94" s="421"/>
      <c r="D94" s="421"/>
      <c r="E94" s="422"/>
    </row>
    <row r="95" spans="1:5" s="437" customFormat="1" ht="12" customHeight="1">
      <c r="A95" s="439" t="s">
        <v>236</v>
      </c>
      <c r="B95" s="440" t="s">
        <v>230</v>
      </c>
      <c r="C95" s="421"/>
      <c r="D95" s="421"/>
      <c r="E95" s="422"/>
    </row>
    <row r="96" spans="1:5" s="437" customFormat="1" ht="12" customHeight="1">
      <c r="A96" s="435" t="s">
        <v>237</v>
      </c>
      <c r="B96" s="440" t="s">
        <v>231</v>
      </c>
      <c r="C96" s="421">
        <v>1922000</v>
      </c>
      <c r="D96" s="421">
        <v>3552369</v>
      </c>
      <c r="E96" s="422">
        <v>3308397</v>
      </c>
    </row>
    <row r="97" spans="1:5" s="437" customFormat="1" ht="12" customHeight="1">
      <c r="A97" s="441" t="s">
        <v>238</v>
      </c>
      <c r="B97" s="438" t="s">
        <v>244</v>
      </c>
      <c r="C97" s="421"/>
      <c r="D97" s="421"/>
      <c r="E97" s="422"/>
    </row>
    <row r="98" spans="1:5" s="437" customFormat="1" ht="12" customHeight="1">
      <c r="A98" s="441" t="s">
        <v>239</v>
      </c>
      <c r="B98" s="436" t="s">
        <v>245</v>
      </c>
      <c r="C98" s="421"/>
      <c r="D98" s="421">
        <v>4000000</v>
      </c>
      <c r="E98" s="422">
        <v>4000000</v>
      </c>
    </row>
    <row r="99" spans="1:5" s="437" customFormat="1" ht="12" customHeight="1">
      <c r="A99" s="441" t="s">
        <v>240</v>
      </c>
      <c r="B99" s="440" t="s">
        <v>246</v>
      </c>
      <c r="C99" s="421"/>
      <c r="D99" s="421"/>
      <c r="E99" s="422"/>
    </row>
    <row r="100" spans="1:5" s="437" customFormat="1" ht="12" customHeight="1">
      <c r="A100" s="441" t="s">
        <v>241</v>
      </c>
      <c r="B100" s="440" t="s">
        <v>247</v>
      </c>
      <c r="C100" s="421"/>
      <c r="D100" s="421"/>
      <c r="E100" s="422"/>
    </row>
    <row r="101" spans="1:5" s="437" customFormat="1" ht="12" customHeight="1">
      <c r="A101" s="441" t="s">
        <v>243</v>
      </c>
      <c r="B101" s="440" t="s">
        <v>248</v>
      </c>
      <c r="C101" s="421">
        <v>8450000</v>
      </c>
      <c r="D101" s="421">
        <v>8622000</v>
      </c>
      <c r="E101" s="422">
        <v>8621295</v>
      </c>
    </row>
    <row r="102" spans="1:5" s="437" customFormat="1" ht="12" customHeight="1" thickBot="1">
      <c r="A102" s="442" t="s">
        <v>622</v>
      </c>
      <c r="B102" s="443" t="s">
        <v>249</v>
      </c>
      <c r="C102" s="423">
        <v>10000000</v>
      </c>
      <c r="D102" s="423">
        <v>3928075</v>
      </c>
      <c r="E102" s="424"/>
    </row>
    <row r="103" spans="1:5" s="22" customFormat="1" ht="12" customHeight="1" thickBot="1">
      <c r="A103" s="13" t="s">
        <v>9</v>
      </c>
      <c r="B103" s="17" t="s">
        <v>270</v>
      </c>
      <c r="C103" s="216">
        <f>+C104+C105+C106</f>
        <v>1208766470</v>
      </c>
      <c r="D103" s="216">
        <f>+D104+D105+D106</f>
        <v>1235732996</v>
      </c>
      <c r="E103" s="89">
        <f>+E104+E105+E106</f>
        <v>1126550476</v>
      </c>
    </row>
    <row r="104" spans="1:5" s="22" customFormat="1" ht="12" customHeight="1">
      <c r="A104" s="10" t="s">
        <v>250</v>
      </c>
      <c r="B104" s="5" t="s">
        <v>29</v>
      </c>
      <c r="C104" s="219">
        <v>1167455229</v>
      </c>
      <c r="D104" s="219">
        <v>1198378755</v>
      </c>
      <c r="E104" s="92">
        <v>1099661061</v>
      </c>
    </row>
    <row r="105" spans="1:5" s="22" customFormat="1" ht="12" customHeight="1">
      <c r="A105" s="10" t="s">
        <v>251</v>
      </c>
      <c r="B105" s="8" t="s">
        <v>30</v>
      </c>
      <c r="C105" s="217">
        <v>41311241</v>
      </c>
      <c r="D105" s="217">
        <v>33354241</v>
      </c>
      <c r="E105" s="91">
        <v>26889415</v>
      </c>
    </row>
    <row r="106" spans="1:5" s="22" customFormat="1" ht="12" customHeight="1" thickBot="1">
      <c r="A106" s="10" t="s">
        <v>252</v>
      </c>
      <c r="B106" s="434" t="s">
        <v>253</v>
      </c>
      <c r="C106" s="217"/>
      <c r="D106" s="217">
        <v>4000000</v>
      </c>
      <c r="E106" s="91"/>
    </row>
    <row r="107" spans="1:5" s="22" customFormat="1" ht="17.25" customHeight="1" thickBot="1">
      <c r="A107" s="13" t="s">
        <v>10</v>
      </c>
      <c r="B107" s="454" t="s">
        <v>271</v>
      </c>
      <c r="C107" s="215">
        <f>+C86+C103</f>
        <v>2002953781</v>
      </c>
      <c r="D107" s="215">
        <f>+D86+D103</f>
        <v>2032528574</v>
      </c>
      <c r="E107" s="88">
        <f>+E86+E103</f>
        <v>1801980565</v>
      </c>
    </row>
    <row r="108" spans="1:5" s="22" customFormat="1" ht="12" customHeight="1">
      <c r="A108" s="814" t="s">
        <v>398</v>
      </c>
      <c r="B108" s="813" t="s">
        <v>399</v>
      </c>
      <c r="C108" s="815">
        <f>SUM(C109:C111)</f>
        <v>0</v>
      </c>
      <c r="D108" s="815">
        <f>SUM(D109:D111)</f>
        <v>0</v>
      </c>
      <c r="E108" s="816">
        <f>SUM(E109:E111)</f>
        <v>0</v>
      </c>
    </row>
    <row r="109" spans="1:5" s="22" customFormat="1" ht="12" customHeight="1">
      <c r="A109" s="81" t="s">
        <v>400</v>
      </c>
      <c r="B109" s="78" t="s">
        <v>403</v>
      </c>
      <c r="C109" s="217"/>
      <c r="D109" s="217"/>
      <c r="E109" s="91"/>
    </row>
    <row r="110" spans="1:5" s="22" customFormat="1" ht="12" customHeight="1">
      <c r="A110" s="81" t="s">
        <v>401</v>
      </c>
      <c r="B110" s="78" t="s">
        <v>447</v>
      </c>
      <c r="C110" s="217"/>
      <c r="D110" s="217"/>
      <c r="E110" s="91"/>
    </row>
    <row r="111" spans="1:5" s="22" customFormat="1" ht="12" customHeight="1">
      <c r="A111" s="81" t="s">
        <v>402</v>
      </c>
      <c r="B111" s="78" t="s">
        <v>448</v>
      </c>
      <c r="C111" s="217"/>
      <c r="D111" s="217"/>
      <c r="E111" s="91"/>
    </row>
    <row r="112" spans="1:5" s="22" customFormat="1" ht="12" customHeight="1">
      <c r="A112" s="817" t="s">
        <v>406</v>
      </c>
      <c r="B112" s="78" t="s">
        <v>407</v>
      </c>
      <c r="C112" s="217"/>
      <c r="D112" s="217"/>
      <c r="E112" s="91"/>
    </row>
    <row r="113" spans="1:5" s="22" customFormat="1" ht="12" customHeight="1">
      <c r="A113" s="817" t="s">
        <v>620</v>
      </c>
      <c r="B113" s="78" t="s">
        <v>621</v>
      </c>
      <c r="C113" s="217">
        <v>35000000</v>
      </c>
      <c r="D113" s="217">
        <v>35000000</v>
      </c>
      <c r="E113" s="91">
        <v>30595209</v>
      </c>
    </row>
    <row r="114" spans="1:5" s="22" customFormat="1" ht="12" customHeight="1" thickBot="1">
      <c r="A114" s="828" t="s">
        <v>537</v>
      </c>
      <c r="B114" s="86" t="s">
        <v>538</v>
      </c>
      <c r="C114" s="220">
        <v>586521094</v>
      </c>
      <c r="D114" s="220">
        <v>565696833</v>
      </c>
      <c r="E114" s="93">
        <v>548754999</v>
      </c>
    </row>
    <row r="115" spans="1:5" s="827" customFormat="1" ht="12" customHeight="1" thickBot="1">
      <c r="A115" s="82" t="s">
        <v>415</v>
      </c>
      <c r="B115" s="829" t="s">
        <v>414</v>
      </c>
      <c r="C115" s="830">
        <f>SUM(C108+C112+C113+C114)</f>
        <v>621521094</v>
      </c>
      <c r="D115" s="830">
        <f>SUM(D108+D112+D113+D114)</f>
        <v>600696833</v>
      </c>
      <c r="E115" s="831">
        <f>SUM(E108+E112+E113+E114)</f>
        <v>579350208</v>
      </c>
    </row>
    <row r="116" spans="1:5" s="22" customFormat="1" ht="12" customHeight="1">
      <c r="A116" s="83" t="s">
        <v>416</v>
      </c>
      <c r="B116" s="84" t="s">
        <v>408</v>
      </c>
      <c r="C116" s="219"/>
      <c r="D116" s="219"/>
      <c r="E116" s="92"/>
    </row>
    <row r="117" spans="1:5" s="22" customFormat="1" ht="12" customHeight="1" thickBot="1">
      <c r="A117" s="818" t="s">
        <v>417</v>
      </c>
      <c r="B117" s="819" t="s">
        <v>409</v>
      </c>
      <c r="C117" s="820"/>
      <c r="D117" s="820"/>
      <c r="E117" s="821"/>
    </row>
    <row r="118" spans="1:5" s="22" customFormat="1" ht="12" customHeight="1" thickBot="1">
      <c r="A118" s="87" t="s">
        <v>33</v>
      </c>
      <c r="B118" s="153" t="s">
        <v>410</v>
      </c>
      <c r="C118" s="812">
        <f>SUM(C115:C117)</f>
        <v>621521094</v>
      </c>
      <c r="D118" s="812">
        <f>SUM(D115:D117)</f>
        <v>600696833</v>
      </c>
      <c r="E118" s="812">
        <f>SUM(E115:E117)</f>
        <v>579350208</v>
      </c>
    </row>
    <row r="119" spans="1:5" s="1" customFormat="1" ht="28.5" customHeight="1" thickBot="1">
      <c r="A119" s="87" t="s">
        <v>12</v>
      </c>
      <c r="B119" s="153" t="s">
        <v>418</v>
      </c>
      <c r="C119" s="847">
        <f>SUM(C107+C118)</f>
        <v>2624474875</v>
      </c>
      <c r="D119" s="847">
        <f>SUM(D107+D118)</f>
        <v>2633225407</v>
      </c>
      <c r="E119" s="844">
        <f>SUM(E107+E118)</f>
        <v>2381330773</v>
      </c>
    </row>
    <row r="121" spans="1:5" ht="13.5">
      <c r="A121" s="3"/>
      <c r="B121" s="932" t="s">
        <v>784</v>
      </c>
      <c r="C121" s="4"/>
      <c r="D121" s="4"/>
      <c r="E121" s="4"/>
    </row>
    <row r="122" spans="1:5">
      <c r="A122" s="3"/>
      <c r="B122" s="928" t="s">
        <v>736</v>
      </c>
      <c r="C122" s="928">
        <v>18</v>
      </c>
      <c r="D122" s="928"/>
      <c r="E122" s="928">
        <v>17</v>
      </c>
    </row>
    <row r="123" spans="1:5">
      <c r="A123" s="3"/>
      <c r="B123" s="928" t="s">
        <v>734</v>
      </c>
      <c r="C123" s="928">
        <v>115</v>
      </c>
      <c r="D123" s="928"/>
      <c r="E123" s="928">
        <v>102</v>
      </c>
    </row>
    <row r="124" spans="1:5">
      <c r="A124" s="3"/>
      <c r="B124" s="1057" t="s">
        <v>827</v>
      </c>
      <c r="C124" s="1177">
        <v>81</v>
      </c>
      <c r="D124" s="928"/>
      <c r="E124" s="1058">
        <v>77</v>
      </c>
    </row>
    <row r="125" spans="1:5">
      <c r="A125" s="3"/>
      <c r="B125" s="928" t="s">
        <v>785</v>
      </c>
      <c r="C125" s="928">
        <v>9</v>
      </c>
      <c r="D125" s="928"/>
      <c r="E125" s="928">
        <v>9</v>
      </c>
    </row>
    <row r="126" spans="1:5" s="931" customFormat="1">
      <c r="A126" s="929"/>
      <c r="B126" s="930" t="s">
        <v>731</v>
      </c>
      <c r="C126" s="930">
        <f>SUM(C122:C125)-C124</f>
        <v>142</v>
      </c>
      <c r="D126" s="930"/>
      <c r="E126" s="930">
        <f>SUM(E122:E125)-E124</f>
        <v>128</v>
      </c>
    </row>
  </sheetData>
  <mergeCells count="2">
    <mergeCell ref="B2:D2"/>
    <mergeCell ref="B3:D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0" orientation="portrait" verticalDpi="300" r:id="rId1"/>
  <headerFooter alignWithMargins="0"/>
  <rowBreaks count="1" manualBreakCount="1">
    <brk id="81" max="16383" man="1"/>
  </rowBreaks>
  <ignoredErrors>
    <ignoredError sqref="C115:E115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>
  <dimension ref="A1:E127"/>
  <sheetViews>
    <sheetView workbookViewId="0">
      <selection activeCell="E2" sqref="E2"/>
    </sheetView>
  </sheetViews>
  <sheetFormatPr defaultRowHeight="12.75"/>
  <cols>
    <col min="1" max="1" width="9.6640625" style="158" customWidth="1"/>
    <col min="2" max="2" width="60.83203125" style="158" customWidth="1"/>
    <col min="3" max="5" width="15.83203125" style="159" customWidth="1"/>
    <col min="6" max="16384" width="9.33203125" style="4"/>
  </cols>
  <sheetData>
    <row r="1" spans="1:5" s="2" customFormat="1" ht="16.5" customHeight="1" thickBot="1">
      <c r="A1" s="65"/>
      <c r="B1" s="66"/>
      <c r="C1" s="74"/>
      <c r="D1" s="74"/>
      <c r="E1" s="74" t="s">
        <v>945</v>
      </c>
    </row>
    <row r="2" spans="1:5" s="48" customFormat="1" ht="22.5" customHeight="1">
      <c r="A2" s="394"/>
      <c r="B2" s="1224" t="s">
        <v>119</v>
      </c>
      <c r="C2" s="1225"/>
      <c r="D2" s="1226"/>
      <c r="E2" s="148" t="s">
        <v>120</v>
      </c>
    </row>
    <row r="3" spans="1:5" s="48" customFormat="1" ht="16.5" thickBot="1">
      <c r="A3" s="67"/>
      <c r="B3" s="1227" t="s">
        <v>542</v>
      </c>
      <c r="C3" s="1228"/>
      <c r="D3" s="1229"/>
      <c r="E3" s="149" t="s">
        <v>122</v>
      </c>
    </row>
    <row r="4" spans="1:5" s="49" customFormat="1" ht="15.95" customHeight="1" thickBot="1">
      <c r="A4" s="68"/>
      <c r="B4" s="68"/>
      <c r="C4" s="69"/>
      <c r="D4" s="69"/>
      <c r="E4" s="69" t="s">
        <v>682</v>
      </c>
    </row>
    <row r="5" spans="1:5" ht="24.75" thickBot="1">
      <c r="A5" s="395"/>
      <c r="B5" s="70" t="s">
        <v>123</v>
      </c>
      <c r="C5" s="214" t="s">
        <v>5</v>
      </c>
      <c r="D5" s="214" t="s">
        <v>6</v>
      </c>
      <c r="E5" s="71" t="s">
        <v>7</v>
      </c>
    </row>
    <row r="6" spans="1:5" s="40" customFormat="1" ht="12.95" customHeight="1" thickBot="1">
      <c r="A6" s="63">
        <v>2</v>
      </c>
      <c r="B6" s="63">
        <v>3</v>
      </c>
      <c r="C6" s="63">
        <v>4</v>
      </c>
      <c r="D6" s="234">
        <v>5</v>
      </c>
      <c r="E6" s="233">
        <v>6</v>
      </c>
    </row>
    <row r="7" spans="1:5" s="40" customFormat="1" ht="12" customHeight="1" thickBot="1">
      <c r="A7" s="479" t="s">
        <v>8</v>
      </c>
      <c r="B7" s="568" t="s">
        <v>444</v>
      </c>
      <c r="C7" s="559">
        <f>SUM(C16+C8)</f>
        <v>784073416</v>
      </c>
      <c r="D7" s="559">
        <f>SUM(D16+D8)</f>
        <v>789307660</v>
      </c>
      <c r="E7" s="695">
        <f>SUM(E16+E8)</f>
        <v>823628203</v>
      </c>
    </row>
    <row r="8" spans="1:5" s="50" customFormat="1" ht="12" customHeight="1" thickBot="1">
      <c r="A8" s="557" t="s">
        <v>445</v>
      </c>
      <c r="B8" s="482" t="s">
        <v>354</v>
      </c>
      <c r="C8" s="478">
        <f>SUM(C9:C15)</f>
        <v>639472474</v>
      </c>
      <c r="D8" s="478">
        <f>SUM(D9:D15)</f>
        <v>660299596</v>
      </c>
      <c r="E8" s="521">
        <f>SUM(E9:E15)</f>
        <v>660299596</v>
      </c>
    </row>
    <row r="9" spans="1:5" s="51" customFormat="1" ht="12" customHeight="1">
      <c r="A9" s="455" t="s">
        <v>273</v>
      </c>
      <c r="B9" s="456" t="s">
        <v>274</v>
      </c>
      <c r="C9" s="553">
        <v>190204266</v>
      </c>
      <c r="D9" s="553">
        <v>207575965</v>
      </c>
      <c r="E9" s="1059">
        <v>207575965</v>
      </c>
    </row>
    <row r="10" spans="1:5" s="51" customFormat="1" ht="12" customHeight="1">
      <c r="A10" s="458" t="s">
        <v>275</v>
      </c>
      <c r="B10" s="459" t="s">
        <v>355</v>
      </c>
      <c r="C10" s="460">
        <v>195866430</v>
      </c>
      <c r="D10" s="460">
        <v>210810892</v>
      </c>
      <c r="E10" s="722">
        <v>210810892</v>
      </c>
    </row>
    <row r="11" spans="1:5" s="51" customFormat="1" ht="12" customHeight="1">
      <c r="A11" s="458" t="s">
        <v>806</v>
      </c>
      <c r="B11" s="459" t="s">
        <v>808</v>
      </c>
      <c r="C11" s="460">
        <v>128335721</v>
      </c>
      <c r="D11" s="460">
        <v>139014255</v>
      </c>
      <c r="E11" s="722">
        <v>139014255</v>
      </c>
    </row>
    <row r="12" spans="1:5" s="51" customFormat="1" ht="12" customHeight="1">
      <c r="A12" s="458" t="s">
        <v>805</v>
      </c>
      <c r="B12" s="459" t="s">
        <v>807</v>
      </c>
      <c r="C12" s="460">
        <v>115711079</v>
      </c>
      <c r="D12" s="460">
        <v>87428437</v>
      </c>
      <c r="E12" s="722">
        <v>87428437</v>
      </c>
    </row>
    <row r="13" spans="1:5" s="51" customFormat="1" ht="12" customHeight="1">
      <c r="A13" s="458" t="s">
        <v>278</v>
      </c>
      <c r="B13" s="459" t="s">
        <v>279</v>
      </c>
      <c r="C13" s="460">
        <v>9354978</v>
      </c>
      <c r="D13" s="460">
        <v>13839678</v>
      </c>
      <c r="E13" s="722">
        <v>13839678</v>
      </c>
    </row>
    <row r="14" spans="1:5" s="50" customFormat="1" ht="12" customHeight="1">
      <c r="A14" s="458" t="s">
        <v>280</v>
      </c>
      <c r="B14" s="459" t="s">
        <v>641</v>
      </c>
      <c r="C14" s="460"/>
      <c r="D14" s="460">
        <v>1630369</v>
      </c>
      <c r="E14" s="722">
        <v>1630369</v>
      </c>
    </row>
    <row r="15" spans="1:5" s="50" customFormat="1" ht="12" customHeight="1" thickBot="1">
      <c r="A15" s="468" t="s">
        <v>281</v>
      </c>
      <c r="B15" s="469" t="s">
        <v>642</v>
      </c>
      <c r="C15" s="470"/>
      <c r="D15" s="555"/>
      <c r="E15" s="723"/>
    </row>
    <row r="16" spans="1:5" s="50" customFormat="1" ht="12" customHeight="1" thickBot="1">
      <c r="A16" s="558" t="s">
        <v>446</v>
      </c>
      <c r="B16" s="475" t="s">
        <v>362</v>
      </c>
      <c r="C16" s="476">
        <f>SUM(C17:C21)</f>
        <v>144600942</v>
      </c>
      <c r="D16" s="476">
        <f>SUM(D17:D21)</f>
        <v>129008064</v>
      </c>
      <c r="E16" s="525">
        <f>SUM(E17:E21)</f>
        <v>163328607</v>
      </c>
    </row>
    <row r="17" spans="1:5" s="50" customFormat="1" ht="12" customHeight="1">
      <c r="A17" s="471" t="s">
        <v>282</v>
      </c>
      <c r="B17" s="472" t="s">
        <v>283</v>
      </c>
      <c r="C17" s="473"/>
      <c r="D17" s="473"/>
      <c r="E17" s="526"/>
    </row>
    <row r="18" spans="1:5" s="50" customFormat="1" ht="12" customHeight="1">
      <c r="A18" s="458" t="s">
        <v>284</v>
      </c>
      <c r="B18" s="459" t="s">
        <v>358</v>
      </c>
      <c r="C18" s="460"/>
      <c r="D18" s="460"/>
      <c r="E18" s="523"/>
    </row>
    <row r="19" spans="1:5" s="50" customFormat="1" ht="12" customHeight="1">
      <c r="A19" s="458" t="s">
        <v>285</v>
      </c>
      <c r="B19" s="590" t="s">
        <v>359</v>
      </c>
      <c r="C19" s="460"/>
      <c r="D19" s="460"/>
      <c r="E19" s="523"/>
    </row>
    <row r="20" spans="1:5" s="50" customFormat="1" ht="12" customHeight="1">
      <c r="A20" s="458" t="s">
        <v>286</v>
      </c>
      <c r="B20" s="590" t="s">
        <v>360</v>
      </c>
      <c r="C20" s="460"/>
      <c r="D20" s="460"/>
      <c r="E20" s="523"/>
    </row>
    <row r="21" spans="1:5" s="51" customFormat="1" ht="12" customHeight="1" thickBot="1">
      <c r="A21" s="458" t="s">
        <v>287</v>
      </c>
      <c r="B21" s="459" t="s">
        <v>361</v>
      </c>
      <c r="C21" s="460">
        <v>144600942</v>
      </c>
      <c r="D21" s="460">
        <v>129008064</v>
      </c>
      <c r="E21" s="523">
        <v>163328607</v>
      </c>
    </row>
    <row r="22" spans="1:5" s="51" customFormat="1" ht="12" hidden="1" customHeight="1">
      <c r="A22" s="507" t="s">
        <v>287</v>
      </c>
      <c r="B22" s="508" t="s">
        <v>419</v>
      </c>
      <c r="C22" s="509"/>
      <c r="D22" s="509"/>
      <c r="E22" s="527">
        <v>19249</v>
      </c>
    </row>
    <row r="23" spans="1:5" s="51" customFormat="1" ht="12" customHeight="1" thickBot="1">
      <c r="A23" s="474" t="s">
        <v>10</v>
      </c>
      <c r="B23" s="485" t="s">
        <v>363</v>
      </c>
      <c r="C23" s="476">
        <f>SUM(C24:C28)</f>
        <v>984829380</v>
      </c>
      <c r="D23" s="476">
        <f>SUM(D24:D28)</f>
        <v>1007467906</v>
      </c>
      <c r="E23" s="525">
        <f>SUM(E24:E28)</f>
        <v>1126906125</v>
      </c>
    </row>
    <row r="24" spans="1:5" s="50" customFormat="1" ht="12" customHeight="1">
      <c r="A24" s="471" t="s">
        <v>288</v>
      </c>
      <c r="B24" s="472" t="s">
        <v>289</v>
      </c>
      <c r="C24" s="484"/>
      <c r="D24" s="496"/>
      <c r="E24" s="536"/>
    </row>
    <row r="25" spans="1:5" s="51" customFormat="1" ht="12" customHeight="1">
      <c r="A25" s="458" t="s">
        <v>290</v>
      </c>
      <c r="B25" s="459" t="s">
        <v>364</v>
      </c>
      <c r="C25" s="461"/>
      <c r="D25" s="461"/>
      <c r="E25" s="529"/>
    </row>
    <row r="26" spans="1:5" s="51" customFormat="1" ht="12" customHeight="1">
      <c r="A26" s="458" t="s">
        <v>291</v>
      </c>
      <c r="B26" s="590" t="s">
        <v>365</v>
      </c>
      <c r="C26" s="460"/>
      <c r="D26" s="460"/>
      <c r="E26" s="523"/>
    </row>
    <row r="27" spans="1:5" s="51" customFormat="1" ht="12" customHeight="1">
      <c r="A27" s="468" t="s">
        <v>292</v>
      </c>
      <c r="B27" s="591" t="s">
        <v>366</v>
      </c>
      <c r="C27" s="483"/>
      <c r="D27" s="483"/>
      <c r="E27" s="530"/>
    </row>
    <row r="28" spans="1:5" s="51" customFormat="1" ht="12" customHeight="1" thickBot="1">
      <c r="A28" s="506" t="s">
        <v>293</v>
      </c>
      <c r="B28" s="505" t="s">
        <v>367</v>
      </c>
      <c r="C28" s="217">
        <v>984829380</v>
      </c>
      <c r="D28" s="217">
        <v>1007467906</v>
      </c>
      <c r="E28" s="91">
        <v>1126906125</v>
      </c>
    </row>
    <row r="29" spans="1:5" s="51" customFormat="1" ht="12" hidden="1" customHeight="1">
      <c r="A29" s="507" t="s">
        <v>293</v>
      </c>
      <c r="B29" s="508" t="s">
        <v>419</v>
      </c>
      <c r="C29" s="509"/>
      <c r="D29" s="509"/>
      <c r="E29" s="527">
        <v>128054</v>
      </c>
    </row>
    <row r="30" spans="1:5" s="51" customFormat="1" ht="12" customHeight="1" thickBot="1">
      <c r="A30" s="474" t="s">
        <v>11</v>
      </c>
      <c r="B30" s="485" t="s">
        <v>374</v>
      </c>
      <c r="C30" s="476">
        <f>SUM(C32+C34+C39)</f>
        <v>18600000</v>
      </c>
      <c r="D30" s="476">
        <f>SUM(D32+D34+D39)</f>
        <v>2600000</v>
      </c>
      <c r="E30" s="525">
        <f>SUM(E32+E34+E39)</f>
        <v>2903523</v>
      </c>
    </row>
    <row r="31" spans="1:5" s="51" customFormat="1" ht="12" customHeight="1">
      <c r="A31" s="471" t="s">
        <v>294</v>
      </c>
      <c r="B31" s="472" t="s">
        <v>295</v>
      </c>
      <c r="C31" s="473">
        <f>SUM(C36+C33)</f>
        <v>0</v>
      </c>
      <c r="D31" s="473">
        <f>SUM(D36+D33)</f>
        <v>0</v>
      </c>
      <c r="E31" s="526">
        <f>SUM(E36+E33)</f>
        <v>0</v>
      </c>
    </row>
    <row r="32" spans="1:5" s="51" customFormat="1" ht="12" customHeight="1">
      <c r="A32" s="458" t="s">
        <v>296</v>
      </c>
      <c r="B32" s="459" t="s">
        <v>297</v>
      </c>
      <c r="C32" s="560">
        <f>SUM(C33)</f>
        <v>0</v>
      </c>
      <c r="D32" s="560">
        <f>SUM(D33)</f>
        <v>0</v>
      </c>
      <c r="E32" s="561">
        <f>SUM(E33)</f>
        <v>0</v>
      </c>
    </row>
    <row r="33" spans="1:5" s="51" customFormat="1" ht="12" customHeight="1">
      <c r="A33" s="486" t="s">
        <v>296</v>
      </c>
      <c r="B33" s="487" t="s">
        <v>368</v>
      </c>
      <c r="C33" s="488"/>
      <c r="D33" s="488"/>
      <c r="E33" s="532"/>
    </row>
    <row r="34" spans="1:5" s="51" customFormat="1" ht="12" customHeight="1">
      <c r="A34" s="458" t="s">
        <v>371</v>
      </c>
      <c r="B34" s="490" t="s">
        <v>372</v>
      </c>
      <c r="C34" s="560">
        <f>SUM(C38+C37+C35)</f>
        <v>18000000</v>
      </c>
      <c r="D34" s="560">
        <f>SUM(D38+D37+D35)</f>
        <v>0</v>
      </c>
      <c r="E34" s="561">
        <f>SUM(E38+E37+E35)</f>
        <v>0</v>
      </c>
    </row>
    <row r="35" spans="1:5" s="51" customFormat="1" ht="12" customHeight="1">
      <c r="A35" s="458" t="s">
        <v>298</v>
      </c>
      <c r="B35" s="491" t="s">
        <v>373</v>
      </c>
      <c r="C35" s="463">
        <f>SUM(C36)</f>
        <v>0</v>
      </c>
      <c r="D35" s="463">
        <f>SUM(D36)</f>
        <v>0</v>
      </c>
      <c r="E35" s="531">
        <f>SUM(E36)</f>
        <v>0</v>
      </c>
    </row>
    <row r="36" spans="1:5" s="51" customFormat="1" ht="12" customHeight="1">
      <c r="A36" s="486" t="s">
        <v>298</v>
      </c>
      <c r="B36" s="492" t="s">
        <v>369</v>
      </c>
      <c r="C36" s="488"/>
      <c r="D36" s="488"/>
      <c r="E36" s="532"/>
    </row>
    <row r="37" spans="1:5" s="51" customFormat="1" ht="12" customHeight="1">
      <c r="A37" s="458" t="s">
        <v>299</v>
      </c>
      <c r="B37" s="493" t="s">
        <v>300</v>
      </c>
      <c r="C37" s="732">
        <v>18000000</v>
      </c>
      <c r="D37" s="732"/>
      <c r="E37" s="733"/>
    </row>
    <row r="38" spans="1:5" s="51" customFormat="1" ht="12" customHeight="1">
      <c r="A38" s="458" t="s">
        <v>301</v>
      </c>
      <c r="B38" s="493" t="s">
        <v>302</v>
      </c>
      <c r="C38" s="465"/>
      <c r="D38" s="465"/>
      <c r="E38" s="542"/>
    </row>
    <row r="39" spans="1:5" s="51" customFormat="1" ht="12" customHeight="1" thickBot="1">
      <c r="A39" s="468" t="s">
        <v>303</v>
      </c>
      <c r="B39" s="469" t="s">
        <v>304</v>
      </c>
      <c r="C39" s="495">
        <v>600000</v>
      </c>
      <c r="D39" s="495">
        <v>2600000</v>
      </c>
      <c r="E39" s="534">
        <v>2903523</v>
      </c>
    </row>
    <row r="40" spans="1:5" s="51" customFormat="1" ht="12" customHeight="1" thickBot="1">
      <c r="A40" s="474" t="s">
        <v>12</v>
      </c>
      <c r="B40" s="485" t="s">
        <v>375</v>
      </c>
      <c r="C40" s="497">
        <f>SUM(C41:C50)</f>
        <v>35522800</v>
      </c>
      <c r="D40" s="497">
        <f>SUM(D41:D50)</f>
        <v>37522800</v>
      </c>
      <c r="E40" s="535">
        <f>SUM(E41:E51)</f>
        <v>34199068</v>
      </c>
    </row>
    <row r="41" spans="1:5" s="51" customFormat="1" ht="12" customHeight="1">
      <c r="A41" s="471" t="s">
        <v>305</v>
      </c>
      <c r="B41" s="472" t="s">
        <v>306</v>
      </c>
      <c r="C41" s="496"/>
      <c r="D41" s="496"/>
      <c r="E41" s="536"/>
    </row>
    <row r="42" spans="1:5" s="51" customFormat="1" ht="12" customHeight="1">
      <c r="A42" s="458" t="s">
        <v>307</v>
      </c>
      <c r="B42" s="459" t="s">
        <v>308</v>
      </c>
      <c r="C42" s="463">
        <v>29714000</v>
      </c>
      <c r="D42" s="463">
        <v>29714000</v>
      </c>
      <c r="E42" s="531">
        <v>26516801</v>
      </c>
    </row>
    <row r="43" spans="1:5" s="51" customFormat="1" ht="12" customHeight="1">
      <c r="A43" s="458" t="s">
        <v>309</v>
      </c>
      <c r="B43" s="459" t="s">
        <v>310</v>
      </c>
      <c r="C43" s="463">
        <v>3220000</v>
      </c>
      <c r="D43" s="463">
        <v>5220000</v>
      </c>
      <c r="E43" s="531">
        <v>4776414</v>
      </c>
    </row>
    <row r="44" spans="1:5" s="51" customFormat="1" ht="12" customHeight="1">
      <c r="A44" s="458" t="s">
        <v>311</v>
      </c>
      <c r="B44" s="459" t="s">
        <v>312</v>
      </c>
      <c r="C44" s="464"/>
      <c r="D44" s="464"/>
      <c r="E44" s="533"/>
    </row>
    <row r="45" spans="1:5" s="50" customFormat="1" ht="12" customHeight="1">
      <c r="A45" s="458" t="s">
        <v>313</v>
      </c>
      <c r="B45" s="459" t="s">
        <v>314</v>
      </c>
      <c r="C45" s="463"/>
      <c r="D45" s="463"/>
      <c r="E45" s="531"/>
    </row>
    <row r="46" spans="1:5" s="51" customFormat="1" ht="12" customHeight="1">
      <c r="A46" s="458" t="s">
        <v>315</v>
      </c>
      <c r="B46" s="459" t="s">
        <v>316</v>
      </c>
      <c r="C46" s="463">
        <v>2588800</v>
      </c>
      <c r="D46" s="463">
        <v>2588800</v>
      </c>
      <c r="E46" s="531">
        <v>2778547</v>
      </c>
    </row>
    <row r="47" spans="1:5" s="51" customFormat="1" ht="12" customHeight="1">
      <c r="A47" s="458" t="s">
        <v>317</v>
      </c>
      <c r="B47" s="459" t="s">
        <v>318</v>
      </c>
      <c r="C47" s="463"/>
      <c r="D47" s="463"/>
      <c r="E47" s="531"/>
    </row>
    <row r="48" spans="1:5" s="51" customFormat="1" ht="12" customHeight="1">
      <c r="A48" s="458" t="s">
        <v>319</v>
      </c>
      <c r="B48" s="459" t="s">
        <v>320</v>
      </c>
      <c r="C48" s="463"/>
      <c r="D48" s="463"/>
      <c r="E48" s="531">
        <v>47</v>
      </c>
    </row>
    <row r="49" spans="1:5" s="51" customFormat="1" ht="12" customHeight="1">
      <c r="A49" s="458" t="s">
        <v>321</v>
      </c>
      <c r="B49" s="459" t="s">
        <v>322</v>
      </c>
      <c r="C49" s="463"/>
      <c r="D49" s="463"/>
      <c r="E49" s="531"/>
    </row>
    <row r="50" spans="1:5" s="51" customFormat="1" ht="12" customHeight="1">
      <c r="A50" s="765" t="s">
        <v>323</v>
      </c>
      <c r="B50" s="766" t="s">
        <v>643</v>
      </c>
      <c r="C50" s="767"/>
      <c r="D50" s="767"/>
      <c r="E50" s="768">
        <v>70000</v>
      </c>
    </row>
    <row r="51" spans="1:5" s="51" customFormat="1" ht="12" customHeight="1" thickBot="1">
      <c r="A51" s="761" t="s">
        <v>655</v>
      </c>
      <c r="B51" s="762" t="s">
        <v>657</v>
      </c>
      <c r="C51" s="763"/>
      <c r="D51" s="763"/>
      <c r="E51" s="764">
        <v>57259</v>
      </c>
    </row>
    <row r="52" spans="1:5" s="51" customFormat="1" ht="12" customHeight="1" thickBot="1">
      <c r="A52" s="474" t="s">
        <v>13</v>
      </c>
      <c r="B52" s="485" t="s">
        <v>376</v>
      </c>
      <c r="C52" s="476">
        <f>SUM(C53:C57)</f>
        <v>0</v>
      </c>
      <c r="D52" s="476">
        <f>SUM(D53:D57)</f>
        <v>1500000</v>
      </c>
      <c r="E52" s="525">
        <f>SUM(E53:E57)</f>
        <v>479528</v>
      </c>
    </row>
    <row r="53" spans="1:5" s="51" customFormat="1" ht="12" customHeight="1">
      <c r="A53" s="471" t="s">
        <v>326</v>
      </c>
      <c r="B53" s="472" t="s">
        <v>327</v>
      </c>
      <c r="C53" s="498"/>
      <c r="D53" s="498"/>
      <c r="E53" s="537"/>
    </row>
    <row r="54" spans="1:5" s="50" customFormat="1" ht="12" customHeight="1">
      <c r="A54" s="458" t="s">
        <v>328</v>
      </c>
      <c r="B54" s="459" t="s">
        <v>329</v>
      </c>
      <c r="C54" s="463"/>
      <c r="D54" s="463"/>
      <c r="E54" s="531"/>
    </row>
    <row r="55" spans="1:5" s="50" customFormat="1" ht="12" customHeight="1">
      <c r="A55" s="458" t="s">
        <v>330</v>
      </c>
      <c r="B55" s="459" t="s">
        <v>331</v>
      </c>
      <c r="C55" s="463"/>
      <c r="D55" s="463">
        <v>1500000</v>
      </c>
      <c r="E55" s="531">
        <v>479528</v>
      </c>
    </row>
    <row r="56" spans="1:5" s="50" customFormat="1" ht="12" customHeight="1">
      <c r="A56" s="458" t="s">
        <v>332</v>
      </c>
      <c r="B56" s="459" t="s">
        <v>333</v>
      </c>
      <c r="C56" s="463"/>
      <c r="D56" s="463"/>
      <c r="E56" s="531"/>
    </row>
    <row r="57" spans="1:5" s="50" customFormat="1" ht="12" customHeight="1" thickBot="1">
      <c r="A57" s="468" t="s">
        <v>334</v>
      </c>
      <c r="B57" s="469" t="s">
        <v>335</v>
      </c>
      <c r="C57" s="495"/>
      <c r="D57" s="495"/>
      <c r="E57" s="534"/>
    </row>
    <row r="58" spans="1:5" s="51" customFormat="1" ht="12" customHeight="1" thickBot="1">
      <c r="A58" s="474" t="s">
        <v>14</v>
      </c>
      <c r="B58" s="485" t="s">
        <v>382</v>
      </c>
      <c r="C58" s="501">
        <f>SUM(C59:C61)</f>
        <v>0</v>
      </c>
      <c r="D58" s="501">
        <f>SUM(D59:D61)</f>
        <v>0</v>
      </c>
      <c r="E58" s="539">
        <f>SUM(E59:E61)</f>
        <v>0</v>
      </c>
    </row>
    <row r="59" spans="1:5" s="51" customFormat="1" ht="11.25" customHeight="1">
      <c r="A59" s="471" t="s">
        <v>336</v>
      </c>
      <c r="B59" s="472" t="s">
        <v>377</v>
      </c>
      <c r="C59" s="500"/>
      <c r="D59" s="500"/>
      <c r="E59" s="540"/>
    </row>
    <row r="60" spans="1:5">
      <c r="A60" s="458" t="s">
        <v>379</v>
      </c>
      <c r="B60" s="459" t="s">
        <v>378</v>
      </c>
      <c r="C60" s="464"/>
      <c r="D60" s="464"/>
      <c r="E60" s="533"/>
    </row>
    <row r="61" spans="1:5" s="40" customFormat="1" ht="13.5" customHeight="1" thickBot="1">
      <c r="A61" s="458" t="s">
        <v>380</v>
      </c>
      <c r="B61" s="459" t="s">
        <v>337</v>
      </c>
      <c r="C61" s="463"/>
      <c r="D61" s="463"/>
      <c r="E61" s="531"/>
    </row>
    <row r="62" spans="1:5" s="52" customFormat="1" ht="12" hidden="1" customHeight="1">
      <c r="A62" s="502" t="s">
        <v>380</v>
      </c>
      <c r="B62" s="503" t="s">
        <v>381</v>
      </c>
      <c r="C62" s="504"/>
      <c r="D62" s="504"/>
      <c r="E62" s="541"/>
    </row>
    <row r="63" spans="1:5" ht="12" customHeight="1" thickBot="1">
      <c r="A63" s="474" t="s">
        <v>15</v>
      </c>
      <c r="B63" s="475" t="s">
        <v>388</v>
      </c>
      <c r="C63" s="497">
        <f>SUM(C64:C66)</f>
        <v>0</v>
      </c>
      <c r="D63" s="497">
        <f>SUM(D64:D66)</f>
        <v>0</v>
      </c>
      <c r="E63" s="535">
        <f>SUM(E64:E66)</f>
        <v>0</v>
      </c>
    </row>
    <row r="64" spans="1:5" ht="12" customHeight="1">
      <c r="A64" s="471" t="s">
        <v>338</v>
      </c>
      <c r="B64" s="472" t="s">
        <v>383</v>
      </c>
      <c r="C64" s="496"/>
      <c r="D64" s="496"/>
      <c r="E64" s="536"/>
    </row>
    <row r="65" spans="1:5" ht="12" customHeight="1">
      <c r="A65" s="458" t="s">
        <v>385</v>
      </c>
      <c r="B65" s="459" t="s">
        <v>384</v>
      </c>
      <c r="C65" s="463"/>
      <c r="D65" s="463"/>
      <c r="E65" s="531"/>
    </row>
    <row r="66" spans="1:5" ht="12" customHeight="1" thickBot="1">
      <c r="A66" s="458" t="s">
        <v>619</v>
      </c>
      <c r="B66" s="459" t="s">
        <v>339</v>
      </c>
      <c r="C66" s="732"/>
      <c r="D66" s="732"/>
      <c r="E66" s="733"/>
    </row>
    <row r="67" spans="1:5" ht="12" customHeight="1" thickBot="1">
      <c r="A67" s="474" t="s">
        <v>35</v>
      </c>
      <c r="B67" s="485" t="s">
        <v>389</v>
      </c>
      <c r="C67" s="599">
        <f>SUM(C8+C16+C23+C30+C40+C52+C58+C63)</f>
        <v>1823025596</v>
      </c>
      <c r="D67" s="734">
        <f>SUM(D8+D16+D23+D30+D40+D52+D58+D63)</f>
        <v>1838398366</v>
      </c>
      <c r="E67" s="694">
        <f>SUM(E8+E16+E23+E30+E40+E52+E58+E63)</f>
        <v>1988116447</v>
      </c>
    </row>
    <row r="68" spans="1:5" ht="12" customHeight="1">
      <c r="A68" s="511" t="s">
        <v>391</v>
      </c>
      <c r="B68" s="510" t="s">
        <v>340</v>
      </c>
      <c r="C68" s="484">
        <f>SUM(C69:C71)</f>
        <v>0</v>
      </c>
      <c r="D68" s="715">
        <f>SUM(D69:D71)</f>
        <v>0</v>
      </c>
      <c r="E68" s="702">
        <f>SUM(E69:E71)</f>
        <v>0</v>
      </c>
    </row>
    <row r="69" spans="1:5" ht="12" hidden="1" customHeight="1">
      <c r="A69" s="458" t="s">
        <v>341</v>
      </c>
      <c r="B69" s="459" t="s">
        <v>342</v>
      </c>
      <c r="C69" s="463"/>
      <c r="D69" s="710"/>
      <c r="E69" s="703"/>
    </row>
    <row r="70" spans="1:5" ht="12" hidden="1" customHeight="1">
      <c r="A70" s="458" t="s">
        <v>343</v>
      </c>
      <c r="B70" s="459" t="s">
        <v>344</v>
      </c>
      <c r="C70" s="463"/>
      <c r="D70" s="710"/>
      <c r="E70" s="703"/>
    </row>
    <row r="71" spans="1:5" ht="12" hidden="1" customHeight="1">
      <c r="A71" s="458" t="s">
        <v>345</v>
      </c>
      <c r="B71" s="466" t="s">
        <v>346</v>
      </c>
      <c r="C71" s="465"/>
      <c r="D71" s="711"/>
      <c r="E71" s="704"/>
    </row>
    <row r="72" spans="1:5" ht="12" customHeight="1">
      <c r="A72" s="511" t="s">
        <v>392</v>
      </c>
      <c r="B72" s="462" t="s">
        <v>347</v>
      </c>
      <c r="C72" s="467"/>
      <c r="D72" s="712"/>
      <c r="E72" s="705"/>
    </row>
    <row r="73" spans="1:5" ht="12" customHeight="1">
      <c r="A73" s="511" t="s">
        <v>393</v>
      </c>
      <c r="B73" s="462" t="s">
        <v>348</v>
      </c>
      <c r="C73" s="467">
        <f>SUM(C74:C75)</f>
        <v>447779598</v>
      </c>
      <c r="D73" s="712">
        <f>SUM(D74:D75)</f>
        <v>447779598</v>
      </c>
      <c r="E73" s="705">
        <f>SUM(E74:E75)</f>
        <v>447779598</v>
      </c>
    </row>
    <row r="74" spans="1:5" ht="12" customHeight="1">
      <c r="A74" s="458" t="s">
        <v>349</v>
      </c>
      <c r="B74" s="459" t="s">
        <v>350</v>
      </c>
      <c r="C74" s="562">
        <v>447779598</v>
      </c>
      <c r="D74" s="713">
        <v>447779598</v>
      </c>
      <c r="E74" s="706">
        <v>447779598</v>
      </c>
    </row>
    <row r="75" spans="1:5" ht="12" customHeight="1">
      <c r="A75" s="458" t="s">
        <v>351</v>
      </c>
      <c r="B75" s="459" t="s">
        <v>352</v>
      </c>
      <c r="C75" s="467"/>
      <c r="D75" s="713"/>
      <c r="E75" s="706"/>
    </row>
    <row r="76" spans="1:5" s="52" customFormat="1" ht="12" customHeight="1" thickBot="1">
      <c r="A76" s="565" t="s">
        <v>449</v>
      </c>
      <c r="B76" s="566" t="s">
        <v>450</v>
      </c>
      <c r="C76" s="564">
        <v>35000000</v>
      </c>
      <c r="D76" s="564">
        <v>35000000</v>
      </c>
      <c r="E76" s="707">
        <v>31111582</v>
      </c>
    </row>
    <row r="77" spans="1:5" ht="12" customHeight="1" thickBot="1">
      <c r="A77" s="1144" t="s">
        <v>394</v>
      </c>
      <c r="B77" s="1168" t="s">
        <v>395</v>
      </c>
      <c r="C77" s="699">
        <f>SUM(C68+C72+C73+C76)</f>
        <v>482779598</v>
      </c>
      <c r="D77" s="699">
        <f>SUM(D68+D72+D73+D76)</f>
        <v>482779598</v>
      </c>
      <c r="E77" s="714">
        <f>SUM(E68+E72+E73+E76)</f>
        <v>478891180</v>
      </c>
    </row>
    <row r="78" spans="1:5" ht="12" customHeight="1" thickBot="1">
      <c r="A78" s="1144" t="s">
        <v>411</v>
      </c>
      <c r="B78" s="1168" t="s">
        <v>396</v>
      </c>
      <c r="C78" s="699"/>
      <c r="D78" s="699"/>
      <c r="E78" s="714"/>
    </row>
    <row r="79" spans="1:5" ht="12" customHeight="1" thickBot="1">
      <c r="A79" s="1144" t="s">
        <v>412</v>
      </c>
      <c r="B79" s="1168" t="s">
        <v>397</v>
      </c>
      <c r="C79" s="699"/>
      <c r="D79" s="699"/>
      <c r="E79" s="714"/>
    </row>
    <row r="80" spans="1:5" ht="12" customHeight="1" thickBot="1">
      <c r="A80" s="1144" t="s">
        <v>16</v>
      </c>
      <c r="B80" s="1167" t="s">
        <v>390</v>
      </c>
      <c r="C80" s="699">
        <f>SUM(C77:C79)</f>
        <v>482779598</v>
      </c>
      <c r="D80" s="699">
        <f>SUM(D77:D79)</f>
        <v>482779598</v>
      </c>
      <c r="E80" s="714">
        <f>SUM(E77:E79)</f>
        <v>478891180</v>
      </c>
    </row>
    <row r="81" spans="1:5" ht="24.75" customHeight="1" thickBot="1">
      <c r="A81" s="1144" t="s">
        <v>17</v>
      </c>
      <c r="B81" s="1147" t="s">
        <v>413</v>
      </c>
      <c r="C81" s="848">
        <f>SUM(C67+C80)</f>
        <v>2305805194</v>
      </c>
      <c r="D81" s="848">
        <f>SUM(D67+D80)</f>
        <v>2321177964</v>
      </c>
      <c r="E81" s="845">
        <f>SUM(E67+E80)</f>
        <v>2467007627</v>
      </c>
    </row>
    <row r="83" spans="1:5" ht="13.5" thickBot="1"/>
    <row r="84" spans="1:5" s="22" customFormat="1" ht="38.1" customHeight="1" thickBot="1">
      <c r="A84" s="594"/>
      <c r="B84" s="595" t="s">
        <v>23</v>
      </c>
      <c r="C84" s="596" t="s">
        <v>5</v>
      </c>
      <c r="D84" s="596" t="s">
        <v>6</v>
      </c>
      <c r="E84" s="597" t="s">
        <v>7</v>
      </c>
    </row>
    <row r="85" spans="1:5" s="23" customFormat="1" ht="12" customHeight="1" thickBot="1">
      <c r="A85" s="19">
        <v>1</v>
      </c>
      <c r="B85" s="20">
        <v>2</v>
      </c>
      <c r="C85" s="20">
        <v>3</v>
      </c>
      <c r="D85" s="20">
        <v>4</v>
      </c>
      <c r="E85" s="21">
        <v>5</v>
      </c>
    </row>
    <row r="86" spans="1:5" s="22" customFormat="1" ht="12" customHeight="1" thickBot="1">
      <c r="A86" s="14" t="s">
        <v>8</v>
      </c>
      <c r="B86" s="18" t="s">
        <v>269</v>
      </c>
      <c r="C86" s="215">
        <f>+C87+C88+C89+C90+C91</f>
        <v>537251594</v>
      </c>
      <c r="D86" s="215">
        <f>+D87+D88+D89+D90+D91</f>
        <v>549719381</v>
      </c>
      <c r="E86" s="88">
        <f>+E87+E88+E89+E90+E91</f>
        <v>391954912</v>
      </c>
    </row>
    <row r="87" spans="1:5" s="22" customFormat="1" ht="12" customHeight="1">
      <c r="A87" s="11" t="s">
        <v>221</v>
      </c>
      <c r="B87" s="6" t="s">
        <v>24</v>
      </c>
      <c r="C87" s="218">
        <v>119543000</v>
      </c>
      <c r="D87" s="218">
        <v>124187000</v>
      </c>
      <c r="E87" s="90">
        <v>115526120</v>
      </c>
    </row>
    <row r="88" spans="1:5" s="22" customFormat="1" ht="12" customHeight="1">
      <c r="A88" s="9" t="s">
        <v>222</v>
      </c>
      <c r="B88" s="5" t="s">
        <v>25</v>
      </c>
      <c r="C88" s="217">
        <v>13772000</v>
      </c>
      <c r="D88" s="217">
        <v>14451756</v>
      </c>
      <c r="E88" s="91">
        <v>14257200</v>
      </c>
    </row>
    <row r="89" spans="1:5" s="22" customFormat="1" ht="12" customHeight="1">
      <c r="A89" s="9" t="s">
        <v>223</v>
      </c>
      <c r="B89" s="5" t="s">
        <v>26</v>
      </c>
      <c r="C89" s="220">
        <v>325942873</v>
      </c>
      <c r="D89" s="220">
        <v>327812705</v>
      </c>
      <c r="E89" s="93">
        <v>191319980</v>
      </c>
    </row>
    <row r="90" spans="1:5" s="22" customFormat="1" ht="12" customHeight="1">
      <c r="A90" s="9" t="s">
        <v>224</v>
      </c>
      <c r="B90" s="7" t="s">
        <v>27</v>
      </c>
      <c r="C90" s="220">
        <v>63526721</v>
      </c>
      <c r="D90" s="220">
        <v>73242476</v>
      </c>
      <c r="E90" s="93">
        <v>67458419</v>
      </c>
    </row>
    <row r="91" spans="1:5" s="22" customFormat="1" ht="12" customHeight="1">
      <c r="A91" s="9" t="s">
        <v>225</v>
      </c>
      <c r="B91" s="12" t="s">
        <v>28</v>
      </c>
      <c r="C91" s="220">
        <f>SUM(C92:C102)</f>
        <v>14467000</v>
      </c>
      <c r="D91" s="220">
        <f>SUM(D92:D102)</f>
        <v>10025444</v>
      </c>
      <c r="E91" s="93">
        <f>SUM(E92:E102)</f>
        <v>3393193</v>
      </c>
    </row>
    <row r="92" spans="1:5" s="437" customFormat="1" ht="12" customHeight="1">
      <c r="A92" s="435" t="s">
        <v>233</v>
      </c>
      <c r="B92" s="438" t="s">
        <v>227</v>
      </c>
      <c r="C92" s="421">
        <v>3000000</v>
      </c>
      <c r="D92" s="421">
        <v>3000000</v>
      </c>
      <c r="E92" s="422">
        <v>1137824</v>
      </c>
    </row>
    <row r="93" spans="1:5" s="437" customFormat="1" ht="12" customHeight="1">
      <c r="A93" s="435" t="s">
        <v>234</v>
      </c>
      <c r="B93" s="438" t="s">
        <v>228</v>
      </c>
      <c r="C93" s="421"/>
      <c r="D93" s="421"/>
      <c r="E93" s="422"/>
    </row>
    <row r="94" spans="1:5" s="437" customFormat="1" ht="12" customHeight="1">
      <c r="A94" s="435" t="s">
        <v>235</v>
      </c>
      <c r="B94" s="436" t="s">
        <v>229</v>
      </c>
      <c r="C94" s="421"/>
      <c r="D94" s="421"/>
      <c r="E94" s="422"/>
    </row>
    <row r="95" spans="1:5" s="437" customFormat="1" ht="12" customHeight="1">
      <c r="A95" s="439" t="s">
        <v>236</v>
      </c>
      <c r="B95" s="440" t="s">
        <v>230</v>
      </c>
      <c r="C95" s="421"/>
      <c r="D95" s="421"/>
      <c r="E95" s="422"/>
    </row>
    <row r="96" spans="1:5" s="437" customFormat="1" ht="12" customHeight="1">
      <c r="A96" s="435" t="s">
        <v>237</v>
      </c>
      <c r="B96" s="440" t="s">
        <v>231</v>
      </c>
      <c r="C96" s="421">
        <v>1467000</v>
      </c>
      <c r="D96" s="421">
        <v>3097369</v>
      </c>
      <c r="E96" s="422">
        <v>2255369</v>
      </c>
    </row>
    <row r="97" spans="1:5" s="437" customFormat="1" ht="12" customHeight="1">
      <c r="A97" s="441" t="s">
        <v>238</v>
      </c>
      <c r="B97" s="438" t="s">
        <v>244</v>
      </c>
      <c r="C97" s="421"/>
      <c r="D97" s="421"/>
      <c r="E97" s="422"/>
    </row>
    <row r="98" spans="1:5" s="437" customFormat="1" ht="12" customHeight="1">
      <c r="A98" s="441" t="s">
        <v>239</v>
      </c>
      <c r="B98" s="436" t="s">
        <v>245</v>
      </c>
      <c r="C98" s="421"/>
      <c r="D98" s="421"/>
      <c r="E98" s="422"/>
    </row>
    <row r="99" spans="1:5" s="437" customFormat="1" ht="12" customHeight="1">
      <c r="A99" s="441" t="s">
        <v>240</v>
      </c>
      <c r="B99" s="440" t="s">
        <v>246</v>
      </c>
      <c r="C99" s="421"/>
      <c r="D99" s="421"/>
      <c r="E99" s="422"/>
    </row>
    <row r="100" spans="1:5" s="437" customFormat="1" ht="12" customHeight="1">
      <c r="A100" s="441" t="s">
        <v>241</v>
      </c>
      <c r="B100" s="440" t="s">
        <v>247</v>
      </c>
      <c r="C100" s="421"/>
      <c r="D100" s="421"/>
      <c r="E100" s="422"/>
    </row>
    <row r="101" spans="1:5" s="437" customFormat="1" ht="12" customHeight="1">
      <c r="A101" s="441" t="s">
        <v>243</v>
      </c>
      <c r="B101" s="440" t="s">
        <v>248</v>
      </c>
      <c r="C101" s="421"/>
      <c r="D101" s="421"/>
      <c r="E101" s="422"/>
    </row>
    <row r="102" spans="1:5" s="437" customFormat="1" ht="12" customHeight="1" thickBot="1">
      <c r="A102" s="442" t="s">
        <v>622</v>
      </c>
      <c r="B102" s="443" t="s">
        <v>249</v>
      </c>
      <c r="C102" s="423">
        <v>10000000</v>
      </c>
      <c r="D102" s="423">
        <v>3928075</v>
      </c>
      <c r="E102" s="424"/>
    </row>
    <row r="103" spans="1:5" s="22" customFormat="1" ht="12" customHeight="1" thickBot="1">
      <c r="A103" s="13" t="s">
        <v>9</v>
      </c>
      <c r="B103" s="17" t="s">
        <v>270</v>
      </c>
      <c r="C103" s="216">
        <f>+C104+C105+C106</f>
        <v>1195067970</v>
      </c>
      <c r="D103" s="216">
        <f>+D104+D105+D106</f>
        <v>1228334496</v>
      </c>
      <c r="E103" s="89">
        <f>+E104+E105+E106</f>
        <v>1118656166</v>
      </c>
    </row>
    <row r="104" spans="1:5" s="22" customFormat="1" ht="12" customHeight="1">
      <c r="A104" s="10" t="s">
        <v>250</v>
      </c>
      <c r="B104" s="5" t="s">
        <v>29</v>
      </c>
      <c r="C104" s="219">
        <v>1153756729</v>
      </c>
      <c r="D104" s="219">
        <v>1194980255</v>
      </c>
      <c r="E104" s="92">
        <v>1092300151</v>
      </c>
    </row>
    <row r="105" spans="1:5" s="22" customFormat="1" ht="12" customHeight="1">
      <c r="A105" s="10" t="s">
        <v>251</v>
      </c>
      <c r="B105" s="8" t="s">
        <v>30</v>
      </c>
      <c r="C105" s="217">
        <v>41311241</v>
      </c>
      <c r="D105" s="217">
        <v>33354241</v>
      </c>
      <c r="E105" s="91">
        <v>26356015</v>
      </c>
    </row>
    <row r="106" spans="1:5" s="22" customFormat="1" ht="12" customHeight="1" thickBot="1">
      <c r="A106" s="10" t="s">
        <v>252</v>
      </c>
      <c r="B106" s="434" t="s">
        <v>253</v>
      </c>
      <c r="C106" s="217"/>
      <c r="D106" s="217"/>
      <c r="E106" s="91"/>
    </row>
    <row r="107" spans="1:5" s="437" customFormat="1" ht="12" hidden="1" customHeight="1">
      <c r="A107" s="444" t="s">
        <v>254</v>
      </c>
      <c r="B107" s="79" t="s">
        <v>268</v>
      </c>
      <c r="C107" s="419"/>
      <c r="D107" s="419"/>
      <c r="E107" s="420"/>
    </row>
    <row r="108" spans="1:5" s="437" customFormat="1" ht="12" hidden="1" customHeight="1">
      <c r="A108" s="444" t="s">
        <v>255</v>
      </c>
      <c r="B108" s="445" t="s">
        <v>262</v>
      </c>
      <c r="C108" s="419"/>
      <c r="D108" s="419"/>
      <c r="E108" s="420"/>
    </row>
    <row r="109" spans="1:5" s="437" customFormat="1" ht="16.5" hidden="1" thickBot="1">
      <c r="A109" s="444" t="s">
        <v>256</v>
      </c>
      <c r="B109" s="446" t="s">
        <v>263</v>
      </c>
      <c r="C109" s="419"/>
      <c r="D109" s="419"/>
      <c r="E109" s="420"/>
    </row>
    <row r="110" spans="1:5" s="437" customFormat="1" ht="12" hidden="1" customHeight="1">
      <c r="A110" s="444" t="s">
        <v>257</v>
      </c>
      <c r="B110" s="446" t="s">
        <v>264</v>
      </c>
      <c r="C110" s="447"/>
      <c r="D110" s="447"/>
      <c r="E110" s="448"/>
    </row>
    <row r="111" spans="1:5" s="437" customFormat="1" ht="12" hidden="1" customHeight="1">
      <c r="A111" s="444" t="s">
        <v>258</v>
      </c>
      <c r="B111" s="446" t="s">
        <v>265</v>
      </c>
      <c r="C111" s="447"/>
      <c r="D111" s="447"/>
      <c r="E111" s="448"/>
    </row>
    <row r="112" spans="1:5" s="437" customFormat="1" ht="15" hidden="1" customHeight="1">
      <c r="A112" s="444" t="s">
        <v>259</v>
      </c>
      <c r="B112" s="446" t="s">
        <v>266</v>
      </c>
      <c r="C112" s="447"/>
      <c r="D112" s="447"/>
      <c r="E112" s="448"/>
    </row>
    <row r="113" spans="1:5" s="437" customFormat="1" ht="12.75" hidden="1" customHeight="1">
      <c r="A113" s="449" t="s">
        <v>260</v>
      </c>
      <c r="B113" s="446" t="s">
        <v>32</v>
      </c>
      <c r="C113" s="450"/>
      <c r="D113" s="450"/>
      <c r="E113" s="451"/>
    </row>
    <row r="114" spans="1:5" s="437" customFormat="1" ht="14.25" hidden="1" customHeight="1">
      <c r="A114" s="452" t="s">
        <v>261</v>
      </c>
      <c r="B114" s="453" t="s">
        <v>267</v>
      </c>
      <c r="C114" s="450"/>
      <c r="D114" s="450"/>
      <c r="E114" s="451"/>
    </row>
    <row r="115" spans="1:5" s="22" customFormat="1" ht="12" customHeight="1" thickBot="1">
      <c r="A115" s="13" t="s">
        <v>10</v>
      </c>
      <c r="B115" s="454" t="s">
        <v>271</v>
      </c>
      <c r="C115" s="215">
        <f>+C86+C103</f>
        <v>1732319564</v>
      </c>
      <c r="D115" s="215">
        <f>+D86+D103</f>
        <v>1778053877</v>
      </c>
      <c r="E115" s="88">
        <f>+E86+E103</f>
        <v>1510611078</v>
      </c>
    </row>
    <row r="116" spans="1:5" s="22" customFormat="1" ht="12" customHeight="1" thickBot="1">
      <c r="A116" s="82" t="s">
        <v>398</v>
      </c>
      <c r="B116" s="518" t="s">
        <v>399</v>
      </c>
      <c r="C116" s="216">
        <f>SUM(C117:C119)</f>
        <v>0</v>
      </c>
      <c r="D116" s="216">
        <f>SUM(D117:D119)</f>
        <v>0</v>
      </c>
      <c r="E116" s="89">
        <f>SUM(E117:E119)</f>
        <v>0</v>
      </c>
    </row>
    <row r="117" spans="1:5" s="22" customFormat="1" ht="12" customHeight="1">
      <c r="A117" s="83" t="s">
        <v>400</v>
      </c>
      <c r="B117" s="84" t="s">
        <v>403</v>
      </c>
      <c r="C117" s="217"/>
      <c r="D117" s="217"/>
      <c r="E117" s="91"/>
    </row>
    <row r="118" spans="1:5" s="22" customFormat="1" ht="12" customHeight="1">
      <c r="A118" s="81" t="s">
        <v>401</v>
      </c>
      <c r="B118" s="78" t="s">
        <v>447</v>
      </c>
      <c r="C118" s="217"/>
      <c r="D118" s="217"/>
      <c r="E118" s="91"/>
    </row>
    <row r="119" spans="1:5" s="22" customFormat="1" ht="12" customHeight="1" thickBot="1">
      <c r="A119" s="85" t="s">
        <v>402</v>
      </c>
      <c r="B119" s="86" t="s">
        <v>448</v>
      </c>
      <c r="C119" s="220"/>
      <c r="D119" s="220"/>
      <c r="E119" s="93"/>
    </row>
    <row r="120" spans="1:5" s="22" customFormat="1" ht="12" customHeight="1" thickBot="1">
      <c r="A120" s="82" t="s">
        <v>406</v>
      </c>
      <c r="B120" s="518" t="s">
        <v>407</v>
      </c>
      <c r="C120" s="223"/>
      <c r="D120" s="223"/>
      <c r="E120" s="224"/>
    </row>
    <row r="121" spans="1:5" s="22" customFormat="1" ht="12" customHeight="1" thickBot="1">
      <c r="A121" s="82" t="s">
        <v>620</v>
      </c>
      <c r="B121" s="518" t="s">
        <v>623</v>
      </c>
      <c r="C121" s="223">
        <v>35000000</v>
      </c>
      <c r="D121" s="223">
        <v>35000000</v>
      </c>
      <c r="E121" s="224">
        <v>30595209</v>
      </c>
    </row>
    <row r="122" spans="1:5" s="22" customFormat="1" ht="12" customHeight="1" thickBot="1">
      <c r="A122" s="82" t="s">
        <v>537</v>
      </c>
      <c r="B122" s="518" t="s">
        <v>538</v>
      </c>
      <c r="C122" s="223">
        <v>581493584</v>
      </c>
      <c r="D122" s="223">
        <v>560669323</v>
      </c>
      <c r="E122" s="224">
        <v>547250641</v>
      </c>
    </row>
    <row r="123" spans="1:5" s="22" customFormat="1" ht="12" customHeight="1" thickBot="1">
      <c r="A123" s="519" t="s">
        <v>415</v>
      </c>
      <c r="B123" s="518" t="s">
        <v>414</v>
      </c>
      <c r="C123" s="223">
        <f>SUM(C116+C120+C121+C122)</f>
        <v>616493584</v>
      </c>
      <c r="D123" s="223">
        <f>SUM(D116+D120+D121+D122)</f>
        <v>595669323</v>
      </c>
      <c r="E123" s="224">
        <f>SUM(E116+E120+E121+E122)</f>
        <v>577845850</v>
      </c>
    </row>
    <row r="124" spans="1:5" s="22" customFormat="1" ht="12" customHeight="1" thickBot="1">
      <c r="A124" s="519" t="s">
        <v>416</v>
      </c>
      <c r="B124" s="518" t="s">
        <v>408</v>
      </c>
      <c r="C124" s="223"/>
      <c r="D124" s="223"/>
      <c r="E124" s="224"/>
    </row>
    <row r="125" spans="1:5" s="22" customFormat="1" ht="12" customHeight="1" thickBot="1">
      <c r="A125" s="519" t="s">
        <v>417</v>
      </c>
      <c r="B125" s="518" t="s">
        <v>409</v>
      </c>
      <c r="C125" s="223"/>
      <c r="D125" s="223"/>
      <c r="E125" s="224"/>
    </row>
    <row r="126" spans="1:5" s="22" customFormat="1" ht="12" customHeight="1" thickBot="1">
      <c r="A126" s="80" t="s">
        <v>33</v>
      </c>
      <c r="B126" s="152" t="s">
        <v>410</v>
      </c>
      <c r="C126" s="225">
        <f>SUM(C123:C125)</f>
        <v>616493584</v>
      </c>
      <c r="D126" s="225">
        <f>SUM(D123:D125)</f>
        <v>595669323</v>
      </c>
      <c r="E126" s="95">
        <f>SUM(E123:E125)</f>
        <v>577845850</v>
      </c>
    </row>
    <row r="127" spans="1:5" s="1" customFormat="1" ht="28.5" customHeight="1" thickBot="1">
      <c r="A127" s="87" t="s">
        <v>12</v>
      </c>
      <c r="B127" s="153" t="s">
        <v>418</v>
      </c>
      <c r="C127" s="847">
        <f>SUM(C115+C126)</f>
        <v>2348813148</v>
      </c>
      <c r="D127" s="847">
        <f>SUM(D115+D126)</f>
        <v>2373723200</v>
      </c>
      <c r="E127" s="844">
        <f>SUM(E115+E126)</f>
        <v>2088456928</v>
      </c>
    </row>
  </sheetData>
  <mergeCells count="2">
    <mergeCell ref="B2:D2"/>
    <mergeCell ref="B3:D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rowBreaks count="1" manualBreakCount="1">
    <brk id="8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E124"/>
  <sheetViews>
    <sheetView workbookViewId="0">
      <selection activeCell="E2" sqref="E2"/>
    </sheetView>
  </sheetViews>
  <sheetFormatPr defaultRowHeight="12.75"/>
  <cols>
    <col min="1" max="1" width="9.6640625" style="158" customWidth="1"/>
    <col min="2" max="2" width="59.33203125" style="158" customWidth="1"/>
    <col min="3" max="5" width="15.83203125" style="159" customWidth="1"/>
    <col min="6" max="16384" width="9.33203125" style="4"/>
  </cols>
  <sheetData>
    <row r="1" spans="1:5" s="2" customFormat="1" ht="16.5" customHeight="1" thickBot="1">
      <c r="A1" s="65"/>
      <c r="B1" s="66"/>
      <c r="C1" s="74"/>
      <c r="D1" s="74"/>
      <c r="E1" s="74" t="s">
        <v>946</v>
      </c>
    </row>
    <row r="2" spans="1:5" s="48" customFormat="1" ht="22.5" customHeight="1">
      <c r="A2" s="394"/>
      <c r="B2" s="1224" t="s">
        <v>119</v>
      </c>
      <c r="C2" s="1225"/>
      <c r="D2" s="1226"/>
      <c r="E2" s="148" t="s">
        <v>120</v>
      </c>
    </row>
    <row r="3" spans="1:5" s="48" customFormat="1" ht="16.5" thickBot="1">
      <c r="A3" s="67"/>
      <c r="B3" s="1227" t="s">
        <v>543</v>
      </c>
      <c r="C3" s="1228"/>
      <c r="D3" s="1229"/>
      <c r="E3" s="149" t="s">
        <v>122</v>
      </c>
    </row>
    <row r="4" spans="1:5" s="49" customFormat="1" ht="15.95" customHeight="1" thickBot="1">
      <c r="A4" s="68"/>
      <c r="B4" s="68"/>
      <c r="C4" s="69"/>
      <c r="D4" s="69"/>
      <c r="E4" s="69" t="s">
        <v>683</v>
      </c>
    </row>
    <row r="5" spans="1:5" ht="24.75" thickBot="1">
      <c r="A5" s="395"/>
      <c r="B5" s="70" t="s">
        <v>123</v>
      </c>
      <c r="C5" s="214" t="s">
        <v>5</v>
      </c>
      <c r="D5" s="214" t="s">
        <v>6</v>
      </c>
      <c r="E5" s="71" t="s">
        <v>7</v>
      </c>
    </row>
    <row r="6" spans="1:5" s="40" customFormat="1" ht="12.95" customHeight="1" thickBot="1">
      <c r="A6" s="63">
        <v>2</v>
      </c>
      <c r="B6" s="63">
        <v>3</v>
      </c>
      <c r="C6" s="63">
        <v>4</v>
      </c>
      <c r="D6" s="234">
        <v>5</v>
      </c>
      <c r="E6" s="233">
        <v>6</v>
      </c>
    </row>
    <row r="7" spans="1:5" s="40" customFormat="1" ht="12" customHeight="1" thickBot="1">
      <c r="A7" s="479" t="s">
        <v>8</v>
      </c>
      <c r="B7" s="568" t="s">
        <v>444</v>
      </c>
      <c r="C7" s="559">
        <f>SUM(C15+C8)</f>
        <v>6235000</v>
      </c>
      <c r="D7" s="559">
        <f>SUM(D15+D8)</f>
        <v>7085000</v>
      </c>
      <c r="E7" s="559">
        <f>SUM(E15+E8)</f>
        <v>66953823</v>
      </c>
    </row>
    <row r="8" spans="1:5" s="50" customFormat="1" ht="12" customHeight="1" thickBot="1">
      <c r="A8" s="557" t="s">
        <v>445</v>
      </c>
      <c r="B8" s="482" t="s">
        <v>354</v>
      </c>
      <c r="C8" s="478">
        <f>SUM(C9:C14)</f>
        <v>0</v>
      </c>
      <c r="D8" s="478">
        <f>SUM(D9:D14)</f>
        <v>0</v>
      </c>
      <c r="E8" s="521">
        <f>SUM(E9:E14)</f>
        <v>0</v>
      </c>
    </row>
    <row r="9" spans="1:5" s="51" customFormat="1" ht="12" customHeight="1">
      <c r="A9" s="455" t="s">
        <v>273</v>
      </c>
      <c r="B9" s="456" t="s">
        <v>274</v>
      </c>
      <c r="C9" s="553"/>
      <c r="D9" s="553"/>
      <c r="E9" s="554"/>
    </row>
    <row r="10" spans="1:5" s="51" customFormat="1" ht="12" customHeight="1">
      <c r="A10" s="458" t="s">
        <v>275</v>
      </c>
      <c r="B10" s="459" t="s">
        <v>355</v>
      </c>
      <c r="C10" s="460"/>
      <c r="D10" s="460"/>
      <c r="E10" s="523"/>
    </row>
    <row r="11" spans="1:5" s="51" customFormat="1" ht="12" customHeight="1">
      <c r="A11" s="458" t="s">
        <v>276</v>
      </c>
      <c r="B11" s="459" t="s">
        <v>277</v>
      </c>
      <c r="C11" s="460"/>
      <c r="D11" s="460"/>
      <c r="E11" s="523"/>
    </row>
    <row r="12" spans="1:5" s="51" customFormat="1" ht="12" customHeight="1">
      <c r="A12" s="458" t="s">
        <v>278</v>
      </c>
      <c r="B12" s="459" t="s">
        <v>279</v>
      </c>
      <c r="C12" s="460"/>
      <c r="D12" s="460"/>
      <c r="E12" s="523"/>
    </row>
    <row r="13" spans="1:5" s="50" customFormat="1" ht="12" customHeight="1">
      <c r="A13" s="458" t="s">
        <v>280</v>
      </c>
      <c r="B13" s="459" t="s">
        <v>641</v>
      </c>
      <c r="C13" s="460"/>
      <c r="D13" s="460"/>
      <c r="E13" s="523"/>
    </row>
    <row r="14" spans="1:5" s="50" customFormat="1" ht="12" customHeight="1" thickBot="1">
      <c r="A14" s="468" t="s">
        <v>281</v>
      </c>
      <c r="B14" s="469" t="s">
        <v>642</v>
      </c>
      <c r="C14" s="470"/>
      <c r="D14" s="555"/>
      <c r="E14" s="556"/>
    </row>
    <row r="15" spans="1:5" s="50" customFormat="1" ht="12" customHeight="1" thickBot="1">
      <c r="A15" s="558" t="s">
        <v>446</v>
      </c>
      <c r="B15" s="475" t="s">
        <v>362</v>
      </c>
      <c r="C15" s="476">
        <f>SUM(C16:C20)</f>
        <v>6235000</v>
      </c>
      <c r="D15" s="476">
        <f>SUM(D16:D20)</f>
        <v>7085000</v>
      </c>
      <c r="E15" s="525">
        <f>SUM(E16:E20)</f>
        <v>66953823</v>
      </c>
    </row>
    <row r="16" spans="1:5" s="50" customFormat="1" ht="12" customHeight="1">
      <c r="A16" s="471" t="s">
        <v>282</v>
      </c>
      <c r="B16" s="472" t="s">
        <v>283</v>
      </c>
      <c r="C16" s="473"/>
      <c r="D16" s="473"/>
      <c r="E16" s="526"/>
    </row>
    <row r="17" spans="1:5" s="50" customFormat="1" ht="12" customHeight="1">
      <c r="A17" s="458" t="s">
        <v>284</v>
      </c>
      <c r="B17" s="459" t="s">
        <v>358</v>
      </c>
      <c r="C17" s="460"/>
      <c r="D17" s="460"/>
      <c r="E17" s="523"/>
    </row>
    <row r="18" spans="1:5" s="50" customFormat="1" ht="12" customHeight="1">
      <c r="A18" s="458" t="s">
        <v>285</v>
      </c>
      <c r="B18" s="590" t="s">
        <v>359</v>
      </c>
      <c r="C18" s="460"/>
      <c r="D18" s="460"/>
      <c r="E18" s="523"/>
    </row>
    <row r="19" spans="1:5" s="50" customFormat="1" ht="12" customHeight="1">
      <c r="A19" s="458" t="s">
        <v>286</v>
      </c>
      <c r="B19" s="590" t="s">
        <v>360</v>
      </c>
      <c r="C19" s="460"/>
      <c r="D19" s="460"/>
      <c r="E19" s="523"/>
    </row>
    <row r="20" spans="1:5" s="51" customFormat="1" ht="12" customHeight="1" thickBot="1">
      <c r="A20" s="458" t="s">
        <v>287</v>
      </c>
      <c r="B20" s="459" t="s">
        <v>361</v>
      </c>
      <c r="C20" s="460">
        <v>6235000</v>
      </c>
      <c r="D20" s="460">
        <v>7085000</v>
      </c>
      <c r="E20" s="523">
        <v>66953823</v>
      </c>
    </row>
    <row r="21" spans="1:5" s="51" customFormat="1" ht="12" hidden="1" customHeight="1">
      <c r="A21" s="507" t="s">
        <v>287</v>
      </c>
      <c r="B21" s="508" t="s">
        <v>419</v>
      </c>
      <c r="C21" s="509"/>
      <c r="D21" s="509"/>
      <c r="E21" s="527">
        <v>19249</v>
      </c>
    </row>
    <row r="22" spans="1:5" s="51" customFormat="1" ht="12" customHeight="1" thickBot="1">
      <c r="A22" s="474" t="s">
        <v>10</v>
      </c>
      <c r="B22" s="485" t="s">
        <v>363</v>
      </c>
      <c r="C22" s="476">
        <f>SUM(C23:C27)</f>
        <v>37946044</v>
      </c>
      <c r="D22" s="476">
        <f>SUM(D23:D27)</f>
        <v>37946044</v>
      </c>
      <c r="E22" s="525">
        <f>SUM(E23:E27)</f>
        <v>0</v>
      </c>
    </row>
    <row r="23" spans="1:5" s="50" customFormat="1" ht="12" customHeight="1">
      <c r="A23" s="471" t="s">
        <v>288</v>
      </c>
      <c r="B23" s="472" t="s">
        <v>289</v>
      </c>
      <c r="C23" s="484"/>
      <c r="D23" s="496"/>
      <c r="E23" s="536"/>
    </row>
    <row r="24" spans="1:5" s="51" customFormat="1" ht="12" customHeight="1">
      <c r="A24" s="458" t="s">
        <v>290</v>
      </c>
      <c r="B24" s="459" t="s">
        <v>364</v>
      </c>
      <c r="C24" s="461"/>
      <c r="D24" s="461"/>
      <c r="E24" s="529"/>
    </row>
    <row r="25" spans="1:5" s="51" customFormat="1" ht="12" customHeight="1">
      <c r="A25" s="458" t="s">
        <v>291</v>
      </c>
      <c r="B25" s="590" t="s">
        <v>365</v>
      </c>
      <c r="C25" s="460"/>
      <c r="D25" s="460"/>
      <c r="E25" s="523"/>
    </row>
    <row r="26" spans="1:5" s="51" customFormat="1" ht="12" customHeight="1">
      <c r="A26" s="468" t="s">
        <v>292</v>
      </c>
      <c r="B26" s="591" t="s">
        <v>366</v>
      </c>
      <c r="C26" s="483"/>
      <c r="D26" s="483"/>
      <c r="E26" s="530"/>
    </row>
    <row r="27" spans="1:5" s="51" customFormat="1" ht="12" customHeight="1" thickBot="1">
      <c r="A27" s="506" t="s">
        <v>293</v>
      </c>
      <c r="B27" s="505" t="s">
        <v>367</v>
      </c>
      <c r="C27" s="483">
        <v>37946044</v>
      </c>
      <c r="D27" s="217">
        <v>37946044</v>
      </c>
      <c r="E27" s="91"/>
    </row>
    <row r="28" spans="1:5" s="51" customFormat="1" ht="12" hidden="1" customHeight="1">
      <c r="A28" s="507" t="s">
        <v>293</v>
      </c>
      <c r="B28" s="508" t="s">
        <v>419</v>
      </c>
      <c r="C28" s="509"/>
      <c r="D28" s="509"/>
      <c r="E28" s="527">
        <v>128054</v>
      </c>
    </row>
    <row r="29" spans="1:5" s="51" customFormat="1" ht="12" customHeight="1" thickBot="1">
      <c r="A29" s="474" t="s">
        <v>11</v>
      </c>
      <c r="B29" s="485" t="s">
        <v>374</v>
      </c>
      <c r="C29" s="476">
        <f>SUM(C31+C33+C38)</f>
        <v>147300000</v>
      </c>
      <c r="D29" s="476">
        <f>SUM(D31+D33+D38)</f>
        <v>138300000</v>
      </c>
      <c r="E29" s="525">
        <f>SUM(E31+E33+E38)</f>
        <v>139816225</v>
      </c>
    </row>
    <row r="30" spans="1:5" s="51" customFormat="1" ht="12" customHeight="1">
      <c r="A30" s="471" t="s">
        <v>294</v>
      </c>
      <c r="B30" s="472" t="s">
        <v>295</v>
      </c>
      <c r="C30" s="473">
        <f>SUM(C35+C32)</f>
        <v>147300000</v>
      </c>
      <c r="D30" s="473">
        <f>SUM(D35+D32)</f>
        <v>138300000</v>
      </c>
      <c r="E30" s="526">
        <f>SUM(E35+E32)</f>
        <v>138001475</v>
      </c>
    </row>
    <row r="31" spans="1:5" s="51" customFormat="1" ht="12" customHeight="1">
      <c r="A31" s="458" t="s">
        <v>296</v>
      </c>
      <c r="B31" s="459" t="s">
        <v>297</v>
      </c>
      <c r="C31" s="560">
        <f>SUM(C32)</f>
        <v>14300000</v>
      </c>
      <c r="D31" s="560">
        <f>SUM(D32)</f>
        <v>14300000</v>
      </c>
      <c r="E31" s="561">
        <f>SUM(E32)</f>
        <v>13707130</v>
      </c>
    </row>
    <row r="32" spans="1:5" s="51" customFormat="1" ht="12" customHeight="1">
      <c r="A32" s="486" t="s">
        <v>296</v>
      </c>
      <c r="B32" s="487" t="s">
        <v>368</v>
      </c>
      <c r="C32" s="488">
        <v>14300000</v>
      </c>
      <c r="D32" s="488">
        <v>14300000</v>
      </c>
      <c r="E32" s="864">
        <v>13707130</v>
      </c>
    </row>
    <row r="33" spans="1:5" s="51" customFormat="1" ht="12" customHeight="1">
      <c r="A33" s="458" t="s">
        <v>371</v>
      </c>
      <c r="B33" s="490" t="s">
        <v>372</v>
      </c>
      <c r="C33" s="560">
        <f>SUM(C37+C36+C34)</f>
        <v>133000000</v>
      </c>
      <c r="D33" s="560">
        <f>SUM(D37+D36+D34)</f>
        <v>124000000</v>
      </c>
      <c r="E33" s="561">
        <f>SUM(E37+E36+E34)</f>
        <v>124294345</v>
      </c>
    </row>
    <row r="34" spans="1:5" s="51" customFormat="1" ht="12" customHeight="1">
      <c r="A34" s="458" t="s">
        <v>298</v>
      </c>
      <c r="B34" s="491" t="s">
        <v>373</v>
      </c>
      <c r="C34" s="463">
        <f>SUM(C35)</f>
        <v>133000000</v>
      </c>
      <c r="D34" s="463">
        <f>SUM(D35)</f>
        <v>124000000</v>
      </c>
      <c r="E34" s="531">
        <f>SUM(E35)</f>
        <v>124294345</v>
      </c>
    </row>
    <row r="35" spans="1:5" s="51" customFormat="1" ht="12" customHeight="1">
      <c r="A35" s="486" t="s">
        <v>298</v>
      </c>
      <c r="B35" s="492" t="s">
        <v>369</v>
      </c>
      <c r="C35" s="488">
        <v>133000000</v>
      </c>
      <c r="D35" s="488">
        <v>124000000</v>
      </c>
      <c r="E35" s="532">
        <v>124294345</v>
      </c>
    </row>
    <row r="36" spans="1:5" s="51" customFormat="1" ht="12" customHeight="1">
      <c r="A36" s="458" t="s">
        <v>299</v>
      </c>
      <c r="B36" s="493" t="s">
        <v>300</v>
      </c>
      <c r="C36" s="461"/>
      <c r="D36" s="461"/>
      <c r="E36" s="529"/>
    </row>
    <row r="37" spans="1:5" s="51" customFormat="1" ht="12" customHeight="1">
      <c r="A37" s="458" t="s">
        <v>301</v>
      </c>
      <c r="B37" s="493" t="s">
        <v>302</v>
      </c>
      <c r="C37" s="465"/>
      <c r="D37" s="465"/>
      <c r="E37" s="542"/>
    </row>
    <row r="38" spans="1:5" s="51" customFormat="1" ht="12" customHeight="1" thickBot="1">
      <c r="A38" s="468" t="s">
        <v>303</v>
      </c>
      <c r="B38" s="469" t="s">
        <v>304</v>
      </c>
      <c r="C38" s="499"/>
      <c r="D38" s="499"/>
      <c r="E38" s="534">
        <v>1814750</v>
      </c>
    </row>
    <row r="39" spans="1:5" s="51" customFormat="1" ht="12" customHeight="1" thickBot="1">
      <c r="A39" s="474" t="s">
        <v>12</v>
      </c>
      <c r="B39" s="485" t="s">
        <v>375</v>
      </c>
      <c r="C39" s="497">
        <f>SUM(C40:C49)</f>
        <v>79580100</v>
      </c>
      <c r="D39" s="497">
        <f>SUM(D40:D49)</f>
        <v>66225100</v>
      </c>
      <c r="E39" s="535">
        <f>SUM(E40:E49)</f>
        <v>77654693</v>
      </c>
    </row>
    <row r="40" spans="1:5" s="51" customFormat="1" ht="12" customHeight="1">
      <c r="A40" s="471" t="s">
        <v>305</v>
      </c>
      <c r="B40" s="472" t="s">
        <v>306</v>
      </c>
      <c r="C40" s="496">
        <v>10000000</v>
      </c>
      <c r="D40" s="496">
        <v>10000000</v>
      </c>
      <c r="E40" s="536">
        <v>16825618</v>
      </c>
    </row>
    <row r="41" spans="1:5" s="51" customFormat="1" ht="12" customHeight="1">
      <c r="A41" s="458" t="s">
        <v>307</v>
      </c>
      <c r="B41" s="459" t="s">
        <v>308</v>
      </c>
      <c r="C41" s="463">
        <v>56904000</v>
      </c>
      <c r="D41" s="463">
        <v>41549000</v>
      </c>
      <c r="E41" s="531">
        <v>44209439</v>
      </c>
    </row>
    <row r="42" spans="1:5" s="51" customFormat="1" ht="12" customHeight="1">
      <c r="A42" s="458" t="s">
        <v>309</v>
      </c>
      <c r="B42" s="459" t="s">
        <v>310</v>
      </c>
      <c r="C42" s="463"/>
      <c r="D42" s="463">
        <v>2000000</v>
      </c>
      <c r="E42" s="531">
        <v>5761966</v>
      </c>
    </row>
    <row r="43" spans="1:5" s="51" customFormat="1" ht="12" customHeight="1">
      <c r="A43" s="458" t="s">
        <v>311</v>
      </c>
      <c r="B43" s="459" t="s">
        <v>312</v>
      </c>
      <c r="C43" s="464"/>
      <c r="D43" s="464"/>
      <c r="E43" s="533"/>
    </row>
    <row r="44" spans="1:5" s="50" customFormat="1" ht="12" customHeight="1">
      <c r="A44" s="458" t="s">
        <v>313</v>
      </c>
      <c r="B44" s="459" t="s">
        <v>314</v>
      </c>
      <c r="C44" s="463"/>
      <c r="D44" s="463"/>
      <c r="E44" s="531"/>
    </row>
    <row r="45" spans="1:5" s="51" customFormat="1" ht="12" customHeight="1">
      <c r="A45" s="458" t="s">
        <v>315</v>
      </c>
      <c r="B45" s="459" t="s">
        <v>316</v>
      </c>
      <c r="C45" s="463">
        <v>12676100</v>
      </c>
      <c r="D45" s="463">
        <v>12676100</v>
      </c>
      <c r="E45" s="531">
        <v>10842598</v>
      </c>
    </row>
    <row r="46" spans="1:5" s="51" customFormat="1" ht="12" customHeight="1">
      <c r="A46" s="458" t="s">
        <v>317</v>
      </c>
      <c r="B46" s="459" t="s">
        <v>318</v>
      </c>
      <c r="C46" s="463"/>
      <c r="D46" s="463"/>
      <c r="E46" s="531"/>
    </row>
    <row r="47" spans="1:5" s="51" customFormat="1" ht="12" customHeight="1">
      <c r="A47" s="458" t="s">
        <v>319</v>
      </c>
      <c r="B47" s="459" t="s">
        <v>320</v>
      </c>
      <c r="C47" s="463"/>
      <c r="D47" s="463"/>
      <c r="E47" s="531">
        <v>85</v>
      </c>
    </row>
    <row r="48" spans="1:5" s="51" customFormat="1" ht="12" customHeight="1">
      <c r="A48" s="458" t="s">
        <v>323</v>
      </c>
      <c r="B48" s="459" t="s">
        <v>643</v>
      </c>
      <c r="C48" s="463"/>
      <c r="D48" s="463"/>
      <c r="E48" s="531"/>
    </row>
    <row r="49" spans="1:5" s="51" customFormat="1" ht="12" customHeight="1" thickBot="1">
      <c r="A49" s="468" t="s">
        <v>655</v>
      </c>
      <c r="B49" s="469" t="s">
        <v>324</v>
      </c>
      <c r="C49" s="483"/>
      <c r="D49" s="483"/>
      <c r="E49" s="530">
        <v>14987</v>
      </c>
    </row>
    <row r="50" spans="1:5" s="51" customFormat="1" ht="12" customHeight="1" thickBot="1">
      <c r="A50" s="474" t="s">
        <v>13</v>
      </c>
      <c r="B50" s="485" t="s">
        <v>376</v>
      </c>
      <c r="C50" s="476">
        <f>SUM(C51:C55)</f>
        <v>0</v>
      </c>
      <c r="D50" s="476">
        <f>SUM(D51:D55)</f>
        <v>0</v>
      </c>
      <c r="E50" s="525">
        <f>SUM(E51:E55)</f>
        <v>110000</v>
      </c>
    </row>
    <row r="51" spans="1:5" s="51" customFormat="1" ht="12" customHeight="1">
      <c r="A51" s="471" t="s">
        <v>326</v>
      </c>
      <c r="B51" s="472" t="s">
        <v>327</v>
      </c>
      <c r="C51" s="498"/>
      <c r="D51" s="498"/>
      <c r="E51" s="537"/>
    </row>
    <row r="52" spans="1:5" s="50" customFormat="1" ht="12" customHeight="1">
      <c r="A52" s="458" t="s">
        <v>328</v>
      </c>
      <c r="B52" s="459" t="s">
        <v>329</v>
      </c>
      <c r="C52" s="463"/>
      <c r="D52" s="463"/>
      <c r="E52" s="531">
        <v>110000</v>
      </c>
    </row>
    <row r="53" spans="1:5" s="50" customFormat="1" ht="12" customHeight="1">
      <c r="A53" s="458" t="s">
        <v>330</v>
      </c>
      <c r="B53" s="459" t="s">
        <v>331</v>
      </c>
      <c r="C53" s="463"/>
      <c r="D53" s="463"/>
      <c r="E53" s="531"/>
    </row>
    <row r="54" spans="1:5" s="50" customFormat="1" ht="12" customHeight="1">
      <c r="A54" s="458" t="s">
        <v>332</v>
      </c>
      <c r="B54" s="459" t="s">
        <v>333</v>
      </c>
      <c r="C54" s="463"/>
      <c r="D54" s="463"/>
      <c r="E54" s="531"/>
    </row>
    <row r="55" spans="1:5" s="50" customFormat="1" ht="12" customHeight="1" thickBot="1">
      <c r="A55" s="468" t="s">
        <v>334</v>
      </c>
      <c r="B55" s="469" t="s">
        <v>335</v>
      </c>
      <c r="C55" s="499"/>
      <c r="D55" s="499"/>
      <c r="E55" s="538"/>
    </row>
    <row r="56" spans="1:5" s="51" customFormat="1" ht="12" customHeight="1" thickBot="1">
      <c r="A56" s="474" t="s">
        <v>14</v>
      </c>
      <c r="B56" s="485" t="s">
        <v>382</v>
      </c>
      <c r="C56" s="501">
        <f>SUM(C57:C59)</f>
        <v>0</v>
      </c>
      <c r="D56" s="501">
        <f>SUM(D57:D59)</f>
        <v>0</v>
      </c>
      <c r="E56" s="539">
        <f>SUM(E57:E59)</f>
        <v>0</v>
      </c>
    </row>
    <row r="57" spans="1:5" s="51" customFormat="1" ht="11.25" customHeight="1">
      <c r="A57" s="471" t="s">
        <v>336</v>
      </c>
      <c r="B57" s="472" t="s">
        <v>377</v>
      </c>
      <c r="C57" s="500"/>
      <c r="D57" s="500"/>
      <c r="E57" s="540"/>
    </row>
    <row r="58" spans="1:5">
      <c r="A58" s="458" t="s">
        <v>379</v>
      </c>
      <c r="B58" s="459" t="s">
        <v>378</v>
      </c>
      <c r="C58" s="464"/>
      <c r="D58" s="464"/>
      <c r="E58" s="533"/>
    </row>
    <row r="59" spans="1:5" s="40" customFormat="1" ht="13.5" customHeight="1" thickBot="1">
      <c r="A59" s="458" t="s">
        <v>702</v>
      </c>
      <c r="B59" s="459" t="s">
        <v>337</v>
      </c>
      <c r="C59" s="463"/>
      <c r="D59" s="463"/>
      <c r="E59" s="531"/>
    </row>
    <row r="60" spans="1:5" s="52" customFormat="1" ht="12" hidden="1" customHeight="1">
      <c r="A60" s="502" t="s">
        <v>380</v>
      </c>
      <c r="B60" s="503" t="s">
        <v>381</v>
      </c>
      <c r="C60" s="504"/>
      <c r="D60" s="504"/>
      <c r="E60" s="541"/>
    </row>
    <row r="61" spans="1:5" ht="12" customHeight="1" thickBot="1">
      <c r="A61" s="474" t="s">
        <v>15</v>
      </c>
      <c r="B61" s="475" t="s">
        <v>388</v>
      </c>
      <c r="C61" s="497"/>
      <c r="D61" s="497">
        <f>SUM(D62:D64)</f>
        <v>0</v>
      </c>
      <c r="E61" s="535">
        <f>SUM(E62:E64)</f>
        <v>0</v>
      </c>
    </row>
    <row r="62" spans="1:5" ht="12" customHeight="1">
      <c r="A62" s="471" t="s">
        <v>338</v>
      </c>
      <c r="B62" s="472" t="s">
        <v>383</v>
      </c>
      <c r="C62" s="496"/>
      <c r="D62" s="496"/>
      <c r="E62" s="536"/>
    </row>
    <row r="63" spans="1:5" ht="12" customHeight="1">
      <c r="A63" s="458" t="s">
        <v>385</v>
      </c>
      <c r="B63" s="459" t="s">
        <v>384</v>
      </c>
      <c r="C63" s="463"/>
      <c r="D63" s="463"/>
      <c r="E63" s="531"/>
    </row>
    <row r="64" spans="1:5" ht="12" customHeight="1" thickBot="1">
      <c r="A64" s="458" t="s">
        <v>619</v>
      </c>
      <c r="B64" s="459" t="s">
        <v>339</v>
      </c>
      <c r="C64" s="464"/>
      <c r="D64" s="464"/>
      <c r="E64" s="533"/>
    </row>
    <row r="65" spans="1:5" ht="12" customHeight="1" thickBot="1">
      <c r="A65" s="474" t="s">
        <v>35</v>
      </c>
      <c r="B65" s="485" t="s">
        <v>389</v>
      </c>
      <c r="C65" s="599">
        <f>SUM(C8+C15+C22+C29+C39+C50+C56+C61)</f>
        <v>271061144</v>
      </c>
      <c r="D65" s="599">
        <f>SUM(D8+D15+D22+D29+D39+D50+D56+D61)</f>
        <v>249556144</v>
      </c>
      <c r="E65" s="694">
        <f>SUM(E8+E15+E22+E29+E39+E50+E56+E61)</f>
        <v>284534741</v>
      </c>
    </row>
    <row r="66" spans="1:5" ht="12" customHeight="1">
      <c r="A66" s="511" t="s">
        <v>391</v>
      </c>
      <c r="B66" s="510" t="s">
        <v>340</v>
      </c>
      <c r="C66" s="484">
        <f>SUM(C67:C69)</f>
        <v>0</v>
      </c>
      <c r="D66" s="496">
        <f>SUM(D67:D69)</f>
        <v>0</v>
      </c>
      <c r="E66" s="702">
        <f>SUM(E67:E69)</f>
        <v>0</v>
      </c>
    </row>
    <row r="67" spans="1:5" ht="12" customHeight="1">
      <c r="A67" s="458" t="s">
        <v>341</v>
      </c>
      <c r="B67" s="459" t="s">
        <v>342</v>
      </c>
      <c r="C67" s="463"/>
      <c r="D67" s="463"/>
      <c r="E67" s="703"/>
    </row>
    <row r="68" spans="1:5" ht="12" customHeight="1">
      <c r="A68" s="458" t="s">
        <v>343</v>
      </c>
      <c r="B68" s="459" t="s">
        <v>344</v>
      </c>
      <c r="C68" s="463"/>
      <c r="D68" s="463"/>
      <c r="E68" s="703"/>
    </row>
    <row r="69" spans="1:5" ht="12" customHeight="1">
      <c r="A69" s="458" t="s">
        <v>345</v>
      </c>
      <c r="B69" s="466" t="s">
        <v>346</v>
      </c>
      <c r="C69" s="465"/>
      <c r="D69" s="465"/>
      <c r="E69" s="704"/>
    </row>
    <row r="70" spans="1:5" ht="12" customHeight="1">
      <c r="A70" s="511" t="s">
        <v>392</v>
      </c>
      <c r="B70" s="462" t="s">
        <v>347</v>
      </c>
      <c r="C70" s="467"/>
      <c r="D70" s="467"/>
      <c r="E70" s="705"/>
    </row>
    <row r="71" spans="1:5" ht="12" customHeight="1">
      <c r="A71" s="511" t="s">
        <v>393</v>
      </c>
      <c r="B71" s="462" t="s">
        <v>348</v>
      </c>
      <c r="C71" s="467">
        <f>SUM(C72:C73)</f>
        <v>47608537</v>
      </c>
      <c r="D71" s="467">
        <f>SUM(D72:D73)</f>
        <v>62491299</v>
      </c>
      <c r="E71" s="705">
        <f>SUM(E72:E73)</f>
        <v>42391608</v>
      </c>
    </row>
    <row r="72" spans="1:5" ht="12" customHeight="1">
      <c r="A72" s="458" t="s">
        <v>349</v>
      </c>
      <c r="B72" s="459" t="s">
        <v>350</v>
      </c>
      <c r="C72" s="562">
        <v>47608537</v>
      </c>
      <c r="D72" s="562">
        <v>62491299</v>
      </c>
      <c r="E72" s="706">
        <v>42391608</v>
      </c>
    </row>
    <row r="73" spans="1:5" ht="12" customHeight="1">
      <c r="A73" s="458" t="s">
        <v>351</v>
      </c>
      <c r="B73" s="459" t="s">
        <v>352</v>
      </c>
      <c r="C73" s="467"/>
      <c r="D73" s="562"/>
      <c r="E73" s="706"/>
    </row>
    <row r="74" spans="1:5" s="52" customFormat="1" ht="12" customHeight="1" thickBot="1">
      <c r="A74" s="565" t="s">
        <v>449</v>
      </c>
      <c r="B74" s="566" t="s">
        <v>450</v>
      </c>
      <c r="C74" s="564"/>
      <c r="D74" s="564"/>
      <c r="E74" s="707"/>
    </row>
    <row r="75" spans="1:5" ht="12" customHeight="1" thickBot="1">
      <c r="A75" s="1144" t="s">
        <v>394</v>
      </c>
      <c r="B75" s="1148" t="s">
        <v>395</v>
      </c>
      <c r="C75" s="222">
        <f>SUM(C66+C70+C71+C74)</f>
        <v>47608537</v>
      </c>
      <c r="D75" s="222">
        <f>SUM(D66+D70+D71+D74)</f>
        <v>62491299</v>
      </c>
      <c r="E75" s="1071">
        <f>SUM(E66+E70+E71+E74)</f>
        <v>42391608</v>
      </c>
    </row>
    <row r="76" spans="1:5" ht="12" customHeight="1" thickBot="1">
      <c r="A76" s="1144" t="s">
        <v>411</v>
      </c>
      <c r="B76" s="1148" t="s">
        <v>396</v>
      </c>
      <c r="C76" s="222"/>
      <c r="D76" s="222"/>
      <c r="E76" s="698"/>
    </row>
    <row r="77" spans="1:5" ht="12" customHeight="1" thickBot="1">
      <c r="A77" s="1144" t="s">
        <v>412</v>
      </c>
      <c r="B77" s="1148" t="s">
        <v>397</v>
      </c>
      <c r="C77" s="222"/>
      <c r="D77" s="222"/>
      <c r="E77" s="698"/>
    </row>
    <row r="78" spans="1:5" ht="12" customHeight="1" thickBot="1">
      <c r="A78" s="1144" t="s">
        <v>16</v>
      </c>
      <c r="B78" s="1149" t="s">
        <v>390</v>
      </c>
      <c r="C78" s="222">
        <f>SUM(C75:C77)</f>
        <v>47608537</v>
      </c>
      <c r="D78" s="222">
        <f>SUM(D75:D77)</f>
        <v>62491299</v>
      </c>
      <c r="E78" s="698">
        <f>SUM(E75:E77)</f>
        <v>42391608</v>
      </c>
    </row>
    <row r="79" spans="1:5" ht="24.75" customHeight="1" thickBot="1">
      <c r="A79" s="1144" t="s">
        <v>17</v>
      </c>
      <c r="B79" s="1153" t="s">
        <v>413</v>
      </c>
      <c r="C79" s="1170">
        <f>SUM(C65+C78)</f>
        <v>318669681</v>
      </c>
      <c r="D79" s="1170">
        <f>SUM(D65+D78)</f>
        <v>312047443</v>
      </c>
      <c r="E79" s="1169">
        <f>SUM(E65+E78)</f>
        <v>326926349</v>
      </c>
    </row>
    <row r="81" spans="1:5" ht="13.5" thickBot="1"/>
    <row r="82" spans="1:5" s="22" customFormat="1" ht="38.1" customHeight="1" thickBot="1">
      <c r="A82" s="362"/>
      <c r="B82" s="363" t="s">
        <v>23</v>
      </c>
      <c r="C82" s="596" t="s">
        <v>5</v>
      </c>
      <c r="D82" s="596" t="s">
        <v>6</v>
      </c>
      <c r="E82" s="597" t="s">
        <v>7</v>
      </c>
    </row>
    <row r="83" spans="1:5" s="23" customFormat="1" ht="12" customHeight="1" thickBot="1">
      <c r="A83" s="19">
        <v>1</v>
      </c>
      <c r="B83" s="20">
        <v>2</v>
      </c>
      <c r="C83" s="20">
        <v>3</v>
      </c>
      <c r="D83" s="20">
        <v>4</v>
      </c>
      <c r="E83" s="21">
        <v>5</v>
      </c>
    </row>
    <row r="84" spans="1:5" s="22" customFormat="1" ht="12" customHeight="1" thickBot="1">
      <c r="A84" s="14" t="s">
        <v>8</v>
      </c>
      <c r="B84" s="18" t="s">
        <v>269</v>
      </c>
      <c r="C84" s="215">
        <f>+C85+C86+C87+C88+C89</f>
        <v>256935717</v>
      </c>
      <c r="D84" s="215">
        <f>+D85+D86+D87+D88+D89</f>
        <v>247076197</v>
      </c>
      <c r="E84" s="88">
        <f>+E85+E86+E87+E88+E89</f>
        <v>283475177</v>
      </c>
    </row>
    <row r="85" spans="1:5" s="22" customFormat="1" ht="12" customHeight="1">
      <c r="A85" s="11" t="s">
        <v>221</v>
      </c>
      <c r="B85" s="6" t="s">
        <v>24</v>
      </c>
      <c r="C85" s="218">
        <v>108799000</v>
      </c>
      <c r="D85" s="218">
        <v>118505502</v>
      </c>
      <c r="E85" s="90">
        <v>107073600</v>
      </c>
    </row>
    <row r="86" spans="1:5" s="22" customFormat="1" ht="12" customHeight="1">
      <c r="A86" s="9" t="s">
        <v>222</v>
      </c>
      <c r="B86" s="5" t="s">
        <v>25</v>
      </c>
      <c r="C86" s="217">
        <v>19206000</v>
      </c>
      <c r="D86" s="217">
        <v>20817426</v>
      </c>
      <c r="E86" s="91">
        <v>17484679</v>
      </c>
    </row>
    <row r="87" spans="1:5" s="22" customFormat="1" ht="12" customHeight="1">
      <c r="A87" s="9" t="s">
        <v>223</v>
      </c>
      <c r="B87" s="5" t="s">
        <v>26</v>
      </c>
      <c r="C87" s="220">
        <v>120025717</v>
      </c>
      <c r="D87" s="220">
        <v>94266269</v>
      </c>
      <c r="E87" s="93">
        <v>144498244</v>
      </c>
    </row>
    <row r="88" spans="1:5" s="22" customFormat="1" ht="12" customHeight="1">
      <c r="A88" s="9" t="s">
        <v>224</v>
      </c>
      <c r="B88" s="7" t="s">
        <v>27</v>
      </c>
      <c r="C88" s="220"/>
      <c r="D88" s="220"/>
      <c r="E88" s="93"/>
    </row>
    <row r="89" spans="1:5" s="22" customFormat="1" ht="12" customHeight="1">
      <c r="A89" s="9" t="s">
        <v>225</v>
      </c>
      <c r="B89" s="12" t="s">
        <v>28</v>
      </c>
      <c r="C89" s="220">
        <f>SUM(C90:C100)</f>
        <v>8905000</v>
      </c>
      <c r="D89" s="220">
        <f>SUM(D90:D100)</f>
        <v>13487000</v>
      </c>
      <c r="E89" s="93">
        <f>SUM(E90:E100)</f>
        <v>14418654</v>
      </c>
    </row>
    <row r="90" spans="1:5" s="437" customFormat="1" ht="12" customHeight="1">
      <c r="A90" s="435" t="s">
        <v>233</v>
      </c>
      <c r="B90" s="438" t="s">
        <v>227</v>
      </c>
      <c r="C90" s="421"/>
      <c r="D90" s="421">
        <v>410000</v>
      </c>
      <c r="E90" s="422">
        <v>744331</v>
      </c>
    </row>
    <row r="91" spans="1:5" s="437" customFormat="1" ht="12" customHeight="1">
      <c r="A91" s="435" t="s">
        <v>234</v>
      </c>
      <c r="B91" s="438" t="s">
        <v>228</v>
      </c>
      <c r="C91" s="421"/>
      <c r="D91" s="421"/>
      <c r="E91" s="422"/>
    </row>
    <row r="92" spans="1:5" s="437" customFormat="1" ht="12" customHeight="1">
      <c r="A92" s="435" t="s">
        <v>235</v>
      </c>
      <c r="B92" s="436" t="s">
        <v>229</v>
      </c>
      <c r="C92" s="421"/>
      <c r="D92" s="421"/>
      <c r="E92" s="422"/>
    </row>
    <row r="93" spans="1:5" s="437" customFormat="1" ht="12" customHeight="1">
      <c r="A93" s="439" t="s">
        <v>236</v>
      </c>
      <c r="B93" s="440" t="s">
        <v>230</v>
      </c>
      <c r="C93" s="421"/>
      <c r="D93" s="421"/>
      <c r="E93" s="422"/>
    </row>
    <row r="94" spans="1:5" s="437" customFormat="1" ht="12" customHeight="1">
      <c r="A94" s="435" t="s">
        <v>237</v>
      </c>
      <c r="B94" s="440" t="s">
        <v>231</v>
      </c>
      <c r="C94" s="421">
        <v>455000</v>
      </c>
      <c r="D94" s="421">
        <v>455000</v>
      </c>
      <c r="E94" s="422">
        <v>1053028</v>
      </c>
    </row>
    <row r="95" spans="1:5" s="437" customFormat="1" ht="12" customHeight="1">
      <c r="A95" s="441" t="s">
        <v>238</v>
      </c>
      <c r="B95" s="438" t="s">
        <v>244</v>
      </c>
      <c r="C95" s="421"/>
      <c r="D95" s="421"/>
      <c r="E95" s="422"/>
    </row>
    <row r="96" spans="1:5" s="437" customFormat="1" ht="12" customHeight="1">
      <c r="A96" s="441" t="s">
        <v>239</v>
      </c>
      <c r="B96" s="436" t="s">
        <v>245</v>
      </c>
      <c r="C96" s="421"/>
      <c r="D96" s="421">
        <v>4000000</v>
      </c>
      <c r="E96" s="422">
        <v>4000000</v>
      </c>
    </row>
    <row r="97" spans="1:5" s="437" customFormat="1" ht="12" customHeight="1">
      <c r="A97" s="441" t="s">
        <v>240</v>
      </c>
      <c r="B97" s="440" t="s">
        <v>246</v>
      </c>
      <c r="C97" s="421"/>
      <c r="D97" s="421"/>
      <c r="E97" s="422"/>
    </row>
    <row r="98" spans="1:5" s="437" customFormat="1" ht="12" customHeight="1">
      <c r="A98" s="441" t="s">
        <v>241</v>
      </c>
      <c r="B98" s="440" t="s">
        <v>247</v>
      </c>
      <c r="C98" s="421"/>
      <c r="D98" s="421"/>
      <c r="E98" s="422"/>
    </row>
    <row r="99" spans="1:5" s="437" customFormat="1" ht="12" customHeight="1">
      <c r="A99" s="441" t="s">
        <v>243</v>
      </c>
      <c r="B99" s="440" t="s">
        <v>248</v>
      </c>
      <c r="C99" s="421">
        <v>8450000</v>
      </c>
      <c r="D99" s="421">
        <v>8622000</v>
      </c>
      <c r="E99" s="422">
        <v>8621295</v>
      </c>
    </row>
    <row r="100" spans="1:5" s="437" customFormat="1" ht="12" customHeight="1" thickBot="1">
      <c r="A100" s="442" t="s">
        <v>622</v>
      </c>
      <c r="B100" s="443" t="s">
        <v>249</v>
      </c>
      <c r="C100" s="423"/>
      <c r="D100" s="423"/>
      <c r="E100" s="424"/>
    </row>
    <row r="101" spans="1:5" s="22" customFormat="1" ht="12" customHeight="1" thickBot="1">
      <c r="A101" s="13" t="s">
        <v>9</v>
      </c>
      <c r="B101" s="17" t="s">
        <v>270</v>
      </c>
      <c r="C101" s="216">
        <f>+C102+C103+C104</f>
        <v>13698500</v>
      </c>
      <c r="D101" s="216">
        <f>+D102+D103+D104</f>
        <v>7398500</v>
      </c>
      <c r="E101" s="89">
        <f>+E102+E103+E104</f>
        <v>7894310</v>
      </c>
    </row>
    <row r="102" spans="1:5" s="22" customFormat="1" ht="12" customHeight="1">
      <c r="A102" s="10" t="s">
        <v>250</v>
      </c>
      <c r="B102" s="5" t="s">
        <v>29</v>
      </c>
      <c r="C102" s="219">
        <v>13698500</v>
      </c>
      <c r="D102" s="219">
        <v>3398500</v>
      </c>
      <c r="E102" s="92">
        <v>7360910</v>
      </c>
    </row>
    <row r="103" spans="1:5" s="22" customFormat="1" ht="12" customHeight="1">
      <c r="A103" s="10" t="s">
        <v>251</v>
      </c>
      <c r="B103" s="8" t="s">
        <v>30</v>
      </c>
      <c r="C103" s="217"/>
      <c r="D103" s="217"/>
      <c r="E103" s="91">
        <v>533400</v>
      </c>
    </row>
    <row r="104" spans="1:5" s="22" customFormat="1" ht="12" customHeight="1" thickBot="1">
      <c r="A104" s="10" t="s">
        <v>252</v>
      </c>
      <c r="B104" s="434" t="s">
        <v>253</v>
      </c>
      <c r="C104" s="217"/>
      <c r="D104" s="217">
        <v>4000000</v>
      </c>
      <c r="E104" s="91"/>
    </row>
    <row r="105" spans="1:5" s="437" customFormat="1" ht="12" hidden="1" customHeight="1">
      <c r="A105" s="444" t="s">
        <v>254</v>
      </c>
      <c r="B105" s="79" t="s">
        <v>268</v>
      </c>
      <c r="C105" s="419"/>
      <c r="D105" s="419"/>
      <c r="E105" s="420"/>
    </row>
    <row r="106" spans="1:5" s="437" customFormat="1" ht="12" hidden="1" customHeight="1">
      <c r="A106" s="444" t="s">
        <v>255</v>
      </c>
      <c r="B106" s="445" t="s">
        <v>262</v>
      </c>
      <c r="C106" s="419"/>
      <c r="D106" s="419"/>
      <c r="E106" s="420"/>
    </row>
    <row r="107" spans="1:5" s="437" customFormat="1" ht="16.5" hidden="1" thickBot="1">
      <c r="A107" s="444" t="s">
        <v>256</v>
      </c>
      <c r="B107" s="446" t="s">
        <v>263</v>
      </c>
      <c r="C107" s="419"/>
      <c r="D107" s="419"/>
      <c r="E107" s="420"/>
    </row>
    <row r="108" spans="1:5" s="437" customFormat="1" ht="12" hidden="1" customHeight="1">
      <c r="A108" s="444" t="s">
        <v>257</v>
      </c>
      <c r="B108" s="446" t="s">
        <v>264</v>
      </c>
      <c r="C108" s="447"/>
      <c r="D108" s="447"/>
      <c r="E108" s="448"/>
    </row>
    <row r="109" spans="1:5" s="437" customFormat="1" ht="12" hidden="1" customHeight="1">
      <c r="A109" s="444" t="s">
        <v>258</v>
      </c>
      <c r="B109" s="446" t="s">
        <v>265</v>
      </c>
      <c r="C109" s="447"/>
      <c r="D109" s="447"/>
      <c r="E109" s="448"/>
    </row>
    <row r="110" spans="1:5" s="437" customFormat="1" ht="15" hidden="1" customHeight="1">
      <c r="A110" s="444" t="s">
        <v>259</v>
      </c>
      <c r="B110" s="446" t="s">
        <v>266</v>
      </c>
      <c r="C110" s="447"/>
      <c r="D110" s="447"/>
      <c r="E110" s="448"/>
    </row>
    <row r="111" spans="1:5" s="437" customFormat="1" ht="12.75" hidden="1" customHeight="1">
      <c r="A111" s="449" t="s">
        <v>260</v>
      </c>
      <c r="B111" s="446" t="s">
        <v>32</v>
      </c>
      <c r="C111" s="450"/>
      <c r="D111" s="450"/>
      <c r="E111" s="451"/>
    </row>
    <row r="112" spans="1:5" s="437" customFormat="1" ht="14.25" hidden="1" customHeight="1">
      <c r="A112" s="452" t="s">
        <v>261</v>
      </c>
      <c r="B112" s="453" t="s">
        <v>267</v>
      </c>
      <c r="C112" s="450"/>
      <c r="D112" s="450"/>
      <c r="E112" s="451"/>
    </row>
    <row r="113" spans="1:5" s="22" customFormat="1" ht="12" customHeight="1" thickBot="1">
      <c r="A113" s="13" t="s">
        <v>10</v>
      </c>
      <c r="B113" s="454" t="s">
        <v>271</v>
      </c>
      <c r="C113" s="215">
        <f>+C84+C101</f>
        <v>270634217</v>
      </c>
      <c r="D113" s="215">
        <f>+D84+D101</f>
        <v>254474697</v>
      </c>
      <c r="E113" s="88">
        <f>+E84+E101</f>
        <v>291369487</v>
      </c>
    </row>
    <row r="114" spans="1:5" s="22" customFormat="1" ht="12" customHeight="1" thickBot="1">
      <c r="A114" s="82" t="s">
        <v>398</v>
      </c>
      <c r="B114" s="518" t="s">
        <v>399</v>
      </c>
      <c r="C114" s="216">
        <f>SUM(C115:C117)</f>
        <v>0</v>
      </c>
      <c r="D114" s="216">
        <f>SUM(D115:D117)</f>
        <v>0</v>
      </c>
      <c r="E114" s="89">
        <f>SUM(E115:E117)</f>
        <v>0</v>
      </c>
    </row>
    <row r="115" spans="1:5" s="22" customFormat="1" ht="12" customHeight="1">
      <c r="A115" s="83" t="s">
        <v>400</v>
      </c>
      <c r="B115" s="84" t="s">
        <v>403</v>
      </c>
      <c r="C115" s="217"/>
      <c r="D115" s="217"/>
      <c r="E115" s="91"/>
    </row>
    <row r="116" spans="1:5" s="22" customFormat="1" ht="12" customHeight="1">
      <c r="A116" s="81" t="s">
        <v>401</v>
      </c>
      <c r="B116" s="78" t="s">
        <v>447</v>
      </c>
      <c r="C116" s="217"/>
      <c r="D116" s="217"/>
      <c r="E116" s="91"/>
    </row>
    <row r="117" spans="1:5" s="22" customFormat="1" ht="12" customHeight="1" thickBot="1">
      <c r="A117" s="85" t="s">
        <v>402</v>
      </c>
      <c r="B117" s="86" t="s">
        <v>448</v>
      </c>
      <c r="C117" s="220"/>
      <c r="D117" s="220"/>
      <c r="E117" s="93"/>
    </row>
    <row r="118" spans="1:5" s="22" customFormat="1" ht="12" customHeight="1" thickBot="1">
      <c r="A118" s="82" t="s">
        <v>406</v>
      </c>
      <c r="B118" s="518" t="s">
        <v>407</v>
      </c>
      <c r="C118" s="223"/>
      <c r="D118" s="223"/>
      <c r="E118" s="224"/>
    </row>
    <row r="119" spans="1:5" s="22" customFormat="1" ht="12" customHeight="1" thickBot="1">
      <c r="A119" s="82" t="s">
        <v>537</v>
      </c>
      <c r="B119" s="518" t="s">
        <v>538</v>
      </c>
      <c r="C119" s="223">
        <v>5027510</v>
      </c>
      <c r="D119" s="223">
        <v>5027510</v>
      </c>
      <c r="E119" s="224">
        <v>1504358</v>
      </c>
    </row>
    <row r="120" spans="1:5" s="22" customFormat="1" ht="12" customHeight="1" thickBot="1">
      <c r="A120" s="519" t="s">
        <v>415</v>
      </c>
      <c r="B120" s="518" t="s">
        <v>414</v>
      </c>
      <c r="C120" s="223">
        <f>SUM(C114+C118+C119)</f>
        <v>5027510</v>
      </c>
      <c r="D120" s="223">
        <f>SUM(D114+D118+D119)</f>
        <v>5027510</v>
      </c>
      <c r="E120" s="224">
        <f>SUM(E114+E118+E119)</f>
        <v>1504358</v>
      </c>
    </row>
    <row r="121" spans="1:5" s="22" customFormat="1" ht="12" customHeight="1" thickBot="1">
      <c r="A121" s="519" t="s">
        <v>416</v>
      </c>
      <c r="B121" s="518" t="s">
        <v>408</v>
      </c>
      <c r="C121" s="223"/>
      <c r="D121" s="223"/>
      <c r="E121" s="224"/>
    </row>
    <row r="122" spans="1:5" s="22" customFormat="1" ht="12" customHeight="1" thickBot="1">
      <c r="A122" s="519" t="s">
        <v>417</v>
      </c>
      <c r="B122" s="518" t="s">
        <v>409</v>
      </c>
      <c r="C122" s="223"/>
      <c r="D122" s="223"/>
      <c r="E122" s="224"/>
    </row>
    <row r="123" spans="1:5" s="22" customFormat="1" ht="12" customHeight="1" thickBot="1">
      <c r="A123" s="80" t="s">
        <v>33</v>
      </c>
      <c r="B123" s="152" t="s">
        <v>410</v>
      </c>
      <c r="C123" s="225">
        <f>SUM(C120:C122)</f>
        <v>5027510</v>
      </c>
      <c r="D123" s="225">
        <f>SUM(D120:D122)</f>
        <v>5027510</v>
      </c>
      <c r="E123" s="95">
        <f>SUM(E120:E122)</f>
        <v>1504358</v>
      </c>
    </row>
    <row r="124" spans="1:5" s="1" customFormat="1" ht="28.5" customHeight="1" thickBot="1">
      <c r="A124" s="87" t="s">
        <v>12</v>
      </c>
      <c r="B124" s="153" t="s">
        <v>418</v>
      </c>
      <c r="C124" s="604">
        <f>SUM(C113+C123)</f>
        <v>275661727</v>
      </c>
      <c r="D124" s="604">
        <f>SUM(D113+D123)</f>
        <v>259502207</v>
      </c>
      <c r="E124" s="605">
        <f>SUM(E113+E123)</f>
        <v>292873845</v>
      </c>
    </row>
  </sheetData>
  <mergeCells count="2">
    <mergeCell ref="B2:D2"/>
    <mergeCell ref="B3:D3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rowBreaks count="1" manualBreakCount="1">
    <brk id="7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E126"/>
  <sheetViews>
    <sheetView workbookViewId="0">
      <selection activeCell="E2" sqref="E2"/>
    </sheetView>
  </sheetViews>
  <sheetFormatPr defaultRowHeight="12.75"/>
  <cols>
    <col min="1" max="1" width="9.6640625" style="158" customWidth="1"/>
    <col min="2" max="2" width="59.33203125" style="158" customWidth="1"/>
    <col min="3" max="5" width="15.83203125" style="159" customWidth="1"/>
    <col min="6" max="16384" width="9.33203125" style="4"/>
  </cols>
  <sheetData>
    <row r="1" spans="1:5" s="2" customFormat="1" ht="16.5" customHeight="1" thickBot="1">
      <c r="A1" s="65"/>
      <c r="B1" s="66"/>
      <c r="C1" s="74"/>
      <c r="D1" s="74"/>
      <c r="E1" s="74" t="s">
        <v>947</v>
      </c>
    </row>
    <row r="2" spans="1:5" s="48" customFormat="1" ht="22.5" customHeight="1">
      <c r="A2" s="394"/>
      <c r="B2" s="1224" t="s">
        <v>119</v>
      </c>
      <c r="C2" s="1225"/>
      <c r="D2" s="1226"/>
      <c r="E2" s="148" t="s">
        <v>120</v>
      </c>
    </row>
    <row r="3" spans="1:5" s="48" customFormat="1" ht="16.5" thickBot="1">
      <c r="A3" s="67"/>
      <c r="B3" s="1227" t="s">
        <v>610</v>
      </c>
      <c r="C3" s="1228"/>
      <c r="D3" s="1229"/>
      <c r="E3" s="149" t="s">
        <v>122</v>
      </c>
    </row>
    <row r="4" spans="1:5" s="49" customFormat="1" ht="15.95" customHeight="1" thickBot="1">
      <c r="A4" s="68"/>
      <c r="B4" s="68"/>
      <c r="C4" s="69"/>
      <c r="D4" s="69"/>
      <c r="E4" s="69" t="s">
        <v>682</v>
      </c>
    </row>
    <row r="5" spans="1:5" ht="24.75" thickBot="1">
      <c r="A5" s="395"/>
      <c r="B5" s="70" t="s">
        <v>123</v>
      </c>
      <c r="C5" s="214" t="s">
        <v>5</v>
      </c>
      <c r="D5" s="214" t="s">
        <v>6</v>
      </c>
      <c r="E5" s="71" t="s">
        <v>7</v>
      </c>
    </row>
    <row r="6" spans="1:5" s="40" customFormat="1" ht="12.95" customHeight="1" thickBot="1">
      <c r="A6" s="63">
        <v>2</v>
      </c>
      <c r="B6" s="63">
        <v>3</v>
      </c>
      <c r="C6" s="63">
        <v>4</v>
      </c>
      <c r="D6" s="234">
        <v>5</v>
      </c>
      <c r="E6" s="233">
        <v>6</v>
      </c>
    </row>
    <row r="7" spans="1:5" s="40" customFormat="1" ht="12" customHeight="1" thickBot="1">
      <c r="A7" s="479" t="s">
        <v>8</v>
      </c>
      <c r="B7" s="568" t="s">
        <v>444</v>
      </c>
      <c r="C7" s="559">
        <f>SUM(C15+C8)</f>
        <v>0</v>
      </c>
      <c r="D7" s="559">
        <f>SUM(D15+D8)</f>
        <v>0</v>
      </c>
      <c r="E7" s="559">
        <f>SUM(E15+E8)</f>
        <v>0</v>
      </c>
    </row>
    <row r="8" spans="1:5" s="50" customFormat="1" ht="12" customHeight="1" thickBot="1">
      <c r="A8" s="557" t="s">
        <v>445</v>
      </c>
      <c r="B8" s="482" t="s">
        <v>354</v>
      </c>
      <c r="C8" s="478">
        <f>SUM(C9:C14)</f>
        <v>0</v>
      </c>
      <c r="D8" s="478">
        <f>SUM(D9:D14)</f>
        <v>0</v>
      </c>
      <c r="E8" s="521">
        <f>SUM(E9:E14)</f>
        <v>0</v>
      </c>
    </row>
    <row r="9" spans="1:5" s="51" customFormat="1" ht="12" customHeight="1">
      <c r="A9" s="455" t="s">
        <v>273</v>
      </c>
      <c r="B9" s="456" t="s">
        <v>274</v>
      </c>
      <c r="C9" s="553"/>
      <c r="D9" s="553"/>
      <c r="E9" s="554"/>
    </row>
    <row r="10" spans="1:5" s="51" customFormat="1" ht="12" customHeight="1">
      <c r="A10" s="458" t="s">
        <v>275</v>
      </c>
      <c r="B10" s="459" t="s">
        <v>355</v>
      </c>
      <c r="C10" s="460"/>
      <c r="D10" s="460"/>
      <c r="E10" s="523"/>
    </row>
    <row r="11" spans="1:5" s="51" customFormat="1" ht="12" customHeight="1">
      <c r="A11" s="458" t="s">
        <v>276</v>
      </c>
      <c r="B11" s="459" t="s">
        <v>277</v>
      </c>
      <c r="C11" s="460"/>
      <c r="D11" s="460"/>
      <c r="E11" s="523"/>
    </row>
    <row r="12" spans="1:5" s="51" customFormat="1" ht="12" customHeight="1">
      <c r="A12" s="458" t="s">
        <v>278</v>
      </c>
      <c r="B12" s="459" t="s">
        <v>279</v>
      </c>
      <c r="C12" s="460"/>
      <c r="D12" s="460"/>
      <c r="E12" s="523"/>
    </row>
    <row r="13" spans="1:5" s="50" customFormat="1" ht="12" customHeight="1">
      <c r="A13" s="458" t="s">
        <v>280</v>
      </c>
      <c r="B13" s="459" t="s">
        <v>641</v>
      </c>
      <c r="C13" s="460"/>
      <c r="D13" s="460"/>
      <c r="E13" s="523"/>
    </row>
    <row r="14" spans="1:5" s="50" customFormat="1" ht="12" customHeight="1" thickBot="1">
      <c r="A14" s="468" t="s">
        <v>281</v>
      </c>
      <c r="B14" s="469" t="s">
        <v>642</v>
      </c>
      <c r="C14" s="470"/>
      <c r="D14" s="555"/>
      <c r="E14" s="556"/>
    </row>
    <row r="15" spans="1:5" s="50" customFormat="1" ht="12" customHeight="1" thickBot="1">
      <c r="A15" s="558" t="s">
        <v>446</v>
      </c>
      <c r="B15" s="475" t="s">
        <v>362</v>
      </c>
      <c r="C15" s="476">
        <f>SUM(C16:C20)</f>
        <v>0</v>
      </c>
      <c r="D15" s="476">
        <f>SUM(D16:D20)</f>
        <v>0</v>
      </c>
      <c r="E15" s="525">
        <f>SUM(E16:E20)</f>
        <v>0</v>
      </c>
    </row>
    <row r="16" spans="1:5" s="50" customFormat="1" ht="12" customHeight="1">
      <c r="A16" s="471" t="s">
        <v>282</v>
      </c>
      <c r="B16" s="472" t="s">
        <v>283</v>
      </c>
      <c r="C16" s="473"/>
      <c r="D16" s="473"/>
      <c r="E16" s="526"/>
    </row>
    <row r="17" spans="1:5" s="50" customFormat="1" ht="12" customHeight="1">
      <c r="A17" s="458" t="s">
        <v>284</v>
      </c>
      <c r="B17" s="459" t="s">
        <v>358</v>
      </c>
      <c r="C17" s="460"/>
      <c r="D17" s="460"/>
      <c r="E17" s="523"/>
    </row>
    <row r="18" spans="1:5" s="50" customFormat="1" ht="12" customHeight="1">
      <c r="A18" s="458" t="s">
        <v>285</v>
      </c>
      <c r="B18" s="590" t="s">
        <v>359</v>
      </c>
      <c r="C18" s="460"/>
      <c r="D18" s="460"/>
      <c r="E18" s="523"/>
    </row>
    <row r="19" spans="1:5" s="50" customFormat="1" ht="12" customHeight="1">
      <c r="A19" s="458" t="s">
        <v>286</v>
      </c>
      <c r="B19" s="590" t="s">
        <v>360</v>
      </c>
      <c r="C19" s="460"/>
      <c r="D19" s="460"/>
      <c r="E19" s="523"/>
    </row>
    <row r="20" spans="1:5" s="51" customFormat="1" ht="12" customHeight="1" thickBot="1">
      <c r="A20" s="458" t="s">
        <v>287</v>
      </c>
      <c r="B20" s="459" t="s">
        <v>361</v>
      </c>
      <c r="C20" s="460"/>
      <c r="D20" s="460"/>
      <c r="E20" s="523"/>
    </row>
    <row r="21" spans="1:5" s="51" customFormat="1" ht="12" hidden="1" customHeight="1">
      <c r="A21" s="507" t="s">
        <v>287</v>
      </c>
      <c r="B21" s="508" t="s">
        <v>419</v>
      </c>
      <c r="C21" s="509"/>
      <c r="D21" s="509"/>
      <c r="E21" s="527">
        <v>19249</v>
      </c>
    </row>
    <row r="22" spans="1:5" s="51" customFormat="1" ht="12" customHeight="1" thickBot="1">
      <c r="A22" s="474" t="s">
        <v>10</v>
      </c>
      <c r="B22" s="485" t="s">
        <v>363</v>
      </c>
      <c r="C22" s="476">
        <f>SUM(C23:C27)</f>
        <v>0</v>
      </c>
      <c r="D22" s="476">
        <f>SUM(D23:D27)</f>
        <v>0</v>
      </c>
      <c r="E22" s="525">
        <f>SUM(E23:E27)</f>
        <v>0</v>
      </c>
    </row>
    <row r="23" spans="1:5" s="50" customFormat="1" ht="12" customHeight="1">
      <c r="A23" s="471" t="s">
        <v>288</v>
      </c>
      <c r="B23" s="472" t="s">
        <v>289</v>
      </c>
      <c r="C23" s="484"/>
      <c r="D23" s="496"/>
      <c r="E23" s="536"/>
    </row>
    <row r="24" spans="1:5" s="51" customFormat="1" ht="12" customHeight="1">
      <c r="A24" s="458" t="s">
        <v>290</v>
      </c>
      <c r="B24" s="459" t="s">
        <v>364</v>
      </c>
      <c r="C24" s="461"/>
      <c r="D24" s="461"/>
      <c r="E24" s="529"/>
    </row>
    <row r="25" spans="1:5" s="51" customFormat="1" ht="12" customHeight="1">
      <c r="A25" s="458" t="s">
        <v>291</v>
      </c>
      <c r="B25" s="590" t="s">
        <v>365</v>
      </c>
      <c r="C25" s="460"/>
      <c r="D25" s="460"/>
      <c r="E25" s="523"/>
    </row>
    <row r="26" spans="1:5" s="51" customFormat="1" ht="12" customHeight="1">
      <c r="A26" s="468" t="s">
        <v>292</v>
      </c>
      <c r="B26" s="591" t="s">
        <v>366</v>
      </c>
      <c r="C26" s="483"/>
      <c r="D26" s="483"/>
      <c r="E26" s="530"/>
    </row>
    <row r="27" spans="1:5" s="51" customFormat="1" ht="12" customHeight="1" thickBot="1">
      <c r="A27" s="506" t="s">
        <v>293</v>
      </c>
      <c r="B27" s="505" t="s">
        <v>367</v>
      </c>
      <c r="C27" s="217"/>
      <c r="D27" s="217"/>
      <c r="E27" s="91"/>
    </row>
    <row r="28" spans="1:5" s="51" customFormat="1" ht="12" hidden="1" customHeight="1">
      <c r="A28" s="507" t="s">
        <v>293</v>
      </c>
      <c r="B28" s="508" t="s">
        <v>419</v>
      </c>
      <c r="C28" s="509"/>
      <c r="D28" s="509"/>
      <c r="E28" s="527">
        <v>128054</v>
      </c>
    </row>
    <row r="29" spans="1:5" s="51" customFormat="1" ht="12" customHeight="1" thickBot="1">
      <c r="A29" s="474" t="s">
        <v>11</v>
      </c>
      <c r="B29" s="485" t="s">
        <v>374</v>
      </c>
      <c r="C29" s="476">
        <f>SUM(C31+C33+C39)</f>
        <v>0</v>
      </c>
      <c r="D29" s="476">
        <f>SUM(D31+D33+D39)</f>
        <v>0</v>
      </c>
      <c r="E29" s="525">
        <f>SUM(E31+E33+E39)</f>
        <v>0</v>
      </c>
    </row>
    <row r="30" spans="1:5" s="51" customFormat="1" ht="12" customHeight="1">
      <c r="A30" s="471" t="s">
        <v>294</v>
      </c>
      <c r="B30" s="472" t="s">
        <v>295</v>
      </c>
      <c r="C30" s="473">
        <f>SUM(C35+C32)</f>
        <v>0</v>
      </c>
      <c r="D30" s="473">
        <f>SUM(D35+D32)</f>
        <v>0</v>
      </c>
      <c r="E30" s="526">
        <f>SUM(E35+E32)</f>
        <v>0</v>
      </c>
    </row>
    <row r="31" spans="1:5" s="51" customFormat="1" ht="12" customHeight="1">
      <c r="A31" s="458" t="s">
        <v>296</v>
      </c>
      <c r="B31" s="459" t="s">
        <v>297</v>
      </c>
      <c r="C31" s="560">
        <f>SUM(C32)</f>
        <v>0</v>
      </c>
      <c r="D31" s="560">
        <f>SUM(D32)</f>
        <v>0</v>
      </c>
      <c r="E31" s="561">
        <f>SUM(E32)</f>
        <v>0</v>
      </c>
    </row>
    <row r="32" spans="1:5" s="51" customFormat="1" ht="12" customHeight="1">
      <c r="A32" s="486" t="s">
        <v>296</v>
      </c>
      <c r="B32" s="487" t="s">
        <v>368</v>
      </c>
      <c r="C32" s="488"/>
      <c r="D32" s="488"/>
      <c r="E32" s="532"/>
    </row>
    <row r="33" spans="1:5" s="51" customFormat="1" ht="12" customHeight="1">
      <c r="A33" s="458" t="s">
        <v>371</v>
      </c>
      <c r="B33" s="490" t="s">
        <v>372</v>
      </c>
      <c r="C33" s="560">
        <f>SUM(C37+C36+C34)</f>
        <v>0</v>
      </c>
      <c r="D33" s="560">
        <f>SUM(D37+D36+D34)</f>
        <v>0</v>
      </c>
      <c r="E33" s="561">
        <f>SUM(E37+E36+E34)</f>
        <v>0</v>
      </c>
    </row>
    <row r="34" spans="1:5" s="51" customFormat="1" ht="12" customHeight="1">
      <c r="A34" s="458" t="s">
        <v>298</v>
      </c>
      <c r="B34" s="491" t="s">
        <v>373</v>
      </c>
      <c r="C34" s="463">
        <f>SUM(C35)</f>
        <v>0</v>
      </c>
      <c r="D34" s="463">
        <f>SUM(D35)</f>
        <v>0</v>
      </c>
      <c r="E34" s="531">
        <f>SUM(E35)</f>
        <v>0</v>
      </c>
    </row>
    <row r="35" spans="1:5" s="51" customFormat="1" ht="12" customHeight="1">
      <c r="A35" s="486" t="s">
        <v>298</v>
      </c>
      <c r="B35" s="492" t="s">
        <v>369</v>
      </c>
      <c r="C35" s="488"/>
      <c r="D35" s="488"/>
      <c r="E35" s="532"/>
    </row>
    <row r="36" spans="1:5" s="51" customFormat="1" ht="12" customHeight="1">
      <c r="A36" s="458" t="s">
        <v>299</v>
      </c>
      <c r="B36" s="493" t="s">
        <v>300</v>
      </c>
      <c r="C36" s="461"/>
      <c r="D36" s="461"/>
      <c r="E36" s="529"/>
    </row>
    <row r="37" spans="1:5" s="51" customFormat="1" ht="12" customHeight="1">
      <c r="A37" s="458" t="s">
        <v>301</v>
      </c>
      <c r="B37" s="493" t="s">
        <v>302</v>
      </c>
      <c r="C37" s="465">
        <f>SUM(C38)</f>
        <v>0</v>
      </c>
      <c r="D37" s="465">
        <f>SUM(D38)</f>
        <v>0</v>
      </c>
      <c r="E37" s="542">
        <f>SUM(E38)</f>
        <v>0</v>
      </c>
    </row>
    <row r="38" spans="1:5" s="51" customFormat="1" ht="12" customHeight="1">
      <c r="A38" s="486" t="s">
        <v>301</v>
      </c>
      <c r="B38" s="494" t="s">
        <v>370</v>
      </c>
      <c r="C38" s="464"/>
      <c r="D38" s="464"/>
      <c r="E38" s="533"/>
    </row>
    <row r="39" spans="1:5" s="51" customFormat="1" ht="12" customHeight="1" thickBot="1">
      <c r="A39" s="468" t="s">
        <v>303</v>
      </c>
      <c r="B39" s="469" t="s">
        <v>304</v>
      </c>
      <c r="C39" s="499"/>
      <c r="D39" s="499"/>
      <c r="E39" s="538"/>
    </row>
    <row r="40" spans="1:5" s="51" customFormat="1" ht="12" customHeight="1" thickBot="1">
      <c r="A40" s="474" t="s">
        <v>12</v>
      </c>
      <c r="B40" s="485" t="s">
        <v>375</v>
      </c>
      <c r="C40" s="497">
        <f>SUM(C41:C50)</f>
        <v>0</v>
      </c>
      <c r="D40" s="497">
        <f>SUM(D41:D50)</f>
        <v>0</v>
      </c>
      <c r="E40" s="535">
        <f>SUM(E41:E50)</f>
        <v>0</v>
      </c>
    </row>
    <row r="41" spans="1:5" s="51" customFormat="1" ht="12" customHeight="1">
      <c r="A41" s="471" t="s">
        <v>305</v>
      </c>
      <c r="B41" s="472" t="s">
        <v>306</v>
      </c>
      <c r="C41" s="496"/>
      <c r="D41" s="496"/>
      <c r="E41" s="536"/>
    </row>
    <row r="42" spans="1:5" s="51" customFormat="1" ht="12" customHeight="1">
      <c r="A42" s="458" t="s">
        <v>307</v>
      </c>
      <c r="B42" s="459" t="s">
        <v>308</v>
      </c>
      <c r="C42" s="463"/>
      <c r="D42" s="463"/>
      <c r="E42" s="531"/>
    </row>
    <row r="43" spans="1:5" s="51" customFormat="1" ht="12" customHeight="1">
      <c r="A43" s="458" t="s">
        <v>309</v>
      </c>
      <c r="B43" s="459" t="s">
        <v>310</v>
      </c>
      <c r="C43" s="463"/>
      <c r="D43" s="463"/>
      <c r="E43" s="531"/>
    </row>
    <row r="44" spans="1:5" s="51" customFormat="1" ht="12" customHeight="1">
      <c r="A44" s="458" t="s">
        <v>311</v>
      </c>
      <c r="B44" s="459" t="s">
        <v>312</v>
      </c>
      <c r="C44" s="464"/>
      <c r="D44" s="464"/>
      <c r="E44" s="533"/>
    </row>
    <row r="45" spans="1:5" s="50" customFormat="1" ht="12" customHeight="1">
      <c r="A45" s="458" t="s">
        <v>313</v>
      </c>
      <c r="B45" s="459" t="s">
        <v>314</v>
      </c>
      <c r="C45" s="463"/>
      <c r="D45" s="463"/>
      <c r="E45" s="531"/>
    </row>
    <row r="46" spans="1:5" s="51" customFormat="1" ht="12" customHeight="1">
      <c r="A46" s="458" t="s">
        <v>315</v>
      </c>
      <c r="B46" s="459" t="s">
        <v>316</v>
      </c>
      <c r="C46" s="463"/>
      <c r="D46" s="463"/>
      <c r="E46" s="531"/>
    </row>
    <row r="47" spans="1:5" s="51" customFormat="1" ht="12" customHeight="1">
      <c r="A47" s="458" t="s">
        <v>317</v>
      </c>
      <c r="B47" s="459" t="s">
        <v>318</v>
      </c>
      <c r="C47" s="463"/>
      <c r="D47" s="463"/>
      <c r="E47" s="531"/>
    </row>
    <row r="48" spans="1:5" s="51" customFormat="1" ht="12" customHeight="1">
      <c r="A48" s="458" t="s">
        <v>319</v>
      </c>
      <c r="B48" s="459" t="s">
        <v>320</v>
      </c>
      <c r="C48" s="463"/>
      <c r="D48" s="463"/>
      <c r="E48" s="531"/>
    </row>
    <row r="49" spans="1:5" s="51" customFormat="1" ht="12" customHeight="1">
      <c r="A49" s="458" t="s">
        <v>321</v>
      </c>
      <c r="B49" s="459" t="s">
        <v>322</v>
      </c>
      <c r="C49" s="463"/>
      <c r="D49" s="463"/>
      <c r="E49" s="531"/>
    </row>
    <row r="50" spans="1:5" s="51" customFormat="1" ht="12" customHeight="1" thickBot="1">
      <c r="A50" s="468" t="s">
        <v>323</v>
      </c>
      <c r="B50" s="469" t="s">
        <v>324</v>
      </c>
      <c r="C50" s="483"/>
      <c r="D50" s="483"/>
      <c r="E50" s="530"/>
    </row>
    <row r="51" spans="1:5" s="51" customFormat="1" ht="12" customHeight="1" thickBot="1">
      <c r="A51" s="474" t="s">
        <v>13</v>
      </c>
      <c r="B51" s="485" t="s">
        <v>376</v>
      </c>
      <c r="C51" s="476">
        <f>SUM(C52:C56)</f>
        <v>0</v>
      </c>
      <c r="D51" s="476">
        <f>SUM(D52:D56)</f>
        <v>0</v>
      </c>
      <c r="E51" s="525">
        <f>SUM(E52:E56)</f>
        <v>0</v>
      </c>
    </row>
    <row r="52" spans="1:5" s="51" customFormat="1" ht="12" customHeight="1">
      <c r="A52" s="471" t="s">
        <v>326</v>
      </c>
      <c r="B52" s="472" t="s">
        <v>327</v>
      </c>
      <c r="C52" s="498"/>
      <c r="D52" s="498"/>
      <c r="E52" s="537"/>
    </row>
    <row r="53" spans="1:5" s="50" customFormat="1" ht="12" customHeight="1">
      <c r="A53" s="458" t="s">
        <v>328</v>
      </c>
      <c r="B53" s="459" t="s">
        <v>329</v>
      </c>
      <c r="C53" s="463"/>
      <c r="D53" s="463"/>
      <c r="E53" s="531"/>
    </row>
    <row r="54" spans="1:5" s="50" customFormat="1" ht="12" customHeight="1">
      <c r="A54" s="458" t="s">
        <v>330</v>
      </c>
      <c r="B54" s="459" t="s">
        <v>331</v>
      </c>
      <c r="C54" s="463"/>
      <c r="D54" s="463"/>
      <c r="E54" s="531"/>
    </row>
    <row r="55" spans="1:5" s="50" customFormat="1" ht="12" customHeight="1">
      <c r="A55" s="458" t="s">
        <v>332</v>
      </c>
      <c r="B55" s="459" t="s">
        <v>333</v>
      </c>
      <c r="C55" s="463"/>
      <c r="D55" s="463"/>
      <c r="E55" s="531"/>
    </row>
    <row r="56" spans="1:5" s="50" customFormat="1" ht="12" customHeight="1" thickBot="1">
      <c r="A56" s="468" t="s">
        <v>334</v>
      </c>
      <c r="B56" s="469" t="s">
        <v>335</v>
      </c>
      <c r="C56" s="499"/>
      <c r="D56" s="499"/>
      <c r="E56" s="538"/>
    </row>
    <row r="57" spans="1:5" s="51" customFormat="1" ht="12" customHeight="1" thickBot="1">
      <c r="A57" s="474" t="s">
        <v>14</v>
      </c>
      <c r="B57" s="485" t="s">
        <v>382</v>
      </c>
      <c r="C57" s="501">
        <f>SUM(C58:C60)</f>
        <v>0</v>
      </c>
      <c r="D57" s="501">
        <f>SUM(D58:D60)</f>
        <v>0</v>
      </c>
      <c r="E57" s="539">
        <f>SUM(E58:E60)</f>
        <v>0</v>
      </c>
    </row>
    <row r="58" spans="1:5" s="51" customFormat="1" ht="11.25" customHeight="1">
      <c r="A58" s="471" t="s">
        <v>336</v>
      </c>
      <c r="B58" s="472" t="s">
        <v>377</v>
      </c>
      <c r="C58" s="500"/>
      <c r="D58" s="500"/>
      <c r="E58" s="540"/>
    </row>
    <row r="59" spans="1:5">
      <c r="A59" s="458" t="s">
        <v>379</v>
      </c>
      <c r="B59" s="459" t="s">
        <v>378</v>
      </c>
      <c r="C59" s="464"/>
      <c r="D59" s="464"/>
      <c r="E59" s="533"/>
    </row>
    <row r="60" spans="1:5" s="40" customFormat="1" ht="13.5" customHeight="1" thickBot="1">
      <c r="A60" s="458" t="s">
        <v>380</v>
      </c>
      <c r="B60" s="459" t="s">
        <v>337</v>
      </c>
      <c r="C60" s="463"/>
      <c r="D60" s="463"/>
      <c r="E60" s="531"/>
    </row>
    <row r="61" spans="1:5" s="52" customFormat="1" ht="12" hidden="1" customHeight="1">
      <c r="A61" s="502" t="s">
        <v>380</v>
      </c>
      <c r="B61" s="503" t="s">
        <v>381</v>
      </c>
      <c r="C61" s="504"/>
      <c r="D61" s="504"/>
      <c r="E61" s="541"/>
    </row>
    <row r="62" spans="1:5" ht="12" customHeight="1" thickBot="1">
      <c r="A62" s="474" t="s">
        <v>15</v>
      </c>
      <c r="B62" s="475" t="s">
        <v>388</v>
      </c>
      <c r="C62" s="497">
        <f>SUM(C63:C65)</f>
        <v>0</v>
      </c>
      <c r="D62" s="497">
        <f>SUM(D63:D65)</f>
        <v>0</v>
      </c>
      <c r="E62" s="535">
        <f>SUM(E63:E65)</f>
        <v>0</v>
      </c>
    </row>
    <row r="63" spans="1:5" ht="12" hidden="1" customHeight="1">
      <c r="A63" s="471" t="s">
        <v>338</v>
      </c>
      <c r="B63" s="472" t="s">
        <v>383</v>
      </c>
      <c r="C63" s="496"/>
      <c r="D63" s="496"/>
      <c r="E63" s="536"/>
    </row>
    <row r="64" spans="1:5" ht="12" hidden="1" customHeight="1">
      <c r="A64" s="458" t="s">
        <v>385</v>
      </c>
      <c r="B64" s="459" t="s">
        <v>384</v>
      </c>
      <c r="C64" s="463"/>
      <c r="D64" s="463"/>
      <c r="E64" s="531"/>
    </row>
    <row r="65" spans="1:5" ht="12" hidden="1" customHeight="1">
      <c r="A65" s="458" t="s">
        <v>386</v>
      </c>
      <c r="B65" s="459" t="s">
        <v>339</v>
      </c>
      <c r="C65" s="464"/>
      <c r="D65" s="464"/>
      <c r="E65" s="533"/>
    </row>
    <row r="66" spans="1:5" ht="12" hidden="1" customHeight="1">
      <c r="A66" s="502" t="s">
        <v>386</v>
      </c>
      <c r="B66" s="503" t="s">
        <v>387</v>
      </c>
      <c r="C66" s="504"/>
      <c r="D66" s="504"/>
      <c r="E66" s="541"/>
    </row>
    <row r="67" spans="1:5" ht="12" customHeight="1" thickBot="1">
      <c r="A67" s="474" t="s">
        <v>35</v>
      </c>
      <c r="B67" s="485" t="s">
        <v>389</v>
      </c>
      <c r="C67" s="599">
        <f>SUM(C8+C15+C22+C29+C40+C51+C57+C62)</f>
        <v>0</v>
      </c>
      <c r="D67" s="599">
        <f>SUM(D8+D15+D22+D29+D40+D51+D57+D62)</f>
        <v>0</v>
      </c>
      <c r="E67" s="694">
        <f>SUM(E8+E15+E22+E29+E40+E51+E57+E62)</f>
        <v>0</v>
      </c>
    </row>
    <row r="68" spans="1:5" ht="12" customHeight="1">
      <c r="A68" s="511" t="s">
        <v>391</v>
      </c>
      <c r="B68" s="510" t="s">
        <v>340</v>
      </c>
      <c r="C68" s="484">
        <f>SUM(C69:C71)</f>
        <v>0</v>
      </c>
      <c r="D68" s="496">
        <f>SUM(D69:D71)</f>
        <v>0</v>
      </c>
      <c r="E68" s="536">
        <f>SUM(E69:E71)</f>
        <v>0</v>
      </c>
    </row>
    <row r="69" spans="1:5" ht="12" customHeight="1">
      <c r="A69" s="458" t="s">
        <v>341</v>
      </c>
      <c r="B69" s="459" t="s">
        <v>342</v>
      </c>
      <c r="C69" s="463"/>
      <c r="D69" s="463"/>
      <c r="E69" s="531"/>
    </row>
    <row r="70" spans="1:5" ht="12" customHeight="1">
      <c r="A70" s="458" t="s">
        <v>343</v>
      </c>
      <c r="B70" s="459" t="s">
        <v>344</v>
      </c>
      <c r="C70" s="463"/>
      <c r="D70" s="463"/>
      <c r="E70" s="531"/>
    </row>
    <row r="71" spans="1:5" ht="12" customHeight="1">
      <c r="A71" s="458" t="s">
        <v>345</v>
      </c>
      <c r="B71" s="466" t="s">
        <v>346</v>
      </c>
      <c r="C71" s="465"/>
      <c r="D71" s="465"/>
      <c r="E71" s="542"/>
    </row>
    <row r="72" spans="1:5" ht="12" customHeight="1">
      <c r="A72" s="511" t="s">
        <v>392</v>
      </c>
      <c r="B72" s="462" t="s">
        <v>347</v>
      </c>
      <c r="C72" s="467"/>
      <c r="D72" s="467"/>
      <c r="E72" s="543"/>
    </row>
    <row r="73" spans="1:5" ht="12" customHeight="1">
      <c r="A73" s="511" t="s">
        <v>393</v>
      </c>
      <c r="B73" s="462" t="s">
        <v>348</v>
      </c>
      <c r="C73" s="467">
        <f>SUM(C74:C75)</f>
        <v>0</v>
      </c>
      <c r="D73" s="467">
        <f>SUM(D74:D75)</f>
        <v>0</v>
      </c>
      <c r="E73" s="543">
        <f>SUM(E74:E75)</f>
        <v>0</v>
      </c>
    </row>
    <row r="74" spans="1:5" ht="12" customHeight="1">
      <c r="A74" s="458" t="s">
        <v>349</v>
      </c>
      <c r="B74" s="459" t="s">
        <v>350</v>
      </c>
      <c r="C74" s="467"/>
      <c r="D74" s="562"/>
      <c r="E74" s="563"/>
    </row>
    <row r="75" spans="1:5" ht="12" customHeight="1">
      <c r="A75" s="458" t="s">
        <v>351</v>
      </c>
      <c r="B75" s="459" t="s">
        <v>352</v>
      </c>
      <c r="C75" s="467"/>
      <c r="D75" s="562"/>
      <c r="E75" s="563"/>
    </row>
    <row r="76" spans="1:5" s="52" customFormat="1" ht="12" customHeight="1" thickBot="1">
      <c r="A76" s="565" t="s">
        <v>449</v>
      </c>
      <c r="B76" s="566" t="s">
        <v>450</v>
      </c>
      <c r="C76" s="564"/>
      <c r="D76" s="564"/>
      <c r="E76" s="567"/>
    </row>
    <row r="77" spans="1:5" ht="12" customHeight="1" thickBot="1">
      <c r="A77" s="1144" t="s">
        <v>394</v>
      </c>
      <c r="B77" s="1148" t="s">
        <v>395</v>
      </c>
      <c r="C77" s="222">
        <f>SUM(C68+C72+C73+C76)</f>
        <v>0</v>
      </c>
      <c r="D77" s="222">
        <f>SUM(D68+D72+D73+D76)</f>
        <v>0</v>
      </c>
      <c r="E77" s="698">
        <f>SUM(E68+E72+E73+E76)</f>
        <v>0</v>
      </c>
    </row>
    <row r="78" spans="1:5" ht="12" customHeight="1" thickBot="1">
      <c r="A78" s="1144" t="s">
        <v>411</v>
      </c>
      <c r="B78" s="1148" t="s">
        <v>396</v>
      </c>
      <c r="C78" s="222"/>
      <c r="D78" s="222"/>
      <c r="E78" s="698"/>
    </row>
    <row r="79" spans="1:5" ht="12" customHeight="1" thickBot="1">
      <c r="A79" s="1144" t="s">
        <v>412</v>
      </c>
      <c r="B79" s="1148" t="s">
        <v>397</v>
      </c>
      <c r="C79" s="222"/>
      <c r="D79" s="222"/>
      <c r="E79" s="698"/>
    </row>
    <row r="80" spans="1:5" ht="12" customHeight="1" thickBot="1">
      <c r="A80" s="1144" t="s">
        <v>16</v>
      </c>
      <c r="B80" s="1149" t="s">
        <v>390</v>
      </c>
      <c r="C80" s="222">
        <f>SUM(C77:C79)</f>
        <v>0</v>
      </c>
      <c r="D80" s="222">
        <f>SUM(D77:D79)</f>
        <v>0</v>
      </c>
      <c r="E80" s="698">
        <f>SUM(E77:E79)</f>
        <v>0</v>
      </c>
    </row>
    <row r="81" spans="1:5" ht="24.75" customHeight="1" thickBot="1">
      <c r="A81" s="1144" t="s">
        <v>17</v>
      </c>
      <c r="B81" s="1153" t="s">
        <v>413</v>
      </c>
      <c r="C81" s="1170">
        <f>SUM(C67+C80)</f>
        <v>0</v>
      </c>
      <c r="D81" s="1170">
        <f>SUM(D67+D80)</f>
        <v>0</v>
      </c>
      <c r="E81" s="1169">
        <f>SUM(E67+E80)</f>
        <v>0</v>
      </c>
    </row>
    <row r="83" spans="1:5" ht="13.5" thickBot="1"/>
    <row r="84" spans="1:5" s="22" customFormat="1" ht="38.1" customHeight="1" thickBot="1">
      <c r="A84" s="362"/>
      <c r="B84" s="363" t="s">
        <v>23</v>
      </c>
      <c r="C84" s="163" t="s">
        <v>5</v>
      </c>
      <c r="D84" s="163" t="s">
        <v>6</v>
      </c>
      <c r="E84" s="164" t="s">
        <v>7</v>
      </c>
    </row>
    <row r="85" spans="1:5" s="23" customFormat="1" ht="12" customHeight="1" thickBot="1">
      <c r="A85" s="19">
        <v>1</v>
      </c>
      <c r="B85" s="20">
        <v>2</v>
      </c>
      <c r="C85" s="20">
        <v>3</v>
      </c>
      <c r="D85" s="20">
        <v>4</v>
      </c>
      <c r="E85" s="21">
        <v>5</v>
      </c>
    </row>
    <row r="86" spans="1:5" s="22" customFormat="1" ht="12" customHeight="1" thickBot="1">
      <c r="A86" s="14" t="s">
        <v>8</v>
      </c>
      <c r="B86" s="18" t="s">
        <v>269</v>
      </c>
      <c r="C86" s="215">
        <f>+C87+C88+C89+C90+C91</f>
        <v>0</v>
      </c>
      <c r="D86" s="215">
        <f>+D87+D88+D89+D90+D91</f>
        <v>0</v>
      </c>
      <c r="E86" s="88">
        <f>+E87+E88+E89+E90+E91</f>
        <v>0</v>
      </c>
    </row>
    <row r="87" spans="1:5" s="22" customFormat="1" ht="12" customHeight="1">
      <c r="A87" s="11" t="s">
        <v>221</v>
      </c>
      <c r="B87" s="6" t="s">
        <v>24</v>
      </c>
      <c r="C87" s="218"/>
      <c r="D87" s="218"/>
      <c r="E87" s="90"/>
    </row>
    <row r="88" spans="1:5" s="22" customFormat="1" ht="12" customHeight="1">
      <c r="A88" s="9" t="s">
        <v>222</v>
      </c>
      <c r="B88" s="5" t="s">
        <v>25</v>
      </c>
      <c r="C88" s="217"/>
      <c r="D88" s="217"/>
      <c r="E88" s="91"/>
    </row>
    <row r="89" spans="1:5" s="22" customFormat="1" ht="12" customHeight="1">
      <c r="A89" s="9" t="s">
        <v>223</v>
      </c>
      <c r="B89" s="5" t="s">
        <v>26</v>
      </c>
      <c r="C89" s="220"/>
      <c r="D89" s="220"/>
      <c r="E89" s="93"/>
    </row>
    <row r="90" spans="1:5" s="22" customFormat="1" ht="12" customHeight="1">
      <c r="A90" s="9" t="s">
        <v>224</v>
      </c>
      <c r="B90" s="7" t="s">
        <v>27</v>
      </c>
      <c r="C90" s="220"/>
      <c r="D90" s="220"/>
      <c r="E90" s="93"/>
    </row>
    <row r="91" spans="1:5" s="22" customFormat="1" ht="12" customHeight="1">
      <c r="A91" s="9" t="s">
        <v>225</v>
      </c>
      <c r="B91" s="12" t="s">
        <v>28</v>
      </c>
      <c r="C91" s="220">
        <f>SUM(C92:C102)</f>
        <v>0</v>
      </c>
      <c r="D91" s="220">
        <f>SUM(D92:D102)</f>
        <v>0</v>
      </c>
      <c r="E91" s="93">
        <f>SUM(E92:E102)</f>
        <v>0</v>
      </c>
    </row>
    <row r="92" spans="1:5" s="437" customFormat="1" ht="12" customHeight="1">
      <c r="A92" s="435" t="s">
        <v>233</v>
      </c>
      <c r="B92" s="438" t="s">
        <v>227</v>
      </c>
      <c r="C92" s="421"/>
      <c r="D92" s="421"/>
      <c r="E92" s="422"/>
    </row>
    <row r="93" spans="1:5" s="437" customFormat="1" ht="12" customHeight="1">
      <c r="A93" s="435" t="s">
        <v>234</v>
      </c>
      <c r="B93" s="438" t="s">
        <v>228</v>
      </c>
      <c r="C93" s="421"/>
      <c r="D93" s="421"/>
      <c r="E93" s="422"/>
    </row>
    <row r="94" spans="1:5" s="437" customFormat="1" ht="12" customHeight="1">
      <c r="A94" s="435" t="s">
        <v>235</v>
      </c>
      <c r="B94" s="436" t="s">
        <v>229</v>
      </c>
      <c r="C94" s="421"/>
      <c r="D94" s="421"/>
      <c r="E94" s="422"/>
    </row>
    <row r="95" spans="1:5" s="437" customFormat="1" ht="12" customHeight="1">
      <c r="A95" s="439" t="s">
        <v>236</v>
      </c>
      <c r="B95" s="440" t="s">
        <v>230</v>
      </c>
      <c r="C95" s="421"/>
      <c r="D95" s="421"/>
      <c r="E95" s="422"/>
    </row>
    <row r="96" spans="1:5" s="437" customFormat="1" ht="12" customHeight="1">
      <c r="A96" s="435" t="s">
        <v>237</v>
      </c>
      <c r="B96" s="440" t="s">
        <v>231</v>
      </c>
      <c r="C96" s="421"/>
      <c r="D96" s="421"/>
      <c r="E96" s="422"/>
    </row>
    <row r="97" spans="1:5" s="437" customFormat="1" ht="12" customHeight="1">
      <c r="A97" s="441" t="s">
        <v>238</v>
      </c>
      <c r="B97" s="438" t="s">
        <v>244</v>
      </c>
      <c r="C97" s="421"/>
      <c r="D97" s="421"/>
      <c r="E97" s="422"/>
    </row>
    <row r="98" spans="1:5" s="437" customFormat="1" ht="12" customHeight="1">
      <c r="A98" s="441" t="s">
        <v>239</v>
      </c>
      <c r="B98" s="436" t="s">
        <v>245</v>
      </c>
      <c r="C98" s="421"/>
      <c r="D98" s="421"/>
      <c r="E98" s="422"/>
    </row>
    <row r="99" spans="1:5" s="437" customFormat="1" ht="12" customHeight="1">
      <c r="A99" s="441" t="s">
        <v>240</v>
      </c>
      <c r="B99" s="440" t="s">
        <v>246</v>
      </c>
      <c r="C99" s="421"/>
      <c r="D99" s="421"/>
      <c r="E99" s="422"/>
    </row>
    <row r="100" spans="1:5" s="437" customFormat="1" ht="12" customHeight="1">
      <c r="A100" s="441" t="s">
        <v>241</v>
      </c>
      <c r="B100" s="440" t="s">
        <v>247</v>
      </c>
      <c r="C100" s="421"/>
      <c r="D100" s="421"/>
      <c r="E100" s="422"/>
    </row>
    <row r="101" spans="1:5" s="437" customFormat="1" ht="12" customHeight="1">
      <c r="A101" s="441" t="s">
        <v>243</v>
      </c>
      <c r="B101" s="440" t="s">
        <v>248</v>
      </c>
      <c r="C101" s="421"/>
      <c r="D101" s="421"/>
      <c r="E101" s="422"/>
    </row>
    <row r="102" spans="1:5" s="437" customFormat="1" ht="12" customHeight="1" thickBot="1">
      <c r="A102" s="442" t="s">
        <v>622</v>
      </c>
      <c r="B102" s="443" t="s">
        <v>249</v>
      </c>
      <c r="C102" s="423"/>
      <c r="D102" s="423"/>
      <c r="E102" s="424"/>
    </row>
    <row r="103" spans="1:5" s="22" customFormat="1" ht="12" customHeight="1" thickBot="1">
      <c r="A103" s="13" t="s">
        <v>9</v>
      </c>
      <c r="B103" s="17" t="s">
        <v>270</v>
      </c>
      <c r="C103" s="216">
        <f>+C104+C105+C106</f>
        <v>0</v>
      </c>
      <c r="D103" s="216">
        <f>+D104+D105+D106</f>
        <v>0</v>
      </c>
      <c r="E103" s="89">
        <f>+E104+E105+E106</f>
        <v>0</v>
      </c>
    </row>
    <row r="104" spans="1:5" s="22" customFormat="1" ht="12" customHeight="1">
      <c r="A104" s="10" t="s">
        <v>250</v>
      </c>
      <c r="B104" s="5" t="s">
        <v>29</v>
      </c>
      <c r="C104" s="219"/>
      <c r="D104" s="219"/>
      <c r="E104" s="92"/>
    </row>
    <row r="105" spans="1:5" s="22" customFormat="1" ht="12" customHeight="1">
      <c r="A105" s="10" t="s">
        <v>251</v>
      </c>
      <c r="B105" s="8" t="s">
        <v>30</v>
      </c>
      <c r="C105" s="217"/>
      <c r="D105" s="217"/>
      <c r="E105" s="91"/>
    </row>
    <row r="106" spans="1:5" s="22" customFormat="1" ht="12" customHeight="1" thickBot="1">
      <c r="A106" s="10" t="s">
        <v>252</v>
      </c>
      <c r="B106" s="434" t="s">
        <v>253</v>
      </c>
      <c r="C106" s="217">
        <f>SUM(C107:C114)</f>
        <v>0</v>
      </c>
      <c r="D106" s="217">
        <f>SUM(D107:D114)</f>
        <v>0</v>
      </c>
      <c r="E106" s="91">
        <f>SUM(E107:E114)</f>
        <v>0</v>
      </c>
    </row>
    <row r="107" spans="1:5" s="437" customFormat="1" ht="12" hidden="1" customHeight="1">
      <c r="A107" s="444" t="s">
        <v>254</v>
      </c>
      <c r="B107" s="79" t="s">
        <v>268</v>
      </c>
      <c r="C107" s="419"/>
      <c r="D107" s="419"/>
      <c r="E107" s="420"/>
    </row>
    <row r="108" spans="1:5" s="437" customFormat="1" ht="12" hidden="1" customHeight="1">
      <c r="A108" s="444" t="s">
        <v>255</v>
      </c>
      <c r="B108" s="445" t="s">
        <v>262</v>
      </c>
      <c r="C108" s="419"/>
      <c r="D108" s="419"/>
      <c r="E108" s="420"/>
    </row>
    <row r="109" spans="1:5" s="437" customFormat="1" ht="16.5" hidden="1" thickBot="1">
      <c r="A109" s="444" t="s">
        <v>256</v>
      </c>
      <c r="B109" s="446" t="s">
        <v>263</v>
      </c>
      <c r="C109" s="419"/>
      <c r="D109" s="419"/>
      <c r="E109" s="420"/>
    </row>
    <row r="110" spans="1:5" s="437" customFormat="1" ht="12" hidden="1" customHeight="1">
      <c r="A110" s="444" t="s">
        <v>257</v>
      </c>
      <c r="B110" s="446" t="s">
        <v>264</v>
      </c>
      <c r="C110" s="447"/>
      <c r="D110" s="447"/>
      <c r="E110" s="448"/>
    </row>
    <row r="111" spans="1:5" s="437" customFormat="1" ht="12" hidden="1" customHeight="1">
      <c r="A111" s="444" t="s">
        <v>258</v>
      </c>
      <c r="B111" s="446" t="s">
        <v>265</v>
      </c>
      <c r="C111" s="447"/>
      <c r="D111" s="447"/>
      <c r="E111" s="448"/>
    </row>
    <row r="112" spans="1:5" s="437" customFormat="1" ht="15" hidden="1" customHeight="1">
      <c r="A112" s="444" t="s">
        <v>259</v>
      </c>
      <c r="B112" s="446" t="s">
        <v>266</v>
      </c>
      <c r="C112" s="447"/>
      <c r="D112" s="447"/>
      <c r="E112" s="448"/>
    </row>
    <row r="113" spans="1:5" s="437" customFormat="1" ht="12.75" hidden="1" customHeight="1">
      <c r="A113" s="449" t="s">
        <v>260</v>
      </c>
      <c r="B113" s="446" t="s">
        <v>32</v>
      </c>
      <c r="C113" s="450"/>
      <c r="D113" s="450"/>
      <c r="E113" s="451"/>
    </row>
    <row r="114" spans="1:5" s="437" customFormat="1" ht="14.25" hidden="1" customHeight="1">
      <c r="A114" s="452" t="s">
        <v>261</v>
      </c>
      <c r="B114" s="453" t="s">
        <v>267</v>
      </c>
      <c r="C114" s="450"/>
      <c r="D114" s="450"/>
      <c r="E114" s="451"/>
    </row>
    <row r="115" spans="1:5" s="22" customFormat="1" ht="12" customHeight="1" thickBot="1">
      <c r="A115" s="13" t="s">
        <v>10</v>
      </c>
      <c r="B115" s="454" t="s">
        <v>271</v>
      </c>
      <c r="C115" s="215">
        <f>+C86+C103</f>
        <v>0</v>
      </c>
      <c r="D115" s="215">
        <f>+D86+D103</f>
        <v>0</v>
      </c>
      <c r="E115" s="88">
        <f>+E86+E103</f>
        <v>0</v>
      </c>
    </row>
    <row r="116" spans="1:5" s="22" customFormat="1" ht="12" customHeight="1" thickBot="1">
      <c r="A116" s="82" t="s">
        <v>398</v>
      </c>
      <c r="B116" s="518" t="s">
        <v>399</v>
      </c>
      <c r="C116" s="216">
        <f>SUM(C117:C119)</f>
        <v>0</v>
      </c>
      <c r="D116" s="216">
        <f>SUM(D117:D119)</f>
        <v>0</v>
      </c>
      <c r="E116" s="89">
        <f>SUM(E117:E119)</f>
        <v>0</v>
      </c>
    </row>
    <row r="117" spans="1:5" s="22" customFormat="1" ht="12" customHeight="1">
      <c r="A117" s="83" t="s">
        <v>400</v>
      </c>
      <c r="B117" s="84" t="s">
        <v>403</v>
      </c>
      <c r="C117" s="217"/>
      <c r="D117" s="217"/>
      <c r="E117" s="91"/>
    </row>
    <row r="118" spans="1:5" s="22" customFormat="1" ht="12" customHeight="1">
      <c r="A118" s="81" t="s">
        <v>401</v>
      </c>
      <c r="B118" s="78" t="s">
        <v>447</v>
      </c>
      <c r="C118" s="217"/>
      <c r="D118" s="217"/>
      <c r="E118" s="91"/>
    </row>
    <row r="119" spans="1:5" s="22" customFormat="1" ht="12" customHeight="1" thickBot="1">
      <c r="A119" s="85" t="s">
        <v>402</v>
      </c>
      <c r="B119" s="86" t="s">
        <v>448</v>
      </c>
      <c r="C119" s="220"/>
      <c r="D119" s="220"/>
      <c r="E119" s="93"/>
    </row>
    <row r="120" spans="1:5" s="22" customFormat="1" ht="12" customHeight="1" thickBot="1">
      <c r="A120" s="82" t="s">
        <v>406</v>
      </c>
      <c r="B120" s="518" t="s">
        <v>407</v>
      </c>
      <c r="C120" s="223"/>
      <c r="D120" s="223"/>
      <c r="E120" s="224"/>
    </row>
    <row r="121" spans="1:5" s="22" customFormat="1" ht="12" customHeight="1" thickBot="1">
      <c r="A121" s="82" t="s">
        <v>537</v>
      </c>
      <c r="B121" s="518" t="s">
        <v>538</v>
      </c>
      <c r="C121" s="223"/>
      <c r="D121" s="223"/>
      <c r="E121" s="224"/>
    </row>
    <row r="122" spans="1:5" s="22" customFormat="1" ht="12" customHeight="1" thickBot="1">
      <c r="A122" s="519" t="s">
        <v>415</v>
      </c>
      <c r="B122" s="518" t="s">
        <v>414</v>
      </c>
      <c r="C122" s="223">
        <f>SUM(C116+C120+C121)</f>
        <v>0</v>
      </c>
      <c r="D122" s="223">
        <f>SUM(D116+D120+D121)</f>
        <v>0</v>
      </c>
      <c r="E122" s="224">
        <f>SUM(E116+E120+E121)</f>
        <v>0</v>
      </c>
    </row>
    <row r="123" spans="1:5" s="22" customFormat="1" ht="12" customHeight="1" thickBot="1">
      <c r="A123" s="519" t="s">
        <v>416</v>
      </c>
      <c r="B123" s="518" t="s">
        <v>408</v>
      </c>
      <c r="C123" s="223"/>
      <c r="D123" s="223"/>
      <c r="E123" s="224"/>
    </row>
    <row r="124" spans="1:5" s="22" customFormat="1" ht="12" customHeight="1" thickBot="1">
      <c r="A124" s="519" t="s">
        <v>417</v>
      </c>
      <c r="B124" s="518" t="s">
        <v>409</v>
      </c>
      <c r="C124" s="223"/>
      <c r="D124" s="223"/>
      <c r="E124" s="224"/>
    </row>
    <row r="125" spans="1:5" s="22" customFormat="1" ht="12" customHeight="1" thickBot="1">
      <c r="A125" s="80" t="s">
        <v>33</v>
      </c>
      <c r="B125" s="152" t="s">
        <v>410</v>
      </c>
      <c r="C125" s="225">
        <f>SUM(C122:C124)</f>
        <v>0</v>
      </c>
      <c r="D125" s="225">
        <f>SUM(D122:D124)</f>
        <v>0</v>
      </c>
      <c r="E125" s="95">
        <f>SUM(E122:E124)</f>
        <v>0</v>
      </c>
    </row>
    <row r="126" spans="1:5" s="1" customFormat="1" ht="28.5" customHeight="1" thickBot="1">
      <c r="A126" s="87" t="s">
        <v>12</v>
      </c>
      <c r="B126" s="153" t="s">
        <v>418</v>
      </c>
      <c r="C126" s="604">
        <f>SUM(C115+C125)</f>
        <v>0</v>
      </c>
      <c r="D126" s="604">
        <f>SUM(D115+D125)</f>
        <v>0</v>
      </c>
      <c r="E126" s="605">
        <f>SUM(E115+E125)</f>
        <v>0</v>
      </c>
    </row>
  </sheetData>
  <mergeCells count="2">
    <mergeCell ref="B2:D2"/>
    <mergeCell ref="B3:D3"/>
  </mergeCells>
  <pageMargins left="0.7" right="0.7" top="0.75" bottom="0.75" header="0.3" footer="0.3"/>
  <pageSetup paperSize="9" scale="78" orientation="portrait" r:id="rId1"/>
  <rowBreaks count="1" manualBreakCount="1">
    <brk id="8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1:F126"/>
  <sheetViews>
    <sheetView workbookViewId="0">
      <selection activeCell="E2" sqref="E2"/>
    </sheetView>
  </sheetViews>
  <sheetFormatPr defaultRowHeight="12.75"/>
  <cols>
    <col min="1" max="1" width="9.6640625" style="72" customWidth="1"/>
    <col min="2" max="2" width="59.83203125" style="73" customWidth="1"/>
    <col min="3" max="3" width="14.33203125" style="73" customWidth="1"/>
    <col min="4" max="6" width="15.83203125" style="73" customWidth="1"/>
    <col min="7" max="16384" width="9.33203125" style="4"/>
  </cols>
  <sheetData>
    <row r="1" spans="1:6" s="2" customFormat="1" ht="21" customHeight="1" thickBot="1">
      <c r="A1" s="64"/>
      <c r="B1" s="65"/>
      <c r="C1" s="66"/>
      <c r="D1" s="74"/>
      <c r="E1" s="74" t="s">
        <v>948</v>
      </c>
    </row>
    <row r="2" spans="1:6" s="48" customFormat="1" ht="15.75">
      <c r="A2" s="394"/>
      <c r="B2" s="396" t="s">
        <v>119</v>
      </c>
      <c r="C2" s="397"/>
      <c r="D2" s="398"/>
      <c r="E2" s="148" t="s">
        <v>120</v>
      </c>
    </row>
    <row r="3" spans="1:6" s="48" customFormat="1" ht="16.5" thickBot="1">
      <c r="A3" s="613"/>
      <c r="B3" s="608" t="s">
        <v>548</v>
      </c>
      <c r="C3" s="615" t="s">
        <v>549</v>
      </c>
      <c r="D3" s="616" t="s">
        <v>550</v>
      </c>
      <c r="E3" s="149">
        <v>1</v>
      </c>
    </row>
    <row r="4" spans="1:6" s="49" customFormat="1" ht="15.95" customHeight="1" thickBot="1">
      <c r="A4" s="614"/>
      <c r="B4" s="68"/>
      <c r="C4" s="69"/>
      <c r="D4" s="69"/>
      <c r="E4" s="69" t="s">
        <v>683</v>
      </c>
    </row>
    <row r="5" spans="1:6" ht="43.5" customHeight="1" thickBot="1">
      <c r="A5" s="395"/>
      <c r="B5" s="70" t="s">
        <v>123</v>
      </c>
      <c r="C5" s="214" t="s">
        <v>5</v>
      </c>
      <c r="D5" s="214" t="s">
        <v>6</v>
      </c>
      <c r="E5" s="71" t="s">
        <v>7</v>
      </c>
      <c r="F5" s="4"/>
    </row>
    <row r="6" spans="1:6" s="40" customFormat="1" ht="12.95" customHeight="1" thickBot="1">
      <c r="A6" s="63">
        <v>1</v>
      </c>
      <c r="B6" s="63">
        <v>2</v>
      </c>
      <c r="C6" s="63">
        <v>3</v>
      </c>
      <c r="D6" s="234">
        <v>4</v>
      </c>
      <c r="E6" s="233">
        <v>5</v>
      </c>
    </row>
    <row r="7" spans="1:6" s="40" customFormat="1" ht="12" customHeight="1" thickBot="1">
      <c r="A7" s="479" t="s">
        <v>8</v>
      </c>
      <c r="B7" s="568" t="s">
        <v>444</v>
      </c>
      <c r="C7" s="559">
        <f>SUM(C15+C8)</f>
        <v>3960000</v>
      </c>
      <c r="D7" s="559">
        <f>SUM(D15+D8)</f>
        <v>3960000</v>
      </c>
      <c r="E7" s="559">
        <f>SUM(E15+E8)</f>
        <v>33169586</v>
      </c>
    </row>
    <row r="8" spans="1:6" s="50" customFormat="1" ht="12" customHeight="1" thickBot="1">
      <c r="A8" s="557" t="s">
        <v>445</v>
      </c>
      <c r="B8" s="482" t="s">
        <v>354</v>
      </c>
      <c r="C8" s="478">
        <f>SUM(C9:C14)</f>
        <v>0</v>
      </c>
      <c r="D8" s="478">
        <f>SUM(D9:D14)</f>
        <v>0</v>
      </c>
      <c r="E8" s="521">
        <f>SUM(E9:E14)</f>
        <v>0</v>
      </c>
    </row>
    <row r="9" spans="1:6" s="51" customFormat="1" ht="12" hidden="1" customHeight="1">
      <c r="A9" s="455" t="s">
        <v>273</v>
      </c>
      <c r="B9" s="456" t="s">
        <v>274</v>
      </c>
      <c r="C9" s="553"/>
      <c r="D9" s="553"/>
      <c r="E9" s="554"/>
    </row>
    <row r="10" spans="1:6" s="51" customFormat="1" ht="12" hidden="1" customHeight="1">
      <c r="A10" s="458" t="s">
        <v>275</v>
      </c>
      <c r="B10" s="459" t="s">
        <v>355</v>
      </c>
      <c r="C10" s="460"/>
      <c r="D10" s="460"/>
      <c r="E10" s="523"/>
    </row>
    <row r="11" spans="1:6" s="51" customFormat="1" ht="12" hidden="1" customHeight="1">
      <c r="A11" s="458" t="s">
        <v>276</v>
      </c>
      <c r="B11" s="459" t="s">
        <v>277</v>
      </c>
      <c r="C11" s="460"/>
      <c r="D11" s="460"/>
      <c r="E11" s="523"/>
    </row>
    <row r="12" spans="1:6" s="51" customFormat="1" ht="12" hidden="1" customHeight="1">
      <c r="A12" s="458" t="s">
        <v>278</v>
      </c>
      <c r="B12" s="459" t="s">
        <v>279</v>
      </c>
      <c r="C12" s="460"/>
      <c r="D12" s="460"/>
      <c r="E12" s="523"/>
    </row>
    <row r="13" spans="1:6" s="50" customFormat="1" ht="12" hidden="1" customHeight="1">
      <c r="A13" s="458" t="s">
        <v>280</v>
      </c>
      <c r="B13" s="459" t="s">
        <v>356</v>
      </c>
      <c r="C13" s="460"/>
      <c r="D13" s="460"/>
      <c r="E13" s="523"/>
    </row>
    <row r="14" spans="1:6" s="50" customFormat="1" ht="12" hidden="1" customHeight="1" thickBot="1">
      <c r="A14" s="468" t="s">
        <v>281</v>
      </c>
      <c r="B14" s="469" t="s">
        <v>357</v>
      </c>
      <c r="C14" s="470"/>
      <c r="D14" s="555"/>
      <c r="E14" s="556"/>
    </row>
    <row r="15" spans="1:6" s="50" customFormat="1" ht="12" customHeight="1" thickBot="1">
      <c r="A15" s="558" t="s">
        <v>446</v>
      </c>
      <c r="B15" s="475" t="s">
        <v>362</v>
      </c>
      <c r="C15" s="476">
        <f>SUM(C16:C20)</f>
        <v>3960000</v>
      </c>
      <c r="D15" s="476">
        <f>SUM(D16:D20)</f>
        <v>3960000</v>
      </c>
      <c r="E15" s="525">
        <f>SUM(E16:E20)</f>
        <v>33169586</v>
      </c>
    </row>
    <row r="16" spans="1:6" s="50" customFormat="1" ht="12" customHeight="1">
      <c r="A16" s="471" t="s">
        <v>282</v>
      </c>
      <c r="B16" s="472" t="s">
        <v>283</v>
      </c>
      <c r="C16" s="473"/>
      <c r="D16" s="473"/>
      <c r="E16" s="526"/>
    </row>
    <row r="17" spans="1:5" s="50" customFormat="1" ht="12" customHeight="1">
      <c r="A17" s="458" t="s">
        <v>284</v>
      </c>
      <c r="B17" s="459" t="s">
        <v>358</v>
      </c>
      <c r="C17" s="460"/>
      <c r="D17" s="460"/>
      <c r="E17" s="523"/>
    </row>
    <row r="18" spans="1:5" s="50" customFormat="1" ht="12" customHeight="1">
      <c r="A18" s="458" t="s">
        <v>285</v>
      </c>
      <c r="B18" s="590" t="s">
        <v>359</v>
      </c>
      <c r="C18" s="460"/>
      <c r="D18" s="460"/>
      <c r="E18" s="523"/>
    </row>
    <row r="19" spans="1:5" s="50" customFormat="1" ht="12" customHeight="1">
      <c r="A19" s="458" t="s">
        <v>286</v>
      </c>
      <c r="B19" s="590" t="s">
        <v>360</v>
      </c>
      <c r="C19" s="460"/>
      <c r="D19" s="460"/>
      <c r="E19" s="523"/>
    </row>
    <row r="20" spans="1:5" s="51" customFormat="1" ht="12" customHeight="1" thickBot="1">
      <c r="A20" s="458" t="s">
        <v>287</v>
      </c>
      <c r="B20" s="459" t="s">
        <v>361</v>
      </c>
      <c r="C20" s="460">
        <v>3960000</v>
      </c>
      <c r="D20" s="460">
        <v>3960000</v>
      </c>
      <c r="E20" s="523">
        <v>33169586</v>
      </c>
    </row>
    <row r="21" spans="1:5" s="51" customFormat="1" ht="60" hidden="1" customHeight="1" thickBot="1">
      <c r="A21" s="507" t="s">
        <v>287</v>
      </c>
      <c r="B21" s="508" t="s">
        <v>419</v>
      </c>
      <c r="C21" s="509"/>
      <c r="D21" s="509"/>
      <c r="E21" s="527">
        <v>19249</v>
      </c>
    </row>
    <row r="22" spans="1:5" s="51" customFormat="1" ht="12" customHeight="1" thickBot="1">
      <c r="A22" s="474" t="s">
        <v>10</v>
      </c>
      <c r="B22" s="485" t="s">
        <v>363</v>
      </c>
      <c r="C22" s="476">
        <v>436154028</v>
      </c>
      <c r="D22" s="476">
        <v>459792551</v>
      </c>
      <c r="E22" s="525">
        <v>229460159</v>
      </c>
    </row>
    <row r="23" spans="1:5" s="50" customFormat="1" ht="12" hidden="1" customHeight="1">
      <c r="A23" s="471" t="s">
        <v>288</v>
      </c>
      <c r="B23" s="472" t="s">
        <v>289</v>
      </c>
      <c r="C23" s="484"/>
      <c r="D23" s="496"/>
      <c r="E23" s="536"/>
    </row>
    <row r="24" spans="1:5" s="51" customFormat="1" ht="12" hidden="1" customHeight="1">
      <c r="A24" s="458" t="s">
        <v>290</v>
      </c>
      <c r="B24" s="459" t="s">
        <v>364</v>
      </c>
      <c r="C24" s="461"/>
      <c r="D24" s="461"/>
      <c r="E24" s="529"/>
    </row>
    <row r="25" spans="1:5" s="51" customFormat="1" ht="12" hidden="1" customHeight="1">
      <c r="A25" s="458" t="s">
        <v>291</v>
      </c>
      <c r="B25" s="590" t="s">
        <v>365</v>
      </c>
      <c r="C25" s="460"/>
      <c r="D25" s="460"/>
      <c r="E25" s="523"/>
    </row>
    <row r="26" spans="1:5" s="51" customFormat="1" ht="12" hidden="1" customHeight="1">
      <c r="A26" s="468" t="s">
        <v>292</v>
      </c>
      <c r="B26" s="591" t="s">
        <v>366</v>
      </c>
      <c r="C26" s="483"/>
      <c r="D26" s="483"/>
      <c r="E26" s="530"/>
    </row>
    <row r="27" spans="1:5" s="51" customFormat="1" ht="12" hidden="1" customHeight="1">
      <c r="A27" s="506" t="s">
        <v>293</v>
      </c>
      <c r="B27" s="505" t="s">
        <v>367</v>
      </c>
      <c r="C27" s="217"/>
      <c r="D27" s="217"/>
      <c r="E27" s="91"/>
    </row>
    <row r="28" spans="1:5" s="51" customFormat="1" ht="60" hidden="1" customHeight="1" thickBot="1">
      <c r="A28" s="507" t="s">
        <v>293</v>
      </c>
      <c r="B28" s="508" t="s">
        <v>419</v>
      </c>
      <c r="C28" s="509"/>
      <c r="D28" s="509"/>
      <c r="E28" s="527">
        <v>128054</v>
      </c>
    </row>
    <row r="29" spans="1:5" s="51" customFormat="1" ht="12" customHeight="1" thickBot="1">
      <c r="A29" s="474" t="s">
        <v>11</v>
      </c>
      <c r="B29" s="485" t="s">
        <v>374</v>
      </c>
      <c r="C29" s="476"/>
      <c r="D29" s="476">
        <f>SUM(D31+D33+D39)</f>
        <v>0</v>
      </c>
      <c r="E29" s="525"/>
    </row>
    <row r="30" spans="1:5" s="51" customFormat="1" ht="12" hidden="1" customHeight="1">
      <c r="A30" s="471" t="s">
        <v>294</v>
      </c>
      <c r="B30" s="472" t="s">
        <v>295</v>
      </c>
      <c r="C30" s="473">
        <f>SUM(C35+C32)</f>
        <v>0</v>
      </c>
      <c r="D30" s="473">
        <f>SUM(D35+D32)</f>
        <v>0</v>
      </c>
      <c r="E30" s="526">
        <f>SUM(E35+E32)</f>
        <v>0</v>
      </c>
    </row>
    <row r="31" spans="1:5" s="51" customFormat="1" ht="12" hidden="1" customHeight="1">
      <c r="A31" s="458" t="s">
        <v>296</v>
      </c>
      <c r="B31" s="459" t="s">
        <v>297</v>
      </c>
      <c r="C31" s="560">
        <f>SUM(C32)</f>
        <v>0</v>
      </c>
      <c r="D31" s="560">
        <f>SUM(D32)</f>
        <v>0</v>
      </c>
      <c r="E31" s="561">
        <f>SUM(E32)</f>
        <v>0</v>
      </c>
    </row>
    <row r="32" spans="1:5" s="51" customFormat="1" ht="12" hidden="1" customHeight="1">
      <c r="A32" s="486" t="s">
        <v>296</v>
      </c>
      <c r="B32" s="487" t="s">
        <v>368</v>
      </c>
      <c r="C32" s="488"/>
      <c r="D32" s="488"/>
      <c r="E32" s="532"/>
    </row>
    <row r="33" spans="1:5" s="51" customFormat="1" ht="12" hidden="1" customHeight="1">
      <c r="A33" s="458" t="s">
        <v>371</v>
      </c>
      <c r="B33" s="490" t="s">
        <v>372</v>
      </c>
      <c r="C33" s="560">
        <f>SUM(C37+C36+C34)</f>
        <v>0</v>
      </c>
      <c r="D33" s="560">
        <f>SUM(D37+D36+D34)</f>
        <v>0</v>
      </c>
      <c r="E33" s="561">
        <f>SUM(E37+E36+E34)</f>
        <v>0</v>
      </c>
    </row>
    <row r="34" spans="1:5" s="51" customFormat="1" ht="12" hidden="1" customHeight="1">
      <c r="A34" s="458" t="s">
        <v>298</v>
      </c>
      <c r="B34" s="491" t="s">
        <v>373</v>
      </c>
      <c r="C34" s="463">
        <f>SUM(C35)</f>
        <v>0</v>
      </c>
      <c r="D34" s="463">
        <f>SUM(D35)</f>
        <v>0</v>
      </c>
      <c r="E34" s="531">
        <f>SUM(E35)</f>
        <v>0</v>
      </c>
    </row>
    <row r="35" spans="1:5" s="51" customFormat="1" ht="12" hidden="1" customHeight="1">
      <c r="A35" s="486" t="s">
        <v>298</v>
      </c>
      <c r="B35" s="492" t="s">
        <v>369</v>
      </c>
      <c r="C35" s="488"/>
      <c r="D35" s="488"/>
      <c r="E35" s="532"/>
    </row>
    <row r="36" spans="1:5" s="51" customFormat="1" ht="12" hidden="1" customHeight="1">
      <c r="A36" s="458" t="s">
        <v>299</v>
      </c>
      <c r="B36" s="493" t="s">
        <v>300</v>
      </c>
      <c r="C36" s="461"/>
      <c r="D36" s="461"/>
      <c r="E36" s="529"/>
    </row>
    <row r="37" spans="1:5" s="51" customFormat="1" ht="12" hidden="1" customHeight="1">
      <c r="A37" s="458" t="s">
        <v>301</v>
      </c>
      <c r="B37" s="493" t="s">
        <v>302</v>
      </c>
      <c r="C37" s="465">
        <f>SUM(C38)</f>
        <v>0</v>
      </c>
      <c r="D37" s="465">
        <f>SUM(D38)</f>
        <v>0</v>
      </c>
      <c r="E37" s="542">
        <f>SUM(E38)</f>
        <v>0</v>
      </c>
    </row>
    <row r="38" spans="1:5" s="51" customFormat="1" ht="12" hidden="1" customHeight="1">
      <c r="A38" s="486" t="s">
        <v>301</v>
      </c>
      <c r="B38" s="494" t="s">
        <v>370</v>
      </c>
      <c r="C38" s="464"/>
      <c r="D38" s="464"/>
      <c r="E38" s="533"/>
    </row>
    <row r="39" spans="1:5" s="51" customFormat="1" ht="12" hidden="1" customHeight="1" thickBot="1">
      <c r="A39" s="468" t="s">
        <v>303</v>
      </c>
      <c r="B39" s="469" t="s">
        <v>304</v>
      </c>
      <c r="C39" s="499"/>
      <c r="D39" s="499"/>
      <c r="E39" s="538"/>
    </row>
    <row r="40" spans="1:5" s="51" customFormat="1" ht="12" customHeight="1" thickBot="1">
      <c r="A40" s="474" t="s">
        <v>12</v>
      </c>
      <c r="B40" s="485" t="s">
        <v>375</v>
      </c>
      <c r="C40" s="497">
        <f>SUM(C41:C50)</f>
        <v>7000000</v>
      </c>
      <c r="D40" s="497">
        <f>SUM(D41:D50)</f>
        <v>7000000</v>
      </c>
      <c r="E40" s="535">
        <f>SUM(E41:E50)</f>
        <v>8171318</v>
      </c>
    </row>
    <row r="41" spans="1:5" s="51" customFormat="1" ht="12" customHeight="1">
      <c r="A41" s="471" t="s">
        <v>305</v>
      </c>
      <c r="B41" s="472" t="s">
        <v>306</v>
      </c>
      <c r="C41" s="496"/>
      <c r="D41" s="496"/>
      <c r="E41" s="536">
        <v>53150</v>
      </c>
    </row>
    <row r="42" spans="1:5" s="51" customFormat="1" ht="12" customHeight="1">
      <c r="A42" s="458" t="s">
        <v>307</v>
      </c>
      <c r="B42" s="459" t="s">
        <v>308</v>
      </c>
      <c r="C42" s="463">
        <v>7000000</v>
      </c>
      <c r="D42" s="463">
        <v>7000000</v>
      </c>
      <c r="E42" s="531">
        <v>7760921</v>
      </c>
    </row>
    <row r="43" spans="1:5" s="51" customFormat="1" ht="12" customHeight="1">
      <c r="A43" s="458" t="s">
        <v>309</v>
      </c>
      <c r="B43" s="459" t="s">
        <v>310</v>
      </c>
      <c r="C43" s="463"/>
      <c r="D43" s="463"/>
      <c r="E43" s="531">
        <v>187165</v>
      </c>
    </row>
    <row r="44" spans="1:5" s="51" customFormat="1" ht="12" customHeight="1">
      <c r="A44" s="458" t="s">
        <v>311</v>
      </c>
      <c r="B44" s="459" t="s">
        <v>312</v>
      </c>
      <c r="C44" s="464"/>
      <c r="D44" s="464"/>
      <c r="E44" s="533"/>
    </row>
    <row r="45" spans="1:5" s="50" customFormat="1" ht="12" customHeight="1">
      <c r="A45" s="458" t="s">
        <v>313</v>
      </c>
      <c r="B45" s="459" t="s">
        <v>314</v>
      </c>
      <c r="C45" s="463"/>
      <c r="D45" s="463"/>
      <c r="E45" s="531"/>
    </row>
    <row r="46" spans="1:5" s="51" customFormat="1" ht="12" customHeight="1">
      <c r="A46" s="458" t="s">
        <v>315</v>
      </c>
      <c r="B46" s="459" t="s">
        <v>316</v>
      </c>
      <c r="C46" s="463"/>
      <c r="D46" s="463"/>
      <c r="E46" s="531">
        <v>100082</v>
      </c>
    </row>
    <row r="47" spans="1:5" s="51" customFormat="1" ht="12" customHeight="1">
      <c r="A47" s="458" t="s">
        <v>317</v>
      </c>
      <c r="B47" s="459" t="s">
        <v>318</v>
      </c>
      <c r="C47" s="463"/>
      <c r="D47" s="463"/>
      <c r="E47" s="531"/>
    </row>
    <row r="48" spans="1:5" s="51" customFormat="1" ht="12" customHeight="1">
      <c r="A48" s="458" t="s">
        <v>319</v>
      </c>
      <c r="B48" s="459" t="s">
        <v>320</v>
      </c>
      <c r="C48" s="463"/>
      <c r="D48" s="463"/>
      <c r="E48" s="531"/>
    </row>
    <row r="49" spans="1:6" s="51" customFormat="1" ht="12" customHeight="1">
      <c r="A49" s="458" t="s">
        <v>321</v>
      </c>
      <c r="B49" s="459" t="s">
        <v>322</v>
      </c>
      <c r="C49" s="463"/>
      <c r="D49" s="463"/>
      <c r="E49" s="531"/>
    </row>
    <row r="50" spans="1:6" s="51" customFormat="1" ht="12" customHeight="1" thickBot="1">
      <c r="A50" s="468" t="s">
        <v>323</v>
      </c>
      <c r="B50" s="469" t="s">
        <v>829</v>
      </c>
      <c r="C50" s="483"/>
      <c r="D50" s="483"/>
      <c r="E50" s="530">
        <v>70000</v>
      </c>
    </row>
    <row r="51" spans="1:6" s="51" customFormat="1" ht="12" customHeight="1" thickBot="1">
      <c r="A51" s="474" t="s">
        <v>13</v>
      </c>
      <c r="B51" s="485" t="s">
        <v>376</v>
      </c>
      <c r="C51" s="476">
        <f>SUM(C52:C56)</f>
        <v>0</v>
      </c>
      <c r="D51" s="476">
        <f>SUM(D52:D56)</f>
        <v>0</v>
      </c>
      <c r="E51" s="525"/>
    </row>
    <row r="52" spans="1:6" s="51" customFormat="1" ht="12" hidden="1" customHeight="1">
      <c r="A52" s="471" t="s">
        <v>326</v>
      </c>
      <c r="B52" s="472" t="s">
        <v>327</v>
      </c>
      <c r="C52" s="498"/>
      <c r="D52" s="498"/>
      <c r="E52" s="537"/>
    </row>
    <row r="53" spans="1:6" s="50" customFormat="1" ht="12" hidden="1" customHeight="1">
      <c r="A53" s="458" t="s">
        <v>328</v>
      </c>
      <c r="B53" s="459" t="s">
        <v>329</v>
      </c>
      <c r="C53" s="463"/>
      <c r="D53" s="463"/>
      <c r="E53" s="531"/>
    </row>
    <row r="54" spans="1:6" s="50" customFormat="1" ht="12" hidden="1" customHeight="1">
      <c r="A54" s="458" t="s">
        <v>330</v>
      </c>
      <c r="B54" s="459" t="s">
        <v>331</v>
      </c>
      <c r="C54" s="463"/>
      <c r="D54" s="463"/>
      <c r="E54" s="531"/>
    </row>
    <row r="55" spans="1:6" s="50" customFormat="1" ht="12" hidden="1" customHeight="1">
      <c r="A55" s="458" t="s">
        <v>332</v>
      </c>
      <c r="B55" s="459" t="s">
        <v>333</v>
      </c>
      <c r="C55" s="463"/>
      <c r="D55" s="463"/>
      <c r="E55" s="531"/>
    </row>
    <row r="56" spans="1:6" s="50" customFormat="1" ht="12" hidden="1" customHeight="1" thickBot="1">
      <c r="A56" s="468" t="s">
        <v>334</v>
      </c>
      <c r="B56" s="469" t="s">
        <v>335</v>
      </c>
      <c r="C56" s="499"/>
      <c r="D56" s="499"/>
      <c r="E56" s="538"/>
    </row>
    <row r="57" spans="1:6" s="51" customFormat="1" ht="12" customHeight="1" thickBot="1">
      <c r="A57" s="474" t="s">
        <v>14</v>
      </c>
      <c r="B57" s="485" t="s">
        <v>382</v>
      </c>
      <c r="C57" s="501">
        <f>SUM(C58:C60)</f>
        <v>0</v>
      </c>
      <c r="D57" s="501">
        <f>SUM(D58:D60)</f>
        <v>0</v>
      </c>
      <c r="E57" s="539">
        <f>SUM(E58:E60)</f>
        <v>0</v>
      </c>
    </row>
    <row r="58" spans="1:6" s="51" customFormat="1" ht="11.25" hidden="1" customHeight="1">
      <c r="A58" s="471" t="s">
        <v>336</v>
      </c>
      <c r="B58" s="472" t="s">
        <v>377</v>
      </c>
      <c r="C58" s="500"/>
      <c r="D58" s="500"/>
      <c r="E58" s="540"/>
    </row>
    <row r="59" spans="1:6" ht="10.5" hidden="1" customHeight="1">
      <c r="A59" s="458" t="s">
        <v>379</v>
      </c>
      <c r="B59" s="459" t="s">
        <v>378</v>
      </c>
      <c r="C59" s="464"/>
      <c r="D59" s="464"/>
      <c r="E59" s="533"/>
      <c r="F59" s="4"/>
    </row>
    <row r="60" spans="1:6" s="40" customFormat="1" ht="13.5" hidden="1" customHeight="1">
      <c r="A60" s="458" t="s">
        <v>380</v>
      </c>
      <c r="B60" s="459" t="s">
        <v>337</v>
      </c>
      <c r="C60" s="463"/>
      <c r="D60" s="463"/>
      <c r="E60" s="531"/>
    </row>
    <row r="61" spans="1:6" s="52" customFormat="1" ht="60" hidden="1" customHeight="1" thickBot="1">
      <c r="A61" s="502" t="s">
        <v>380</v>
      </c>
      <c r="B61" s="503" t="s">
        <v>381</v>
      </c>
      <c r="C61" s="504"/>
      <c r="D61" s="504"/>
      <c r="E61" s="541"/>
    </row>
    <row r="62" spans="1:6" ht="12" customHeight="1" thickBot="1">
      <c r="A62" s="474" t="s">
        <v>15</v>
      </c>
      <c r="B62" s="475" t="s">
        <v>388</v>
      </c>
      <c r="C62" s="497">
        <f>SUM(C63:C65)</f>
        <v>0</v>
      </c>
      <c r="D62" s="497">
        <f>SUM(D63:D65)</f>
        <v>0</v>
      </c>
      <c r="E62" s="535"/>
      <c r="F62" s="4"/>
    </row>
    <row r="63" spans="1:6" ht="60" hidden="1" customHeight="1">
      <c r="A63" s="471" t="s">
        <v>338</v>
      </c>
      <c r="B63" s="472" t="s">
        <v>383</v>
      </c>
      <c r="C63" s="496"/>
      <c r="D63" s="496"/>
      <c r="E63" s="536"/>
      <c r="F63" s="4"/>
    </row>
    <row r="64" spans="1:6" ht="60" hidden="1" customHeight="1">
      <c r="A64" s="458" t="s">
        <v>385</v>
      </c>
      <c r="B64" s="459" t="s">
        <v>384</v>
      </c>
      <c r="C64" s="463"/>
      <c r="D64" s="463"/>
      <c r="E64" s="531"/>
      <c r="F64" s="4"/>
    </row>
    <row r="65" spans="1:6" ht="60" hidden="1" customHeight="1">
      <c r="A65" s="458" t="s">
        <v>386</v>
      </c>
      <c r="B65" s="459" t="s">
        <v>339</v>
      </c>
      <c r="C65" s="464"/>
      <c r="D65" s="464"/>
      <c r="E65" s="533"/>
      <c r="F65" s="4"/>
    </row>
    <row r="66" spans="1:6" ht="60" hidden="1" customHeight="1" thickBot="1">
      <c r="A66" s="502" t="s">
        <v>386</v>
      </c>
      <c r="B66" s="503" t="s">
        <v>387</v>
      </c>
      <c r="C66" s="504"/>
      <c r="D66" s="504"/>
      <c r="E66" s="541"/>
      <c r="F66" s="4"/>
    </row>
    <row r="67" spans="1:6" ht="12" customHeight="1" thickBot="1">
      <c r="A67" s="474" t="s">
        <v>35</v>
      </c>
      <c r="B67" s="485" t="s">
        <v>389</v>
      </c>
      <c r="C67" s="599">
        <f>SUM(C8+C15+C22+C29+C40+C51+C57+C62)</f>
        <v>447114028</v>
      </c>
      <c r="D67" s="599">
        <f>SUM(D8+D15+D22+D29+D40+D51+D57+D62)</f>
        <v>470752551</v>
      </c>
      <c r="E67" s="694">
        <f>SUM(E8+E15+E22+E29+E40+E51+E57+E62)</f>
        <v>270801063</v>
      </c>
      <c r="F67" s="4"/>
    </row>
    <row r="68" spans="1:6" ht="12" hidden="1" customHeight="1">
      <c r="A68" s="511" t="s">
        <v>391</v>
      </c>
      <c r="B68" s="510" t="s">
        <v>340</v>
      </c>
      <c r="C68" s="484">
        <f>SUM(C69:C71)</f>
        <v>0</v>
      </c>
      <c r="D68" s="496">
        <f>SUM(D69:D71)</f>
        <v>0</v>
      </c>
      <c r="E68" s="702">
        <f>SUM(E69:E71)</f>
        <v>0</v>
      </c>
      <c r="F68" s="4"/>
    </row>
    <row r="69" spans="1:6" ht="12" hidden="1" customHeight="1">
      <c r="A69" s="458" t="s">
        <v>341</v>
      </c>
      <c r="B69" s="459" t="s">
        <v>342</v>
      </c>
      <c r="C69" s="463"/>
      <c r="D69" s="463"/>
      <c r="E69" s="703"/>
      <c r="F69" s="4"/>
    </row>
    <row r="70" spans="1:6" ht="12" hidden="1" customHeight="1">
      <c r="A70" s="458" t="s">
        <v>343</v>
      </c>
      <c r="B70" s="459" t="s">
        <v>344</v>
      </c>
      <c r="C70" s="463"/>
      <c r="D70" s="463"/>
      <c r="E70" s="703"/>
      <c r="F70" s="4"/>
    </row>
    <row r="71" spans="1:6" ht="12" hidden="1" customHeight="1">
      <c r="A71" s="458" t="s">
        <v>345</v>
      </c>
      <c r="B71" s="466" t="s">
        <v>346</v>
      </c>
      <c r="C71" s="465"/>
      <c r="D71" s="465"/>
      <c r="E71" s="704"/>
      <c r="F71" s="4"/>
    </row>
    <row r="72" spans="1:6" ht="12" hidden="1" customHeight="1">
      <c r="A72" s="511" t="s">
        <v>392</v>
      </c>
      <c r="B72" s="462" t="s">
        <v>347</v>
      </c>
      <c r="C72" s="467"/>
      <c r="D72" s="467"/>
      <c r="E72" s="705"/>
      <c r="F72" s="4"/>
    </row>
    <row r="73" spans="1:6" ht="12" hidden="1" customHeight="1">
      <c r="A73" s="511" t="s">
        <v>393</v>
      </c>
      <c r="B73" s="462" t="s">
        <v>348</v>
      </c>
      <c r="C73" s="467">
        <f>SUM(C74:C75)</f>
        <v>0</v>
      </c>
      <c r="D73" s="467">
        <f>SUM(D74:D75)</f>
        <v>0</v>
      </c>
      <c r="E73" s="705">
        <f>SUM(E74:E75)</f>
        <v>0</v>
      </c>
      <c r="F73" s="4"/>
    </row>
    <row r="74" spans="1:6" ht="12" hidden="1" customHeight="1">
      <c r="A74" s="458" t="s">
        <v>349</v>
      </c>
      <c r="B74" s="459" t="s">
        <v>350</v>
      </c>
      <c r="C74" s="467"/>
      <c r="D74" s="562"/>
      <c r="E74" s="706"/>
      <c r="F74" s="4"/>
    </row>
    <row r="75" spans="1:6" ht="12" hidden="1" customHeight="1">
      <c r="A75" s="458" t="s">
        <v>351</v>
      </c>
      <c r="B75" s="459" t="s">
        <v>352</v>
      </c>
      <c r="C75" s="467"/>
      <c r="D75" s="562"/>
      <c r="E75" s="706"/>
      <c r="F75" s="4"/>
    </row>
    <row r="76" spans="1:6" s="52" customFormat="1" ht="12" hidden="1" customHeight="1" thickBot="1">
      <c r="A76" s="565" t="s">
        <v>449</v>
      </c>
      <c r="B76" s="566" t="s">
        <v>450</v>
      </c>
      <c r="C76" s="564"/>
      <c r="D76" s="564"/>
      <c r="E76" s="707"/>
    </row>
    <row r="77" spans="1:6" ht="12" customHeight="1" thickBot="1">
      <c r="A77" s="1144" t="s">
        <v>394</v>
      </c>
      <c r="B77" s="1148" t="s">
        <v>395</v>
      </c>
      <c r="C77" s="222">
        <f>SUM(C68+C72+C73+C76)</f>
        <v>0</v>
      </c>
      <c r="D77" s="222">
        <f>SUM(D68+D72+D73+D76)</f>
        <v>0</v>
      </c>
      <c r="E77" s="1071">
        <f>SUM(E68+E72+E73+E76)</f>
        <v>0</v>
      </c>
      <c r="F77" s="4"/>
    </row>
    <row r="78" spans="1:6" ht="12" customHeight="1" thickBot="1">
      <c r="A78" s="1144" t="s">
        <v>411</v>
      </c>
      <c r="B78" s="1148" t="s">
        <v>396</v>
      </c>
      <c r="C78" s="222"/>
      <c r="D78" s="222"/>
      <c r="E78" s="698"/>
      <c r="F78" s="4"/>
    </row>
    <row r="79" spans="1:6" ht="12" customHeight="1" thickBot="1">
      <c r="A79" s="1144" t="s">
        <v>412</v>
      </c>
      <c r="B79" s="1148" t="s">
        <v>397</v>
      </c>
      <c r="C79" s="222"/>
      <c r="D79" s="222"/>
      <c r="E79" s="698"/>
      <c r="F79" s="4"/>
    </row>
    <row r="80" spans="1:6" ht="12" customHeight="1" thickBot="1">
      <c r="A80" s="1144" t="s">
        <v>16</v>
      </c>
      <c r="B80" s="1149" t="s">
        <v>390</v>
      </c>
      <c r="C80" s="222">
        <f>SUM(C77:C79)</f>
        <v>0</v>
      </c>
      <c r="D80" s="222">
        <f>SUM(D77:D79)</f>
        <v>0</v>
      </c>
      <c r="E80" s="698">
        <f>SUM(E77:E79)</f>
        <v>0</v>
      </c>
      <c r="F80" s="4"/>
    </row>
    <row r="81" spans="1:6" ht="24.75" customHeight="1" thickBot="1">
      <c r="A81" s="1144" t="s">
        <v>17</v>
      </c>
      <c r="B81" s="1153" t="s">
        <v>413</v>
      </c>
      <c r="C81" s="1170">
        <f>SUM(C67+C80)</f>
        <v>447114028</v>
      </c>
      <c r="D81" s="1170">
        <f>SUM(D67+D80)</f>
        <v>470752551</v>
      </c>
      <c r="E81" s="1169">
        <f>SUM(E67+E80)</f>
        <v>270801063</v>
      </c>
      <c r="F81" s="4"/>
    </row>
    <row r="82" spans="1:6">
      <c r="A82" s="158"/>
      <c r="B82" s="158"/>
      <c r="C82" s="159"/>
      <c r="D82" s="159"/>
      <c r="E82" s="159"/>
      <c r="F82" s="4"/>
    </row>
    <row r="83" spans="1:6" ht="13.5" thickBot="1">
      <c r="A83" s="158"/>
      <c r="B83" s="158"/>
      <c r="C83" s="159"/>
      <c r="D83" s="159"/>
      <c r="E83" s="159"/>
      <c r="F83" s="4"/>
    </row>
    <row r="84" spans="1:6" s="22" customFormat="1" ht="38.1" customHeight="1" thickBot="1">
      <c r="A84" s="594"/>
      <c r="B84" s="595" t="s">
        <v>23</v>
      </c>
      <c r="C84" s="596" t="s">
        <v>5</v>
      </c>
      <c r="D84" s="596" t="s">
        <v>6</v>
      </c>
      <c r="E84" s="597" t="s">
        <v>7</v>
      </c>
    </row>
    <row r="85" spans="1:6" s="23" customFormat="1" ht="12" customHeight="1" thickBot="1">
      <c r="A85" s="19">
        <v>1</v>
      </c>
      <c r="B85" s="20">
        <v>2</v>
      </c>
      <c r="C85" s="20">
        <v>3</v>
      </c>
      <c r="D85" s="20">
        <v>4</v>
      </c>
      <c r="E85" s="21">
        <v>5</v>
      </c>
    </row>
    <row r="86" spans="1:6" s="22" customFormat="1" ht="12" customHeight="1" thickBot="1">
      <c r="A86" s="14" t="s">
        <v>8</v>
      </c>
      <c r="B86" s="18" t="s">
        <v>269</v>
      </c>
      <c r="C86" s="215">
        <f>+C87+C88+C89+C90+C91</f>
        <v>184356249</v>
      </c>
      <c r="D86" s="215">
        <f>+D87+D88+D89+D90+D91</f>
        <v>179605688</v>
      </c>
      <c r="E86" s="88">
        <f>+E87+E88+E89+E90+E91</f>
        <v>60763970</v>
      </c>
    </row>
    <row r="87" spans="1:6" s="22" customFormat="1" ht="12" customHeight="1">
      <c r="A87" s="11" t="s">
        <v>221</v>
      </c>
      <c r="B87" s="6" t="s">
        <v>24</v>
      </c>
      <c r="C87" s="218">
        <v>28467000</v>
      </c>
      <c r="D87" s="218">
        <v>28707000</v>
      </c>
      <c r="E87" s="90">
        <v>28174916</v>
      </c>
    </row>
    <row r="88" spans="1:6" s="22" customFormat="1" ht="12" customHeight="1">
      <c r="A88" s="9" t="s">
        <v>222</v>
      </c>
      <c r="B88" s="5" t="s">
        <v>25</v>
      </c>
      <c r="C88" s="217">
        <v>4878000</v>
      </c>
      <c r="D88" s="217">
        <v>4758000</v>
      </c>
      <c r="E88" s="91">
        <v>4844828</v>
      </c>
    </row>
    <row r="89" spans="1:6" s="22" customFormat="1" ht="12" customHeight="1">
      <c r="A89" s="9" t="s">
        <v>223</v>
      </c>
      <c r="B89" s="5" t="s">
        <v>26</v>
      </c>
      <c r="C89" s="220">
        <v>151011249</v>
      </c>
      <c r="D89" s="220">
        <v>146140688</v>
      </c>
      <c r="E89" s="93">
        <v>27744226</v>
      </c>
    </row>
    <row r="90" spans="1:6" s="22" customFormat="1" ht="12" customHeight="1">
      <c r="A90" s="9" t="s">
        <v>224</v>
      </c>
      <c r="B90" s="7" t="s">
        <v>27</v>
      </c>
      <c r="C90" s="220"/>
      <c r="D90" s="220"/>
      <c r="E90" s="93"/>
    </row>
    <row r="91" spans="1:6" s="22" customFormat="1" ht="12" customHeight="1" thickBot="1">
      <c r="A91" s="9" t="s">
        <v>225</v>
      </c>
      <c r="B91" s="12" t="s">
        <v>28</v>
      </c>
      <c r="C91" s="220">
        <f>SUM(C92:C103)</f>
        <v>0</v>
      </c>
      <c r="D91" s="220">
        <f>SUM(D92:D103)</f>
        <v>0</v>
      </c>
      <c r="E91" s="93">
        <f>SUM(E92:E103)</f>
        <v>0</v>
      </c>
    </row>
    <row r="92" spans="1:6" s="437" customFormat="1" ht="12" hidden="1" customHeight="1">
      <c r="A92" s="435" t="s">
        <v>232</v>
      </c>
      <c r="B92" s="436" t="s">
        <v>226</v>
      </c>
      <c r="C92" s="421"/>
      <c r="D92" s="421"/>
      <c r="E92" s="422"/>
    </row>
    <row r="93" spans="1:6" s="437" customFormat="1" ht="12" hidden="1" customHeight="1">
      <c r="A93" s="435" t="s">
        <v>233</v>
      </c>
      <c r="B93" s="438" t="s">
        <v>227</v>
      </c>
      <c r="C93" s="421"/>
      <c r="D93" s="421"/>
      <c r="E93" s="422"/>
    </row>
    <row r="94" spans="1:6" s="437" customFormat="1" ht="12" hidden="1" customHeight="1">
      <c r="A94" s="435" t="s">
        <v>234</v>
      </c>
      <c r="B94" s="438" t="s">
        <v>228</v>
      </c>
      <c r="C94" s="421"/>
      <c r="D94" s="421"/>
      <c r="E94" s="422"/>
    </row>
    <row r="95" spans="1:6" s="437" customFormat="1" ht="12" hidden="1" customHeight="1">
      <c r="A95" s="435" t="s">
        <v>235</v>
      </c>
      <c r="B95" s="436" t="s">
        <v>229</v>
      </c>
      <c r="C95" s="421"/>
      <c r="D95" s="421"/>
      <c r="E95" s="422"/>
    </row>
    <row r="96" spans="1:6" s="437" customFormat="1" ht="12" hidden="1" customHeight="1">
      <c r="A96" s="439" t="s">
        <v>236</v>
      </c>
      <c r="B96" s="440" t="s">
        <v>230</v>
      </c>
      <c r="C96" s="421"/>
      <c r="D96" s="421"/>
      <c r="E96" s="422"/>
    </row>
    <row r="97" spans="1:5" s="437" customFormat="1" ht="12" hidden="1" customHeight="1">
      <c r="A97" s="435" t="s">
        <v>237</v>
      </c>
      <c r="B97" s="440" t="s">
        <v>231</v>
      </c>
      <c r="C97" s="421"/>
      <c r="D97" s="421"/>
      <c r="E97" s="422"/>
    </row>
    <row r="98" spans="1:5" s="437" customFormat="1" ht="12" hidden="1" customHeight="1">
      <c r="A98" s="441" t="s">
        <v>238</v>
      </c>
      <c r="B98" s="438" t="s">
        <v>244</v>
      </c>
      <c r="C98" s="421"/>
      <c r="D98" s="421"/>
      <c r="E98" s="422"/>
    </row>
    <row r="99" spans="1:5" s="437" customFormat="1" ht="12" hidden="1" customHeight="1">
      <c r="A99" s="441" t="s">
        <v>239</v>
      </c>
      <c r="B99" s="436" t="s">
        <v>245</v>
      </c>
      <c r="C99" s="421"/>
      <c r="D99" s="421"/>
      <c r="E99" s="422"/>
    </row>
    <row r="100" spans="1:5" s="437" customFormat="1" ht="12" hidden="1" customHeight="1">
      <c r="A100" s="441" t="s">
        <v>240</v>
      </c>
      <c r="B100" s="440" t="s">
        <v>246</v>
      </c>
      <c r="C100" s="421"/>
      <c r="D100" s="421"/>
      <c r="E100" s="422"/>
    </row>
    <row r="101" spans="1:5" s="437" customFormat="1" ht="12" hidden="1" customHeight="1">
      <c r="A101" s="441" t="s">
        <v>241</v>
      </c>
      <c r="B101" s="440" t="s">
        <v>247</v>
      </c>
      <c r="C101" s="421"/>
      <c r="D101" s="421"/>
      <c r="E101" s="422"/>
    </row>
    <row r="102" spans="1:5" s="437" customFormat="1" ht="12" hidden="1" customHeight="1">
      <c r="A102" s="441" t="s">
        <v>242</v>
      </c>
      <c r="B102" s="440" t="s">
        <v>248</v>
      </c>
      <c r="C102" s="421"/>
      <c r="D102" s="421"/>
      <c r="E102" s="422"/>
    </row>
    <row r="103" spans="1:5" s="437" customFormat="1" ht="12" hidden="1" customHeight="1" thickBot="1">
      <c r="A103" s="442" t="s">
        <v>243</v>
      </c>
      <c r="B103" s="443" t="s">
        <v>249</v>
      </c>
      <c r="C103" s="423"/>
      <c r="D103" s="423"/>
      <c r="E103" s="424"/>
    </row>
    <row r="104" spans="1:5" s="22" customFormat="1" ht="12" customHeight="1" thickBot="1">
      <c r="A104" s="13" t="s">
        <v>9</v>
      </c>
      <c r="B104" s="17" t="s">
        <v>270</v>
      </c>
      <c r="C104" s="216">
        <f>+C105+C106+C107</f>
        <v>566746072</v>
      </c>
      <c r="D104" s="216">
        <f>+D105+D106+D107</f>
        <v>610316598</v>
      </c>
      <c r="E104" s="89">
        <f>+E105+E106+E107</f>
        <v>408770258</v>
      </c>
    </row>
    <row r="105" spans="1:5" s="22" customFormat="1" ht="12" customHeight="1">
      <c r="A105" s="10" t="s">
        <v>250</v>
      </c>
      <c r="B105" s="5" t="s">
        <v>29</v>
      </c>
      <c r="C105" s="219">
        <v>564932072</v>
      </c>
      <c r="D105" s="219">
        <v>607316598</v>
      </c>
      <c r="E105" s="92">
        <v>407627258</v>
      </c>
    </row>
    <row r="106" spans="1:5" s="22" customFormat="1" ht="12" customHeight="1">
      <c r="A106" s="10" t="s">
        <v>251</v>
      </c>
      <c r="B106" s="8" t="s">
        <v>30</v>
      </c>
      <c r="C106" s="217">
        <v>1814000</v>
      </c>
      <c r="D106" s="217">
        <v>3000000</v>
      </c>
      <c r="E106" s="91">
        <v>1143000</v>
      </c>
    </row>
    <row r="107" spans="1:5" s="22" customFormat="1" ht="12" customHeight="1" thickBot="1">
      <c r="A107" s="10" t="s">
        <v>252</v>
      </c>
      <c r="B107" s="434" t="s">
        <v>253</v>
      </c>
      <c r="C107" s="217">
        <f>SUM(C108:C115)</f>
        <v>0</v>
      </c>
      <c r="D107" s="217">
        <f>SUM(D108:D115)</f>
        <v>0</v>
      </c>
      <c r="E107" s="91">
        <f>SUM(E108:E115)</f>
        <v>0</v>
      </c>
    </row>
    <row r="108" spans="1:5" s="437" customFormat="1" ht="60" hidden="1" customHeight="1">
      <c r="A108" s="444" t="s">
        <v>254</v>
      </c>
      <c r="B108" s="79" t="s">
        <v>268</v>
      </c>
      <c r="C108" s="419"/>
      <c r="D108" s="419"/>
      <c r="E108" s="420"/>
    </row>
    <row r="109" spans="1:5" s="437" customFormat="1" ht="60" hidden="1" customHeight="1">
      <c r="A109" s="444" t="s">
        <v>255</v>
      </c>
      <c r="B109" s="445" t="s">
        <v>262</v>
      </c>
      <c r="C109" s="419"/>
      <c r="D109" s="419"/>
      <c r="E109" s="420"/>
    </row>
    <row r="110" spans="1:5" s="437" customFormat="1" ht="16.5" hidden="1" thickBot="1">
      <c r="A110" s="444" t="s">
        <v>256</v>
      </c>
      <c r="B110" s="446" t="s">
        <v>263</v>
      </c>
      <c r="C110" s="419"/>
      <c r="D110" s="419"/>
      <c r="E110" s="420"/>
    </row>
    <row r="111" spans="1:5" s="437" customFormat="1" ht="60" hidden="1" customHeight="1">
      <c r="A111" s="444" t="s">
        <v>257</v>
      </c>
      <c r="B111" s="446" t="s">
        <v>264</v>
      </c>
      <c r="C111" s="447"/>
      <c r="D111" s="447"/>
      <c r="E111" s="448"/>
    </row>
    <row r="112" spans="1:5" s="437" customFormat="1" ht="60" hidden="1" customHeight="1">
      <c r="A112" s="444" t="s">
        <v>258</v>
      </c>
      <c r="B112" s="446" t="s">
        <v>265</v>
      </c>
      <c r="C112" s="447"/>
      <c r="D112" s="447"/>
      <c r="E112" s="448"/>
    </row>
    <row r="113" spans="1:5" s="437" customFormat="1" ht="60" hidden="1" customHeight="1">
      <c r="A113" s="444" t="s">
        <v>259</v>
      </c>
      <c r="B113" s="446" t="s">
        <v>266</v>
      </c>
      <c r="C113" s="447"/>
      <c r="D113" s="447"/>
      <c r="E113" s="448"/>
    </row>
    <row r="114" spans="1:5" s="437" customFormat="1" ht="60" hidden="1" customHeight="1">
      <c r="A114" s="449" t="s">
        <v>260</v>
      </c>
      <c r="B114" s="446" t="s">
        <v>32</v>
      </c>
      <c r="C114" s="450"/>
      <c r="D114" s="450"/>
      <c r="E114" s="451"/>
    </row>
    <row r="115" spans="1:5" s="437" customFormat="1" ht="60" hidden="1" customHeight="1" thickBot="1">
      <c r="A115" s="452" t="s">
        <v>261</v>
      </c>
      <c r="B115" s="453" t="s">
        <v>267</v>
      </c>
      <c r="C115" s="450"/>
      <c r="D115" s="450"/>
      <c r="E115" s="451"/>
    </row>
    <row r="116" spans="1:5" s="22" customFormat="1" ht="12" customHeight="1" thickBot="1">
      <c r="A116" s="13" t="s">
        <v>10</v>
      </c>
      <c r="B116" s="454" t="s">
        <v>271</v>
      </c>
      <c r="C116" s="215">
        <f>+C86+C104</f>
        <v>751102321</v>
      </c>
      <c r="D116" s="215">
        <f>+D86+D104</f>
        <v>789922286</v>
      </c>
      <c r="E116" s="88">
        <f>+E86+E104</f>
        <v>469534228</v>
      </c>
    </row>
    <row r="117" spans="1:5" s="22" customFormat="1" ht="12" hidden="1" customHeight="1" thickBot="1">
      <c r="A117" s="82" t="s">
        <v>398</v>
      </c>
      <c r="B117" s="518" t="s">
        <v>399</v>
      </c>
      <c r="C117" s="216">
        <f>SUM(C118:C120)</f>
        <v>0</v>
      </c>
      <c r="D117" s="216">
        <f>SUM(D118:D120)</f>
        <v>0</v>
      </c>
      <c r="E117" s="89">
        <f>SUM(E118:E120)</f>
        <v>0</v>
      </c>
    </row>
    <row r="118" spans="1:5" s="22" customFormat="1" ht="12" hidden="1" customHeight="1">
      <c r="A118" s="83" t="s">
        <v>400</v>
      </c>
      <c r="B118" s="84" t="s">
        <v>403</v>
      </c>
      <c r="C118" s="217"/>
      <c r="D118" s="217"/>
      <c r="E118" s="91"/>
    </row>
    <row r="119" spans="1:5" s="22" customFormat="1" ht="12" hidden="1" customHeight="1">
      <c r="A119" s="81" t="s">
        <v>401</v>
      </c>
      <c r="B119" s="78" t="s">
        <v>447</v>
      </c>
      <c r="C119" s="217"/>
      <c r="D119" s="217"/>
      <c r="E119" s="91"/>
    </row>
    <row r="120" spans="1:5" s="22" customFormat="1" ht="12" hidden="1" customHeight="1" thickBot="1">
      <c r="A120" s="85" t="s">
        <v>402</v>
      </c>
      <c r="B120" s="86" t="s">
        <v>448</v>
      </c>
      <c r="C120" s="220"/>
      <c r="D120" s="220"/>
      <c r="E120" s="93"/>
    </row>
    <row r="121" spans="1:5" s="22" customFormat="1" ht="12" hidden="1" customHeight="1" thickBot="1">
      <c r="A121" s="82" t="s">
        <v>406</v>
      </c>
      <c r="B121" s="518" t="s">
        <v>407</v>
      </c>
      <c r="C121" s="223"/>
      <c r="D121" s="223"/>
      <c r="E121" s="224"/>
    </row>
    <row r="122" spans="1:5" s="22" customFormat="1" ht="12" customHeight="1" thickBot="1">
      <c r="A122" s="519" t="s">
        <v>415</v>
      </c>
      <c r="B122" s="518" t="s">
        <v>414</v>
      </c>
      <c r="C122" s="223">
        <f>SUM(C117+C121)</f>
        <v>0</v>
      </c>
      <c r="D122" s="223">
        <f>SUM(D117+D121)</f>
        <v>0</v>
      </c>
      <c r="E122" s="224">
        <f>SUM(E117+E121)</f>
        <v>0</v>
      </c>
    </row>
    <row r="123" spans="1:5" s="22" customFormat="1" ht="12" customHeight="1" thickBot="1">
      <c r="A123" s="519" t="s">
        <v>416</v>
      </c>
      <c r="B123" s="518" t="s">
        <v>408</v>
      </c>
      <c r="C123" s="223"/>
      <c r="D123" s="223"/>
      <c r="E123" s="224"/>
    </row>
    <row r="124" spans="1:5" s="22" customFormat="1" ht="12" customHeight="1" thickBot="1">
      <c r="A124" s="519" t="s">
        <v>417</v>
      </c>
      <c r="B124" s="518" t="s">
        <v>409</v>
      </c>
      <c r="C124" s="223"/>
      <c r="D124" s="223"/>
      <c r="E124" s="224"/>
    </row>
    <row r="125" spans="1:5" s="22" customFormat="1" ht="12" customHeight="1" thickBot="1">
      <c r="A125" s="80" t="s">
        <v>33</v>
      </c>
      <c r="B125" s="152" t="s">
        <v>410</v>
      </c>
      <c r="C125" s="225">
        <f>SUM(C122:C124)</f>
        <v>0</v>
      </c>
      <c r="D125" s="225">
        <f>SUM(D122:D124)</f>
        <v>0</v>
      </c>
      <c r="E125" s="95">
        <f>SUM(E122:E124)</f>
        <v>0</v>
      </c>
    </row>
    <row r="126" spans="1:5" s="1" customFormat="1" ht="28.5" customHeight="1" thickBot="1">
      <c r="A126" s="87" t="s">
        <v>12</v>
      </c>
      <c r="B126" s="153" t="s">
        <v>418</v>
      </c>
      <c r="C126" s="604">
        <f>SUM(C116+C125)</f>
        <v>751102321</v>
      </c>
      <c r="D126" s="847">
        <f>SUM(D116+D125)</f>
        <v>789922286</v>
      </c>
      <c r="E126" s="605">
        <f>SUM(E116+E125)</f>
        <v>469534228</v>
      </c>
    </row>
  </sheetData>
  <printOptions horizontalCentered="1"/>
  <pageMargins left="0.78740157480314965" right="0.78740157480314965" top="0.98425196850393704" bottom="0.98425196850393704" header="0.78740157480314965" footer="0.78740157480314965"/>
  <pageSetup paperSize="9" scale="80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126"/>
  <sheetViews>
    <sheetView workbookViewId="0">
      <selection activeCell="E2" sqref="E2"/>
    </sheetView>
  </sheetViews>
  <sheetFormatPr defaultRowHeight="12.75"/>
  <cols>
    <col min="1" max="1" width="9.6640625" style="3" customWidth="1"/>
    <col min="2" max="2" width="57.1640625" style="4" customWidth="1"/>
    <col min="3" max="3" width="12.6640625" style="4" customWidth="1"/>
    <col min="4" max="4" width="11.5" style="4" customWidth="1"/>
    <col min="5" max="5" width="12.6640625" style="4" customWidth="1"/>
    <col min="6" max="6" width="15.83203125" style="4" customWidth="1"/>
    <col min="7" max="16384" width="9.33203125" style="4"/>
  </cols>
  <sheetData>
    <row r="1" spans="1:5" s="2" customFormat="1" ht="21" customHeight="1" thickBot="1">
      <c r="A1" s="64"/>
      <c r="B1" s="65"/>
      <c r="C1" s="75"/>
      <c r="D1" s="74"/>
      <c r="E1" s="74" t="s">
        <v>949</v>
      </c>
    </row>
    <row r="2" spans="1:5" s="48" customFormat="1" ht="15.75">
      <c r="A2" s="394"/>
      <c r="B2" s="396" t="s">
        <v>119</v>
      </c>
      <c r="C2" s="743" t="s">
        <v>551</v>
      </c>
      <c r="D2" s="744" t="s">
        <v>552</v>
      </c>
      <c r="E2" s="742" t="s">
        <v>120</v>
      </c>
    </row>
    <row r="3" spans="1:5" s="48" customFormat="1" ht="16.5" thickBot="1">
      <c r="A3" s="67"/>
      <c r="B3" s="399" t="s">
        <v>672</v>
      </c>
      <c r="C3" s="745" t="s">
        <v>553</v>
      </c>
      <c r="D3" s="746"/>
      <c r="E3" s="149">
        <v>2</v>
      </c>
    </row>
    <row r="4" spans="1:5" s="49" customFormat="1" ht="15.95" customHeight="1" thickBot="1">
      <c r="A4" s="68"/>
      <c r="B4" s="68"/>
      <c r="C4" s="69"/>
      <c r="D4" s="69"/>
      <c r="E4" s="69" t="s">
        <v>683</v>
      </c>
    </row>
    <row r="5" spans="1:5" ht="43.5" customHeight="1" thickBot="1">
      <c r="A5" s="395"/>
      <c r="B5" s="70" t="s">
        <v>123</v>
      </c>
      <c r="C5" s="214" t="s">
        <v>5</v>
      </c>
      <c r="D5" s="214" t="s">
        <v>6</v>
      </c>
      <c r="E5" s="71" t="s">
        <v>7</v>
      </c>
    </row>
    <row r="6" spans="1:5" s="40" customFormat="1" ht="12.95" customHeight="1" thickBot="1">
      <c r="A6" s="63">
        <v>1</v>
      </c>
      <c r="B6" s="63">
        <v>2</v>
      </c>
      <c r="C6" s="63">
        <v>3</v>
      </c>
      <c r="D6" s="234">
        <v>4</v>
      </c>
      <c r="E6" s="233">
        <v>5</v>
      </c>
    </row>
    <row r="7" spans="1:5" s="40" customFormat="1" ht="12" customHeight="1" thickBot="1">
      <c r="A7" s="479" t="s">
        <v>8</v>
      </c>
      <c r="B7" s="568" t="s">
        <v>444</v>
      </c>
      <c r="C7" s="559">
        <f>SUM(C15+C8)</f>
        <v>35220000</v>
      </c>
      <c r="D7" s="559">
        <f>SUM(D15+D8)</f>
        <v>37570000</v>
      </c>
      <c r="E7" s="559">
        <f>SUM(E15+E8)</f>
        <v>40461374</v>
      </c>
    </row>
    <row r="8" spans="1:5" s="50" customFormat="1" ht="12" customHeight="1" thickBot="1">
      <c r="A8" s="557" t="s">
        <v>445</v>
      </c>
      <c r="B8" s="482" t="s">
        <v>354</v>
      </c>
      <c r="C8" s="478">
        <f>SUM(C9:C14)</f>
        <v>0</v>
      </c>
      <c r="D8" s="478">
        <f>SUM(D9:D14)</f>
        <v>0</v>
      </c>
      <c r="E8" s="521">
        <f>SUM(E9:E14)</f>
        <v>0</v>
      </c>
    </row>
    <row r="9" spans="1:5" s="51" customFormat="1" ht="12" hidden="1" customHeight="1">
      <c r="A9" s="455" t="s">
        <v>273</v>
      </c>
      <c r="B9" s="456" t="s">
        <v>274</v>
      </c>
      <c r="C9" s="553"/>
      <c r="D9" s="553"/>
      <c r="E9" s="554"/>
    </row>
    <row r="10" spans="1:5" s="51" customFormat="1" ht="12" hidden="1" customHeight="1">
      <c r="A10" s="458" t="s">
        <v>275</v>
      </c>
      <c r="B10" s="459" t="s">
        <v>355</v>
      </c>
      <c r="C10" s="460"/>
      <c r="D10" s="460"/>
      <c r="E10" s="523"/>
    </row>
    <row r="11" spans="1:5" s="51" customFormat="1" ht="12" hidden="1" customHeight="1">
      <c r="A11" s="458" t="s">
        <v>276</v>
      </c>
      <c r="B11" s="459" t="s">
        <v>277</v>
      </c>
      <c r="C11" s="460"/>
      <c r="D11" s="460"/>
      <c r="E11" s="523"/>
    </row>
    <row r="12" spans="1:5" s="51" customFormat="1" ht="12" hidden="1" customHeight="1">
      <c r="A12" s="458" t="s">
        <v>278</v>
      </c>
      <c r="B12" s="459" t="s">
        <v>279</v>
      </c>
      <c r="C12" s="460"/>
      <c r="D12" s="460"/>
      <c r="E12" s="523"/>
    </row>
    <row r="13" spans="1:5" s="50" customFormat="1" ht="12" hidden="1" customHeight="1">
      <c r="A13" s="458" t="s">
        <v>280</v>
      </c>
      <c r="B13" s="459" t="s">
        <v>356</v>
      </c>
      <c r="C13" s="460"/>
      <c r="D13" s="460"/>
      <c r="E13" s="523"/>
    </row>
    <row r="14" spans="1:5" s="50" customFormat="1" ht="12" hidden="1" customHeight="1" thickBot="1">
      <c r="A14" s="468" t="s">
        <v>281</v>
      </c>
      <c r="B14" s="469" t="s">
        <v>357</v>
      </c>
      <c r="C14" s="470"/>
      <c r="D14" s="555"/>
      <c r="E14" s="556"/>
    </row>
    <row r="15" spans="1:5" s="50" customFormat="1" ht="12" customHeight="1" thickBot="1">
      <c r="A15" s="558" t="s">
        <v>446</v>
      </c>
      <c r="B15" s="475" t="s">
        <v>362</v>
      </c>
      <c r="C15" s="476">
        <f>SUM(C16:C20)</f>
        <v>35220000</v>
      </c>
      <c r="D15" s="476">
        <f>SUM(D16:D20)</f>
        <v>37570000</v>
      </c>
      <c r="E15" s="525">
        <f>SUM(E16:E20)</f>
        <v>40461374</v>
      </c>
    </row>
    <row r="16" spans="1:5" s="50" customFormat="1" ht="12" customHeight="1">
      <c r="A16" s="471" t="s">
        <v>282</v>
      </c>
      <c r="B16" s="472" t="s">
        <v>283</v>
      </c>
      <c r="C16" s="473"/>
      <c r="D16" s="473"/>
      <c r="E16" s="526"/>
    </row>
    <row r="17" spans="1:5" s="50" customFormat="1" ht="12" customHeight="1">
      <c r="A17" s="458" t="s">
        <v>284</v>
      </c>
      <c r="B17" s="459" t="s">
        <v>358</v>
      </c>
      <c r="C17" s="460"/>
      <c r="D17" s="460"/>
      <c r="E17" s="523"/>
    </row>
    <row r="18" spans="1:5" s="50" customFormat="1" ht="12" customHeight="1">
      <c r="A18" s="458" t="s">
        <v>285</v>
      </c>
      <c r="B18" s="590" t="s">
        <v>359</v>
      </c>
      <c r="C18" s="460"/>
      <c r="D18" s="460"/>
      <c r="E18" s="523"/>
    </row>
    <row r="19" spans="1:5" s="50" customFormat="1" ht="12" customHeight="1">
      <c r="A19" s="458" t="s">
        <v>286</v>
      </c>
      <c r="B19" s="590" t="s">
        <v>360</v>
      </c>
      <c r="C19" s="460"/>
      <c r="D19" s="460"/>
      <c r="E19" s="523"/>
    </row>
    <row r="20" spans="1:5" s="51" customFormat="1" ht="12" customHeight="1" thickBot="1">
      <c r="A20" s="458" t="s">
        <v>287</v>
      </c>
      <c r="B20" s="459" t="s">
        <v>361</v>
      </c>
      <c r="C20" s="460">
        <v>35220000</v>
      </c>
      <c r="D20" s="460">
        <v>37570000</v>
      </c>
      <c r="E20" s="523">
        <v>40461374</v>
      </c>
    </row>
    <row r="21" spans="1:5" s="51" customFormat="1" ht="60" hidden="1" customHeight="1" thickBot="1">
      <c r="A21" s="507" t="s">
        <v>287</v>
      </c>
      <c r="B21" s="508" t="s">
        <v>419</v>
      </c>
      <c r="C21" s="509"/>
      <c r="D21" s="509"/>
      <c r="E21" s="527">
        <v>19249</v>
      </c>
    </row>
    <row r="22" spans="1:5" s="51" customFormat="1" ht="12" customHeight="1" thickBot="1">
      <c r="A22" s="474" t="s">
        <v>10</v>
      </c>
      <c r="B22" s="485" t="s">
        <v>363</v>
      </c>
      <c r="C22" s="476">
        <f>SUM(C23:C27)</f>
        <v>0</v>
      </c>
      <c r="D22" s="476">
        <f>SUM(D23:D27)</f>
        <v>0</v>
      </c>
      <c r="E22" s="525">
        <f>SUM(E23:E27)</f>
        <v>0</v>
      </c>
    </row>
    <row r="23" spans="1:5" s="50" customFormat="1" ht="12" hidden="1" customHeight="1">
      <c r="A23" s="471" t="s">
        <v>288</v>
      </c>
      <c r="B23" s="472" t="s">
        <v>289</v>
      </c>
      <c r="C23" s="484"/>
      <c r="D23" s="496"/>
      <c r="E23" s="536"/>
    </row>
    <row r="24" spans="1:5" s="51" customFormat="1" ht="12" hidden="1" customHeight="1">
      <c r="A24" s="458" t="s">
        <v>290</v>
      </c>
      <c r="B24" s="459" t="s">
        <v>364</v>
      </c>
      <c r="C24" s="461"/>
      <c r="D24" s="461"/>
      <c r="E24" s="529"/>
    </row>
    <row r="25" spans="1:5" s="51" customFormat="1" ht="12" hidden="1" customHeight="1">
      <c r="A25" s="458" t="s">
        <v>291</v>
      </c>
      <c r="B25" s="590" t="s">
        <v>365</v>
      </c>
      <c r="C25" s="460"/>
      <c r="D25" s="460"/>
      <c r="E25" s="523"/>
    </row>
    <row r="26" spans="1:5" s="51" customFormat="1" ht="12" hidden="1" customHeight="1">
      <c r="A26" s="468" t="s">
        <v>292</v>
      </c>
      <c r="B26" s="591" t="s">
        <v>366</v>
      </c>
      <c r="C26" s="483"/>
      <c r="D26" s="483"/>
      <c r="E26" s="530"/>
    </row>
    <row r="27" spans="1:5" s="51" customFormat="1" ht="12" hidden="1" customHeight="1" thickBot="1">
      <c r="A27" s="506" t="s">
        <v>293</v>
      </c>
      <c r="B27" s="505" t="s">
        <v>367</v>
      </c>
      <c r="C27" s="217"/>
      <c r="D27" s="217"/>
      <c r="E27" s="91"/>
    </row>
    <row r="28" spans="1:5" s="51" customFormat="1" ht="60" hidden="1" customHeight="1">
      <c r="A28" s="507" t="s">
        <v>293</v>
      </c>
      <c r="B28" s="508" t="s">
        <v>419</v>
      </c>
      <c r="C28" s="509"/>
      <c r="D28" s="509"/>
      <c r="E28" s="527">
        <v>128054</v>
      </c>
    </row>
    <row r="29" spans="1:5" s="51" customFormat="1" ht="12" customHeight="1" thickBot="1">
      <c r="A29" s="474" t="s">
        <v>11</v>
      </c>
      <c r="B29" s="485" t="s">
        <v>374</v>
      </c>
      <c r="C29" s="476">
        <f>SUM(C31+C33+C39)</f>
        <v>0</v>
      </c>
      <c r="D29" s="476">
        <f>SUM(D31+D33+D39)</f>
        <v>0</v>
      </c>
      <c r="E29" s="525">
        <f>SUM(E31+E33+E39)</f>
        <v>0</v>
      </c>
    </row>
    <row r="30" spans="1:5" s="51" customFormat="1" ht="12" hidden="1" customHeight="1">
      <c r="A30" s="471" t="s">
        <v>294</v>
      </c>
      <c r="B30" s="472" t="s">
        <v>295</v>
      </c>
      <c r="C30" s="473">
        <f>SUM(C35+C32)</f>
        <v>0</v>
      </c>
      <c r="D30" s="473">
        <f>SUM(D35+D32)</f>
        <v>0</v>
      </c>
      <c r="E30" s="526">
        <f>SUM(E35+E32)</f>
        <v>0</v>
      </c>
    </row>
    <row r="31" spans="1:5" s="51" customFormat="1" ht="12" hidden="1" customHeight="1">
      <c r="A31" s="458" t="s">
        <v>296</v>
      </c>
      <c r="B31" s="459" t="s">
        <v>297</v>
      </c>
      <c r="C31" s="560">
        <f>SUM(C32)</f>
        <v>0</v>
      </c>
      <c r="D31" s="560">
        <f>SUM(D32)</f>
        <v>0</v>
      </c>
      <c r="E31" s="561">
        <f>SUM(E32)</f>
        <v>0</v>
      </c>
    </row>
    <row r="32" spans="1:5" s="51" customFormat="1" ht="12" hidden="1" customHeight="1">
      <c r="A32" s="486" t="s">
        <v>296</v>
      </c>
      <c r="B32" s="487" t="s">
        <v>368</v>
      </c>
      <c r="C32" s="488"/>
      <c r="D32" s="488"/>
      <c r="E32" s="532"/>
    </row>
    <row r="33" spans="1:5" s="51" customFormat="1" ht="12" hidden="1" customHeight="1">
      <c r="A33" s="458" t="s">
        <v>371</v>
      </c>
      <c r="B33" s="490" t="s">
        <v>372</v>
      </c>
      <c r="C33" s="560">
        <f>SUM(C37+C36+C34)</f>
        <v>0</v>
      </c>
      <c r="D33" s="560">
        <f>SUM(D37+D36+D34)</f>
        <v>0</v>
      </c>
      <c r="E33" s="561">
        <f>SUM(E37+E36+E34)</f>
        <v>0</v>
      </c>
    </row>
    <row r="34" spans="1:5" s="51" customFormat="1" ht="12" hidden="1" customHeight="1">
      <c r="A34" s="458" t="s">
        <v>298</v>
      </c>
      <c r="B34" s="491" t="s">
        <v>373</v>
      </c>
      <c r="C34" s="463">
        <f>SUM(C35)</f>
        <v>0</v>
      </c>
      <c r="D34" s="463">
        <f>SUM(D35)</f>
        <v>0</v>
      </c>
      <c r="E34" s="531">
        <f>SUM(E35)</f>
        <v>0</v>
      </c>
    </row>
    <row r="35" spans="1:5" s="51" customFormat="1" ht="12" hidden="1" customHeight="1">
      <c r="A35" s="486" t="s">
        <v>298</v>
      </c>
      <c r="B35" s="492" t="s">
        <v>369</v>
      </c>
      <c r="C35" s="488"/>
      <c r="D35" s="488"/>
      <c r="E35" s="532"/>
    </row>
    <row r="36" spans="1:5" s="51" customFormat="1" ht="12" hidden="1" customHeight="1">
      <c r="A36" s="458" t="s">
        <v>299</v>
      </c>
      <c r="B36" s="493" t="s">
        <v>300</v>
      </c>
      <c r="C36" s="461"/>
      <c r="D36" s="461"/>
      <c r="E36" s="529"/>
    </row>
    <row r="37" spans="1:5" s="51" customFormat="1" ht="12" hidden="1" customHeight="1">
      <c r="A37" s="458" t="s">
        <v>301</v>
      </c>
      <c r="B37" s="493" t="s">
        <v>302</v>
      </c>
      <c r="C37" s="465">
        <f>SUM(C38)</f>
        <v>0</v>
      </c>
      <c r="D37" s="465">
        <f>SUM(D38)</f>
        <v>0</v>
      </c>
      <c r="E37" s="542">
        <f>SUM(E38)</f>
        <v>0</v>
      </c>
    </row>
    <row r="38" spans="1:5" s="51" customFormat="1" ht="12" hidden="1" customHeight="1">
      <c r="A38" s="486" t="s">
        <v>301</v>
      </c>
      <c r="B38" s="494" t="s">
        <v>370</v>
      </c>
      <c r="C38" s="464"/>
      <c r="D38" s="464"/>
      <c r="E38" s="533"/>
    </row>
    <row r="39" spans="1:5" s="51" customFormat="1" ht="12" hidden="1" customHeight="1" thickBot="1">
      <c r="A39" s="468" t="s">
        <v>303</v>
      </c>
      <c r="B39" s="469" t="s">
        <v>304</v>
      </c>
      <c r="C39" s="499"/>
      <c r="D39" s="499"/>
      <c r="E39" s="538"/>
    </row>
    <row r="40" spans="1:5" s="51" customFormat="1" ht="12" customHeight="1" thickBot="1">
      <c r="A40" s="474" t="s">
        <v>12</v>
      </c>
      <c r="B40" s="485" t="s">
        <v>375</v>
      </c>
      <c r="C40" s="497">
        <f>SUM(C41:C50)</f>
        <v>0</v>
      </c>
      <c r="D40" s="497">
        <f>SUM(D41:D50)</f>
        <v>0</v>
      </c>
      <c r="E40" s="535">
        <f>SUM(E41:E50)</f>
        <v>11020</v>
      </c>
    </row>
    <row r="41" spans="1:5" s="51" customFormat="1" ht="12" customHeight="1">
      <c r="A41" s="471" t="s">
        <v>305</v>
      </c>
      <c r="B41" s="472" t="s">
        <v>306</v>
      </c>
      <c r="C41" s="496"/>
      <c r="D41" s="496"/>
      <c r="E41" s="536">
        <v>2583</v>
      </c>
    </row>
    <row r="42" spans="1:5" s="51" customFormat="1" ht="12" customHeight="1">
      <c r="A42" s="458" t="s">
        <v>307</v>
      </c>
      <c r="B42" s="459" t="s">
        <v>308</v>
      </c>
      <c r="C42" s="463"/>
      <c r="D42" s="463"/>
      <c r="E42" s="531">
        <v>4064</v>
      </c>
    </row>
    <row r="43" spans="1:5" s="51" customFormat="1" ht="12" customHeight="1">
      <c r="A43" s="458" t="s">
        <v>309</v>
      </c>
      <c r="B43" s="459" t="s">
        <v>310</v>
      </c>
      <c r="C43" s="463"/>
      <c r="D43" s="463"/>
      <c r="E43" s="531"/>
    </row>
    <row r="44" spans="1:5" s="51" customFormat="1" ht="12" customHeight="1">
      <c r="A44" s="458" t="s">
        <v>311</v>
      </c>
      <c r="B44" s="459" t="s">
        <v>312</v>
      </c>
      <c r="C44" s="464"/>
      <c r="D44" s="464"/>
      <c r="E44" s="533"/>
    </row>
    <row r="45" spans="1:5" s="50" customFormat="1" ht="12" customHeight="1">
      <c r="A45" s="458" t="s">
        <v>313</v>
      </c>
      <c r="B45" s="459" t="s">
        <v>314</v>
      </c>
      <c r="C45" s="463"/>
      <c r="D45" s="463"/>
      <c r="E45" s="531"/>
    </row>
    <row r="46" spans="1:5" s="51" customFormat="1" ht="12" customHeight="1">
      <c r="A46" s="458" t="s">
        <v>315</v>
      </c>
      <c r="B46" s="459" t="s">
        <v>316</v>
      </c>
      <c r="C46" s="463"/>
      <c r="D46" s="463"/>
      <c r="E46" s="531">
        <v>2341</v>
      </c>
    </row>
    <row r="47" spans="1:5" s="51" customFormat="1" ht="12" customHeight="1">
      <c r="A47" s="458" t="s">
        <v>317</v>
      </c>
      <c r="B47" s="459" t="s">
        <v>318</v>
      </c>
      <c r="C47" s="463"/>
      <c r="D47" s="463"/>
      <c r="E47" s="531"/>
    </row>
    <row r="48" spans="1:5" s="51" customFormat="1" ht="12" customHeight="1">
      <c r="A48" s="458" t="s">
        <v>319</v>
      </c>
      <c r="B48" s="459" t="s">
        <v>320</v>
      </c>
      <c r="C48" s="463"/>
      <c r="D48" s="463"/>
      <c r="E48" s="531"/>
    </row>
    <row r="49" spans="1:5" s="51" customFormat="1" ht="12" customHeight="1">
      <c r="A49" s="458" t="s">
        <v>323</v>
      </c>
      <c r="B49" s="459" t="s">
        <v>751</v>
      </c>
      <c r="C49" s="463"/>
      <c r="D49" s="463"/>
      <c r="E49" s="531"/>
    </row>
    <row r="50" spans="1:5" s="51" customFormat="1" ht="12" customHeight="1" thickBot="1">
      <c r="A50" s="468" t="s">
        <v>655</v>
      </c>
      <c r="B50" s="469" t="s">
        <v>324</v>
      </c>
      <c r="C50" s="483"/>
      <c r="D50" s="483"/>
      <c r="E50" s="530">
        <v>2032</v>
      </c>
    </row>
    <row r="51" spans="1:5" s="51" customFormat="1" ht="12" customHeight="1" thickBot="1">
      <c r="A51" s="474" t="s">
        <v>13</v>
      </c>
      <c r="B51" s="485" t="s">
        <v>376</v>
      </c>
      <c r="C51" s="476">
        <f>SUM(C52:C56)</f>
        <v>0</v>
      </c>
      <c r="D51" s="476">
        <f>SUM(D52:D56)</f>
        <v>0</v>
      </c>
      <c r="E51" s="525">
        <f>SUM(E52:E56)</f>
        <v>0</v>
      </c>
    </row>
    <row r="52" spans="1:5" s="51" customFormat="1" ht="12" hidden="1" customHeight="1">
      <c r="A52" s="471" t="s">
        <v>326</v>
      </c>
      <c r="B52" s="472" t="s">
        <v>327</v>
      </c>
      <c r="C52" s="498"/>
      <c r="D52" s="498"/>
      <c r="E52" s="537"/>
    </row>
    <row r="53" spans="1:5" s="50" customFormat="1" ht="12" hidden="1" customHeight="1">
      <c r="A53" s="458" t="s">
        <v>328</v>
      </c>
      <c r="B53" s="459" t="s">
        <v>329</v>
      </c>
      <c r="C53" s="463"/>
      <c r="D53" s="463"/>
      <c r="E53" s="531"/>
    </row>
    <row r="54" spans="1:5" s="50" customFormat="1" ht="12" hidden="1" customHeight="1">
      <c r="A54" s="458" t="s">
        <v>330</v>
      </c>
      <c r="B54" s="459" t="s">
        <v>331</v>
      </c>
      <c r="C54" s="463"/>
      <c r="D54" s="463"/>
      <c r="E54" s="531"/>
    </row>
    <row r="55" spans="1:5" s="50" customFormat="1" ht="12" hidden="1" customHeight="1">
      <c r="A55" s="458" t="s">
        <v>332</v>
      </c>
      <c r="B55" s="459" t="s">
        <v>333</v>
      </c>
      <c r="C55" s="463"/>
      <c r="D55" s="463"/>
      <c r="E55" s="531"/>
    </row>
    <row r="56" spans="1:5" s="50" customFormat="1" ht="12" hidden="1" customHeight="1" thickBot="1">
      <c r="A56" s="468" t="s">
        <v>334</v>
      </c>
      <c r="B56" s="469" t="s">
        <v>335</v>
      </c>
      <c r="C56" s="499"/>
      <c r="D56" s="499"/>
      <c r="E56" s="538"/>
    </row>
    <row r="57" spans="1:5" s="51" customFormat="1" ht="12" customHeight="1" thickBot="1">
      <c r="A57" s="474" t="s">
        <v>14</v>
      </c>
      <c r="B57" s="485" t="s">
        <v>382</v>
      </c>
      <c r="C57" s="501">
        <f>SUM(C58:C60)</f>
        <v>0</v>
      </c>
      <c r="D57" s="501">
        <f>SUM(D58:D60)</f>
        <v>0</v>
      </c>
      <c r="E57" s="539">
        <f>SUM(E58:E60)</f>
        <v>0</v>
      </c>
    </row>
    <row r="58" spans="1:5" s="51" customFormat="1" ht="11.25" hidden="1" customHeight="1">
      <c r="A58" s="471" t="s">
        <v>336</v>
      </c>
      <c r="B58" s="472" t="s">
        <v>377</v>
      </c>
      <c r="C58" s="500"/>
      <c r="D58" s="500"/>
      <c r="E58" s="540"/>
    </row>
    <row r="59" spans="1:5" ht="10.5" hidden="1" customHeight="1">
      <c r="A59" s="458" t="s">
        <v>379</v>
      </c>
      <c r="B59" s="459" t="s">
        <v>378</v>
      </c>
      <c r="C59" s="464"/>
      <c r="D59" s="464"/>
      <c r="E59" s="533"/>
    </row>
    <row r="60" spans="1:5" s="40" customFormat="1" ht="13.5" hidden="1" customHeight="1" thickBot="1">
      <c r="A60" s="458" t="s">
        <v>380</v>
      </c>
      <c r="B60" s="459" t="s">
        <v>337</v>
      </c>
      <c r="C60" s="463"/>
      <c r="D60" s="463"/>
      <c r="E60" s="531"/>
    </row>
    <row r="61" spans="1:5" s="52" customFormat="1" ht="60" hidden="1" customHeight="1">
      <c r="A61" s="502" t="s">
        <v>380</v>
      </c>
      <c r="B61" s="503" t="s">
        <v>381</v>
      </c>
      <c r="C61" s="504"/>
      <c r="D61" s="504"/>
      <c r="E61" s="541"/>
    </row>
    <row r="62" spans="1:5" ht="12" customHeight="1" thickBot="1">
      <c r="A62" s="474" t="s">
        <v>15</v>
      </c>
      <c r="B62" s="475" t="s">
        <v>388</v>
      </c>
      <c r="C62" s="497">
        <f>SUM(C63:C65)</f>
        <v>0</v>
      </c>
      <c r="D62" s="497">
        <f>SUM(D63:D65)</f>
        <v>0</v>
      </c>
      <c r="E62" s="535">
        <f>SUM(E63:E65)</f>
        <v>0</v>
      </c>
    </row>
    <row r="63" spans="1:5" ht="60" hidden="1" customHeight="1">
      <c r="A63" s="471" t="s">
        <v>338</v>
      </c>
      <c r="B63" s="472" t="s">
        <v>383</v>
      </c>
      <c r="C63" s="496"/>
      <c r="D63" s="496"/>
      <c r="E63" s="536"/>
    </row>
    <row r="64" spans="1:5" ht="60" hidden="1" customHeight="1">
      <c r="A64" s="458" t="s">
        <v>385</v>
      </c>
      <c r="B64" s="459" t="s">
        <v>384</v>
      </c>
      <c r="C64" s="463"/>
      <c r="D64" s="463"/>
      <c r="E64" s="531"/>
    </row>
    <row r="65" spans="1:5" ht="60" hidden="1" customHeight="1">
      <c r="A65" s="458" t="s">
        <v>386</v>
      </c>
      <c r="B65" s="459" t="s">
        <v>339</v>
      </c>
      <c r="C65" s="464"/>
      <c r="D65" s="464"/>
      <c r="E65" s="533"/>
    </row>
    <row r="66" spans="1:5" ht="60" hidden="1" customHeight="1">
      <c r="A66" s="502" t="s">
        <v>386</v>
      </c>
      <c r="B66" s="503" t="s">
        <v>387</v>
      </c>
      <c r="C66" s="504"/>
      <c r="D66" s="504"/>
      <c r="E66" s="541"/>
    </row>
    <row r="67" spans="1:5" ht="12" customHeight="1" thickBot="1">
      <c r="A67" s="474" t="s">
        <v>35</v>
      </c>
      <c r="B67" s="485" t="s">
        <v>389</v>
      </c>
      <c r="C67" s="599">
        <f>SUM(C8+C15+C22+C29+C40+C51+C57+C62)</f>
        <v>35220000</v>
      </c>
      <c r="D67" s="599">
        <f>SUM(D8+D15+D22+D29+D40+D51+D57+D62)</f>
        <v>37570000</v>
      </c>
      <c r="E67" s="694">
        <f>SUM(E8+E15+E22+E29+E40+E51+E57+E62)</f>
        <v>40472394</v>
      </c>
    </row>
    <row r="68" spans="1:5" ht="12" hidden="1" customHeight="1">
      <c r="A68" s="511" t="s">
        <v>391</v>
      </c>
      <c r="B68" s="510" t="s">
        <v>340</v>
      </c>
      <c r="C68" s="484">
        <f>SUM(C69:C71)</f>
        <v>0</v>
      </c>
      <c r="D68" s="496">
        <f>SUM(D69:D71)</f>
        <v>0</v>
      </c>
      <c r="E68" s="702">
        <f>SUM(E69:E71)</f>
        <v>0</v>
      </c>
    </row>
    <row r="69" spans="1:5" ht="12" hidden="1" customHeight="1">
      <c r="A69" s="458" t="s">
        <v>341</v>
      </c>
      <c r="B69" s="459" t="s">
        <v>342</v>
      </c>
      <c r="C69" s="463"/>
      <c r="D69" s="463"/>
      <c r="E69" s="703"/>
    </row>
    <row r="70" spans="1:5" ht="12" hidden="1" customHeight="1">
      <c r="A70" s="458" t="s">
        <v>343</v>
      </c>
      <c r="B70" s="459" t="s">
        <v>344</v>
      </c>
      <c r="C70" s="463"/>
      <c r="D70" s="463"/>
      <c r="E70" s="703"/>
    </row>
    <row r="71" spans="1:5" ht="12" hidden="1" customHeight="1">
      <c r="A71" s="458" t="s">
        <v>345</v>
      </c>
      <c r="B71" s="466" t="s">
        <v>346</v>
      </c>
      <c r="C71" s="465"/>
      <c r="D71" s="465"/>
      <c r="E71" s="704"/>
    </row>
    <row r="72" spans="1:5" ht="12" hidden="1" customHeight="1">
      <c r="A72" s="511" t="s">
        <v>392</v>
      </c>
      <c r="B72" s="462" t="s">
        <v>347</v>
      </c>
      <c r="C72" s="467"/>
      <c r="D72" s="467"/>
      <c r="E72" s="705"/>
    </row>
    <row r="73" spans="1:5" ht="12" hidden="1" customHeight="1">
      <c r="A73" s="511" t="s">
        <v>393</v>
      </c>
      <c r="B73" s="462" t="s">
        <v>348</v>
      </c>
      <c r="C73" s="467">
        <f>SUM(C74:C75)</f>
        <v>0</v>
      </c>
      <c r="D73" s="467">
        <f>SUM(D74:D75)</f>
        <v>0</v>
      </c>
      <c r="E73" s="705">
        <f>SUM(E74:E75)</f>
        <v>0</v>
      </c>
    </row>
    <row r="74" spans="1:5" ht="12" hidden="1" customHeight="1">
      <c r="A74" s="458" t="s">
        <v>349</v>
      </c>
      <c r="B74" s="459" t="s">
        <v>350</v>
      </c>
      <c r="C74" s="467"/>
      <c r="D74" s="562"/>
      <c r="E74" s="706"/>
    </row>
    <row r="75" spans="1:5" ht="12" hidden="1" customHeight="1">
      <c r="A75" s="458" t="s">
        <v>351</v>
      </c>
      <c r="B75" s="459" t="s">
        <v>352</v>
      </c>
      <c r="C75" s="467"/>
      <c r="D75" s="562"/>
      <c r="E75" s="706"/>
    </row>
    <row r="76" spans="1:5" s="52" customFormat="1" ht="12" hidden="1" customHeight="1" thickBot="1">
      <c r="A76" s="565" t="s">
        <v>449</v>
      </c>
      <c r="B76" s="566" t="s">
        <v>450</v>
      </c>
      <c r="C76" s="564"/>
      <c r="D76" s="564"/>
      <c r="E76" s="707"/>
    </row>
    <row r="77" spans="1:5" ht="12" customHeight="1" thickBot="1">
      <c r="A77" s="1144" t="s">
        <v>394</v>
      </c>
      <c r="B77" s="1148" t="s">
        <v>395</v>
      </c>
      <c r="C77" s="222">
        <f>SUM(C68+C72+C73+C76)</f>
        <v>0</v>
      </c>
      <c r="D77" s="222">
        <f>SUM(D68+D72+D73+D76)</f>
        <v>0</v>
      </c>
      <c r="E77" s="1071">
        <f>SUM(E68+E72+E73+E76)</f>
        <v>0</v>
      </c>
    </row>
    <row r="78" spans="1:5" ht="12" customHeight="1" thickBot="1">
      <c r="A78" s="1144" t="s">
        <v>411</v>
      </c>
      <c r="B78" s="1148" t="s">
        <v>396</v>
      </c>
      <c r="C78" s="222"/>
      <c r="D78" s="222"/>
      <c r="E78" s="698"/>
    </row>
    <row r="79" spans="1:5" ht="12" customHeight="1" thickBot="1">
      <c r="A79" s="1144" t="s">
        <v>412</v>
      </c>
      <c r="B79" s="1148" t="s">
        <v>397</v>
      </c>
      <c r="C79" s="222"/>
      <c r="D79" s="222"/>
      <c r="E79" s="698"/>
    </row>
    <row r="80" spans="1:5" ht="12" customHeight="1" thickBot="1">
      <c r="A80" s="1144" t="s">
        <v>16</v>
      </c>
      <c r="B80" s="1149" t="s">
        <v>390</v>
      </c>
      <c r="C80" s="222">
        <f>SUM(C77:C79)</f>
        <v>0</v>
      </c>
      <c r="D80" s="222">
        <f>SUM(D77:D79)</f>
        <v>0</v>
      </c>
      <c r="E80" s="698">
        <f>SUM(E77:E79)</f>
        <v>0</v>
      </c>
    </row>
    <row r="81" spans="1:5" ht="24.75" customHeight="1" thickBot="1">
      <c r="A81" s="1144" t="s">
        <v>17</v>
      </c>
      <c r="B81" s="1153" t="s">
        <v>413</v>
      </c>
      <c r="C81" s="1073">
        <f>SUM(C67+C80)</f>
        <v>35220000</v>
      </c>
      <c r="D81" s="1073">
        <f>SUM(D67+D80)</f>
        <v>37570000</v>
      </c>
      <c r="E81" s="1171">
        <f>SUM(E67+E80)</f>
        <v>40472394</v>
      </c>
    </row>
    <row r="82" spans="1:5">
      <c r="A82" s="158"/>
      <c r="B82" s="158"/>
      <c r="C82" s="159"/>
      <c r="D82" s="159"/>
      <c r="E82" s="159"/>
    </row>
    <row r="83" spans="1:5" ht="13.5" thickBot="1">
      <c r="A83" s="158"/>
      <c r="B83" s="158"/>
      <c r="C83" s="159"/>
      <c r="D83" s="159"/>
      <c r="E83" s="159"/>
    </row>
    <row r="84" spans="1:5" s="22" customFormat="1" ht="38.1" customHeight="1" thickBot="1">
      <c r="A84" s="594"/>
      <c r="B84" s="595" t="s">
        <v>23</v>
      </c>
      <c r="C84" s="596" t="s">
        <v>5</v>
      </c>
      <c r="D84" s="596" t="s">
        <v>6</v>
      </c>
      <c r="E84" s="597" t="s">
        <v>7</v>
      </c>
    </row>
    <row r="85" spans="1:5" s="23" customFormat="1" ht="12" customHeight="1" thickBot="1">
      <c r="A85" s="19">
        <v>1</v>
      </c>
      <c r="B85" s="20">
        <v>2</v>
      </c>
      <c r="C85" s="20">
        <v>3</v>
      </c>
      <c r="D85" s="20">
        <v>4</v>
      </c>
      <c r="E85" s="21">
        <v>5</v>
      </c>
    </row>
    <row r="86" spans="1:5" s="22" customFormat="1" ht="12" customHeight="1" thickBot="1">
      <c r="A86" s="14" t="s">
        <v>8</v>
      </c>
      <c r="B86" s="18" t="s">
        <v>269</v>
      </c>
      <c r="C86" s="215">
        <f>+C87+C88+C89+C90+C91</f>
        <v>55076000</v>
      </c>
      <c r="D86" s="215">
        <f>+D87+D88+D89+D90+D91</f>
        <v>62770117</v>
      </c>
      <c r="E86" s="88">
        <f>+E87+E88+E89+E90+E91</f>
        <v>59267922</v>
      </c>
    </row>
    <row r="87" spans="1:5" s="22" customFormat="1" ht="12" customHeight="1">
      <c r="A87" s="11" t="s">
        <v>221</v>
      </c>
      <c r="B87" s="6" t="s">
        <v>24</v>
      </c>
      <c r="C87" s="218">
        <v>16992000</v>
      </c>
      <c r="D87" s="218">
        <v>22565613</v>
      </c>
      <c r="E87" s="90">
        <v>20073548</v>
      </c>
    </row>
    <row r="88" spans="1:5" s="22" customFormat="1" ht="12" customHeight="1">
      <c r="A88" s="9" t="s">
        <v>222</v>
      </c>
      <c r="B88" s="5" t="s">
        <v>25</v>
      </c>
      <c r="C88" s="217">
        <v>2994000</v>
      </c>
      <c r="D88" s="217">
        <v>3810004</v>
      </c>
      <c r="E88" s="91">
        <v>3305207</v>
      </c>
    </row>
    <row r="89" spans="1:5" s="22" customFormat="1" ht="12" customHeight="1">
      <c r="A89" s="9" t="s">
        <v>223</v>
      </c>
      <c r="B89" s="5" t="s">
        <v>26</v>
      </c>
      <c r="C89" s="220">
        <v>35090000</v>
      </c>
      <c r="D89" s="220">
        <v>36394500</v>
      </c>
      <c r="E89" s="93">
        <v>35889167</v>
      </c>
    </row>
    <row r="90" spans="1:5" s="22" customFormat="1" ht="12" customHeight="1">
      <c r="A90" s="9" t="s">
        <v>224</v>
      </c>
      <c r="B90" s="7" t="s">
        <v>27</v>
      </c>
      <c r="C90" s="220"/>
      <c r="D90" s="220"/>
      <c r="E90" s="93"/>
    </row>
    <row r="91" spans="1:5" s="22" customFormat="1" ht="12" customHeight="1" thickBot="1">
      <c r="A91" s="9" t="s">
        <v>225</v>
      </c>
      <c r="B91" s="12" t="s">
        <v>28</v>
      </c>
      <c r="C91" s="220"/>
      <c r="D91" s="220"/>
      <c r="E91" s="93"/>
    </row>
    <row r="92" spans="1:5" s="437" customFormat="1" ht="12" hidden="1" customHeight="1">
      <c r="A92" s="435" t="s">
        <v>232</v>
      </c>
      <c r="B92" s="436" t="s">
        <v>226</v>
      </c>
      <c r="C92" s="421"/>
      <c r="D92" s="421"/>
      <c r="E92" s="422"/>
    </row>
    <row r="93" spans="1:5" s="437" customFormat="1" ht="12" hidden="1" customHeight="1">
      <c r="A93" s="435" t="s">
        <v>233</v>
      </c>
      <c r="B93" s="438" t="s">
        <v>227</v>
      </c>
      <c r="C93" s="421"/>
      <c r="D93" s="421"/>
      <c r="E93" s="422"/>
    </row>
    <row r="94" spans="1:5" s="437" customFormat="1" ht="12" hidden="1" customHeight="1">
      <c r="A94" s="435" t="s">
        <v>234</v>
      </c>
      <c r="B94" s="438" t="s">
        <v>228</v>
      </c>
      <c r="C94" s="421"/>
      <c r="D94" s="421"/>
      <c r="E94" s="422"/>
    </row>
    <row r="95" spans="1:5" s="437" customFormat="1" ht="12" hidden="1" customHeight="1">
      <c r="A95" s="435" t="s">
        <v>235</v>
      </c>
      <c r="B95" s="436" t="s">
        <v>229</v>
      </c>
      <c r="C95" s="421"/>
      <c r="D95" s="421"/>
      <c r="E95" s="422"/>
    </row>
    <row r="96" spans="1:5" s="437" customFormat="1" ht="12" hidden="1" customHeight="1">
      <c r="A96" s="439" t="s">
        <v>236</v>
      </c>
      <c r="B96" s="440" t="s">
        <v>230</v>
      </c>
      <c r="C96" s="421"/>
      <c r="D96" s="421"/>
      <c r="E96" s="422"/>
    </row>
    <row r="97" spans="1:5" s="437" customFormat="1" ht="12" hidden="1" customHeight="1">
      <c r="A97" s="435" t="s">
        <v>237</v>
      </c>
      <c r="B97" s="440" t="s">
        <v>231</v>
      </c>
      <c r="C97" s="421"/>
      <c r="D97" s="421"/>
      <c r="E97" s="422"/>
    </row>
    <row r="98" spans="1:5" s="437" customFormat="1" ht="12" hidden="1" customHeight="1">
      <c r="A98" s="441" t="s">
        <v>238</v>
      </c>
      <c r="B98" s="438" t="s">
        <v>244</v>
      </c>
      <c r="C98" s="421"/>
      <c r="D98" s="421"/>
      <c r="E98" s="422"/>
    </row>
    <row r="99" spans="1:5" s="437" customFormat="1" ht="12" hidden="1" customHeight="1">
      <c r="A99" s="441" t="s">
        <v>239</v>
      </c>
      <c r="B99" s="436" t="s">
        <v>245</v>
      </c>
      <c r="C99" s="421"/>
      <c r="D99" s="421"/>
      <c r="E99" s="422"/>
    </row>
    <row r="100" spans="1:5" s="437" customFormat="1" ht="12" hidden="1" customHeight="1">
      <c r="A100" s="441" t="s">
        <v>240</v>
      </c>
      <c r="B100" s="440" t="s">
        <v>246</v>
      </c>
      <c r="C100" s="421"/>
      <c r="D100" s="421"/>
      <c r="E100" s="422"/>
    </row>
    <row r="101" spans="1:5" s="437" customFormat="1" ht="12" hidden="1" customHeight="1">
      <c r="A101" s="441" t="s">
        <v>241</v>
      </c>
      <c r="B101" s="440" t="s">
        <v>247</v>
      </c>
      <c r="C101" s="421"/>
      <c r="D101" s="421"/>
      <c r="E101" s="422"/>
    </row>
    <row r="102" spans="1:5" s="437" customFormat="1" ht="12" hidden="1" customHeight="1">
      <c r="A102" s="441" t="s">
        <v>242</v>
      </c>
      <c r="B102" s="440" t="s">
        <v>248</v>
      </c>
      <c r="C102" s="421"/>
      <c r="D102" s="421"/>
      <c r="E102" s="422"/>
    </row>
    <row r="103" spans="1:5" s="437" customFormat="1" ht="12" hidden="1" customHeight="1" thickBot="1">
      <c r="A103" s="442" t="s">
        <v>243</v>
      </c>
      <c r="B103" s="443" t="s">
        <v>249</v>
      </c>
      <c r="C103" s="423"/>
      <c r="D103" s="423"/>
      <c r="E103" s="424"/>
    </row>
    <row r="104" spans="1:5" s="22" customFormat="1" ht="12" customHeight="1" thickBot="1">
      <c r="A104" s="13" t="s">
        <v>9</v>
      </c>
      <c r="B104" s="17" t="s">
        <v>270</v>
      </c>
      <c r="C104" s="216">
        <f>+C105+C106+C107</f>
        <v>3154000</v>
      </c>
      <c r="D104" s="216">
        <f>+D105+D106+D107</f>
        <v>3154000</v>
      </c>
      <c r="E104" s="89">
        <f>+E105+E106+E107</f>
        <v>1159510</v>
      </c>
    </row>
    <row r="105" spans="1:5" s="22" customFormat="1" ht="12" customHeight="1">
      <c r="A105" s="10" t="s">
        <v>250</v>
      </c>
      <c r="B105" s="5" t="s">
        <v>29</v>
      </c>
      <c r="C105" s="219">
        <v>254000</v>
      </c>
      <c r="D105" s="219">
        <v>254000</v>
      </c>
      <c r="E105" s="92">
        <v>281150</v>
      </c>
    </row>
    <row r="106" spans="1:5" s="22" customFormat="1" ht="12" customHeight="1">
      <c r="A106" s="10" t="s">
        <v>251</v>
      </c>
      <c r="B106" s="8" t="s">
        <v>30</v>
      </c>
      <c r="C106" s="217">
        <v>2900000</v>
      </c>
      <c r="D106" s="217">
        <v>2900000</v>
      </c>
      <c r="E106" s="91">
        <v>878360</v>
      </c>
    </row>
    <row r="107" spans="1:5" s="22" customFormat="1" ht="12" customHeight="1" thickBot="1">
      <c r="A107" s="10" t="s">
        <v>252</v>
      </c>
      <c r="B107" s="434" t="s">
        <v>253</v>
      </c>
      <c r="C107" s="217"/>
      <c r="D107" s="217"/>
      <c r="E107" s="91"/>
    </row>
    <row r="108" spans="1:5" s="437" customFormat="1" ht="60" hidden="1" customHeight="1">
      <c r="A108" s="444" t="s">
        <v>254</v>
      </c>
      <c r="B108" s="79" t="s">
        <v>268</v>
      </c>
      <c r="C108" s="419"/>
      <c r="D108" s="419"/>
      <c r="E108" s="420"/>
    </row>
    <row r="109" spans="1:5" s="437" customFormat="1" ht="60" hidden="1" customHeight="1">
      <c r="A109" s="444" t="s">
        <v>255</v>
      </c>
      <c r="B109" s="445" t="s">
        <v>262</v>
      </c>
      <c r="C109" s="419"/>
      <c r="D109" s="419"/>
      <c r="E109" s="420"/>
    </row>
    <row r="110" spans="1:5" s="437" customFormat="1" ht="16.5" hidden="1" thickBot="1">
      <c r="A110" s="444" t="s">
        <v>256</v>
      </c>
      <c r="B110" s="446" t="s">
        <v>263</v>
      </c>
      <c r="C110" s="419"/>
      <c r="D110" s="419"/>
      <c r="E110" s="420"/>
    </row>
    <row r="111" spans="1:5" s="437" customFormat="1" ht="60" hidden="1" customHeight="1">
      <c r="A111" s="444" t="s">
        <v>257</v>
      </c>
      <c r="B111" s="446" t="s">
        <v>264</v>
      </c>
      <c r="C111" s="447"/>
      <c r="D111" s="447"/>
      <c r="E111" s="448"/>
    </row>
    <row r="112" spans="1:5" s="437" customFormat="1" ht="60" hidden="1" customHeight="1">
      <c r="A112" s="444" t="s">
        <v>258</v>
      </c>
      <c r="B112" s="446" t="s">
        <v>265</v>
      </c>
      <c r="C112" s="447"/>
      <c r="D112" s="447"/>
      <c r="E112" s="448"/>
    </row>
    <row r="113" spans="1:5" s="437" customFormat="1" ht="60" hidden="1" customHeight="1">
      <c r="A113" s="444" t="s">
        <v>259</v>
      </c>
      <c r="B113" s="446" t="s">
        <v>266</v>
      </c>
      <c r="C113" s="447"/>
      <c r="D113" s="447"/>
      <c r="E113" s="448"/>
    </row>
    <row r="114" spans="1:5" s="437" customFormat="1" ht="60" hidden="1" customHeight="1">
      <c r="A114" s="449" t="s">
        <v>260</v>
      </c>
      <c r="B114" s="446" t="s">
        <v>32</v>
      </c>
      <c r="C114" s="450"/>
      <c r="D114" s="450"/>
      <c r="E114" s="451"/>
    </row>
    <row r="115" spans="1:5" s="437" customFormat="1" ht="60" hidden="1" customHeight="1">
      <c r="A115" s="452" t="s">
        <v>261</v>
      </c>
      <c r="B115" s="453" t="s">
        <v>267</v>
      </c>
      <c r="C115" s="450"/>
      <c r="D115" s="450"/>
      <c r="E115" s="451"/>
    </row>
    <row r="116" spans="1:5" s="22" customFormat="1" ht="12" customHeight="1" thickBot="1">
      <c r="A116" s="13" t="s">
        <v>10</v>
      </c>
      <c r="B116" s="454" t="s">
        <v>271</v>
      </c>
      <c r="C116" s="215">
        <f>+C86+C104</f>
        <v>58230000</v>
      </c>
      <c r="D116" s="215">
        <f>+D86+D104</f>
        <v>65924117</v>
      </c>
      <c r="E116" s="88">
        <f>+E86+E104</f>
        <v>60427432</v>
      </c>
    </row>
    <row r="117" spans="1:5" s="22" customFormat="1" ht="12" hidden="1" customHeight="1" thickBot="1">
      <c r="A117" s="82" t="s">
        <v>398</v>
      </c>
      <c r="B117" s="518" t="s">
        <v>399</v>
      </c>
      <c r="C117" s="216">
        <f>SUM(C118:C120)</f>
        <v>0</v>
      </c>
      <c r="D117" s="216">
        <f>SUM(D118:D120)</f>
        <v>0</v>
      </c>
      <c r="E117" s="89">
        <f>SUM(E118:E120)</f>
        <v>0</v>
      </c>
    </row>
    <row r="118" spans="1:5" s="22" customFormat="1" ht="12" hidden="1" customHeight="1">
      <c r="A118" s="83" t="s">
        <v>400</v>
      </c>
      <c r="B118" s="84" t="s">
        <v>403</v>
      </c>
      <c r="C118" s="217"/>
      <c r="D118" s="217"/>
      <c r="E118" s="91"/>
    </row>
    <row r="119" spans="1:5" s="22" customFormat="1" ht="12" hidden="1" customHeight="1">
      <c r="A119" s="81" t="s">
        <v>401</v>
      </c>
      <c r="B119" s="78" t="s">
        <v>447</v>
      </c>
      <c r="C119" s="217"/>
      <c r="D119" s="217"/>
      <c r="E119" s="91"/>
    </row>
    <row r="120" spans="1:5" s="22" customFormat="1" ht="12" hidden="1" customHeight="1" thickBot="1">
      <c r="A120" s="85" t="s">
        <v>402</v>
      </c>
      <c r="B120" s="86" t="s">
        <v>448</v>
      </c>
      <c r="C120" s="220"/>
      <c r="D120" s="220"/>
      <c r="E120" s="93"/>
    </row>
    <row r="121" spans="1:5" s="22" customFormat="1" ht="12" hidden="1" customHeight="1" thickBot="1">
      <c r="A121" s="82" t="s">
        <v>406</v>
      </c>
      <c r="B121" s="518" t="s">
        <v>407</v>
      </c>
      <c r="C121" s="223"/>
      <c r="D121" s="223"/>
      <c r="E121" s="224"/>
    </row>
    <row r="122" spans="1:5" s="22" customFormat="1" ht="12" customHeight="1" thickBot="1">
      <c r="A122" s="519" t="s">
        <v>415</v>
      </c>
      <c r="B122" s="518" t="s">
        <v>414</v>
      </c>
      <c r="C122" s="223">
        <f>SUM(C117+C121)</f>
        <v>0</v>
      </c>
      <c r="D122" s="223">
        <f>SUM(D117+D121)</f>
        <v>0</v>
      </c>
      <c r="E122" s="224">
        <f>SUM(E117+E121)</f>
        <v>0</v>
      </c>
    </row>
    <row r="123" spans="1:5" s="22" customFormat="1" ht="12" customHeight="1" thickBot="1">
      <c r="A123" s="519" t="s">
        <v>416</v>
      </c>
      <c r="B123" s="518" t="s">
        <v>408</v>
      </c>
      <c r="C123" s="223"/>
      <c r="D123" s="223"/>
      <c r="E123" s="224"/>
    </row>
    <row r="124" spans="1:5" s="22" customFormat="1" ht="12" customHeight="1" thickBot="1">
      <c r="A124" s="519" t="s">
        <v>417</v>
      </c>
      <c r="B124" s="518" t="s">
        <v>409</v>
      </c>
      <c r="C124" s="223"/>
      <c r="D124" s="223"/>
      <c r="E124" s="224"/>
    </row>
    <row r="125" spans="1:5" s="22" customFormat="1" ht="12" customHeight="1" thickBot="1">
      <c r="A125" s="80" t="s">
        <v>33</v>
      </c>
      <c r="B125" s="152" t="s">
        <v>410</v>
      </c>
      <c r="C125" s="225">
        <f>SUM(C122:C124)</f>
        <v>0</v>
      </c>
      <c r="D125" s="225">
        <f>SUM(D122:D124)</f>
        <v>0</v>
      </c>
      <c r="E125" s="95">
        <f>SUM(E122:E124)</f>
        <v>0</v>
      </c>
    </row>
    <row r="126" spans="1:5" s="1" customFormat="1" ht="28.5" customHeight="1" thickBot="1">
      <c r="A126" s="87" t="s">
        <v>12</v>
      </c>
      <c r="B126" s="153" t="s">
        <v>418</v>
      </c>
      <c r="C126" s="847">
        <f>SUM(C116+C125)</f>
        <v>58230000</v>
      </c>
      <c r="D126" s="847">
        <f>SUM(D116+D125)</f>
        <v>65924117</v>
      </c>
      <c r="E126" s="844">
        <f>SUM(E116+E125)</f>
        <v>60427432</v>
      </c>
    </row>
  </sheetData>
  <printOptions horizontalCentered="1"/>
  <pageMargins left="0.78740157480314965" right="0.78740157480314965" top="0.98425196850393704" bottom="0.98425196850393704" header="0.78740157480314965" footer="0.78740157480314965"/>
  <pageSetup paperSize="9" scale="80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126"/>
  <sheetViews>
    <sheetView workbookViewId="0">
      <selection activeCell="E2" sqref="E2"/>
    </sheetView>
  </sheetViews>
  <sheetFormatPr defaultRowHeight="12.75"/>
  <cols>
    <col min="1" max="1" width="9.6640625" style="3" customWidth="1"/>
    <col min="2" max="2" width="52.5" style="4" customWidth="1"/>
    <col min="3" max="3" width="14" style="4" customWidth="1"/>
    <col min="4" max="6" width="15.83203125" style="4" customWidth="1"/>
    <col min="7" max="16384" width="9.33203125" style="4"/>
  </cols>
  <sheetData>
    <row r="1" spans="1:5" s="2" customFormat="1" ht="21" customHeight="1" thickBot="1">
      <c r="A1" s="64"/>
      <c r="B1" s="65"/>
      <c r="C1" s="75"/>
      <c r="D1" s="74"/>
      <c r="E1" s="74" t="s">
        <v>950</v>
      </c>
    </row>
    <row r="2" spans="1:5" s="48" customFormat="1" ht="15.75">
      <c r="A2" s="394"/>
      <c r="B2" s="396" t="s">
        <v>119</v>
      </c>
      <c r="C2" s="834"/>
      <c r="D2" s="835" t="s">
        <v>554</v>
      </c>
      <c r="E2" s="148" t="s">
        <v>120</v>
      </c>
    </row>
    <row r="3" spans="1:5" s="48" customFormat="1" ht="16.5" thickBot="1">
      <c r="A3" s="67"/>
      <c r="B3" s="1227" t="s">
        <v>671</v>
      </c>
      <c r="C3" s="1228"/>
      <c r="D3" s="836" t="s">
        <v>670</v>
      </c>
      <c r="E3" s="149">
        <v>3</v>
      </c>
    </row>
    <row r="4" spans="1:5" s="49" customFormat="1" ht="15.95" customHeight="1" thickBot="1">
      <c r="A4" s="68"/>
      <c r="B4" s="68"/>
      <c r="C4" s="69"/>
      <c r="D4" s="69"/>
      <c r="E4" s="69" t="s">
        <v>682</v>
      </c>
    </row>
    <row r="5" spans="1:5" ht="43.5" customHeight="1" thickBot="1">
      <c r="A5" s="395"/>
      <c r="B5" s="70" t="s">
        <v>123</v>
      </c>
      <c r="C5" s="214" t="s">
        <v>5</v>
      </c>
      <c r="D5" s="214" t="s">
        <v>6</v>
      </c>
      <c r="E5" s="71" t="s">
        <v>7</v>
      </c>
    </row>
    <row r="6" spans="1:5" s="40" customFormat="1" ht="12.95" customHeight="1" thickBot="1">
      <c r="A6" s="63">
        <v>1</v>
      </c>
      <c r="B6" s="63">
        <v>2</v>
      </c>
      <c r="C6" s="63">
        <v>3</v>
      </c>
      <c r="D6" s="234">
        <v>4</v>
      </c>
      <c r="E6" s="233">
        <v>5</v>
      </c>
    </row>
    <row r="7" spans="1:5" s="40" customFormat="1" ht="12" customHeight="1" thickBot="1">
      <c r="A7" s="479" t="s">
        <v>8</v>
      </c>
      <c r="B7" s="568" t="s">
        <v>444</v>
      </c>
      <c r="C7" s="559">
        <f>SUM(C15+C8)</f>
        <v>0</v>
      </c>
      <c r="D7" s="559">
        <f>SUM(D15+D8)</f>
        <v>850000</v>
      </c>
      <c r="E7" s="695">
        <f>SUM(E15+E8)</f>
        <v>850000</v>
      </c>
    </row>
    <row r="8" spans="1:5" s="50" customFormat="1" ht="12" customHeight="1" thickBot="1">
      <c r="A8" s="557" t="s">
        <v>445</v>
      </c>
      <c r="B8" s="482" t="s">
        <v>354</v>
      </c>
      <c r="C8" s="478">
        <f>SUM(C9:C14)</f>
        <v>0</v>
      </c>
      <c r="D8" s="478">
        <f>SUM(D9:D14)</f>
        <v>0</v>
      </c>
      <c r="E8" s="521">
        <f>SUM(E9:E14)</f>
        <v>0</v>
      </c>
    </row>
    <row r="9" spans="1:5" s="51" customFormat="1" ht="12" hidden="1" customHeight="1">
      <c r="A9" s="455" t="s">
        <v>273</v>
      </c>
      <c r="B9" s="456" t="s">
        <v>274</v>
      </c>
      <c r="C9" s="553"/>
      <c r="D9" s="553"/>
      <c r="E9" s="554"/>
    </row>
    <row r="10" spans="1:5" s="51" customFormat="1" ht="12" hidden="1" customHeight="1">
      <c r="A10" s="458" t="s">
        <v>275</v>
      </c>
      <c r="B10" s="459" t="s">
        <v>355</v>
      </c>
      <c r="C10" s="460"/>
      <c r="D10" s="460"/>
      <c r="E10" s="523"/>
    </row>
    <row r="11" spans="1:5" s="51" customFormat="1" ht="12" hidden="1" customHeight="1">
      <c r="A11" s="458" t="s">
        <v>276</v>
      </c>
      <c r="B11" s="459" t="s">
        <v>277</v>
      </c>
      <c r="C11" s="460"/>
      <c r="D11" s="460"/>
      <c r="E11" s="523"/>
    </row>
    <row r="12" spans="1:5" s="51" customFormat="1" ht="12" hidden="1" customHeight="1">
      <c r="A12" s="458" t="s">
        <v>278</v>
      </c>
      <c r="B12" s="459" t="s">
        <v>279</v>
      </c>
      <c r="C12" s="460"/>
      <c r="D12" s="460"/>
      <c r="E12" s="523"/>
    </row>
    <row r="13" spans="1:5" s="50" customFormat="1" ht="12" hidden="1" customHeight="1">
      <c r="A13" s="458" t="s">
        <v>280</v>
      </c>
      <c r="B13" s="459" t="s">
        <v>356</v>
      </c>
      <c r="C13" s="460"/>
      <c r="D13" s="460"/>
      <c r="E13" s="523"/>
    </row>
    <row r="14" spans="1:5" s="50" customFormat="1" ht="12" hidden="1" customHeight="1" thickBot="1">
      <c r="A14" s="468" t="s">
        <v>281</v>
      </c>
      <c r="B14" s="469" t="s">
        <v>357</v>
      </c>
      <c r="C14" s="470"/>
      <c r="D14" s="555"/>
      <c r="E14" s="556"/>
    </row>
    <row r="15" spans="1:5" s="50" customFormat="1" ht="12" customHeight="1" thickBot="1">
      <c r="A15" s="558" t="s">
        <v>446</v>
      </c>
      <c r="B15" s="475" t="s">
        <v>362</v>
      </c>
      <c r="C15" s="476">
        <f>SUM(C16:C20)</f>
        <v>0</v>
      </c>
      <c r="D15" s="476">
        <f>SUM(D16:D20)</f>
        <v>850000</v>
      </c>
      <c r="E15" s="525">
        <f>SUM(E16:E20)</f>
        <v>850000</v>
      </c>
    </row>
    <row r="16" spans="1:5" s="50" customFormat="1" ht="12" customHeight="1">
      <c r="A16" s="471" t="s">
        <v>282</v>
      </c>
      <c r="B16" s="472" t="s">
        <v>283</v>
      </c>
      <c r="C16" s="473"/>
      <c r="D16" s="473"/>
      <c r="E16" s="526"/>
    </row>
    <row r="17" spans="1:5" s="50" customFormat="1" ht="12" customHeight="1">
      <c r="A17" s="458" t="s">
        <v>284</v>
      </c>
      <c r="B17" s="459" t="s">
        <v>358</v>
      </c>
      <c r="C17" s="460"/>
      <c r="D17" s="460"/>
      <c r="E17" s="523"/>
    </row>
    <row r="18" spans="1:5" s="50" customFormat="1" ht="12" customHeight="1">
      <c r="A18" s="458" t="s">
        <v>285</v>
      </c>
      <c r="B18" s="590" t="s">
        <v>359</v>
      </c>
      <c r="C18" s="460"/>
      <c r="D18" s="460"/>
      <c r="E18" s="523"/>
    </row>
    <row r="19" spans="1:5" s="50" customFormat="1" ht="12" customHeight="1">
      <c r="A19" s="458" t="s">
        <v>286</v>
      </c>
      <c r="B19" s="590" t="s">
        <v>360</v>
      </c>
      <c r="C19" s="460"/>
      <c r="D19" s="460"/>
      <c r="E19" s="523"/>
    </row>
    <row r="20" spans="1:5" s="51" customFormat="1" ht="12" customHeight="1" thickBot="1">
      <c r="A20" s="458" t="s">
        <v>287</v>
      </c>
      <c r="B20" s="459" t="s">
        <v>361</v>
      </c>
      <c r="C20" s="460"/>
      <c r="D20" s="460">
        <v>850000</v>
      </c>
      <c r="E20" s="523">
        <v>850000</v>
      </c>
    </row>
    <row r="21" spans="1:5" s="51" customFormat="1" ht="60" hidden="1" customHeight="1" thickBot="1">
      <c r="A21" s="507" t="s">
        <v>287</v>
      </c>
      <c r="B21" s="508" t="s">
        <v>419</v>
      </c>
      <c r="C21" s="509"/>
      <c r="D21" s="509"/>
      <c r="E21" s="527">
        <v>19249</v>
      </c>
    </row>
    <row r="22" spans="1:5" s="51" customFormat="1" ht="12" customHeight="1" thickBot="1">
      <c r="A22" s="474" t="s">
        <v>10</v>
      </c>
      <c r="B22" s="485" t="s">
        <v>363</v>
      </c>
      <c r="C22" s="476">
        <f>SUM(C23:C27)</f>
        <v>0</v>
      </c>
      <c r="D22" s="476">
        <f>SUM(D23:D27)</f>
        <v>0</v>
      </c>
      <c r="E22" s="525">
        <f>SUM(E23:E27)</f>
        <v>0</v>
      </c>
    </row>
    <row r="23" spans="1:5" s="50" customFormat="1" ht="12" hidden="1" customHeight="1">
      <c r="A23" s="471" t="s">
        <v>288</v>
      </c>
      <c r="B23" s="472" t="s">
        <v>289</v>
      </c>
      <c r="C23" s="484"/>
      <c r="D23" s="496"/>
      <c r="E23" s="536"/>
    </row>
    <row r="24" spans="1:5" s="51" customFormat="1" ht="12" hidden="1" customHeight="1">
      <c r="A24" s="458" t="s">
        <v>290</v>
      </c>
      <c r="B24" s="459" t="s">
        <v>364</v>
      </c>
      <c r="C24" s="461"/>
      <c r="D24" s="461"/>
      <c r="E24" s="529"/>
    </row>
    <row r="25" spans="1:5" s="51" customFormat="1" ht="12" hidden="1" customHeight="1">
      <c r="A25" s="458" t="s">
        <v>291</v>
      </c>
      <c r="B25" s="590" t="s">
        <v>365</v>
      </c>
      <c r="C25" s="460"/>
      <c r="D25" s="460"/>
      <c r="E25" s="523"/>
    </row>
    <row r="26" spans="1:5" s="51" customFormat="1" ht="12" hidden="1" customHeight="1">
      <c r="A26" s="468" t="s">
        <v>292</v>
      </c>
      <c r="B26" s="591" t="s">
        <v>366</v>
      </c>
      <c r="C26" s="483"/>
      <c r="D26" s="483"/>
      <c r="E26" s="530"/>
    </row>
    <row r="27" spans="1:5" s="51" customFormat="1" ht="12" hidden="1" customHeight="1" thickBot="1">
      <c r="A27" s="506" t="s">
        <v>293</v>
      </c>
      <c r="B27" s="505" t="s">
        <v>367</v>
      </c>
      <c r="C27" s="217"/>
      <c r="D27" s="217"/>
      <c r="E27" s="91"/>
    </row>
    <row r="28" spans="1:5" s="51" customFormat="1" ht="60" hidden="1" customHeight="1">
      <c r="A28" s="507" t="s">
        <v>293</v>
      </c>
      <c r="B28" s="508" t="s">
        <v>419</v>
      </c>
      <c r="C28" s="509"/>
      <c r="D28" s="509"/>
      <c r="E28" s="527">
        <v>128054</v>
      </c>
    </row>
    <row r="29" spans="1:5" s="51" customFormat="1" ht="12" customHeight="1" thickBot="1">
      <c r="A29" s="474" t="s">
        <v>11</v>
      </c>
      <c r="B29" s="485" t="s">
        <v>374</v>
      </c>
      <c r="C29" s="476">
        <f>SUM(C31+C33+C39)</f>
        <v>0</v>
      </c>
      <c r="D29" s="476">
        <f>SUM(D31+D33+D39)</f>
        <v>0</v>
      </c>
      <c r="E29" s="525">
        <f>SUM(E31+E33+E39)</f>
        <v>0</v>
      </c>
    </row>
    <row r="30" spans="1:5" s="51" customFormat="1" ht="12" hidden="1" customHeight="1">
      <c r="A30" s="471" t="s">
        <v>294</v>
      </c>
      <c r="B30" s="472" t="s">
        <v>295</v>
      </c>
      <c r="C30" s="473">
        <f>SUM(C35+C32)</f>
        <v>0</v>
      </c>
      <c r="D30" s="473">
        <f>SUM(D35+D32)</f>
        <v>0</v>
      </c>
      <c r="E30" s="526">
        <f>SUM(E35+E32)</f>
        <v>0</v>
      </c>
    </row>
    <row r="31" spans="1:5" s="51" customFormat="1" ht="12" hidden="1" customHeight="1">
      <c r="A31" s="458" t="s">
        <v>296</v>
      </c>
      <c r="B31" s="459" t="s">
        <v>297</v>
      </c>
      <c r="C31" s="560">
        <f>SUM(C32)</f>
        <v>0</v>
      </c>
      <c r="D31" s="560">
        <f>SUM(D32)</f>
        <v>0</v>
      </c>
      <c r="E31" s="561">
        <f>SUM(E32)</f>
        <v>0</v>
      </c>
    </row>
    <row r="32" spans="1:5" s="51" customFormat="1" ht="12" hidden="1" customHeight="1">
      <c r="A32" s="486" t="s">
        <v>296</v>
      </c>
      <c r="B32" s="487" t="s">
        <v>368</v>
      </c>
      <c r="C32" s="488"/>
      <c r="D32" s="488"/>
      <c r="E32" s="532"/>
    </row>
    <row r="33" spans="1:5" s="51" customFormat="1" ht="12" hidden="1" customHeight="1">
      <c r="A33" s="458" t="s">
        <v>371</v>
      </c>
      <c r="B33" s="490" t="s">
        <v>372</v>
      </c>
      <c r="C33" s="560">
        <f>SUM(C37+C36+C34)</f>
        <v>0</v>
      </c>
      <c r="D33" s="560">
        <f>SUM(D37+D36+D34)</f>
        <v>0</v>
      </c>
      <c r="E33" s="561">
        <f>SUM(E37+E36+E34)</f>
        <v>0</v>
      </c>
    </row>
    <row r="34" spans="1:5" s="51" customFormat="1" ht="12" hidden="1" customHeight="1">
      <c r="A34" s="458" t="s">
        <v>298</v>
      </c>
      <c r="B34" s="491" t="s">
        <v>373</v>
      </c>
      <c r="C34" s="463">
        <f>SUM(C35)</f>
        <v>0</v>
      </c>
      <c r="D34" s="463">
        <f>SUM(D35)</f>
        <v>0</v>
      </c>
      <c r="E34" s="531">
        <f>SUM(E35)</f>
        <v>0</v>
      </c>
    </row>
    <row r="35" spans="1:5" s="51" customFormat="1" ht="12" hidden="1" customHeight="1">
      <c r="A35" s="486" t="s">
        <v>298</v>
      </c>
      <c r="B35" s="492" t="s">
        <v>369</v>
      </c>
      <c r="C35" s="488"/>
      <c r="D35" s="488"/>
      <c r="E35" s="532"/>
    </row>
    <row r="36" spans="1:5" s="51" customFormat="1" ht="12" hidden="1" customHeight="1">
      <c r="A36" s="458" t="s">
        <v>299</v>
      </c>
      <c r="B36" s="493" t="s">
        <v>300</v>
      </c>
      <c r="C36" s="461"/>
      <c r="D36" s="461"/>
      <c r="E36" s="529"/>
    </row>
    <row r="37" spans="1:5" s="51" customFormat="1" ht="12" hidden="1" customHeight="1">
      <c r="A37" s="458" t="s">
        <v>301</v>
      </c>
      <c r="B37" s="493" t="s">
        <v>302</v>
      </c>
      <c r="C37" s="465">
        <f>SUM(C38)</f>
        <v>0</v>
      </c>
      <c r="D37" s="465">
        <f>SUM(D38)</f>
        <v>0</v>
      </c>
      <c r="E37" s="542">
        <f>SUM(E38)</f>
        <v>0</v>
      </c>
    </row>
    <row r="38" spans="1:5" s="51" customFormat="1" ht="12" hidden="1" customHeight="1">
      <c r="A38" s="486" t="s">
        <v>301</v>
      </c>
      <c r="B38" s="494" t="s">
        <v>370</v>
      </c>
      <c r="C38" s="464"/>
      <c r="D38" s="464"/>
      <c r="E38" s="533"/>
    </row>
    <row r="39" spans="1:5" s="51" customFormat="1" ht="12" hidden="1" customHeight="1" thickBot="1">
      <c r="A39" s="468" t="s">
        <v>303</v>
      </c>
      <c r="B39" s="469" t="s">
        <v>304</v>
      </c>
      <c r="C39" s="499"/>
      <c r="D39" s="499"/>
      <c r="E39" s="538"/>
    </row>
    <row r="40" spans="1:5" s="51" customFormat="1" ht="12" customHeight="1" thickBot="1">
      <c r="A40" s="474" t="s">
        <v>12</v>
      </c>
      <c r="B40" s="485" t="s">
        <v>375</v>
      </c>
      <c r="C40" s="497">
        <f>SUM(C41:C50)</f>
        <v>19713800</v>
      </c>
      <c r="D40" s="497">
        <f>SUM(D41:D50)</f>
        <v>6358800</v>
      </c>
      <c r="E40" s="535">
        <f>SUM(E41:E50)</f>
        <v>7270104</v>
      </c>
    </row>
    <row r="41" spans="1:5" s="51" customFormat="1" ht="12" customHeight="1">
      <c r="A41" s="471" t="s">
        <v>305</v>
      </c>
      <c r="B41" s="472" t="s">
        <v>306</v>
      </c>
      <c r="C41" s="496"/>
      <c r="D41" s="496"/>
      <c r="E41" s="536"/>
    </row>
    <row r="42" spans="1:5" s="51" customFormat="1" ht="12" customHeight="1">
      <c r="A42" s="458" t="s">
        <v>307</v>
      </c>
      <c r="B42" s="459" t="s">
        <v>308</v>
      </c>
      <c r="C42" s="463">
        <v>15529000</v>
      </c>
      <c r="D42" s="463">
        <v>174000</v>
      </c>
      <c r="E42" s="531">
        <v>5298858</v>
      </c>
    </row>
    <row r="43" spans="1:5" s="51" customFormat="1" ht="12" customHeight="1">
      <c r="A43" s="458" t="s">
        <v>309</v>
      </c>
      <c r="B43" s="459" t="s">
        <v>310</v>
      </c>
      <c r="C43" s="463"/>
      <c r="D43" s="463">
        <v>2000000</v>
      </c>
      <c r="E43" s="531">
        <v>425631</v>
      </c>
    </row>
    <row r="44" spans="1:5" s="51" customFormat="1" ht="12" customHeight="1">
      <c r="A44" s="458" t="s">
        <v>311</v>
      </c>
      <c r="B44" s="459" t="s">
        <v>312</v>
      </c>
      <c r="C44" s="464"/>
      <c r="D44" s="464"/>
      <c r="E44" s="533"/>
    </row>
    <row r="45" spans="1:5" s="50" customFormat="1" ht="12" customHeight="1">
      <c r="A45" s="458" t="s">
        <v>313</v>
      </c>
      <c r="B45" s="459" t="s">
        <v>314</v>
      </c>
      <c r="C45" s="463"/>
      <c r="D45" s="463"/>
      <c r="E45" s="531"/>
    </row>
    <row r="46" spans="1:5" s="51" customFormat="1" ht="12" customHeight="1">
      <c r="A46" s="458" t="s">
        <v>315</v>
      </c>
      <c r="B46" s="459" t="s">
        <v>316</v>
      </c>
      <c r="C46" s="463">
        <v>4184800</v>
      </c>
      <c r="D46" s="463">
        <v>4184800</v>
      </c>
      <c r="E46" s="531">
        <v>1545615</v>
      </c>
    </row>
    <row r="47" spans="1:5" s="51" customFormat="1" ht="12" customHeight="1">
      <c r="A47" s="458" t="s">
        <v>317</v>
      </c>
      <c r="B47" s="459" t="s">
        <v>318</v>
      </c>
      <c r="C47" s="463"/>
      <c r="D47" s="463"/>
      <c r="E47" s="531"/>
    </row>
    <row r="48" spans="1:5" s="51" customFormat="1" ht="12" customHeight="1">
      <c r="A48" s="458" t="s">
        <v>319</v>
      </c>
      <c r="B48" s="459" t="s">
        <v>320</v>
      </c>
      <c r="C48" s="463"/>
      <c r="D48" s="463"/>
      <c r="E48" s="531"/>
    </row>
    <row r="49" spans="1:5" s="51" customFormat="1" ht="12" customHeight="1">
      <c r="A49" s="458" t="s">
        <v>321</v>
      </c>
      <c r="B49" s="459" t="s">
        <v>322</v>
      </c>
      <c r="C49" s="463"/>
      <c r="D49" s="463"/>
      <c r="E49" s="531"/>
    </row>
    <row r="50" spans="1:5" s="51" customFormat="1" ht="12" customHeight="1" thickBot="1">
      <c r="A50" s="468" t="s">
        <v>323</v>
      </c>
      <c r="B50" s="469" t="s">
        <v>324</v>
      </c>
      <c r="C50" s="483"/>
      <c r="D50" s="483"/>
      <c r="E50" s="530"/>
    </row>
    <row r="51" spans="1:5" s="51" customFormat="1" ht="12" customHeight="1" thickBot="1">
      <c r="A51" s="474" t="s">
        <v>13</v>
      </c>
      <c r="B51" s="485" t="s">
        <v>376</v>
      </c>
      <c r="C51" s="476">
        <f>SUM(C52:C56)</f>
        <v>0</v>
      </c>
      <c r="D51" s="476"/>
      <c r="E51" s="525"/>
    </row>
    <row r="52" spans="1:5" s="51" customFormat="1" ht="12" hidden="1" customHeight="1">
      <c r="A52" s="471" t="s">
        <v>326</v>
      </c>
      <c r="B52" s="472" t="s">
        <v>327</v>
      </c>
      <c r="C52" s="498"/>
      <c r="D52" s="498"/>
      <c r="E52" s="537"/>
    </row>
    <row r="53" spans="1:5" s="50" customFormat="1" ht="12" hidden="1" customHeight="1">
      <c r="A53" s="458" t="s">
        <v>328</v>
      </c>
      <c r="B53" s="459" t="s">
        <v>329</v>
      </c>
      <c r="C53" s="463"/>
      <c r="D53" s="463"/>
      <c r="E53" s="531"/>
    </row>
    <row r="54" spans="1:5" s="50" customFormat="1" ht="12" hidden="1" customHeight="1">
      <c r="A54" s="458" t="s">
        <v>330</v>
      </c>
      <c r="B54" s="459" t="s">
        <v>331</v>
      </c>
      <c r="C54" s="463"/>
      <c r="D54" s="463"/>
      <c r="E54" s="531"/>
    </row>
    <row r="55" spans="1:5" s="50" customFormat="1" ht="12" hidden="1" customHeight="1">
      <c r="A55" s="458" t="s">
        <v>332</v>
      </c>
      <c r="B55" s="459" t="s">
        <v>333</v>
      </c>
      <c r="C55" s="463"/>
      <c r="D55" s="463"/>
      <c r="E55" s="531"/>
    </row>
    <row r="56" spans="1:5" s="50" customFormat="1" ht="12" hidden="1" customHeight="1" thickBot="1">
      <c r="A56" s="468" t="s">
        <v>334</v>
      </c>
      <c r="B56" s="469" t="s">
        <v>335</v>
      </c>
      <c r="C56" s="499"/>
      <c r="D56" s="499"/>
      <c r="E56" s="538"/>
    </row>
    <row r="57" spans="1:5" s="51" customFormat="1" ht="12" customHeight="1" thickBot="1">
      <c r="A57" s="474" t="s">
        <v>14</v>
      </c>
      <c r="B57" s="485" t="s">
        <v>382</v>
      </c>
      <c r="C57" s="501">
        <f>SUM(C58:C60)</f>
        <v>0</v>
      </c>
      <c r="D57" s="501">
        <f>SUM(D58:D60)</f>
        <v>0</v>
      </c>
      <c r="E57" s="539">
        <f>SUM(E58:E60)</f>
        <v>0</v>
      </c>
    </row>
    <row r="58" spans="1:5" s="51" customFormat="1" ht="11.25" hidden="1" customHeight="1">
      <c r="A58" s="471" t="s">
        <v>336</v>
      </c>
      <c r="B58" s="472" t="s">
        <v>377</v>
      </c>
      <c r="C58" s="500"/>
      <c r="D58" s="500"/>
      <c r="E58" s="540"/>
    </row>
    <row r="59" spans="1:5" ht="10.5" hidden="1" customHeight="1">
      <c r="A59" s="458" t="s">
        <v>379</v>
      </c>
      <c r="B59" s="459" t="s">
        <v>378</v>
      </c>
      <c r="C59" s="464"/>
      <c r="D59" s="464"/>
      <c r="E59" s="533"/>
    </row>
    <row r="60" spans="1:5" s="40" customFormat="1" ht="13.5" hidden="1" customHeight="1" thickBot="1">
      <c r="A60" s="458" t="s">
        <v>380</v>
      </c>
      <c r="B60" s="459" t="s">
        <v>337</v>
      </c>
      <c r="C60" s="463"/>
      <c r="D60" s="463"/>
      <c r="E60" s="531"/>
    </row>
    <row r="61" spans="1:5" s="52" customFormat="1" ht="60" hidden="1" customHeight="1">
      <c r="A61" s="502" t="s">
        <v>380</v>
      </c>
      <c r="B61" s="503" t="s">
        <v>381</v>
      </c>
      <c r="C61" s="504"/>
      <c r="D61" s="504"/>
      <c r="E61" s="541"/>
    </row>
    <row r="62" spans="1:5" ht="12" customHeight="1" thickBot="1">
      <c r="A62" s="474" t="s">
        <v>15</v>
      </c>
      <c r="B62" s="475" t="s">
        <v>388</v>
      </c>
      <c r="C62" s="497">
        <f>SUM(C63:C65)</f>
        <v>0</v>
      </c>
      <c r="D62" s="497">
        <f>SUM(D63:D65)</f>
        <v>0</v>
      </c>
      <c r="E62" s="535">
        <f>SUM(E63:E65)</f>
        <v>0</v>
      </c>
    </row>
    <row r="63" spans="1:5" ht="60" hidden="1" customHeight="1">
      <c r="A63" s="471" t="s">
        <v>338</v>
      </c>
      <c r="B63" s="472" t="s">
        <v>383</v>
      </c>
      <c r="C63" s="496"/>
      <c r="D63" s="496"/>
      <c r="E63" s="536"/>
    </row>
    <row r="64" spans="1:5" ht="60" hidden="1" customHeight="1">
      <c r="A64" s="458" t="s">
        <v>385</v>
      </c>
      <c r="B64" s="459" t="s">
        <v>384</v>
      </c>
      <c r="C64" s="463"/>
      <c r="D64" s="463"/>
      <c r="E64" s="531"/>
    </row>
    <row r="65" spans="1:5" ht="60" hidden="1" customHeight="1">
      <c r="A65" s="458" t="s">
        <v>386</v>
      </c>
      <c r="B65" s="459" t="s">
        <v>339</v>
      </c>
      <c r="C65" s="464"/>
      <c r="D65" s="464"/>
      <c r="E65" s="533"/>
    </row>
    <row r="66" spans="1:5" ht="60" hidden="1" customHeight="1">
      <c r="A66" s="502" t="s">
        <v>386</v>
      </c>
      <c r="B66" s="503" t="s">
        <v>387</v>
      </c>
      <c r="C66" s="504"/>
      <c r="D66" s="504"/>
      <c r="E66" s="541"/>
    </row>
    <row r="67" spans="1:5" ht="12" customHeight="1" thickBot="1">
      <c r="A67" s="474" t="s">
        <v>35</v>
      </c>
      <c r="B67" s="485" t="s">
        <v>389</v>
      </c>
      <c r="C67" s="599">
        <f>SUM(C8+C15+C22+C29+C40+C51+C57+C62)</f>
        <v>19713800</v>
      </c>
      <c r="D67" s="599">
        <f>SUM(D8+D15+D22+D29+D40+D51+D57+D62)</f>
        <v>7208800</v>
      </c>
      <c r="E67" s="694">
        <f>SUM(E8+E15+E22+E29+E40+E51+E57+E62)</f>
        <v>8120104</v>
      </c>
    </row>
    <row r="68" spans="1:5" ht="12" hidden="1" customHeight="1">
      <c r="A68" s="511" t="s">
        <v>391</v>
      </c>
      <c r="B68" s="510" t="s">
        <v>340</v>
      </c>
      <c r="C68" s="484">
        <f>SUM(C69:C71)</f>
        <v>0</v>
      </c>
      <c r="D68" s="496">
        <f>SUM(D69:D71)</f>
        <v>0</v>
      </c>
      <c r="E68" s="702">
        <f>SUM(E69:E71)</f>
        <v>0</v>
      </c>
    </row>
    <row r="69" spans="1:5" ht="12" hidden="1" customHeight="1">
      <c r="A69" s="458" t="s">
        <v>341</v>
      </c>
      <c r="B69" s="459" t="s">
        <v>342</v>
      </c>
      <c r="C69" s="463"/>
      <c r="D69" s="463"/>
      <c r="E69" s="703"/>
    </row>
    <row r="70" spans="1:5" ht="12" hidden="1" customHeight="1">
      <c r="A70" s="458" t="s">
        <v>343</v>
      </c>
      <c r="B70" s="459" t="s">
        <v>344</v>
      </c>
      <c r="C70" s="463"/>
      <c r="D70" s="463"/>
      <c r="E70" s="703"/>
    </row>
    <row r="71" spans="1:5" ht="12" hidden="1" customHeight="1">
      <c r="A71" s="458" t="s">
        <v>345</v>
      </c>
      <c r="B71" s="466" t="s">
        <v>346</v>
      </c>
      <c r="C71" s="465"/>
      <c r="D71" s="465"/>
      <c r="E71" s="704"/>
    </row>
    <row r="72" spans="1:5" ht="12" hidden="1" customHeight="1">
      <c r="A72" s="511" t="s">
        <v>392</v>
      </c>
      <c r="B72" s="462" t="s">
        <v>347</v>
      </c>
      <c r="C72" s="467"/>
      <c r="D72" s="467"/>
      <c r="E72" s="705"/>
    </row>
    <row r="73" spans="1:5" ht="12" hidden="1" customHeight="1">
      <c r="A73" s="511" t="s">
        <v>393</v>
      </c>
      <c r="B73" s="462" t="s">
        <v>348</v>
      </c>
      <c r="C73" s="467">
        <f>SUM(C74:C75)</f>
        <v>0</v>
      </c>
      <c r="D73" s="467">
        <f>SUM(D74:D75)</f>
        <v>0</v>
      </c>
      <c r="E73" s="705">
        <f>SUM(E74:E75)</f>
        <v>0</v>
      </c>
    </row>
    <row r="74" spans="1:5" ht="12" hidden="1" customHeight="1">
      <c r="A74" s="458" t="s">
        <v>349</v>
      </c>
      <c r="B74" s="459" t="s">
        <v>350</v>
      </c>
      <c r="C74" s="467"/>
      <c r="D74" s="562"/>
      <c r="E74" s="706"/>
    </row>
    <row r="75" spans="1:5" ht="12" hidden="1" customHeight="1">
      <c r="A75" s="458" t="s">
        <v>351</v>
      </c>
      <c r="B75" s="459" t="s">
        <v>352</v>
      </c>
      <c r="C75" s="467"/>
      <c r="D75" s="562"/>
      <c r="E75" s="706"/>
    </row>
    <row r="76" spans="1:5" s="52" customFormat="1" ht="12" hidden="1" customHeight="1" thickBot="1">
      <c r="A76" s="565" t="s">
        <v>449</v>
      </c>
      <c r="B76" s="566" t="s">
        <v>450</v>
      </c>
      <c r="C76" s="564"/>
      <c r="D76" s="564"/>
      <c r="E76" s="707"/>
    </row>
    <row r="77" spans="1:5" ht="12" customHeight="1" thickBot="1">
      <c r="A77" s="1144" t="s">
        <v>394</v>
      </c>
      <c r="B77" s="1148" t="s">
        <v>395</v>
      </c>
      <c r="C77" s="222">
        <f>SUM(C68+C72+C73+C76)</f>
        <v>0</v>
      </c>
      <c r="D77" s="222"/>
      <c r="E77" s="1071"/>
    </row>
    <row r="78" spans="1:5" ht="12" customHeight="1" thickBot="1">
      <c r="A78" s="1144" t="s">
        <v>411</v>
      </c>
      <c r="B78" s="1148" t="s">
        <v>396</v>
      </c>
      <c r="C78" s="222"/>
      <c r="D78" s="222"/>
      <c r="E78" s="698"/>
    </row>
    <row r="79" spans="1:5" ht="12" customHeight="1" thickBot="1">
      <c r="A79" s="1144" t="s">
        <v>412</v>
      </c>
      <c r="B79" s="1148" t="s">
        <v>397</v>
      </c>
      <c r="C79" s="222"/>
      <c r="D79" s="222"/>
      <c r="E79" s="698"/>
    </row>
    <row r="80" spans="1:5" ht="12" customHeight="1" thickBot="1">
      <c r="A80" s="1144" t="s">
        <v>16</v>
      </c>
      <c r="B80" s="1149" t="s">
        <v>390</v>
      </c>
      <c r="C80" s="222">
        <f>SUM(C77:C79)</f>
        <v>0</v>
      </c>
      <c r="D80" s="222">
        <f>SUM(D77:D79)</f>
        <v>0</v>
      </c>
      <c r="E80" s="698">
        <f>SUM(E77:E79)</f>
        <v>0</v>
      </c>
    </row>
    <row r="81" spans="1:5" ht="24.75" customHeight="1" thickBot="1">
      <c r="A81" s="1144" t="s">
        <v>17</v>
      </c>
      <c r="B81" s="1153" t="s">
        <v>413</v>
      </c>
      <c r="C81" s="1170">
        <f>SUM(C67+C80)</f>
        <v>19713800</v>
      </c>
      <c r="D81" s="1170">
        <f>SUM(D67+D80)</f>
        <v>7208800</v>
      </c>
      <c r="E81" s="1169">
        <f>SUM(E67+E80)</f>
        <v>8120104</v>
      </c>
    </row>
    <row r="82" spans="1:5">
      <c r="A82" s="158"/>
      <c r="B82" s="158"/>
      <c r="C82" s="159"/>
      <c r="D82" s="159"/>
      <c r="E82" s="159"/>
    </row>
    <row r="83" spans="1:5" ht="13.5" thickBot="1">
      <c r="A83" s="158"/>
      <c r="B83" s="158"/>
      <c r="C83" s="159"/>
      <c r="D83" s="159"/>
      <c r="E83" s="159"/>
    </row>
    <row r="84" spans="1:5" s="22" customFormat="1" ht="38.1" customHeight="1" thickBot="1">
      <c r="A84" s="594"/>
      <c r="B84" s="595" t="s">
        <v>23</v>
      </c>
      <c r="C84" s="596" t="s">
        <v>5</v>
      </c>
      <c r="D84" s="596" t="s">
        <v>6</v>
      </c>
      <c r="E84" s="597" t="s">
        <v>7</v>
      </c>
    </row>
    <row r="85" spans="1:5" s="23" customFormat="1" ht="12" customHeight="1" thickBot="1">
      <c r="A85" s="19">
        <v>1</v>
      </c>
      <c r="B85" s="20">
        <v>2</v>
      </c>
      <c r="C85" s="20">
        <v>3</v>
      </c>
      <c r="D85" s="20">
        <v>4</v>
      </c>
      <c r="E85" s="21">
        <v>5</v>
      </c>
    </row>
    <row r="86" spans="1:5" s="22" customFormat="1" ht="12" customHeight="1" thickBot="1">
      <c r="A86" s="14" t="s">
        <v>8</v>
      </c>
      <c r="B86" s="18" t="s">
        <v>269</v>
      </c>
      <c r="C86" s="215">
        <f>+C87+C88+C89+C90+C91</f>
        <v>53376313</v>
      </c>
      <c r="D86" s="215">
        <f>+D87+D88+D89+D90+D91</f>
        <v>51898563</v>
      </c>
      <c r="E86" s="88">
        <f>+E87+E88+E89+E90+E91</f>
        <v>47353383</v>
      </c>
    </row>
    <row r="87" spans="1:5" s="22" customFormat="1" ht="12" customHeight="1">
      <c r="A87" s="11" t="s">
        <v>221</v>
      </c>
      <c r="B87" s="6" t="s">
        <v>24</v>
      </c>
      <c r="C87" s="218">
        <v>14252000</v>
      </c>
      <c r="D87" s="218">
        <v>14722000</v>
      </c>
      <c r="E87" s="90">
        <v>13940544</v>
      </c>
    </row>
    <row r="88" spans="1:5" s="22" customFormat="1" ht="12" customHeight="1">
      <c r="A88" s="9" t="s">
        <v>222</v>
      </c>
      <c r="B88" s="5" t="s">
        <v>25</v>
      </c>
      <c r="C88" s="217">
        <v>2445000</v>
      </c>
      <c r="D88" s="217">
        <v>2439250</v>
      </c>
      <c r="E88" s="91">
        <v>2086751</v>
      </c>
    </row>
    <row r="89" spans="1:5" s="22" customFormat="1" ht="12" customHeight="1">
      <c r="A89" s="9" t="s">
        <v>223</v>
      </c>
      <c r="B89" s="5" t="s">
        <v>26</v>
      </c>
      <c r="C89" s="220">
        <v>36679313</v>
      </c>
      <c r="D89" s="220">
        <v>34737313</v>
      </c>
      <c r="E89" s="93">
        <v>31326088</v>
      </c>
    </row>
    <row r="90" spans="1:5" s="22" customFormat="1" ht="12" customHeight="1">
      <c r="A90" s="9" t="s">
        <v>224</v>
      </c>
      <c r="B90" s="7" t="s">
        <v>27</v>
      </c>
      <c r="C90" s="220"/>
      <c r="D90" s="220"/>
      <c r="E90" s="93"/>
    </row>
    <row r="91" spans="1:5" s="22" customFormat="1" ht="12" customHeight="1" thickBot="1">
      <c r="A91" s="9" t="s">
        <v>225</v>
      </c>
      <c r="B91" s="12" t="s">
        <v>28</v>
      </c>
      <c r="C91" s="220"/>
      <c r="D91" s="220"/>
      <c r="E91" s="93"/>
    </row>
    <row r="92" spans="1:5" s="437" customFormat="1" ht="12" hidden="1" customHeight="1">
      <c r="A92" s="435" t="s">
        <v>232</v>
      </c>
      <c r="B92" s="436" t="s">
        <v>226</v>
      </c>
      <c r="C92" s="421"/>
      <c r="D92" s="421"/>
      <c r="E92" s="422"/>
    </row>
    <row r="93" spans="1:5" s="437" customFormat="1" ht="12" hidden="1" customHeight="1">
      <c r="A93" s="435" t="s">
        <v>233</v>
      </c>
      <c r="B93" s="438" t="s">
        <v>227</v>
      </c>
      <c r="C93" s="421"/>
      <c r="D93" s="421"/>
      <c r="E93" s="422"/>
    </row>
    <row r="94" spans="1:5" s="437" customFormat="1" ht="12" hidden="1" customHeight="1">
      <c r="A94" s="435" t="s">
        <v>234</v>
      </c>
      <c r="B94" s="438" t="s">
        <v>228</v>
      </c>
      <c r="C94" s="421"/>
      <c r="D94" s="421"/>
      <c r="E94" s="422"/>
    </row>
    <row r="95" spans="1:5" s="437" customFormat="1" ht="12" hidden="1" customHeight="1">
      <c r="A95" s="435" t="s">
        <v>235</v>
      </c>
      <c r="B95" s="436" t="s">
        <v>229</v>
      </c>
      <c r="C95" s="421"/>
      <c r="D95" s="421"/>
      <c r="E95" s="422"/>
    </row>
    <row r="96" spans="1:5" s="437" customFormat="1" ht="12" hidden="1" customHeight="1">
      <c r="A96" s="439" t="s">
        <v>236</v>
      </c>
      <c r="B96" s="440" t="s">
        <v>230</v>
      </c>
      <c r="C96" s="421"/>
      <c r="D96" s="421"/>
      <c r="E96" s="422"/>
    </row>
    <row r="97" spans="1:5" s="437" customFormat="1" ht="12" hidden="1" customHeight="1">
      <c r="A97" s="435" t="s">
        <v>237</v>
      </c>
      <c r="B97" s="440" t="s">
        <v>231</v>
      </c>
      <c r="C97" s="421"/>
      <c r="D97" s="421"/>
      <c r="E97" s="422"/>
    </row>
    <row r="98" spans="1:5" s="437" customFormat="1" ht="12" hidden="1" customHeight="1">
      <c r="A98" s="441" t="s">
        <v>238</v>
      </c>
      <c r="B98" s="438" t="s">
        <v>244</v>
      </c>
      <c r="C98" s="421"/>
      <c r="D98" s="421"/>
      <c r="E98" s="422"/>
    </row>
    <row r="99" spans="1:5" s="437" customFormat="1" ht="12" hidden="1" customHeight="1">
      <c r="A99" s="441" t="s">
        <v>239</v>
      </c>
      <c r="B99" s="436" t="s">
        <v>245</v>
      </c>
      <c r="C99" s="421"/>
      <c r="D99" s="421"/>
      <c r="E99" s="422"/>
    </row>
    <row r="100" spans="1:5" s="437" customFormat="1" ht="12" hidden="1" customHeight="1">
      <c r="A100" s="441" t="s">
        <v>240</v>
      </c>
      <c r="B100" s="440" t="s">
        <v>246</v>
      </c>
      <c r="C100" s="421"/>
      <c r="D100" s="421"/>
      <c r="E100" s="422"/>
    </row>
    <row r="101" spans="1:5" s="437" customFormat="1" ht="12" hidden="1" customHeight="1">
      <c r="A101" s="441" t="s">
        <v>241</v>
      </c>
      <c r="B101" s="440" t="s">
        <v>247</v>
      </c>
      <c r="C101" s="421"/>
      <c r="D101" s="421"/>
      <c r="E101" s="422"/>
    </row>
    <row r="102" spans="1:5" s="437" customFormat="1" ht="12" hidden="1" customHeight="1">
      <c r="A102" s="441" t="s">
        <v>242</v>
      </c>
      <c r="B102" s="440" t="s">
        <v>248</v>
      </c>
      <c r="C102" s="421"/>
      <c r="D102" s="421"/>
      <c r="E102" s="422"/>
    </row>
    <row r="103" spans="1:5" s="437" customFormat="1" ht="12" hidden="1" customHeight="1" thickBot="1">
      <c r="A103" s="442" t="s">
        <v>243</v>
      </c>
      <c r="B103" s="443" t="s">
        <v>249</v>
      </c>
      <c r="C103" s="423"/>
      <c r="D103" s="423"/>
      <c r="E103" s="424"/>
    </row>
    <row r="104" spans="1:5" s="22" customFormat="1" ht="12" customHeight="1" thickBot="1">
      <c r="A104" s="13" t="s">
        <v>9</v>
      </c>
      <c r="B104" s="17" t="s">
        <v>270</v>
      </c>
      <c r="C104" s="216">
        <f>+C105+C106+C107</f>
        <v>14000000</v>
      </c>
      <c r="D104" s="216">
        <f>+D105+D106+D107</f>
        <v>6400000</v>
      </c>
      <c r="E104" s="89">
        <f>+E105+E106+E107</f>
        <v>3684270</v>
      </c>
    </row>
    <row r="105" spans="1:5" s="22" customFormat="1" ht="12" customHeight="1">
      <c r="A105" s="10" t="s">
        <v>250</v>
      </c>
      <c r="B105" s="5" t="s">
        <v>29</v>
      </c>
      <c r="C105" s="219">
        <v>14000000</v>
      </c>
      <c r="D105" s="219">
        <v>2700000</v>
      </c>
      <c r="E105" s="92"/>
    </row>
    <row r="106" spans="1:5" s="22" customFormat="1" ht="12" customHeight="1">
      <c r="A106" s="10" t="s">
        <v>251</v>
      </c>
      <c r="B106" s="8" t="s">
        <v>30</v>
      </c>
      <c r="C106" s="217"/>
      <c r="D106" s="217">
        <v>3700000</v>
      </c>
      <c r="E106" s="91">
        <v>3684270</v>
      </c>
    </row>
    <row r="107" spans="1:5" s="22" customFormat="1" ht="12" customHeight="1" thickBot="1">
      <c r="A107" s="10" t="s">
        <v>252</v>
      </c>
      <c r="B107" s="434" t="s">
        <v>253</v>
      </c>
      <c r="C107" s="217"/>
      <c r="D107" s="217"/>
      <c r="E107" s="91"/>
    </row>
    <row r="108" spans="1:5" s="437" customFormat="1" ht="60" hidden="1" customHeight="1">
      <c r="A108" s="444" t="s">
        <v>254</v>
      </c>
      <c r="B108" s="79" t="s">
        <v>268</v>
      </c>
      <c r="C108" s="419"/>
      <c r="D108" s="419"/>
      <c r="E108" s="420"/>
    </row>
    <row r="109" spans="1:5" s="437" customFormat="1" ht="60" hidden="1" customHeight="1">
      <c r="A109" s="444" t="s">
        <v>255</v>
      </c>
      <c r="B109" s="445" t="s">
        <v>262</v>
      </c>
      <c r="C109" s="419"/>
      <c r="D109" s="419"/>
      <c r="E109" s="420"/>
    </row>
    <row r="110" spans="1:5" s="437" customFormat="1" ht="23.25" hidden="1" thickBot="1">
      <c r="A110" s="444" t="s">
        <v>256</v>
      </c>
      <c r="B110" s="446" t="s">
        <v>263</v>
      </c>
      <c r="C110" s="419"/>
      <c r="D110" s="419"/>
      <c r="E110" s="420"/>
    </row>
    <row r="111" spans="1:5" s="437" customFormat="1" ht="60" hidden="1" customHeight="1">
      <c r="A111" s="444" t="s">
        <v>257</v>
      </c>
      <c r="B111" s="446" t="s">
        <v>264</v>
      </c>
      <c r="C111" s="447"/>
      <c r="D111" s="447"/>
      <c r="E111" s="448"/>
    </row>
    <row r="112" spans="1:5" s="437" customFormat="1" ht="60" hidden="1" customHeight="1">
      <c r="A112" s="444" t="s">
        <v>258</v>
      </c>
      <c r="B112" s="446" t="s">
        <v>265</v>
      </c>
      <c r="C112" s="447"/>
      <c r="D112" s="447"/>
      <c r="E112" s="448"/>
    </row>
    <row r="113" spans="1:5" s="437" customFormat="1" ht="60" hidden="1" customHeight="1">
      <c r="A113" s="444" t="s">
        <v>259</v>
      </c>
      <c r="B113" s="446" t="s">
        <v>266</v>
      </c>
      <c r="C113" s="447"/>
      <c r="D113" s="447"/>
      <c r="E113" s="448"/>
    </row>
    <row r="114" spans="1:5" s="437" customFormat="1" ht="60" hidden="1" customHeight="1">
      <c r="A114" s="449" t="s">
        <v>260</v>
      </c>
      <c r="B114" s="446" t="s">
        <v>32</v>
      </c>
      <c r="C114" s="450"/>
      <c r="D114" s="450"/>
      <c r="E114" s="451"/>
    </row>
    <row r="115" spans="1:5" s="437" customFormat="1" ht="60" hidden="1" customHeight="1">
      <c r="A115" s="452" t="s">
        <v>261</v>
      </c>
      <c r="B115" s="453" t="s">
        <v>267</v>
      </c>
      <c r="C115" s="450"/>
      <c r="D115" s="450"/>
      <c r="E115" s="451"/>
    </row>
    <row r="116" spans="1:5" s="22" customFormat="1" ht="12" customHeight="1" thickBot="1">
      <c r="A116" s="13" t="s">
        <v>10</v>
      </c>
      <c r="B116" s="454" t="s">
        <v>271</v>
      </c>
      <c r="C116" s="215">
        <f>+C86+C104</f>
        <v>67376313</v>
      </c>
      <c r="D116" s="215">
        <f>+D86+D104</f>
        <v>58298563</v>
      </c>
      <c r="E116" s="88">
        <f>+E86+E104</f>
        <v>51037653</v>
      </c>
    </row>
    <row r="117" spans="1:5" s="22" customFormat="1" ht="12" hidden="1" customHeight="1" thickBot="1">
      <c r="A117" s="82" t="s">
        <v>398</v>
      </c>
      <c r="B117" s="518" t="s">
        <v>399</v>
      </c>
      <c r="C117" s="216">
        <f>SUM(C118:C120)</f>
        <v>0</v>
      </c>
      <c r="D117" s="216">
        <f>SUM(D118:D120)</f>
        <v>0</v>
      </c>
      <c r="E117" s="89">
        <f>SUM(E118:E120)</f>
        <v>0</v>
      </c>
    </row>
    <row r="118" spans="1:5" s="22" customFormat="1" ht="12" hidden="1" customHeight="1">
      <c r="A118" s="83" t="s">
        <v>400</v>
      </c>
      <c r="B118" s="84" t="s">
        <v>403</v>
      </c>
      <c r="C118" s="217"/>
      <c r="D118" s="217"/>
      <c r="E118" s="91"/>
    </row>
    <row r="119" spans="1:5" s="22" customFormat="1" ht="12" hidden="1" customHeight="1">
      <c r="A119" s="81" t="s">
        <v>401</v>
      </c>
      <c r="B119" s="78" t="s">
        <v>447</v>
      </c>
      <c r="C119" s="217"/>
      <c r="D119" s="217"/>
      <c r="E119" s="91"/>
    </row>
    <row r="120" spans="1:5" s="22" customFormat="1" ht="12" hidden="1" customHeight="1" thickBot="1">
      <c r="A120" s="85" t="s">
        <v>402</v>
      </c>
      <c r="B120" s="86" t="s">
        <v>448</v>
      </c>
      <c r="C120" s="220"/>
      <c r="D120" s="220"/>
      <c r="E120" s="93"/>
    </row>
    <row r="121" spans="1:5" s="22" customFormat="1" ht="12" hidden="1" customHeight="1" thickBot="1">
      <c r="A121" s="82" t="s">
        <v>406</v>
      </c>
      <c r="B121" s="518" t="s">
        <v>407</v>
      </c>
      <c r="C121" s="223"/>
      <c r="D121" s="223"/>
      <c r="E121" s="224"/>
    </row>
    <row r="122" spans="1:5" s="22" customFormat="1" ht="12" customHeight="1" thickBot="1">
      <c r="A122" s="519" t="s">
        <v>415</v>
      </c>
      <c r="B122" s="518" t="s">
        <v>414</v>
      </c>
      <c r="C122" s="223">
        <f>SUM(C117+C121)</f>
        <v>0</v>
      </c>
      <c r="D122" s="223">
        <f>SUM(D117+D121)</f>
        <v>0</v>
      </c>
      <c r="E122" s="224">
        <f>SUM(E117+E121)</f>
        <v>0</v>
      </c>
    </row>
    <row r="123" spans="1:5" s="22" customFormat="1" ht="12" customHeight="1" thickBot="1">
      <c r="A123" s="519" t="s">
        <v>416</v>
      </c>
      <c r="B123" s="518" t="s">
        <v>408</v>
      </c>
      <c r="C123" s="223"/>
      <c r="D123" s="223"/>
      <c r="E123" s="224"/>
    </row>
    <row r="124" spans="1:5" s="22" customFormat="1" ht="12" customHeight="1" thickBot="1">
      <c r="A124" s="519" t="s">
        <v>417</v>
      </c>
      <c r="B124" s="518" t="s">
        <v>409</v>
      </c>
      <c r="C124" s="223"/>
      <c r="D124" s="223"/>
      <c r="E124" s="224"/>
    </row>
    <row r="125" spans="1:5" s="22" customFormat="1" ht="12" customHeight="1" thickBot="1">
      <c r="A125" s="80" t="s">
        <v>33</v>
      </c>
      <c r="B125" s="152" t="s">
        <v>410</v>
      </c>
      <c r="C125" s="225">
        <f>SUM(C122:C124)</f>
        <v>0</v>
      </c>
      <c r="D125" s="225">
        <f>SUM(D122:D124)</f>
        <v>0</v>
      </c>
      <c r="E125" s="95">
        <f>SUM(E122:E124)</f>
        <v>0</v>
      </c>
    </row>
    <row r="126" spans="1:5" s="1" customFormat="1" ht="28.5" customHeight="1" thickBot="1">
      <c r="A126" s="87" t="s">
        <v>12</v>
      </c>
      <c r="B126" s="153" t="s">
        <v>418</v>
      </c>
      <c r="C126" s="604">
        <f>SUM(C116+C125)</f>
        <v>67376313</v>
      </c>
      <c r="D126" s="604">
        <f>SUM(D116+D125)</f>
        <v>58298563</v>
      </c>
      <c r="E126" s="605">
        <f>SUM(E116+E125)</f>
        <v>51037653</v>
      </c>
    </row>
  </sheetData>
  <mergeCells count="1">
    <mergeCell ref="B3:C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80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126"/>
  <sheetViews>
    <sheetView workbookViewId="0">
      <selection activeCell="E2" sqref="E2"/>
    </sheetView>
  </sheetViews>
  <sheetFormatPr defaultRowHeight="12.75"/>
  <cols>
    <col min="1" max="1" width="9.6640625" style="3" customWidth="1"/>
    <col min="2" max="2" width="57.5" style="4" customWidth="1"/>
    <col min="3" max="3" width="15.5" style="4" customWidth="1"/>
    <col min="4" max="6" width="15.83203125" style="4" customWidth="1"/>
    <col min="7" max="16384" width="9.33203125" style="4"/>
  </cols>
  <sheetData>
    <row r="1" spans="1:5" s="2" customFormat="1" ht="21" customHeight="1" thickBot="1">
      <c r="A1" s="64"/>
      <c r="B1" s="65"/>
      <c r="C1" s="75"/>
      <c r="D1" s="74"/>
      <c r="E1" s="74" t="s">
        <v>951</v>
      </c>
    </row>
    <row r="2" spans="1:5" s="48" customFormat="1" ht="15.75">
      <c r="A2" s="394"/>
      <c r="B2" s="396" t="s">
        <v>119</v>
      </c>
      <c r="C2" s="397"/>
      <c r="D2" s="398"/>
      <c r="E2" s="148" t="s">
        <v>120</v>
      </c>
    </row>
    <row r="3" spans="1:5" s="48" customFormat="1" ht="16.5" thickBot="1">
      <c r="A3" s="67"/>
      <c r="B3" s="608" t="s">
        <v>669</v>
      </c>
      <c r="C3" s="833" t="s">
        <v>668</v>
      </c>
      <c r="D3" s="617"/>
      <c r="E3" s="149">
        <v>4</v>
      </c>
    </row>
    <row r="4" spans="1:5" s="49" customFormat="1" ht="15.95" customHeight="1" thickBot="1">
      <c r="A4" s="68"/>
      <c r="B4" s="68"/>
      <c r="C4" s="69"/>
      <c r="D4" s="69"/>
      <c r="E4" s="69" t="s">
        <v>682</v>
      </c>
    </row>
    <row r="5" spans="1:5" ht="43.5" customHeight="1" thickBot="1">
      <c r="A5" s="395"/>
      <c r="B5" s="70" t="s">
        <v>123</v>
      </c>
      <c r="C5" s="214" t="s">
        <v>5</v>
      </c>
      <c r="D5" s="214" t="s">
        <v>6</v>
      </c>
      <c r="E5" s="71" t="s">
        <v>7</v>
      </c>
    </row>
    <row r="6" spans="1:5" s="40" customFormat="1" ht="12.95" customHeight="1" thickBot="1">
      <c r="A6" s="63">
        <v>1</v>
      </c>
      <c r="B6" s="63">
        <v>2</v>
      </c>
      <c r="C6" s="63">
        <v>3</v>
      </c>
      <c r="D6" s="234">
        <v>4</v>
      </c>
      <c r="E6" s="233">
        <v>5</v>
      </c>
    </row>
    <row r="7" spans="1:5" s="40" customFormat="1" ht="12" customHeight="1" thickBot="1">
      <c r="A7" s="479" t="s">
        <v>8</v>
      </c>
      <c r="B7" s="568" t="s">
        <v>444</v>
      </c>
      <c r="C7" s="559">
        <f>SUM(C15+C8)</f>
        <v>0</v>
      </c>
      <c r="D7" s="559">
        <f>SUM(D15+D8)</f>
        <v>0</v>
      </c>
      <c r="E7" s="695">
        <f>SUM(E15+E8)</f>
        <v>0</v>
      </c>
    </row>
    <row r="8" spans="1:5" s="50" customFormat="1" ht="12" customHeight="1" thickBot="1">
      <c r="A8" s="557" t="s">
        <v>445</v>
      </c>
      <c r="B8" s="482" t="s">
        <v>354</v>
      </c>
      <c r="C8" s="478">
        <f>SUM(C9:C14)</f>
        <v>0</v>
      </c>
      <c r="D8" s="478">
        <f>SUM(D9:D14)</f>
        <v>0</v>
      </c>
      <c r="E8" s="521">
        <f>SUM(E9:E14)</f>
        <v>0</v>
      </c>
    </row>
    <row r="9" spans="1:5" s="51" customFormat="1" ht="12" hidden="1" customHeight="1">
      <c r="A9" s="455" t="s">
        <v>273</v>
      </c>
      <c r="B9" s="456" t="s">
        <v>274</v>
      </c>
      <c r="C9" s="553"/>
      <c r="D9" s="553"/>
      <c r="E9" s="554"/>
    </row>
    <row r="10" spans="1:5" s="51" customFormat="1" ht="12" hidden="1" customHeight="1">
      <c r="A10" s="458" t="s">
        <v>275</v>
      </c>
      <c r="B10" s="459" t="s">
        <v>355</v>
      </c>
      <c r="C10" s="460"/>
      <c r="D10" s="460"/>
      <c r="E10" s="523"/>
    </row>
    <row r="11" spans="1:5" s="51" customFormat="1" ht="12" hidden="1" customHeight="1">
      <c r="A11" s="458" t="s">
        <v>276</v>
      </c>
      <c r="B11" s="459" t="s">
        <v>277</v>
      </c>
      <c r="C11" s="460"/>
      <c r="D11" s="460"/>
      <c r="E11" s="523"/>
    </row>
    <row r="12" spans="1:5" s="51" customFormat="1" ht="12" hidden="1" customHeight="1">
      <c r="A12" s="458" t="s">
        <v>278</v>
      </c>
      <c r="B12" s="459" t="s">
        <v>279</v>
      </c>
      <c r="C12" s="460"/>
      <c r="D12" s="460"/>
      <c r="E12" s="523"/>
    </row>
    <row r="13" spans="1:5" s="50" customFormat="1" ht="12" hidden="1" customHeight="1">
      <c r="A13" s="458" t="s">
        <v>280</v>
      </c>
      <c r="B13" s="459" t="s">
        <v>356</v>
      </c>
      <c r="C13" s="460"/>
      <c r="D13" s="460"/>
      <c r="E13" s="523"/>
    </row>
    <row r="14" spans="1:5" s="50" customFormat="1" ht="12" hidden="1" customHeight="1" thickBot="1">
      <c r="A14" s="468" t="s">
        <v>281</v>
      </c>
      <c r="B14" s="469" t="s">
        <v>357</v>
      </c>
      <c r="C14" s="470"/>
      <c r="D14" s="555"/>
      <c r="E14" s="556"/>
    </row>
    <row r="15" spans="1:5" s="50" customFormat="1" ht="12" customHeight="1" thickBot="1">
      <c r="A15" s="558" t="s">
        <v>446</v>
      </c>
      <c r="B15" s="475" t="s">
        <v>362</v>
      </c>
      <c r="C15" s="476">
        <f>SUM(C16:C20)</f>
        <v>0</v>
      </c>
      <c r="D15" s="476">
        <f>SUM(D16:D20)</f>
        <v>0</v>
      </c>
      <c r="E15" s="525">
        <f>SUM(E16:E20)</f>
        <v>0</v>
      </c>
    </row>
    <row r="16" spans="1:5" s="50" customFormat="1" ht="12" customHeight="1">
      <c r="A16" s="471" t="s">
        <v>282</v>
      </c>
      <c r="B16" s="472" t="s">
        <v>283</v>
      </c>
      <c r="C16" s="473"/>
      <c r="D16" s="473"/>
      <c r="E16" s="526"/>
    </row>
    <row r="17" spans="1:5" s="50" customFormat="1" ht="12" customHeight="1">
      <c r="A17" s="458" t="s">
        <v>284</v>
      </c>
      <c r="B17" s="459" t="s">
        <v>358</v>
      </c>
      <c r="C17" s="460"/>
      <c r="D17" s="460"/>
      <c r="E17" s="523"/>
    </row>
    <row r="18" spans="1:5" s="50" customFormat="1" ht="12" customHeight="1">
      <c r="A18" s="458" t="s">
        <v>285</v>
      </c>
      <c r="B18" s="590" t="s">
        <v>359</v>
      </c>
      <c r="C18" s="460"/>
      <c r="D18" s="460"/>
      <c r="E18" s="523"/>
    </row>
    <row r="19" spans="1:5" s="50" customFormat="1" ht="12" customHeight="1">
      <c r="A19" s="458" t="s">
        <v>286</v>
      </c>
      <c r="B19" s="590" t="s">
        <v>360</v>
      </c>
      <c r="C19" s="460"/>
      <c r="D19" s="460"/>
      <c r="E19" s="523"/>
    </row>
    <row r="20" spans="1:5" s="51" customFormat="1" ht="12" customHeight="1" thickBot="1">
      <c r="A20" s="458" t="s">
        <v>287</v>
      </c>
      <c r="B20" s="459" t="s">
        <v>361</v>
      </c>
      <c r="C20" s="460"/>
      <c r="D20" s="460"/>
      <c r="E20" s="523"/>
    </row>
    <row r="21" spans="1:5" s="51" customFormat="1" ht="60" hidden="1" customHeight="1" thickBot="1">
      <c r="A21" s="507" t="s">
        <v>287</v>
      </c>
      <c r="B21" s="508" t="s">
        <v>419</v>
      </c>
      <c r="C21" s="509"/>
      <c r="D21" s="509"/>
      <c r="E21" s="527">
        <v>19249</v>
      </c>
    </row>
    <row r="22" spans="1:5" s="51" customFormat="1" ht="12" customHeight="1" thickBot="1">
      <c r="A22" s="474" t="s">
        <v>10</v>
      </c>
      <c r="B22" s="485" t="s">
        <v>363</v>
      </c>
      <c r="C22" s="476">
        <f>SUM(C23:C27)</f>
        <v>0</v>
      </c>
      <c r="D22" s="476">
        <f>SUM(D23:D27)</f>
        <v>0</v>
      </c>
      <c r="E22" s="525">
        <f>SUM(E23:E27)</f>
        <v>0</v>
      </c>
    </row>
    <row r="23" spans="1:5" s="50" customFormat="1" ht="12" hidden="1" customHeight="1">
      <c r="A23" s="471" t="s">
        <v>288</v>
      </c>
      <c r="B23" s="472" t="s">
        <v>289</v>
      </c>
      <c r="C23" s="484"/>
      <c r="D23" s="496"/>
      <c r="E23" s="536"/>
    </row>
    <row r="24" spans="1:5" s="51" customFormat="1" ht="12" hidden="1" customHeight="1">
      <c r="A24" s="458" t="s">
        <v>290</v>
      </c>
      <c r="B24" s="459" t="s">
        <v>364</v>
      </c>
      <c r="C24" s="461"/>
      <c r="D24" s="461"/>
      <c r="E24" s="529"/>
    </row>
    <row r="25" spans="1:5" s="51" customFormat="1" ht="12" hidden="1" customHeight="1">
      <c r="A25" s="458" t="s">
        <v>291</v>
      </c>
      <c r="B25" s="590" t="s">
        <v>365</v>
      </c>
      <c r="C25" s="460"/>
      <c r="D25" s="460"/>
      <c r="E25" s="523"/>
    </row>
    <row r="26" spans="1:5" s="51" customFormat="1" ht="12" hidden="1" customHeight="1">
      <c r="A26" s="468" t="s">
        <v>292</v>
      </c>
      <c r="B26" s="591" t="s">
        <v>366</v>
      </c>
      <c r="C26" s="483"/>
      <c r="D26" s="483"/>
      <c r="E26" s="530"/>
    </row>
    <row r="27" spans="1:5" s="51" customFormat="1" ht="12" hidden="1" customHeight="1" thickBot="1">
      <c r="A27" s="506" t="s">
        <v>293</v>
      </c>
      <c r="B27" s="505" t="s">
        <v>367</v>
      </c>
      <c r="C27" s="217"/>
      <c r="D27" s="217"/>
      <c r="E27" s="91"/>
    </row>
    <row r="28" spans="1:5" s="51" customFormat="1" ht="60" hidden="1" customHeight="1">
      <c r="A28" s="507" t="s">
        <v>293</v>
      </c>
      <c r="B28" s="508" t="s">
        <v>419</v>
      </c>
      <c r="C28" s="509"/>
      <c r="D28" s="509"/>
      <c r="E28" s="527">
        <v>128054</v>
      </c>
    </row>
    <row r="29" spans="1:5" s="51" customFormat="1" ht="12" customHeight="1" thickBot="1">
      <c r="A29" s="474" t="s">
        <v>11</v>
      </c>
      <c r="B29" s="485" t="s">
        <v>374</v>
      </c>
      <c r="C29" s="476">
        <f>SUM(C31+C33+C39)</f>
        <v>0</v>
      </c>
      <c r="D29" s="476">
        <f>SUM(D31+D33+D39)</f>
        <v>0</v>
      </c>
      <c r="E29" s="525">
        <f>SUM(E31+E33+E39)</f>
        <v>0</v>
      </c>
    </row>
    <row r="30" spans="1:5" s="51" customFormat="1" ht="12" hidden="1" customHeight="1">
      <c r="A30" s="471" t="s">
        <v>294</v>
      </c>
      <c r="B30" s="472" t="s">
        <v>295</v>
      </c>
      <c r="C30" s="473">
        <f>SUM(C35+C32)</f>
        <v>0</v>
      </c>
      <c r="D30" s="473">
        <f>SUM(D35+D32)</f>
        <v>0</v>
      </c>
      <c r="E30" s="526">
        <f>SUM(E35+E32)</f>
        <v>0</v>
      </c>
    </row>
    <row r="31" spans="1:5" s="51" customFormat="1" ht="12" hidden="1" customHeight="1">
      <c r="A31" s="458" t="s">
        <v>296</v>
      </c>
      <c r="B31" s="459" t="s">
        <v>297</v>
      </c>
      <c r="C31" s="560">
        <f>SUM(C32)</f>
        <v>0</v>
      </c>
      <c r="D31" s="560">
        <f>SUM(D32)</f>
        <v>0</v>
      </c>
      <c r="E31" s="561">
        <f>SUM(E32)</f>
        <v>0</v>
      </c>
    </row>
    <row r="32" spans="1:5" s="51" customFormat="1" ht="12" hidden="1" customHeight="1">
      <c r="A32" s="486" t="s">
        <v>296</v>
      </c>
      <c r="B32" s="487" t="s">
        <v>368</v>
      </c>
      <c r="C32" s="488"/>
      <c r="D32" s="488"/>
      <c r="E32" s="532"/>
    </row>
    <row r="33" spans="1:5" s="51" customFormat="1" ht="12" hidden="1" customHeight="1">
      <c r="A33" s="458" t="s">
        <v>371</v>
      </c>
      <c r="B33" s="490" t="s">
        <v>372</v>
      </c>
      <c r="C33" s="560">
        <f>SUM(C37+C36+C34)</f>
        <v>0</v>
      </c>
      <c r="D33" s="560">
        <f>SUM(D37+D36+D34)</f>
        <v>0</v>
      </c>
      <c r="E33" s="561">
        <f>SUM(E37+E36+E34)</f>
        <v>0</v>
      </c>
    </row>
    <row r="34" spans="1:5" s="51" customFormat="1" ht="12" hidden="1" customHeight="1">
      <c r="A34" s="458" t="s">
        <v>298</v>
      </c>
      <c r="B34" s="491" t="s">
        <v>373</v>
      </c>
      <c r="C34" s="463">
        <f>SUM(C35)</f>
        <v>0</v>
      </c>
      <c r="D34" s="463">
        <f>SUM(D35)</f>
        <v>0</v>
      </c>
      <c r="E34" s="531">
        <f>SUM(E35)</f>
        <v>0</v>
      </c>
    </row>
    <row r="35" spans="1:5" s="51" customFormat="1" ht="12" hidden="1" customHeight="1">
      <c r="A35" s="486" t="s">
        <v>298</v>
      </c>
      <c r="B35" s="492" t="s">
        <v>369</v>
      </c>
      <c r="C35" s="488"/>
      <c r="D35" s="488"/>
      <c r="E35" s="532"/>
    </row>
    <row r="36" spans="1:5" s="51" customFormat="1" ht="12" hidden="1" customHeight="1">
      <c r="A36" s="458" t="s">
        <v>299</v>
      </c>
      <c r="B36" s="493" t="s">
        <v>300</v>
      </c>
      <c r="C36" s="461"/>
      <c r="D36" s="461"/>
      <c r="E36" s="529"/>
    </row>
    <row r="37" spans="1:5" s="51" customFormat="1" ht="12" hidden="1" customHeight="1">
      <c r="A37" s="458" t="s">
        <v>301</v>
      </c>
      <c r="B37" s="493" t="s">
        <v>302</v>
      </c>
      <c r="C37" s="465">
        <f>SUM(C38)</f>
        <v>0</v>
      </c>
      <c r="D37" s="465">
        <f>SUM(D38)</f>
        <v>0</v>
      </c>
      <c r="E37" s="542">
        <f>SUM(E38)</f>
        <v>0</v>
      </c>
    </row>
    <row r="38" spans="1:5" s="51" customFormat="1" ht="12" hidden="1" customHeight="1">
      <c r="A38" s="486" t="s">
        <v>301</v>
      </c>
      <c r="B38" s="494" t="s">
        <v>370</v>
      </c>
      <c r="C38" s="464"/>
      <c r="D38" s="464"/>
      <c r="E38" s="533"/>
    </row>
    <row r="39" spans="1:5" s="51" customFormat="1" ht="12" hidden="1" customHeight="1" thickBot="1">
      <c r="A39" s="468" t="s">
        <v>303</v>
      </c>
      <c r="B39" s="469" t="s">
        <v>304</v>
      </c>
      <c r="C39" s="499"/>
      <c r="D39" s="499"/>
      <c r="E39" s="538"/>
    </row>
    <row r="40" spans="1:5" s="51" customFormat="1" ht="12" customHeight="1" thickBot="1">
      <c r="A40" s="474" t="s">
        <v>12</v>
      </c>
      <c r="B40" s="485" t="s">
        <v>375</v>
      </c>
      <c r="C40" s="497">
        <f>SUM(C41:C50)</f>
        <v>40360100</v>
      </c>
      <c r="D40" s="497">
        <f>SUM(D41:D50)</f>
        <v>40360100</v>
      </c>
      <c r="E40" s="535">
        <f>SUM(E41:E50)</f>
        <v>37130676</v>
      </c>
    </row>
    <row r="41" spans="1:5" s="51" customFormat="1" ht="12" customHeight="1">
      <c r="A41" s="471" t="s">
        <v>305</v>
      </c>
      <c r="B41" s="472" t="s">
        <v>306</v>
      </c>
      <c r="C41" s="496"/>
      <c r="D41" s="496"/>
      <c r="E41" s="536"/>
    </row>
    <row r="42" spans="1:5" s="51" customFormat="1" ht="12" customHeight="1">
      <c r="A42" s="458" t="s">
        <v>307</v>
      </c>
      <c r="B42" s="459" t="s">
        <v>308</v>
      </c>
      <c r="C42" s="463">
        <v>31780000</v>
      </c>
      <c r="D42" s="463">
        <v>31780000</v>
      </c>
      <c r="E42" s="531">
        <v>27879393</v>
      </c>
    </row>
    <row r="43" spans="1:5" s="51" customFormat="1" ht="12" customHeight="1">
      <c r="A43" s="458" t="s">
        <v>309</v>
      </c>
      <c r="B43" s="459" t="s">
        <v>310</v>
      </c>
      <c r="C43" s="463"/>
      <c r="D43" s="463"/>
      <c r="E43" s="531">
        <v>1362835</v>
      </c>
    </row>
    <row r="44" spans="1:5" s="51" customFormat="1" ht="12" customHeight="1">
      <c r="A44" s="458" t="s">
        <v>311</v>
      </c>
      <c r="B44" s="459" t="s">
        <v>312</v>
      </c>
      <c r="C44" s="464"/>
      <c r="D44" s="464"/>
      <c r="E44" s="533"/>
    </row>
    <row r="45" spans="1:5" s="50" customFormat="1" ht="12" customHeight="1">
      <c r="A45" s="458" t="s">
        <v>313</v>
      </c>
      <c r="B45" s="459" t="s">
        <v>314</v>
      </c>
      <c r="C45" s="463"/>
      <c r="D45" s="463"/>
      <c r="E45" s="531"/>
    </row>
    <row r="46" spans="1:5" s="51" customFormat="1" ht="12" customHeight="1">
      <c r="A46" s="458" t="s">
        <v>315</v>
      </c>
      <c r="B46" s="459" t="s">
        <v>316</v>
      </c>
      <c r="C46" s="463">
        <v>8580100</v>
      </c>
      <c r="D46" s="463">
        <v>8580100</v>
      </c>
      <c r="E46" s="531">
        <v>7888448</v>
      </c>
    </row>
    <row r="47" spans="1:5" s="51" customFormat="1" ht="12" customHeight="1">
      <c r="A47" s="458" t="s">
        <v>317</v>
      </c>
      <c r="B47" s="459" t="s">
        <v>318</v>
      </c>
      <c r="C47" s="463"/>
      <c r="D47" s="463"/>
      <c r="E47" s="531"/>
    </row>
    <row r="48" spans="1:5" s="51" customFormat="1" ht="12" customHeight="1">
      <c r="A48" s="458" t="s">
        <v>319</v>
      </c>
      <c r="B48" s="459" t="s">
        <v>320</v>
      </c>
      <c r="C48" s="463"/>
      <c r="D48" s="463"/>
      <c r="E48" s="531"/>
    </row>
    <row r="49" spans="1:5" s="51" customFormat="1" ht="12" customHeight="1">
      <c r="A49" s="458" t="s">
        <v>321</v>
      </c>
      <c r="B49" s="459" t="s">
        <v>322</v>
      </c>
      <c r="C49" s="463"/>
      <c r="D49" s="463"/>
      <c r="E49" s="531"/>
    </row>
    <row r="50" spans="1:5" s="51" customFormat="1" ht="12" customHeight="1" thickBot="1">
      <c r="A50" s="468" t="s">
        <v>323</v>
      </c>
      <c r="B50" s="469" t="s">
        <v>324</v>
      </c>
      <c r="C50" s="483"/>
      <c r="D50" s="483"/>
      <c r="E50" s="530"/>
    </row>
    <row r="51" spans="1:5" s="51" customFormat="1" ht="12" customHeight="1" thickBot="1">
      <c r="A51" s="474" t="s">
        <v>13</v>
      </c>
      <c r="B51" s="485" t="s">
        <v>376</v>
      </c>
      <c r="C51" s="476">
        <f>SUM(C52:C56)</f>
        <v>0</v>
      </c>
      <c r="D51" s="476">
        <f>SUM(D52:D56)</f>
        <v>0</v>
      </c>
      <c r="E51" s="525">
        <f>SUM(E52:E56)</f>
        <v>0</v>
      </c>
    </row>
    <row r="52" spans="1:5" s="51" customFormat="1" ht="12" hidden="1" customHeight="1">
      <c r="A52" s="471" t="s">
        <v>326</v>
      </c>
      <c r="B52" s="472" t="s">
        <v>327</v>
      </c>
      <c r="C52" s="498"/>
      <c r="D52" s="498"/>
      <c r="E52" s="537"/>
    </row>
    <row r="53" spans="1:5" s="50" customFormat="1" ht="12" hidden="1" customHeight="1">
      <c r="A53" s="458" t="s">
        <v>328</v>
      </c>
      <c r="B53" s="459" t="s">
        <v>329</v>
      </c>
      <c r="C53" s="463"/>
      <c r="D53" s="463"/>
      <c r="E53" s="531"/>
    </row>
    <row r="54" spans="1:5" s="50" customFormat="1" ht="12" hidden="1" customHeight="1">
      <c r="A54" s="458" t="s">
        <v>330</v>
      </c>
      <c r="B54" s="459" t="s">
        <v>331</v>
      </c>
      <c r="C54" s="463"/>
      <c r="D54" s="463"/>
      <c r="E54" s="531"/>
    </row>
    <row r="55" spans="1:5" s="50" customFormat="1" ht="12" hidden="1" customHeight="1">
      <c r="A55" s="458" t="s">
        <v>332</v>
      </c>
      <c r="B55" s="459" t="s">
        <v>333</v>
      </c>
      <c r="C55" s="463"/>
      <c r="D55" s="463"/>
      <c r="E55" s="531"/>
    </row>
    <row r="56" spans="1:5" s="50" customFormat="1" ht="12" hidden="1" customHeight="1" thickBot="1">
      <c r="A56" s="468" t="s">
        <v>334</v>
      </c>
      <c r="B56" s="469" t="s">
        <v>335</v>
      </c>
      <c r="C56" s="499"/>
      <c r="D56" s="499"/>
      <c r="E56" s="538"/>
    </row>
    <row r="57" spans="1:5" s="51" customFormat="1" ht="12" customHeight="1" thickBot="1">
      <c r="A57" s="474" t="s">
        <v>14</v>
      </c>
      <c r="B57" s="485" t="s">
        <v>382</v>
      </c>
      <c r="C57" s="501">
        <f>SUM(C58:C60)</f>
        <v>0</v>
      </c>
      <c r="D57" s="501">
        <f>SUM(D58:D60)</f>
        <v>0</v>
      </c>
      <c r="E57" s="539">
        <f>SUM(E58:E60)</f>
        <v>0</v>
      </c>
    </row>
    <row r="58" spans="1:5" s="51" customFormat="1" ht="11.25" hidden="1" customHeight="1">
      <c r="A58" s="471" t="s">
        <v>336</v>
      </c>
      <c r="B58" s="472" t="s">
        <v>377</v>
      </c>
      <c r="C58" s="500"/>
      <c r="D58" s="500"/>
      <c r="E58" s="540"/>
    </row>
    <row r="59" spans="1:5" ht="10.5" hidden="1" customHeight="1">
      <c r="A59" s="458" t="s">
        <v>379</v>
      </c>
      <c r="B59" s="459" t="s">
        <v>378</v>
      </c>
      <c r="C59" s="464"/>
      <c r="D59" s="464"/>
      <c r="E59" s="533"/>
    </row>
    <row r="60" spans="1:5" s="40" customFormat="1" ht="13.5" hidden="1" customHeight="1" thickBot="1">
      <c r="A60" s="458" t="s">
        <v>380</v>
      </c>
      <c r="B60" s="459" t="s">
        <v>337</v>
      </c>
      <c r="C60" s="463"/>
      <c r="D60" s="463"/>
      <c r="E60" s="531"/>
    </row>
    <row r="61" spans="1:5" s="52" customFormat="1" ht="60" hidden="1" customHeight="1">
      <c r="A61" s="502" t="s">
        <v>380</v>
      </c>
      <c r="B61" s="503" t="s">
        <v>381</v>
      </c>
      <c r="C61" s="504"/>
      <c r="D61" s="504"/>
      <c r="E61" s="541"/>
    </row>
    <row r="62" spans="1:5" ht="12" customHeight="1" thickBot="1">
      <c r="A62" s="474" t="s">
        <v>15</v>
      </c>
      <c r="B62" s="475" t="s">
        <v>388</v>
      </c>
      <c r="C62" s="497">
        <f>SUM(C63:C65)</f>
        <v>0</v>
      </c>
      <c r="D62" s="497">
        <f>SUM(D63:D65)</f>
        <v>0</v>
      </c>
      <c r="E62" s="535">
        <f>SUM(E63:E65)</f>
        <v>0</v>
      </c>
    </row>
    <row r="63" spans="1:5" ht="60" hidden="1" customHeight="1">
      <c r="A63" s="471" t="s">
        <v>338</v>
      </c>
      <c r="B63" s="472" t="s">
        <v>383</v>
      </c>
      <c r="C63" s="496"/>
      <c r="D63" s="496"/>
      <c r="E63" s="536"/>
    </row>
    <row r="64" spans="1:5" ht="60" hidden="1" customHeight="1">
      <c r="A64" s="458" t="s">
        <v>385</v>
      </c>
      <c r="B64" s="459" t="s">
        <v>384</v>
      </c>
      <c r="C64" s="463"/>
      <c r="D64" s="463"/>
      <c r="E64" s="531"/>
    </row>
    <row r="65" spans="1:5" ht="60" hidden="1" customHeight="1">
      <c r="A65" s="458" t="s">
        <v>386</v>
      </c>
      <c r="B65" s="459" t="s">
        <v>339</v>
      </c>
      <c r="C65" s="464"/>
      <c r="D65" s="464"/>
      <c r="E65" s="533"/>
    </row>
    <row r="66" spans="1:5" ht="60" hidden="1" customHeight="1">
      <c r="A66" s="502" t="s">
        <v>386</v>
      </c>
      <c r="B66" s="503" t="s">
        <v>387</v>
      </c>
      <c r="C66" s="504"/>
      <c r="D66" s="504"/>
      <c r="E66" s="541"/>
    </row>
    <row r="67" spans="1:5" ht="12" customHeight="1" thickBot="1">
      <c r="A67" s="474" t="s">
        <v>35</v>
      </c>
      <c r="B67" s="485" t="s">
        <v>389</v>
      </c>
      <c r="C67" s="599">
        <f>SUM(C8+C15+C22+C29+C40+C51+C57+C62)</f>
        <v>40360100</v>
      </c>
      <c r="D67" s="599">
        <f>SUM(D8+D15+D22+D29+D40+D51+D57+D62)</f>
        <v>40360100</v>
      </c>
      <c r="E67" s="694">
        <f>SUM(E8+E15+E22+E29+E40+E51+E57+E62)</f>
        <v>37130676</v>
      </c>
    </row>
    <row r="68" spans="1:5" ht="12" hidden="1" customHeight="1">
      <c r="A68" s="511" t="s">
        <v>391</v>
      </c>
      <c r="B68" s="510" t="s">
        <v>340</v>
      </c>
      <c r="C68" s="484">
        <f>SUM(C69:C71)</f>
        <v>0</v>
      </c>
      <c r="D68" s="496">
        <f>SUM(D69:D71)</f>
        <v>0</v>
      </c>
      <c r="E68" s="536">
        <f>SUM(E69:E71)</f>
        <v>0</v>
      </c>
    </row>
    <row r="69" spans="1:5" ht="12" hidden="1" customHeight="1">
      <c r="A69" s="458" t="s">
        <v>341</v>
      </c>
      <c r="B69" s="459" t="s">
        <v>342</v>
      </c>
      <c r="C69" s="463"/>
      <c r="D69" s="463"/>
      <c r="E69" s="531"/>
    </row>
    <row r="70" spans="1:5" ht="12" hidden="1" customHeight="1">
      <c r="A70" s="458" t="s">
        <v>343</v>
      </c>
      <c r="B70" s="459" t="s">
        <v>344</v>
      </c>
      <c r="C70" s="463"/>
      <c r="D70" s="463"/>
      <c r="E70" s="531"/>
    </row>
    <row r="71" spans="1:5" ht="12" hidden="1" customHeight="1">
      <c r="A71" s="458" t="s">
        <v>345</v>
      </c>
      <c r="B71" s="466" t="s">
        <v>346</v>
      </c>
      <c r="C71" s="465"/>
      <c r="D71" s="465"/>
      <c r="E71" s="542"/>
    </row>
    <row r="72" spans="1:5" ht="12" hidden="1" customHeight="1">
      <c r="A72" s="511" t="s">
        <v>392</v>
      </c>
      <c r="B72" s="462" t="s">
        <v>347</v>
      </c>
      <c r="C72" s="467"/>
      <c r="D72" s="467"/>
      <c r="E72" s="543"/>
    </row>
    <row r="73" spans="1:5" ht="12" hidden="1" customHeight="1">
      <c r="A73" s="511" t="s">
        <v>393</v>
      </c>
      <c r="B73" s="462" t="s">
        <v>348</v>
      </c>
      <c r="C73" s="467">
        <f>SUM(C74:C75)</f>
        <v>0</v>
      </c>
      <c r="D73" s="467">
        <f>SUM(D74:D75)</f>
        <v>0</v>
      </c>
      <c r="E73" s="543">
        <f>SUM(E74:E75)</f>
        <v>0</v>
      </c>
    </row>
    <row r="74" spans="1:5" ht="12" hidden="1" customHeight="1">
      <c r="A74" s="458" t="s">
        <v>349</v>
      </c>
      <c r="B74" s="459" t="s">
        <v>350</v>
      </c>
      <c r="C74" s="467"/>
      <c r="D74" s="562"/>
      <c r="E74" s="563"/>
    </row>
    <row r="75" spans="1:5" ht="12" hidden="1" customHeight="1">
      <c r="A75" s="458" t="s">
        <v>351</v>
      </c>
      <c r="B75" s="459" t="s">
        <v>352</v>
      </c>
      <c r="C75" s="467"/>
      <c r="D75" s="562"/>
      <c r="E75" s="563"/>
    </row>
    <row r="76" spans="1:5" s="52" customFormat="1" ht="12" hidden="1" customHeight="1" thickBot="1">
      <c r="A76" s="565" t="s">
        <v>449</v>
      </c>
      <c r="B76" s="566" t="s">
        <v>450</v>
      </c>
      <c r="C76" s="564"/>
      <c r="D76" s="564"/>
      <c r="E76" s="567"/>
    </row>
    <row r="77" spans="1:5" ht="12" customHeight="1" thickBot="1">
      <c r="A77" s="1144" t="s">
        <v>394</v>
      </c>
      <c r="B77" s="1148" t="s">
        <v>395</v>
      </c>
      <c r="C77" s="222">
        <f>SUM(C68+C72+C73+C76)</f>
        <v>0</v>
      </c>
      <c r="D77" s="222"/>
      <c r="E77" s="698"/>
    </row>
    <row r="78" spans="1:5" ht="12" customHeight="1" thickBot="1">
      <c r="A78" s="1144" t="s">
        <v>411</v>
      </c>
      <c r="B78" s="1148" t="s">
        <v>396</v>
      </c>
      <c r="C78" s="222"/>
      <c r="D78" s="222"/>
      <c r="E78" s="698"/>
    </row>
    <row r="79" spans="1:5" ht="12" customHeight="1" thickBot="1">
      <c r="A79" s="1144" t="s">
        <v>412</v>
      </c>
      <c r="B79" s="1148" t="s">
        <v>397</v>
      </c>
      <c r="C79" s="222"/>
      <c r="D79" s="222"/>
      <c r="E79" s="698"/>
    </row>
    <row r="80" spans="1:5" ht="12" customHeight="1" thickBot="1">
      <c r="A80" s="1144" t="s">
        <v>16</v>
      </c>
      <c r="B80" s="1149" t="s">
        <v>390</v>
      </c>
      <c r="C80" s="222">
        <f>SUM(C77:C79)</f>
        <v>0</v>
      </c>
      <c r="D80" s="222">
        <f>SUM(D77:D79)</f>
        <v>0</v>
      </c>
      <c r="E80" s="698">
        <f>SUM(E77:E79)</f>
        <v>0</v>
      </c>
    </row>
    <row r="81" spans="1:5" ht="24.75" customHeight="1" thickBot="1">
      <c r="A81" s="1144" t="s">
        <v>17</v>
      </c>
      <c r="B81" s="1153" t="s">
        <v>413</v>
      </c>
      <c r="C81" s="1170">
        <f>SUM(C67+C80)</f>
        <v>40360100</v>
      </c>
      <c r="D81" s="1170">
        <f>SUM(D67+D80)</f>
        <v>40360100</v>
      </c>
      <c r="E81" s="1169">
        <f>SUM(E67+E80)</f>
        <v>37130676</v>
      </c>
    </row>
    <row r="82" spans="1:5">
      <c r="A82" s="158"/>
      <c r="B82" s="158"/>
      <c r="C82" s="159"/>
      <c r="D82" s="159"/>
      <c r="E82" s="159"/>
    </row>
    <row r="83" spans="1:5" ht="13.5" thickBot="1">
      <c r="A83" s="158"/>
      <c r="B83" s="158"/>
      <c r="C83" s="159"/>
      <c r="D83" s="159"/>
      <c r="E83" s="159"/>
    </row>
    <row r="84" spans="1:5" s="22" customFormat="1" ht="38.1" customHeight="1" thickBot="1">
      <c r="A84" s="594"/>
      <c r="B84" s="595" t="s">
        <v>23</v>
      </c>
      <c r="C84" s="596" t="s">
        <v>5</v>
      </c>
      <c r="D84" s="596" t="s">
        <v>6</v>
      </c>
      <c r="E84" s="597" t="s">
        <v>7</v>
      </c>
    </row>
    <row r="85" spans="1:5" s="23" customFormat="1" ht="12" customHeight="1" thickBot="1">
      <c r="A85" s="19">
        <v>1</v>
      </c>
      <c r="B85" s="20">
        <v>2</v>
      </c>
      <c r="C85" s="20">
        <v>3</v>
      </c>
      <c r="D85" s="20">
        <v>4</v>
      </c>
      <c r="E85" s="21">
        <v>5</v>
      </c>
    </row>
    <row r="86" spans="1:5" s="22" customFormat="1" ht="12" customHeight="1" thickBot="1">
      <c r="A86" s="14" t="s">
        <v>8</v>
      </c>
      <c r="B86" s="18" t="s">
        <v>269</v>
      </c>
      <c r="C86" s="215">
        <f>+C87+C88+C89+C90+C91</f>
        <v>51399000</v>
      </c>
      <c r="D86" s="215">
        <f>+D87+D88+D89+D90+D91</f>
        <v>53123565</v>
      </c>
      <c r="E86" s="88">
        <f>+E87+E88+E89+E90+E91</f>
        <v>49570836</v>
      </c>
    </row>
    <row r="87" spans="1:5" s="22" customFormat="1" ht="12" customHeight="1">
      <c r="A87" s="11" t="s">
        <v>221</v>
      </c>
      <c r="B87" s="6" t="s">
        <v>24</v>
      </c>
      <c r="C87" s="218">
        <v>38885000</v>
      </c>
      <c r="D87" s="218">
        <v>39310502</v>
      </c>
      <c r="E87" s="90">
        <v>38113076</v>
      </c>
    </row>
    <row r="88" spans="1:5" s="22" customFormat="1" ht="12" customHeight="1">
      <c r="A88" s="9" t="s">
        <v>222</v>
      </c>
      <c r="B88" s="5" t="s">
        <v>25</v>
      </c>
      <c r="C88" s="217">
        <v>6648000</v>
      </c>
      <c r="D88" s="217">
        <v>6447063</v>
      </c>
      <c r="E88" s="91">
        <v>5438086</v>
      </c>
    </row>
    <row r="89" spans="1:5" s="22" customFormat="1" ht="12" customHeight="1">
      <c r="A89" s="9" t="s">
        <v>223</v>
      </c>
      <c r="B89" s="5" t="s">
        <v>26</v>
      </c>
      <c r="C89" s="220">
        <v>5866000</v>
      </c>
      <c r="D89" s="220">
        <v>7366000</v>
      </c>
      <c r="E89" s="93">
        <v>6019674</v>
      </c>
    </row>
    <row r="90" spans="1:5" s="22" customFormat="1" ht="12" customHeight="1">
      <c r="A90" s="9" t="s">
        <v>224</v>
      </c>
      <c r="B90" s="7" t="s">
        <v>27</v>
      </c>
      <c r="C90" s="220"/>
      <c r="D90" s="220"/>
      <c r="E90" s="93"/>
    </row>
    <row r="91" spans="1:5" s="22" customFormat="1" ht="12" customHeight="1" thickBot="1">
      <c r="A91" s="9" t="s">
        <v>225</v>
      </c>
      <c r="B91" s="12" t="s">
        <v>28</v>
      </c>
      <c r="C91" s="220"/>
      <c r="D91" s="220"/>
      <c r="E91" s="93"/>
    </row>
    <row r="92" spans="1:5" s="437" customFormat="1" ht="12" hidden="1" customHeight="1">
      <c r="A92" s="435" t="s">
        <v>232</v>
      </c>
      <c r="B92" s="436" t="s">
        <v>226</v>
      </c>
      <c r="C92" s="421"/>
      <c r="D92" s="421"/>
      <c r="E92" s="422"/>
    </row>
    <row r="93" spans="1:5" s="437" customFormat="1" ht="12" hidden="1" customHeight="1">
      <c r="A93" s="435" t="s">
        <v>233</v>
      </c>
      <c r="B93" s="438" t="s">
        <v>227</v>
      </c>
      <c r="C93" s="421"/>
      <c r="D93" s="421"/>
      <c r="E93" s="422"/>
    </row>
    <row r="94" spans="1:5" s="437" customFormat="1" ht="12" hidden="1" customHeight="1">
      <c r="A94" s="435" t="s">
        <v>234</v>
      </c>
      <c r="B94" s="438" t="s">
        <v>228</v>
      </c>
      <c r="C94" s="421"/>
      <c r="D94" s="421"/>
      <c r="E94" s="422"/>
    </row>
    <row r="95" spans="1:5" s="437" customFormat="1" ht="12" hidden="1" customHeight="1">
      <c r="A95" s="435" t="s">
        <v>235</v>
      </c>
      <c r="B95" s="436" t="s">
        <v>229</v>
      </c>
      <c r="C95" s="421"/>
      <c r="D95" s="421"/>
      <c r="E95" s="422"/>
    </row>
    <row r="96" spans="1:5" s="437" customFormat="1" ht="12" hidden="1" customHeight="1">
      <c r="A96" s="439" t="s">
        <v>236</v>
      </c>
      <c r="B96" s="440" t="s">
        <v>230</v>
      </c>
      <c r="C96" s="421"/>
      <c r="D96" s="421"/>
      <c r="E96" s="422"/>
    </row>
    <row r="97" spans="1:5" s="437" customFormat="1" ht="12" hidden="1" customHeight="1">
      <c r="A97" s="435" t="s">
        <v>237</v>
      </c>
      <c r="B97" s="440" t="s">
        <v>231</v>
      </c>
      <c r="C97" s="421"/>
      <c r="D97" s="421"/>
      <c r="E97" s="422"/>
    </row>
    <row r="98" spans="1:5" s="437" customFormat="1" ht="12" hidden="1" customHeight="1">
      <c r="A98" s="441" t="s">
        <v>238</v>
      </c>
      <c r="B98" s="438" t="s">
        <v>244</v>
      </c>
      <c r="C98" s="421"/>
      <c r="D98" s="421"/>
      <c r="E98" s="422"/>
    </row>
    <row r="99" spans="1:5" s="437" customFormat="1" ht="12" hidden="1" customHeight="1">
      <c r="A99" s="441" t="s">
        <v>239</v>
      </c>
      <c r="B99" s="436" t="s">
        <v>245</v>
      </c>
      <c r="C99" s="421"/>
      <c r="D99" s="421"/>
      <c r="E99" s="422"/>
    </row>
    <row r="100" spans="1:5" s="437" customFormat="1" ht="12" hidden="1" customHeight="1">
      <c r="A100" s="441" t="s">
        <v>240</v>
      </c>
      <c r="B100" s="440" t="s">
        <v>246</v>
      </c>
      <c r="C100" s="421"/>
      <c r="D100" s="421"/>
      <c r="E100" s="422"/>
    </row>
    <row r="101" spans="1:5" s="437" customFormat="1" ht="12" hidden="1" customHeight="1">
      <c r="A101" s="441" t="s">
        <v>241</v>
      </c>
      <c r="B101" s="440" t="s">
        <v>247</v>
      </c>
      <c r="C101" s="421"/>
      <c r="D101" s="421"/>
      <c r="E101" s="422"/>
    </row>
    <row r="102" spans="1:5" s="437" customFormat="1" ht="12" hidden="1" customHeight="1">
      <c r="A102" s="441" t="s">
        <v>242</v>
      </c>
      <c r="B102" s="440" t="s">
        <v>248</v>
      </c>
      <c r="C102" s="421"/>
      <c r="D102" s="421"/>
      <c r="E102" s="422"/>
    </row>
    <row r="103" spans="1:5" s="437" customFormat="1" ht="12" hidden="1" customHeight="1" thickBot="1">
      <c r="A103" s="442" t="s">
        <v>243</v>
      </c>
      <c r="B103" s="443" t="s">
        <v>249</v>
      </c>
      <c r="C103" s="423"/>
      <c r="D103" s="423"/>
      <c r="E103" s="424"/>
    </row>
    <row r="104" spans="1:5" s="22" customFormat="1" ht="12" customHeight="1" thickBot="1">
      <c r="A104" s="13" t="s">
        <v>9</v>
      </c>
      <c r="B104" s="17" t="s">
        <v>270</v>
      </c>
      <c r="C104" s="216">
        <f>+C105+C106+C107</f>
        <v>0</v>
      </c>
      <c r="D104" s="216">
        <f>+D105+D106+D107</f>
        <v>0</v>
      </c>
      <c r="E104" s="89">
        <f>+E105+E106+E107</f>
        <v>0</v>
      </c>
    </row>
    <row r="105" spans="1:5" s="22" customFormat="1" ht="12" customHeight="1">
      <c r="A105" s="10" t="s">
        <v>250</v>
      </c>
      <c r="B105" s="5" t="s">
        <v>29</v>
      </c>
      <c r="C105" s="219"/>
      <c r="D105" s="219"/>
      <c r="E105" s="92"/>
    </row>
    <row r="106" spans="1:5" s="22" customFormat="1" ht="12" customHeight="1">
      <c r="A106" s="10" t="s">
        <v>251</v>
      </c>
      <c r="B106" s="8" t="s">
        <v>30</v>
      </c>
      <c r="C106" s="217"/>
      <c r="D106" s="217"/>
      <c r="E106" s="91"/>
    </row>
    <row r="107" spans="1:5" s="22" customFormat="1" ht="12" customHeight="1" thickBot="1">
      <c r="A107" s="10" t="s">
        <v>252</v>
      </c>
      <c r="B107" s="434" t="s">
        <v>253</v>
      </c>
      <c r="C107" s="217">
        <f>SUM(C108:C115)</f>
        <v>0</v>
      </c>
      <c r="D107" s="217">
        <f>SUM(D108:D115)</f>
        <v>0</v>
      </c>
      <c r="E107" s="91">
        <f>SUM(E108:E115)</f>
        <v>0</v>
      </c>
    </row>
    <row r="108" spans="1:5" s="437" customFormat="1" ht="60" hidden="1" customHeight="1">
      <c r="A108" s="444" t="s">
        <v>254</v>
      </c>
      <c r="B108" s="79" t="s">
        <v>268</v>
      </c>
      <c r="C108" s="419"/>
      <c r="D108" s="419"/>
      <c r="E108" s="420"/>
    </row>
    <row r="109" spans="1:5" s="437" customFormat="1" ht="60" hidden="1" customHeight="1">
      <c r="A109" s="444" t="s">
        <v>255</v>
      </c>
      <c r="B109" s="445" t="s">
        <v>262</v>
      </c>
      <c r="C109" s="419"/>
      <c r="D109" s="419"/>
      <c r="E109" s="420"/>
    </row>
    <row r="110" spans="1:5" s="437" customFormat="1" ht="16.5" hidden="1" thickBot="1">
      <c r="A110" s="444" t="s">
        <v>256</v>
      </c>
      <c r="B110" s="446" t="s">
        <v>263</v>
      </c>
      <c r="C110" s="419"/>
      <c r="D110" s="419"/>
      <c r="E110" s="420"/>
    </row>
    <row r="111" spans="1:5" s="437" customFormat="1" ht="60" hidden="1" customHeight="1">
      <c r="A111" s="444" t="s">
        <v>257</v>
      </c>
      <c r="B111" s="446" t="s">
        <v>264</v>
      </c>
      <c r="C111" s="447"/>
      <c r="D111" s="447"/>
      <c r="E111" s="448"/>
    </row>
    <row r="112" spans="1:5" s="437" customFormat="1" ht="60" hidden="1" customHeight="1">
      <c r="A112" s="444" t="s">
        <v>258</v>
      </c>
      <c r="B112" s="446" t="s">
        <v>265</v>
      </c>
      <c r="C112" s="447"/>
      <c r="D112" s="447"/>
      <c r="E112" s="448"/>
    </row>
    <row r="113" spans="1:5" s="437" customFormat="1" ht="60" hidden="1" customHeight="1">
      <c r="A113" s="444" t="s">
        <v>259</v>
      </c>
      <c r="B113" s="446" t="s">
        <v>266</v>
      </c>
      <c r="C113" s="447"/>
      <c r="D113" s="447"/>
      <c r="E113" s="448"/>
    </row>
    <row r="114" spans="1:5" s="437" customFormat="1" ht="60" hidden="1" customHeight="1">
      <c r="A114" s="449" t="s">
        <v>260</v>
      </c>
      <c r="B114" s="446" t="s">
        <v>32</v>
      </c>
      <c r="C114" s="450"/>
      <c r="D114" s="450"/>
      <c r="E114" s="451"/>
    </row>
    <row r="115" spans="1:5" s="437" customFormat="1" ht="60" hidden="1" customHeight="1">
      <c r="A115" s="452" t="s">
        <v>261</v>
      </c>
      <c r="B115" s="453" t="s">
        <v>267</v>
      </c>
      <c r="C115" s="450"/>
      <c r="D115" s="450"/>
      <c r="E115" s="451"/>
    </row>
    <row r="116" spans="1:5" s="22" customFormat="1" ht="12" customHeight="1" thickBot="1">
      <c r="A116" s="13" t="s">
        <v>10</v>
      </c>
      <c r="B116" s="454" t="s">
        <v>271</v>
      </c>
      <c r="C116" s="215">
        <f>+C86+C104</f>
        <v>51399000</v>
      </c>
      <c r="D116" s="215">
        <f>+D86+D104</f>
        <v>53123565</v>
      </c>
      <c r="E116" s="88">
        <f>+E86+E104</f>
        <v>49570836</v>
      </c>
    </row>
    <row r="117" spans="1:5" s="22" customFormat="1" ht="12" hidden="1" customHeight="1" thickBot="1">
      <c r="A117" s="82" t="s">
        <v>398</v>
      </c>
      <c r="B117" s="518" t="s">
        <v>399</v>
      </c>
      <c r="C117" s="216">
        <f>SUM(C118:C120)</f>
        <v>0</v>
      </c>
      <c r="D117" s="216">
        <f>SUM(D118:D120)</f>
        <v>0</v>
      </c>
      <c r="E117" s="89">
        <f>SUM(E118:E120)</f>
        <v>0</v>
      </c>
    </row>
    <row r="118" spans="1:5" s="22" customFormat="1" ht="12" hidden="1" customHeight="1">
      <c r="A118" s="83" t="s">
        <v>400</v>
      </c>
      <c r="B118" s="84" t="s">
        <v>403</v>
      </c>
      <c r="C118" s="217"/>
      <c r="D118" s="217"/>
      <c r="E118" s="91"/>
    </row>
    <row r="119" spans="1:5" s="22" customFormat="1" ht="12" hidden="1" customHeight="1">
      <c r="A119" s="81" t="s">
        <v>401</v>
      </c>
      <c r="B119" s="78" t="s">
        <v>447</v>
      </c>
      <c r="C119" s="217"/>
      <c r="D119" s="217"/>
      <c r="E119" s="91"/>
    </row>
    <row r="120" spans="1:5" s="22" customFormat="1" ht="12" hidden="1" customHeight="1" thickBot="1">
      <c r="A120" s="85" t="s">
        <v>402</v>
      </c>
      <c r="B120" s="86" t="s">
        <v>448</v>
      </c>
      <c r="C120" s="220"/>
      <c r="D120" s="220"/>
      <c r="E120" s="93"/>
    </row>
    <row r="121" spans="1:5" s="22" customFormat="1" ht="12" hidden="1" customHeight="1" thickBot="1">
      <c r="A121" s="82" t="s">
        <v>406</v>
      </c>
      <c r="B121" s="518" t="s">
        <v>407</v>
      </c>
      <c r="C121" s="223"/>
      <c r="D121" s="223"/>
      <c r="E121" s="224"/>
    </row>
    <row r="122" spans="1:5" s="22" customFormat="1" ht="12" customHeight="1" thickBot="1">
      <c r="A122" s="519" t="s">
        <v>415</v>
      </c>
      <c r="B122" s="518" t="s">
        <v>414</v>
      </c>
      <c r="C122" s="223">
        <f>SUM(C117+C121)</f>
        <v>0</v>
      </c>
      <c r="D122" s="223">
        <f>SUM(D117+D121)</f>
        <v>0</v>
      </c>
      <c r="E122" s="224">
        <f>SUM(E117+E121)</f>
        <v>0</v>
      </c>
    </row>
    <row r="123" spans="1:5" s="22" customFormat="1" ht="12" customHeight="1" thickBot="1">
      <c r="A123" s="519" t="s">
        <v>416</v>
      </c>
      <c r="B123" s="518" t="s">
        <v>408</v>
      </c>
      <c r="C123" s="223"/>
      <c r="D123" s="223"/>
      <c r="E123" s="224"/>
    </row>
    <row r="124" spans="1:5" s="22" customFormat="1" ht="12" customHeight="1" thickBot="1">
      <c r="A124" s="519" t="s">
        <v>417</v>
      </c>
      <c r="B124" s="518" t="s">
        <v>409</v>
      </c>
      <c r="C124" s="223"/>
      <c r="D124" s="223"/>
      <c r="E124" s="224"/>
    </row>
    <row r="125" spans="1:5" s="22" customFormat="1" ht="12" customHeight="1" thickBot="1">
      <c r="A125" s="80" t="s">
        <v>33</v>
      </c>
      <c r="B125" s="152" t="s">
        <v>410</v>
      </c>
      <c r="C125" s="225">
        <f>SUM(C122:C124)</f>
        <v>0</v>
      </c>
      <c r="D125" s="225">
        <f>SUM(D122:D124)</f>
        <v>0</v>
      </c>
      <c r="E125" s="95">
        <f>SUM(E122:E124)</f>
        <v>0</v>
      </c>
    </row>
    <row r="126" spans="1:5" s="1" customFormat="1" ht="28.5" customHeight="1" thickBot="1">
      <c r="A126" s="87" t="s">
        <v>12</v>
      </c>
      <c r="B126" s="153" t="s">
        <v>418</v>
      </c>
      <c r="C126" s="604">
        <f>SUM(C116+C125)</f>
        <v>51399000</v>
      </c>
      <c r="D126" s="604">
        <f>SUM(D116+D125)</f>
        <v>53123565</v>
      </c>
      <c r="E126" s="605">
        <f>SUM(E116+E125)</f>
        <v>49570836</v>
      </c>
    </row>
  </sheetData>
  <printOptions horizontalCentered="1"/>
  <pageMargins left="0.78740157480314965" right="0.78740157480314965" top="0.98425196850393704" bottom="0.98425196850393704" header="0.78740157480314965" footer="0.78740157480314965"/>
  <pageSetup paperSize="9" scale="80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132"/>
  <sheetViews>
    <sheetView workbookViewId="0">
      <selection activeCell="E2" sqref="E2"/>
    </sheetView>
  </sheetViews>
  <sheetFormatPr defaultRowHeight="12.75"/>
  <cols>
    <col min="1" max="1" width="9.6640625" style="3" customWidth="1"/>
    <col min="2" max="2" width="56.1640625" style="4" customWidth="1"/>
    <col min="3" max="3" width="14.33203125" style="4" customWidth="1"/>
    <col min="4" max="6" width="15.83203125" style="4" customWidth="1"/>
    <col min="7" max="16384" width="9.33203125" style="4"/>
  </cols>
  <sheetData>
    <row r="1" spans="1:5" s="2" customFormat="1" ht="21" customHeight="1" thickBot="1">
      <c r="A1" s="64"/>
      <c r="B1" s="65"/>
      <c r="C1" s="75"/>
      <c r="D1" s="74"/>
      <c r="E1" s="74" t="s">
        <v>952</v>
      </c>
    </row>
    <row r="2" spans="1:5" s="48" customFormat="1" ht="25.5" customHeight="1">
      <c r="A2" s="394"/>
      <c r="B2" s="1230" t="s">
        <v>185</v>
      </c>
      <c r="C2" s="1231"/>
      <c r="D2" s="1232"/>
      <c r="E2" s="76" t="s">
        <v>124</v>
      </c>
    </row>
    <row r="3" spans="1:5" s="48" customFormat="1" ht="36.75" thickBot="1">
      <c r="A3" s="593" t="s">
        <v>121</v>
      </c>
      <c r="B3" s="1227" t="s">
        <v>540</v>
      </c>
      <c r="C3" s="1228"/>
      <c r="D3" s="1233"/>
      <c r="E3" s="592" t="s">
        <v>533</v>
      </c>
    </row>
    <row r="4" spans="1:5" s="49" customFormat="1" ht="15.95" customHeight="1" thickBot="1">
      <c r="A4" s="68"/>
      <c r="B4" s="68"/>
      <c r="C4" s="68"/>
      <c r="D4" s="69"/>
      <c r="E4" s="69" t="s">
        <v>682</v>
      </c>
    </row>
    <row r="5" spans="1:5" ht="24.75" thickBot="1">
      <c r="A5" s="395"/>
      <c r="B5" s="70" t="s">
        <v>123</v>
      </c>
      <c r="C5" s="214" t="s">
        <v>5</v>
      </c>
      <c r="D5" s="214" t="s">
        <v>6</v>
      </c>
      <c r="E5" s="71" t="s">
        <v>7</v>
      </c>
    </row>
    <row r="6" spans="1:5" s="40" customFormat="1" ht="12.95" customHeight="1" thickBot="1">
      <c r="A6" s="63">
        <v>1</v>
      </c>
      <c r="B6" s="63">
        <v>2</v>
      </c>
      <c r="C6" s="63">
        <v>3</v>
      </c>
      <c r="D6" s="234">
        <v>4</v>
      </c>
      <c r="E6" s="233">
        <v>5</v>
      </c>
    </row>
    <row r="7" spans="1:5" s="40" customFormat="1" ht="12" customHeight="1" thickBot="1">
      <c r="A7" s="479" t="s">
        <v>8</v>
      </c>
      <c r="B7" s="568" t="s">
        <v>444</v>
      </c>
      <c r="C7" s="559">
        <f>SUM(C15+C8)</f>
        <v>9174500</v>
      </c>
      <c r="D7" s="559">
        <f>SUM(D15+D8)</f>
        <v>9174500</v>
      </c>
      <c r="E7" s="695">
        <f>SUM(E15+E8)</f>
        <v>5000000</v>
      </c>
    </row>
    <row r="8" spans="1:5" s="50" customFormat="1" ht="12" customHeight="1" thickBot="1">
      <c r="A8" s="557" t="s">
        <v>445</v>
      </c>
      <c r="B8" s="482" t="s">
        <v>354</v>
      </c>
      <c r="C8" s="478">
        <f>SUM(C9:C14)</f>
        <v>0</v>
      </c>
      <c r="D8" s="478">
        <f>SUM(D9:D14)</f>
        <v>0</v>
      </c>
      <c r="E8" s="521">
        <f>SUM(E9:E14)</f>
        <v>0</v>
      </c>
    </row>
    <row r="9" spans="1:5" s="51" customFormat="1" ht="12" hidden="1" customHeight="1">
      <c r="A9" s="455" t="s">
        <v>273</v>
      </c>
      <c r="B9" s="456" t="s">
        <v>274</v>
      </c>
      <c r="C9" s="553"/>
      <c r="D9" s="553"/>
      <c r="E9" s="554"/>
    </row>
    <row r="10" spans="1:5" s="51" customFormat="1" ht="12" hidden="1" customHeight="1">
      <c r="A10" s="458" t="s">
        <v>275</v>
      </c>
      <c r="B10" s="459" t="s">
        <v>355</v>
      </c>
      <c r="C10" s="460"/>
      <c r="D10" s="460"/>
      <c r="E10" s="523"/>
    </row>
    <row r="11" spans="1:5" s="51" customFormat="1" ht="12" hidden="1" customHeight="1">
      <c r="A11" s="458" t="s">
        <v>276</v>
      </c>
      <c r="B11" s="459" t="s">
        <v>277</v>
      </c>
      <c r="C11" s="460"/>
      <c r="D11" s="460"/>
      <c r="E11" s="523"/>
    </row>
    <row r="12" spans="1:5" s="51" customFormat="1" ht="12" hidden="1" customHeight="1">
      <c r="A12" s="458" t="s">
        <v>278</v>
      </c>
      <c r="B12" s="459" t="s">
        <v>279</v>
      </c>
      <c r="C12" s="460"/>
      <c r="D12" s="460"/>
      <c r="E12" s="523"/>
    </row>
    <row r="13" spans="1:5" s="50" customFormat="1" ht="12" hidden="1" customHeight="1">
      <c r="A13" s="458" t="s">
        <v>280</v>
      </c>
      <c r="B13" s="459" t="s">
        <v>356</v>
      </c>
      <c r="C13" s="460"/>
      <c r="D13" s="460"/>
      <c r="E13" s="523"/>
    </row>
    <row r="14" spans="1:5" s="50" customFormat="1" ht="12" hidden="1" customHeight="1">
      <c r="A14" s="468" t="s">
        <v>281</v>
      </c>
      <c r="B14" s="469" t="s">
        <v>357</v>
      </c>
      <c r="C14" s="470"/>
      <c r="D14" s="555"/>
      <c r="E14" s="556"/>
    </row>
    <row r="15" spans="1:5" s="50" customFormat="1" ht="12" customHeight="1" thickBot="1">
      <c r="A15" s="558" t="s">
        <v>446</v>
      </c>
      <c r="B15" s="475" t="s">
        <v>362</v>
      </c>
      <c r="C15" s="599">
        <f>SUM(C16:C20)</f>
        <v>9174500</v>
      </c>
      <c r="D15" s="599">
        <f>SUM(D16:D20)</f>
        <v>9174500</v>
      </c>
      <c r="E15" s="729">
        <f>SUM(E16:E20)</f>
        <v>5000000</v>
      </c>
    </row>
    <row r="16" spans="1:5" s="50" customFormat="1" ht="12" customHeight="1">
      <c r="A16" s="471" t="s">
        <v>282</v>
      </c>
      <c r="B16" s="472" t="s">
        <v>283</v>
      </c>
      <c r="C16" s="473"/>
      <c r="D16" s="473"/>
      <c r="E16" s="526"/>
    </row>
    <row r="17" spans="1:5" s="50" customFormat="1" ht="12" customHeight="1">
      <c r="A17" s="458" t="s">
        <v>284</v>
      </c>
      <c r="B17" s="459" t="s">
        <v>358</v>
      </c>
      <c r="C17" s="460"/>
      <c r="D17" s="460"/>
      <c r="E17" s="523"/>
    </row>
    <row r="18" spans="1:5" s="50" customFormat="1" ht="12" customHeight="1">
      <c r="A18" s="458" t="s">
        <v>285</v>
      </c>
      <c r="B18" s="590" t="s">
        <v>359</v>
      </c>
      <c r="C18" s="460"/>
      <c r="D18" s="460"/>
      <c r="E18" s="523"/>
    </row>
    <row r="19" spans="1:5" s="50" customFormat="1" ht="12" customHeight="1">
      <c r="A19" s="458" t="s">
        <v>286</v>
      </c>
      <c r="B19" s="590" t="s">
        <v>360</v>
      </c>
      <c r="C19" s="460"/>
      <c r="D19" s="460"/>
      <c r="E19" s="523"/>
    </row>
    <row r="20" spans="1:5" s="51" customFormat="1" ht="12" customHeight="1" thickBot="1">
      <c r="A20" s="458" t="s">
        <v>287</v>
      </c>
      <c r="B20" s="459" t="s">
        <v>361</v>
      </c>
      <c r="C20" s="460">
        <v>9174500</v>
      </c>
      <c r="D20" s="460">
        <v>9174500</v>
      </c>
      <c r="E20" s="523">
        <v>5000000</v>
      </c>
    </row>
    <row r="21" spans="1:5" s="51" customFormat="1" ht="60" hidden="1" customHeight="1" thickBot="1">
      <c r="A21" s="507" t="s">
        <v>287</v>
      </c>
      <c r="B21" s="508" t="s">
        <v>419</v>
      </c>
      <c r="C21" s="509"/>
      <c r="D21" s="509"/>
      <c r="E21" s="527">
        <v>19249</v>
      </c>
    </row>
    <row r="22" spans="1:5" s="51" customFormat="1" ht="12" customHeight="1" thickBot="1">
      <c r="A22" s="474" t="s">
        <v>10</v>
      </c>
      <c r="B22" s="485" t="s">
        <v>363</v>
      </c>
      <c r="C22" s="476">
        <f>SUM(C23:C27)</f>
        <v>0</v>
      </c>
      <c r="D22" s="476">
        <f>SUM(D23:D27)</f>
        <v>0</v>
      </c>
      <c r="E22" s="525">
        <f>SUM(E23:E27)</f>
        <v>0</v>
      </c>
    </row>
    <row r="23" spans="1:5" s="50" customFormat="1" ht="12" hidden="1" customHeight="1">
      <c r="A23" s="471" t="s">
        <v>288</v>
      </c>
      <c r="B23" s="472" t="s">
        <v>289</v>
      </c>
      <c r="C23" s="484"/>
      <c r="D23" s="496"/>
      <c r="E23" s="536"/>
    </row>
    <row r="24" spans="1:5" s="51" customFormat="1" ht="12" hidden="1" customHeight="1" thickBot="1">
      <c r="A24" s="458" t="s">
        <v>290</v>
      </c>
      <c r="B24" s="459" t="s">
        <v>364</v>
      </c>
      <c r="C24" s="461"/>
      <c r="D24" s="461"/>
      <c r="E24" s="529"/>
    </row>
    <row r="25" spans="1:5" s="51" customFormat="1" ht="12" hidden="1" customHeight="1" thickBot="1">
      <c r="A25" s="458" t="s">
        <v>291</v>
      </c>
      <c r="B25" s="590" t="s">
        <v>365</v>
      </c>
      <c r="C25" s="460"/>
      <c r="D25" s="460"/>
      <c r="E25" s="523"/>
    </row>
    <row r="26" spans="1:5" s="51" customFormat="1" ht="12" hidden="1" customHeight="1" thickBot="1">
      <c r="A26" s="468" t="s">
        <v>292</v>
      </c>
      <c r="B26" s="591" t="s">
        <v>366</v>
      </c>
      <c r="C26" s="483"/>
      <c r="D26" s="483"/>
      <c r="E26" s="530"/>
    </row>
    <row r="27" spans="1:5" s="51" customFormat="1" ht="12" hidden="1" customHeight="1" thickBot="1">
      <c r="A27" s="506" t="s">
        <v>293</v>
      </c>
      <c r="B27" s="505" t="s">
        <v>367</v>
      </c>
      <c r="C27" s="217"/>
      <c r="D27" s="217"/>
      <c r="E27" s="91"/>
    </row>
    <row r="28" spans="1:5" s="51" customFormat="1" ht="60" hidden="1" customHeight="1">
      <c r="A28" s="507" t="s">
        <v>293</v>
      </c>
      <c r="B28" s="508" t="s">
        <v>419</v>
      </c>
      <c r="C28" s="509"/>
      <c r="D28" s="509"/>
      <c r="E28" s="527">
        <v>128054</v>
      </c>
    </row>
    <row r="29" spans="1:5" s="51" customFormat="1" ht="12" customHeight="1" thickBot="1">
      <c r="A29" s="474" t="s">
        <v>11</v>
      </c>
      <c r="B29" s="485" t="s">
        <v>374</v>
      </c>
      <c r="C29" s="476">
        <f>SUM(C31+C33+C39)</f>
        <v>0</v>
      </c>
      <c r="D29" s="476">
        <f>SUM(D31+D33+D39)</f>
        <v>0</v>
      </c>
      <c r="E29" s="525">
        <f>SUM(E31+E33+E39)</f>
        <v>0</v>
      </c>
    </row>
    <row r="30" spans="1:5" s="51" customFormat="1" ht="12" hidden="1" customHeight="1" thickBot="1">
      <c r="A30" s="471" t="s">
        <v>294</v>
      </c>
      <c r="B30" s="472" t="s">
        <v>295</v>
      </c>
      <c r="C30" s="473">
        <f>SUM(C35+C32)</f>
        <v>0</v>
      </c>
      <c r="D30" s="473">
        <f>SUM(D35+D32)</f>
        <v>0</v>
      </c>
      <c r="E30" s="526">
        <f>SUM(E35+E32)</f>
        <v>0</v>
      </c>
    </row>
    <row r="31" spans="1:5" s="51" customFormat="1" ht="12" hidden="1" customHeight="1" thickBot="1">
      <c r="A31" s="458" t="s">
        <v>296</v>
      </c>
      <c r="B31" s="459" t="s">
        <v>297</v>
      </c>
      <c r="C31" s="560">
        <f>SUM(C32)</f>
        <v>0</v>
      </c>
      <c r="D31" s="560">
        <f>SUM(D32)</f>
        <v>0</v>
      </c>
      <c r="E31" s="561">
        <f>SUM(E32)</f>
        <v>0</v>
      </c>
    </row>
    <row r="32" spans="1:5" s="51" customFormat="1" ht="12" hidden="1" customHeight="1">
      <c r="A32" s="486" t="s">
        <v>296</v>
      </c>
      <c r="B32" s="487" t="s">
        <v>368</v>
      </c>
      <c r="C32" s="488"/>
      <c r="D32" s="488"/>
      <c r="E32" s="532"/>
    </row>
    <row r="33" spans="1:5" s="51" customFormat="1" ht="12" hidden="1" customHeight="1" thickBot="1">
      <c r="A33" s="458" t="s">
        <v>371</v>
      </c>
      <c r="B33" s="490" t="s">
        <v>372</v>
      </c>
      <c r="C33" s="560">
        <f>SUM(C37+C36+C34)</f>
        <v>0</v>
      </c>
      <c r="D33" s="560">
        <f>SUM(D37+D36+D34)</f>
        <v>0</v>
      </c>
      <c r="E33" s="561">
        <f>SUM(E37+E36+E34)</f>
        <v>0</v>
      </c>
    </row>
    <row r="34" spans="1:5" s="51" customFormat="1" ht="12" hidden="1" customHeight="1" thickBot="1">
      <c r="A34" s="458" t="s">
        <v>298</v>
      </c>
      <c r="B34" s="491" t="s">
        <v>373</v>
      </c>
      <c r="C34" s="463">
        <f>SUM(C35)</f>
        <v>0</v>
      </c>
      <c r="D34" s="463">
        <f>SUM(D35)</f>
        <v>0</v>
      </c>
      <c r="E34" s="531">
        <f>SUM(E35)</f>
        <v>0</v>
      </c>
    </row>
    <row r="35" spans="1:5" s="51" customFormat="1" ht="12" hidden="1" customHeight="1" thickBot="1">
      <c r="A35" s="486" t="s">
        <v>298</v>
      </c>
      <c r="B35" s="492" t="s">
        <v>369</v>
      </c>
      <c r="C35" s="488"/>
      <c r="D35" s="488"/>
      <c r="E35" s="532"/>
    </row>
    <row r="36" spans="1:5" s="51" customFormat="1" ht="12" hidden="1" customHeight="1">
      <c r="A36" s="458" t="s">
        <v>299</v>
      </c>
      <c r="B36" s="493" t="s">
        <v>300</v>
      </c>
      <c r="C36" s="461"/>
      <c r="D36" s="461"/>
      <c r="E36" s="529"/>
    </row>
    <row r="37" spans="1:5" s="51" customFormat="1" ht="12" hidden="1" customHeight="1">
      <c r="A37" s="458" t="s">
        <v>301</v>
      </c>
      <c r="B37" s="493" t="s">
        <v>302</v>
      </c>
      <c r="C37" s="465">
        <f>SUM(C38)</f>
        <v>0</v>
      </c>
      <c r="D37" s="465">
        <f>SUM(D38)</f>
        <v>0</v>
      </c>
      <c r="E37" s="542">
        <f>SUM(E38)</f>
        <v>0</v>
      </c>
    </row>
    <row r="38" spans="1:5" s="51" customFormat="1" ht="12" hidden="1" customHeight="1">
      <c r="A38" s="486" t="s">
        <v>301</v>
      </c>
      <c r="B38" s="494" t="s">
        <v>370</v>
      </c>
      <c r="C38" s="464"/>
      <c r="D38" s="464"/>
      <c r="E38" s="533"/>
    </row>
    <row r="39" spans="1:5" s="51" customFormat="1" ht="12" hidden="1" customHeight="1">
      <c r="A39" s="468" t="s">
        <v>303</v>
      </c>
      <c r="B39" s="469" t="s">
        <v>304</v>
      </c>
      <c r="C39" s="499"/>
      <c r="D39" s="499"/>
      <c r="E39" s="538"/>
    </row>
    <row r="40" spans="1:5" s="51" customFormat="1" ht="12" customHeight="1" thickBot="1">
      <c r="A40" s="474" t="s">
        <v>12</v>
      </c>
      <c r="B40" s="485" t="s">
        <v>375</v>
      </c>
      <c r="C40" s="599">
        <f>SUM(C41:C49)</f>
        <v>1164000</v>
      </c>
      <c r="D40" s="599">
        <f>SUM(D41:D49)</f>
        <v>1164000</v>
      </c>
      <c r="E40" s="729">
        <f>SUM(E41:E50)</f>
        <v>1521623</v>
      </c>
    </row>
    <row r="41" spans="1:5" s="51" customFormat="1" ht="12" customHeight="1">
      <c r="A41" s="471" t="s">
        <v>305</v>
      </c>
      <c r="B41" s="472" t="s">
        <v>306</v>
      </c>
      <c r="C41" s="496"/>
      <c r="D41" s="496"/>
      <c r="E41" s="536"/>
    </row>
    <row r="42" spans="1:5" s="51" customFormat="1" ht="12" customHeight="1">
      <c r="A42" s="458" t="s">
        <v>307</v>
      </c>
      <c r="B42" s="459" t="s">
        <v>308</v>
      </c>
      <c r="C42" s="463">
        <v>295000</v>
      </c>
      <c r="D42" s="463">
        <v>295000</v>
      </c>
      <c r="E42" s="531">
        <v>295000</v>
      </c>
    </row>
    <row r="43" spans="1:5" s="51" customFormat="1" ht="12" customHeight="1">
      <c r="A43" s="458" t="s">
        <v>309</v>
      </c>
      <c r="B43" s="459" t="s">
        <v>310</v>
      </c>
      <c r="C43" s="463">
        <v>869000</v>
      </c>
      <c r="D43" s="463">
        <v>869000</v>
      </c>
      <c r="E43" s="531">
        <v>1226620</v>
      </c>
    </row>
    <row r="44" spans="1:5" s="51" customFormat="1" ht="12" customHeight="1">
      <c r="A44" s="458" t="s">
        <v>311</v>
      </c>
      <c r="B44" s="459" t="s">
        <v>312</v>
      </c>
      <c r="C44" s="464"/>
      <c r="D44" s="464"/>
      <c r="E44" s="533"/>
    </row>
    <row r="45" spans="1:5" s="50" customFormat="1" ht="12" customHeight="1">
      <c r="A45" s="458" t="s">
        <v>313</v>
      </c>
      <c r="B45" s="459" t="s">
        <v>314</v>
      </c>
      <c r="C45" s="463"/>
      <c r="D45" s="463"/>
      <c r="E45" s="531"/>
    </row>
    <row r="46" spans="1:5" s="51" customFormat="1" ht="12" customHeight="1">
      <c r="A46" s="458" t="s">
        <v>315</v>
      </c>
      <c r="B46" s="459" t="s">
        <v>316</v>
      </c>
      <c r="C46" s="463"/>
      <c r="D46" s="463"/>
      <c r="E46" s="531"/>
    </row>
    <row r="47" spans="1:5" s="51" customFormat="1" ht="12" customHeight="1">
      <c r="A47" s="458" t="s">
        <v>317</v>
      </c>
      <c r="B47" s="459" t="s">
        <v>318</v>
      </c>
      <c r="C47" s="463"/>
      <c r="D47" s="463"/>
      <c r="E47" s="531"/>
    </row>
    <row r="48" spans="1:5" s="51" customFormat="1" ht="12" customHeight="1">
      <c r="A48" s="458" t="s">
        <v>319</v>
      </c>
      <c r="B48" s="459" t="s">
        <v>320</v>
      </c>
      <c r="C48" s="463"/>
      <c r="D48" s="463"/>
      <c r="E48" s="531">
        <v>3</v>
      </c>
    </row>
    <row r="49" spans="1:5" s="51" customFormat="1" ht="12" customHeight="1">
      <c r="A49" s="458" t="s">
        <v>321</v>
      </c>
      <c r="B49" s="459" t="s">
        <v>322</v>
      </c>
      <c r="C49" s="463"/>
      <c r="D49" s="463"/>
      <c r="E49" s="531"/>
    </row>
    <row r="50" spans="1:5" s="51" customFormat="1" ht="12" customHeight="1" thickBot="1">
      <c r="A50" s="761" t="s">
        <v>655</v>
      </c>
      <c r="B50" s="762" t="s">
        <v>324</v>
      </c>
      <c r="C50" s="763"/>
      <c r="D50" s="763"/>
      <c r="E50" s="764"/>
    </row>
    <row r="51" spans="1:5" s="51" customFormat="1" ht="12" customHeight="1" thickBot="1">
      <c r="A51" s="474" t="s">
        <v>13</v>
      </c>
      <c r="B51" s="485" t="s">
        <v>376</v>
      </c>
      <c r="C51" s="476">
        <f>SUM(C52:C56)</f>
        <v>0</v>
      </c>
      <c r="D51" s="476">
        <f>SUM(D52:D56)</f>
        <v>0</v>
      </c>
      <c r="E51" s="525">
        <f>SUM(E52:E56)</f>
        <v>0</v>
      </c>
    </row>
    <row r="52" spans="1:5" s="51" customFormat="1" ht="12" hidden="1" customHeight="1">
      <c r="A52" s="471" t="s">
        <v>326</v>
      </c>
      <c r="B52" s="472" t="s">
        <v>327</v>
      </c>
      <c r="C52" s="498"/>
      <c r="D52" s="498"/>
      <c r="E52" s="537"/>
    </row>
    <row r="53" spans="1:5" s="50" customFormat="1" ht="12" hidden="1" customHeight="1">
      <c r="A53" s="458" t="s">
        <v>328</v>
      </c>
      <c r="B53" s="459" t="s">
        <v>329</v>
      </c>
      <c r="C53" s="463"/>
      <c r="D53" s="463"/>
      <c r="E53" s="531"/>
    </row>
    <row r="54" spans="1:5" s="50" customFormat="1" ht="12" hidden="1" customHeight="1">
      <c r="A54" s="458" t="s">
        <v>330</v>
      </c>
      <c r="B54" s="459" t="s">
        <v>331</v>
      </c>
      <c r="C54" s="463"/>
      <c r="D54" s="463"/>
      <c r="E54" s="531"/>
    </row>
    <row r="55" spans="1:5" s="50" customFormat="1" ht="12" hidden="1" customHeight="1">
      <c r="A55" s="458" t="s">
        <v>332</v>
      </c>
      <c r="B55" s="459" t="s">
        <v>333</v>
      </c>
      <c r="C55" s="463"/>
      <c r="D55" s="463"/>
      <c r="E55" s="531"/>
    </row>
    <row r="56" spans="1:5" s="50" customFormat="1" ht="12" hidden="1" customHeight="1">
      <c r="A56" s="468" t="s">
        <v>334</v>
      </c>
      <c r="B56" s="469" t="s">
        <v>335</v>
      </c>
      <c r="C56" s="499"/>
      <c r="D56" s="499"/>
      <c r="E56" s="538"/>
    </row>
    <row r="57" spans="1:5" s="51" customFormat="1" ht="12" customHeight="1" thickBot="1">
      <c r="A57" s="474" t="s">
        <v>14</v>
      </c>
      <c r="B57" s="485" t="s">
        <v>382</v>
      </c>
      <c r="C57" s="501">
        <f>SUM(C58:C60)</f>
        <v>0</v>
      </c>
      <c r="D57" s="501">
        <f>SUM(D58:D60)</f>
        <v>0</v>
      </c>
      <c r="E57" s="539">
        <f>SUM(E58:E60)</f>
        <v>0</v>
      </c>
    </row>
    <row r="58" spans="1:5" s="51" customFormat="1" ht="11.25" hidden="1" customHeight="1">
      <c r="A58" s="471" t="s">
        <v>336</v>
      </c>
      <c r="B58" s="472" t="s">
        <v>377</v>
      </c>
      <c r="C58" s="500"/>
      <c r="D58" s="500"/>
      <c r="E58" s="540"/>
    </row>
    <row r="59" spans="1:5" ht="10.5" hidden="1" customHeight="1">
      <c r="A59" s="458" t="s">
        <v>379</v>
      </c>
      <c r="B59" s="459" t="s">
        <v>378</v>
      </c>
      <c r="C59" s="464"/>
      <c r="D59" s="464"/>
      <c r="E59" s="533"/>
    </row>
    <row r="60" spans="1:5" s="40" customFormat="1" ht="13.5" hidden="1" customHeight="1">
      <c r="A60" s="458" t="s">
        <v>380</v>
      </c>
      <c r="B60" s="459" t="s">
        <v>337</v>
      </c>
      <c r="C60" s="463"/>
      <c r="D60" s="463"/>
      <c r="E60" s="531"/>
    </row>
    <row r="61" spans="1:5" s="52" customFormat="1" ht="60" hidden="1" customHeight="1">
      <c r="A61" s="502" t="s">
        <v>380</v>
      </c>
      <c r="B61" s="503" t="s">
        <v>381</v>
      </c>
      <c r="C61" s="504"/>
      <c r="D61" s="504"/>
      <c r="E61" s="541"/>
    </row>
    <row r="62" spans="1:5" ht="12" customHeight="1" thickBot="1">
      <c r="A62" s="474" t="s">
        <v>15</v>
      </c>
      <c r="B62" s="475" t="s">
        <v>388</v>
      </c>
      <c r="C62" s="497">
        <f>SUM(C63:C65)</f>
        <v>0</v>
      </c>
      <c r="D62" s="497">
        <f>SUM(D63:D65)</f>
        <v>0</v>
      </c>
      <c r="E62" s="535">
        <f>SUM(E63:E65)</f>
        <v>0</v>
      </c>
    </row>
    <row r="63" spans="1:5" ht="60" hidden="1" customHeight="1">
      <c r="A63" s="471" t="s">
        <v>338</v>
      </c>
      <c r="B63" s="472" t="s">
        <v>383</v>
      </c>
      <c r="C63" s="496"/>
      <c r="D63" s="496"/>
      <c r="E63" s="536"/>
    </row>
    <row r="64" spans="1:5" ht="60" hidden="1" customHeight="1">
      <c r="A64" s="458" t="s">
        <v>385</v>
      </c>
      <c r="B64" s="459" t="s">
        <v>384</v>
      </c>
      <c r="C64" s="463"/>
      <c r="D64" s="463"/>
      <c r="E64" s="531"/>
    </row>
    <row r="65" spans="1:5" ht="60" hidden="1" customHeight="1">
      <c r="A65" s="458" t="s">
        <v>386</v>
      </c>
      <c r="B65" s="459" t="s">
        <v>339</v>
      </c>
      <c r="C65" s="464"/>
      <c r="D65" s="464"/>
      <c r="E65" s="533"/>
    </row>
    <row r="66" spans="1:5" ht="60" hidden="1" customHeight="1">
      <c r="A66" s="502" t="s">
        <v>386</v>
      </c>
      <c r="B66" s="503" t="s">
        <v>387</v>
      </c>
      <c r="C66" s="504"/>
      <c r="D66" s="504"/>
      <c r="E66" s="541"/>
    </row>
    <row r="67" spans="1:5" ht="12" customHeight="1" thickBot="1">
      <c r="A67" s="474" t="s">
        <v>35</v>
      </c>
      <c r="B67" s="485" t="s">
        <v>389</v>
      </c>
      <c r="C67" s="599">
        <f>SUM(C8+C15+C22+C29+C40+C51+C57+C62)</f>
        <v>10338500</v>
      </c>
      <c r="D67" s="599">
        <f>SUM(D8+D15+D22+D29+D40+D51+D57+D62)</f>
        <v>10338500</v>
      </c>
      <c r="E67" s="694">
        <f>SUM(E8+E15+E22+E29+E40+E51+E57+E62)</f>
        <v>6521623</v>
      </c>
    </row>
    <row r="68" spans="1:5" ht="12" hidden="1" customHeight="1">
      <c r="A68" s="511" t="s">
        <v>391</v>
      </c>
      <c r="B68" s="510" t="s">
        <v>340</v>
      </c>
      <c r="C68" s="484">
        <f>SUM(C69:C71)</f>
        <v>0</v>
      </c>
      <c r="D68" s="496">
        <f>SUM(D69:D71)</f>
        <v>0</v>
      </c>
      <c r="E68" s="536">
        <f>SUM(E69:E71)</f>
        <v>0</v>
      </c>
    </row>
    <row r="69" spans="1:5" ht="12" hidden="1" customHeight="1">
      <c r="A69" s="458" t="s">
        <v>341</v>
      </c>
      <c r="B69" s="459" t="s">
        <v>342</v>
      </c>
      <c r="C69" s="463"/>
      <c r="D69" s="463"/>
      <c r="E69" s="531"/>
    </row>
    <row r="70" spans="1:5" ht="12" hidden="1" customHeight="1">
      <c r="A70" s="458" t="s">
        <v>343</v>
      </c>
      <c r="B70" s="459" t="s">
        <v>344</v>
      </c>
      <c r="C70" s="463"/>
      <c r="D70" s="463"/>
      <c r="E70" s="531"/>
    </row>
    <row r="71" spans="1:5" ht="12" hidden="1" customHeight="1">
      <c r="A71" s="458" t="s">
        <v>345</v>
      </c>
      <c r="B71" s="466" t="s">
        <v>346</v>
      </c>
      <c r="C71" s="465"/>
      <c r="D71" s="465"/>
      <c r="E71" s="542"/>
    </row>
    <row r="72" spans="1:5" ht="12" hidden="1" customHeight="1">
      <c r="A72" s="511" t="s">
        <v>392</v>
      </c>
      <c r="B72" s="462" t="s">
        <v>347</v>
      </c>
      <c r="C72" s="467"/>
      <c r="D72" s="467"/>
      <c r="E72" s="543"/>
    </row>
    <row r="73" spans="1:5" ht="12" customHeight="1">
      <c r="A73" s="511" t="s">
        <v>393</v>
      </c>
      <c r="B73" s="462" t="s">
        <v>348</v>
      </c>
      <c r="C73" s="467">
        <f>SUM(C74:C75)</f>
        <v>8650000</v>
      </c>
      <c r="D73" s="467">
        <f>SUM(D74:D75)</f>
        <v>9342539</v>
      </c>
      <c r="E73" s="543">
        <f>SUM(E74:E75)</f>
        <v>9341606</v>
      </c>
    </row>
    <row r="74" spans="1:5" ht="12" customHeight="1">
      <c r="A74" s="458" t="s">
        <v>349</v>
      </c>
      <c r="B74" s="459" t="s">
        <v>350</v>
      </c>
      <c r="C74" s="562">
        <v>8650000</v>
      </c>
      <c r="D74" s="562">
        <v>9342539</v>
      </c>
      <c r="E74" s="563">
        <v>9341606</v>
      </c>
    </row>
    <row r="75" spans="1:5" ht="12" customHeight="1">
      <c r="A75" s="458" t="s">
        <v>351</v>
      </c>
      <c r="B75" s="459" t="s">
        <v>352</v>
      </c>
      <c r="C75" s="467"/>
      <c r="D75" s="562"/>
      <c r="E75" s="563"/>
    </row>
    <row r="76" spans="1:5" s="52" customFormat="1" ht="12" customHeight="1" thickBot="1">
      <c r="A76" s="565" t="s">
        <v>449</v>
      </c>
      <c r="B76" s="566" t="s">
        <v>450</v>
      </c>
      <c r="C76" s="564"/>
      <c r="D76" s="564"/>
      <c r="E76" s="567"/>
    </row>
    <row r="77" spans="1:5" s="52" customFormat="1" ht="12" customHeight="1" thickBot="1">
      <c r="A77" s="600" t="s">
        <v>535</v>
      </c>
      <c r="B77" s="1172" t="s">
        <v>536</v>
      </c>
      <c r="C77" s="222">
        <v>150314010</v>
      </c>
      <c r="D77" s="222">
        <v>148269876</v>
      </c>
      <c r="E77" s="698">
        <v>141491267</v>
      </c>
    </row>
    <row r="78" spans="1:5" ht="12" customHeight="1" thickBot="1">
      <c r="A78" s="1144" t="s">
        <v>394</v>
      </c>
      <c r="B78" s="1148" t="s">
        <v>395</v>
      </c>
      <c r="C78" s="222">
        <f>SUM(C73+C76+C77)</f>
        <v>158964010</v>
      </c>
      <c r="D78" s="222">
        <f>SUM(D73+D76+D77)</f>
        <v>157612415</v>
      </c>
      <c r="E78" s="698">
        <f>SUM(E73+E76+E77)</f>
        <v>150832873</v>
      </c>
    </row>
    <row r="79" spans="1:5" ht="12" customHeight="1" thickBot="1">
      <c r="A79" s="1144" t="s">
        <v>411</v>
      </c>
      <c r="B79" s="1148" t="s">
        <v>396</v>
      </c>
      <c r="C79" s="222"/>
      <c r="D79" s="222"/>
      <c r="E79" s="698"/>
    </row>
    <row r="80" spans="1:5" ht="12" customHeight="1" thickBot="1">
      <c r="A80" s="1144" t="s">
        <v>412</v>
      </c>
      <c r="B80" s="1148" t="s">
        <v>397</v>
      </c>
      <c r="C80" s="222"/>
      <c r="D80" s="222"/>
      <c r="E80" s="698"/>
    </row>
    <row r="81" spans="1:5" ht="12" customHeight="1" thickBot="1">
      <c r="A81" s="1144" t="s">
        <v>16</v>
      </c>
      <c r="B81" s="1149" t="s">
        <v>390</v>
      </c>
      <c r="C81" s="222">
        <f>SUM(C78:C80)</f>
        <v>158964010</v>
      </c>
      <c r="D81" s="222">
        <f>SUM(D78:D80)</f>
        <v>157612415</v>
      </c>
      <c r="E81" s="698">
        <f>SUM(E78:E80)</f>
        <v>150832873</v>
      </c>
    </row>
    <row r="82" spans="1:5" ht="24.75" customHeight="1" thickBot="1">
      <c r="A82" s="1144" t="s">
        <v>17</v>
      </c>
      <c r="B82" s="1153" t="s">
        <v>413</v>
      </c>
      <c r="C82" s="1170">
        <f>SUM(C67+C81)</f>
        <v>169302510</v>
      </c>
      <c r="D82" s="1170">
        <f>SUM(D67+D81)</f>
        <v>167950915</v>
      </c>
      <c r="E82" s="1169">
        <f>SUM(E67+E81)</f>
        <v>157354496</v>
      </c>
    </row>
    <row r="83" spans="1:5">
      <c r="A83" s="158"/>
      <c r="B83" s="158"/>
      <c r="C83" s="159"/>
      <c r="D83" s="159"/>
      <c r="E83" s="159"/>
    </row>
    <row r="84" spans="1:5" ht="13.5" thickBot="1">
      <c r="A84" s="158"/>
      <c r="B84" s="158"/>
      <c r="C84" s="159"/>
      <c r="D84" s="159"/>
      <c r="E84" s="159"/>
    </row>
    <row r="85" spans="1:5" s="22" customFormat="1" ht="38.1" customHeight="1" thickBot="1">
      <c r="A85" s="594"/>
      <c r="B85" s="595" t="s">
        <v>23</v>
      </c>
      <c r="C85" s="596" t="s">
        <v>5</v>
      </c>
      <c r="D85" s="596" t="s">
        <v>6</v>
      </c>
      <c r="E85" s="597" t="s">
        <v>7</v>
      </c>
    </row>
    <row r="86" spans="1:5" s="23" customFormat="1" ht="12" customHeight="1" thickBot="1">
      <c r="A86" s="19">
        <v>1</v>
      </c>
      <c r="B86" s="20">
        <v>2</v>
      </c>
      <c r="C86" s="20">
        <v>3</v>
      </c>
      <c r="D86" s="20">
        <v>4</v>
      </c>
      <c r="E86" s="21">
        <v>5</v>
      </c>
    </row>
    <row r="87" spans="1:5" s="22" customFormat="1" ht="12" customHeight="1" thickBot="1">
      <c r="A87" s="14" t="s">
        <v>8</v>
      </c>
      <c r="B87" s="18" t="s">
        <v>269</v>
      </c>
      <c r="C87" s="215">
        <f>+C88+C89+C90+C91+C92</f>
        <v>164906500</v>
      </c>
      <c r="D87" s="215">
        <f>+D88+D89+D90+D91+D92</f>
        <v>163904905</v>
      </c>
      <c r="E87" s="88">
        <f>+E88+E89+E90+E91+E92</f>
        <v>148392858</v>
      </c>
    </row>
    <row r="88" spans="1:5" s="22" customFormat="1" ht="12" customHeight="1">
      <c r="A88" s="11" t="s">
        <v>221</v>
      </c>
      <c r="B88" s="6" t="s">
        <v>24</v>
      </c>
      <c r="C88" s="218">
        <v>116128000</v>
      </c>
      <c r="D88" s="218">
        <v>117057302</v>
      </c>
      <c r="E88" s="90">
        <v>111879447</v>
      </c>
    </row>
    <row r="89" spans="1:5" s="22" customFormat="1" ht="12" customHeight="1">
      <c r="A89" s="9" t="s">
        <v>222</v>
      </c>
      <c r="B89" s="5" t="s">
        <v>25</v>
      </c>
      <c r="C89" s="217">
        <v>23363000</v>
      </c>
      <c r="D89" s="217">
        <v>22535103</v>
      </c>
      <c r="E89" s="91">
        <v>20045997</v>
      </c>
    </row>
    <row r="90" spans="1:5" s="22" customFormat="1" ht="12" customHeight="1">
      <c r="A90" s="9" t="s">
        <v>223</v>
      </c>
      <c r="B90" s="5" t="s">
        <v>26</v>
      </c>
      <c r="C90" s="220">
        <v>25415500</v>
      </c>
      <c r="D90" s="220">
        <v>24312500</v>
      </c>
      <c r="E90" s="93">
        <v>16467414</v>
      </c>
    </row>
    <row r="91" spans="1:5" s="22" customFormat="1" ht="12" customHeight="1">
      <c r="A91" s="9" t="s">
        <v>224</v>
      </c>
      <c r="B91" s="7" t="s">
        <v>27</v>
      </c>
      <c r="C91" s="220"/>
      <c r="D91" s="220"/>
      <c r="E91" s="93"/>
    </row>
    <row r="92" spans="1:5" s="22" customFormat="1" ht="12" customHeight="1" thickBot="1">
      <c r="A92" s="9" t="s">
        <v>225</v>
      </c>
      <c r="B92" s="12" t="s">
        <v>28</v>
      </c>
      <c r="C92" s="220"/>
      <c r="D92" s="220"/>
      <c r="E92" s="93"/>
    </row>
    <row r="93" spans="1:5" s="437" customFormat="1" ht="12" hidden="1" customHeight="1">
      <c r="A93" s="435" t="s">
        <v>232</v>
      </c>
      <c r="B93" s="436" t="s">
        <v>226</v>
      </c>
      <c r="C93" s="421"/>
      <c r="D93" s="421"/>
      <c r="E93" s="422"/>
    </row>
    <row r="94" spans="1:5" s="437" customFormat="1" ht="12" hidden="1" customHeight="1">
      <c r="A94" s="435" t="s">
        <v>233</v>
      </c>
      <c r="B94" s="438" t="s">
        <v>227</v>
      </c>
      <c r="C94" s="421"/>
      <c r="D94" s="421"/>
      <c r="E94" s="422"/>
    </row>
    <row r="95" spans="1:5" s="437" customFormat="1" ht="12" hidden="1" customHeight="1">
      <c r="A95" s="435" t="s">
        <v>234</v>
      </c>
      <c r="B95" s="438" t="s">
        <v>228</v>
      </c>
      <c r="C95" s="421"/>
      <c r="D95" s="421"/>
      <c r="E95" s="422"/>
    </row>
    <row r="96" spans="1:5" s="437" customFormat="1" ht="12" hidden="1" customHeight="1">
      <c r="A96" s="435" t="s">
        <v>235</v>
      </c>
      <c r="B96" s="436" t="s">
        <v>229</v>
      </c>
      <c r="C96" s="421"/>
      <c r="D96" s="421"/>
      <c r="E96" s="422"/>
    </row>
    <row r="97" spans="1:5" s="437" customFormat="1" ht="12" hidden="1" customHeight="1">
      <c r="A97" s="439" t="s">
        <v>236</v>
      </c>
      <c r="B97" s="440" t="s">
        <v>230</v>
      </c>
      <c r="C97" s="421"/>
      <c r="D97" s="421"/>
      <c r="E97" s="422"/>
    </row>
    <row r="98" spans="1:5" s="437" customFormat="1" ht="12" hidden="1" customHeight="1">
      <c r="A98" s="435" t="s">
        <v>237</v>
      </c>
      <c r="B98" s="440" t="s">
        <v>231</v>
      </c>
      <c r="C98" s="421"/>
      <c r="D98" s="421">
        <v>4320</v>
      </c>
      <c r="E98" s="422">
        <v>4320</v>
      </c>
    </row>
    <row r="99" spans="1:5" s="437" customFormat="1" ht="12" hidden="1" customHeight="1">
      <c r="A99" s="441" t="s">
        <v>238</v>
      </c>
      <c r="B99" s="438" t="s">
        <v>244</v>
      </c>
      <c r="C99" s="421"/>
      <c r="D99" s="421"/>
      <c r="E99" s="422"/>
    </row>
    <row r="100" spans="1:5" s="437" customFormat="1" ht="12" hidden="1" customHeight="1">
      <c r="A100" s="441" t="s">
        <v>239</v>
      </c>
      <c r="B100" s="436" t="s">
        <v>245</v>
      </c>
      <c r="C100" s="421"/>
      <c r="D100" s="421"/>
      <c r="E100" s="422"/>
    </row>
    <row r="101" spans="1:5" s="437" customFormat="1" ht="12" hidden="1" customHeight="1">
      <c r="A101" s="441" t="s">
        <v>240</v>
      </c>
      <c r="B101" s="440" t="s">
        <v>246</v>
      </c>
      <c r="C101" s="421"/>
      <c r="D101" s="421"/>
      <c r="E101" s="422"/>
    </row>
    <row r="102" spans="1:5" s="437" customFormat="1" ht="12" hidden="1" customHeight="1">
      <c r="A102" s="441" t="s">
        <v>241</v>
      </c>
      <c r="B102" s="440" t="s">
        <v>247</v>
      </c>
      <c r="C102" s="421"/>
      <c r="D102" s="421"/>
      <c r="E102" s="422"/>
    </row>
    <row r="103" spans="1:5" s="437" customFormat="1" ht="12" hidden="1" customHeight="1">
      <c r="A103" s="441" t="s">
        <v>242</v>
      </c>
      <c r="B103" s="440" t="s">
        <v>248</v>
      </c>
      <c r="C103" s="421"/>
      <c r="D103" s="421"/>
      <c r="E103" s="422"/>
    </row>
    <row r="104" spans="1:5" s="437" customFormat="1" ht="12" hidden="1" customHeight="1" thickBot="1">
      <c r="A104" s="442" t="s">
        <v>243</v>
      </c>
      <c r="B104" s="443" t="s">
        <v>249</v>
      </c>
      <c r="C104" s="423"/>
      <c r="D104" s="423"/>
      <c r="E104" s="424"/>
    </row>
    <row r="105" spans="1:5" s="22" customFormat="1" ht="12" customHeight="1" thickBot="1">
      <c r="A105" s="13" t="s">
        <v>9</v>
      </c>
      <c r="B105" s="17" t="s">
        <v>270</v>
      </c>
      <c r="C105" s="216">
        <f>+C106+C107+C108</f>
        <v>4396010</v>
      </c>
      <c r="D105" s="216">
        <f>+D106+D107+D108</f>
        <v>4046010</v>
      </c>
      <c r="E105" s="89">
        <f>+E106+E107+E108</f>
        <v>2496903</v>
      </c>
    </row>
    <row r="106" spans="1:5" s="22" customFormat="1" ht="12" customHeight="1">
      <c r="A106" s="10" t="s">
        <v>250</v>
      </c>
      <c r="B106" s="5" t="s">
        <v>29</v>
      </c>
      <c r="C106" s="219">
        <v>4396010</v>
      </c>
      <c r="D106" s="219">
        <v>3816010</v>
      </c>
      <c r="E106" s="92">
        <v>2267403</v>
      </c>
    </row>
    <row r="107" spans="1:5" s="22" customFormat="1" ht="12" customHeight="1">
      <c r="A107" s="10" t="s">
        <v>251</v>
      </c>
      <c r="B107" s="8" t="s">
        <v>30</v>
      </c>
      <c r="C107" s="217"/>
      <c r="D107" s="217">
        <v>230000</v>
      </c>
      <c r="E107" s="91">
        <v>229500</v>
      </c>
    </row>
    <row r="108" spans="1:5" s="22" customFormat="1" ht="12" customHeight="1" thickBot="1">
      <c r="A108" s="10" t="s">
        <v>252</v>
      </c>
      <c r="B108" s="434" t="s">
        <v>253</v>
      </c>
      <c r="C108" s="217">
        <f>SUM(C109:C116)</f>
        <v>0</v>
      </c>
      <c r="D108" s="217">
        <f>SUM(D109:D116)</f>
        <v>0</v>
      </c>
      <c r="E108" s="91">
        <f>SUM(E109:E116)</f>
        <v>0</v>
      </c>
    </row>
    <row r="109" spans="1:5" s="437" customFormat="1" ht="60" hidden="1" customHeight="1">
      <c r="A109" s="444" t="s">
        <v>254</v>
      </c>
      <c r="B109" s="79" t="s">
        <v>268</v>
      </c>
      <c r="C109" s="419"/>
      <c r="D109" s="419"/>
      <c r="E109" s="420"/>
    </row>
    <row r="110" spans="1:5" s="437" customFormat="1" ht="60" hidden="1" customHeight="1">
      <c r="A110" s="444" t="s">
        <v>255</v>
      </c>
      <c r="B110" s="445" t="s">
        <v>262</v>
      </c>
      <c r="C110" s="419"/>
      <c r="D110" s="419"/>
      <c r="E110" s="420"/>
    </row>
    <row r="111" spans="1:5" s="437" customFormat="1" ht="16.5" hidden="1" thickBot="1">
      <c r="A111" s="444" t="s">
        <v>256</v>
      </c>
      <c r="B111" s="446" t="s">
        <v>263</v>
      </c>
      <c r="C111" s="419"/>
      <c r="D111" s="419"/>
      <c r="E111" s="420"/>
    </row>
    <row r="112" spans="1:5" s="437" customFormat="1" ht="60" hidden="1" customHeight="1">
      <c r="A112" s="444" t="s">
        <v>257</v>
      </c>
      <c r="B112" s="446" t="s">
        <v>264</v>
      </c>
      <c r="C112" s="447"/>
      <c r="D112" s="447"/>
      <c r="E112" s="448"/>
    </row>
    <row r="113" spans="1:5" s="437" customFormat="1" ht="60" hidden="1" customHeight="1">
      <c r="A113" s="444" t="s">
        <v>258</v>
      </c>
      <c r="B113" s="446" t="s">
        <v>265</v>
      </c>
      <c r="C113" s="447"/>
      <c r="D113" s="447"/>
      <c r="E113" s="448"/>
    </row>
    <row r="114" spans="1:5" s="437" customFormat="1" ht="60" hidden="1" customHeight="1">
      <c r="A114" s="444" t="s">
        <v>259</v>
      </c>
      <c r="B114" s="446" t="s">
        <v>266</v>
      </c>
      <c r="C114" s="447"/>
      <c r="D114" s="447"/>
      <c r="E114" s="448"/>
    </row>
    <row r="115" spans="1:5" s="437" customFormat="1" ht="60" hidden="1" customHeight="1">
      <c r="A115" s="449" t="s">
        <v>260</v>
      </c>
      <c r="B115" s="446" t="s">
        <v>32</v>
      </c>
      <c r="C115" s="450"/>
      <c r="D115" s="450"/>
      <c r="E115" s="451"/>
    </row>
    <row r="116" spans="1:5" s="437" customFormat="1" ht="60" hidden="1" customHeight="1">
      <c r="A116" s="452" t="s">
        <v>261</v>
      </c>
      <c r="B116" s="453" t="s">
        <v>267</v>
      </c>
      <c r="C116" s="450"/>
      <c r="D116" s="450"/>
      <c r="E116" s="451"/>
    </row>
    <row r="117" spans="1:5" s="22" customFormat="1" ht="12" customHeight="1" thickBot="1">
      <c r="A117" s="13" t="s">
        <v>10</v>
      </c>
      <c r="B117" s="454" t="s">
        <v>271</v>
      </c>
      <c r="C117" s="215">
        <f>+C87+C105</f>
        <v>169302510</v>
      </c>
      <c r="D117" s="215">
        <f>+D87+D105</f>
        <v>167950915</v>
      </c>
      <c r="E117" s="88">
        <f>+E87+E105</f>
        <v>150889761</v>
      </c>
    </row>
    <row r="118" spans="1:5" s="22" customFormat="1" ht="12" hidden="1" customHeight="1">
      <c r="A118" s="82" t="s">
        <v>398</v>
      </c>
      <c r="B118" s="518" t="s">
        <v>399</v>
      </c>
      <c r="C118" s="216">
        <f>SUM(C119:C121)</f>
        <v>0</v>
      </c>
      <c r="D118" s="216">
        <f>SUM(D119:D121)</f>
        <v>0</v>
      </c>
      <c r="E118" s="89">
        <f>SUM(E119:E121)</f>
        <v>0</v>
      </c>
    </row>
    <row r="119" spans="1:5" s="22" customFormat="1" ht="12" hidden="1" customHeight="1">
      <c r="A119" s="83" t="s">
        <v>400</v>
      </c>
      <c r="B119" s="84" t="s">
        <v>403</v>
      </c>
      <c r="C119" s="217"/>
      <c r="D119" s="217"/>
      <c r="E119" s="91"/>
    </row>
    <row r="120" spans="1:5" s="22" customFormat="1" ht="12" hidden="1" customHeight="1">
      <c r="A120" s="81" t="s">
        <v>401</v>
      </c>
      <c r="B120" s="78" t="s">
        <v>447</v>
      </c>
      <c r="C120" s="217"/>
      <c r="D120" s="217"/>
      <c r="E120" s="91"/>
    </row>
    <row r="121" spans="1:5" s="22" customFormat="1" ht="12" hidden="1" customHeight="1">
      <c r="A121" s="85" t="s">
        <v>402</v>
      </c>
      <c r="B121" s="86" t="s">
        <v>448</v>
      </c>
      <c r="C121" s="220"/>
      <c r="D121" s="220"/>
      <c r="E121" s="93"/>
    </row>
    <row r="122" spans="1:5" s="22" customFormat="1" ht="12" hidden="1" customHeight="1">
      <c r="A122" s="82" t="s">
        <v>406</v>
      </c>
      <c r="B122" s="518" t="s">
        <v>407</v>
      </c>
      <c r="C122" s="223"/>
      <c r="D122" s="223"/>
      <c r="E122" s="224"/>
    </row>
    <row r="123" spans="1:5" s="22" customFormat="1" ht="12" customHeight="1" thickBot="1">
      <c r="A123" s="519" t="s">
        <v>415</v>
      </c>
      <c r="B123" s="518" t="s">
        <v>414</v>
      </c>
      <c r="C123" s="223">
        <f>SUM(C118+C122)</f>
        <v>0</v>
      </c>
      <c r="D123" s="223">
        <f>SUM(D118+D122)</f>
        <v>0</v>
      </c>
      <c r="E123" s="224">
        <f>SUM(E118+E122)</f>
        <v>0</v>
      </c>
    </row>
    <row r="124" spans="1:5" s="22" customFormat="1" ht="12" customHeight="1" thickBot="1">
      <c r="A124" s="519" t="s">
        <v>416</v>
      </c>
      <c r="B124" s="518" t="s">
        <v>408</v>
      </c>
      <c r="C124" s="223"/>
      <c r="D124" s="223"/>
      <c r="E124" s="224"/>
    </row>
    <row r="125" spans="1:5" s="22" customFormat="1" ht="12" customHeight="1" thickBot="1">
      <c r="A125" s="519" t="s">
        <v>417</v>
      </c>
      <c r="B125" s="518" t="s">
        <v>409</v>
      </c>
      <c r="C125" s="223"/>
      <c r="D125" s="223"/>
      <c r="E125" s="224"/>
    </row>
    <row r="126" spans="1:5" s="22" customFormat="1" ht="12" customHeight="1" thickBot="1">
      <c r="A126" s="80" t="s">
        <v>33</v>
      </c>
      <c r="B126" s="152" t="s">
        <v>410</v>
      </c>
      <c r="C126" s="225">
        <f>SUM(C123:C125)</f>
        <v>0</v>
      </c>
      <c r="D126" s="225">
        <f>SUM(D123:D125)</f>
        <v>0</v>
      </c>
      <c r="E126" s="95">
        <f>SUM(E123:E125)</f>
        <v>0</v>
      </c>
    </row>
    <row r="127" spans="1:5" s="1" customFormat="1" ht="28.5" customHeight="1" thickBot="1">
      <c r="A127" s="87" t="s">
        <v>12</v>
      </c>
      <c r="B127" s="153" t="s">
        <v>418</v>
      </c>
      <c r="C127" s="604">
        <f>SUM(C117+C126)</f>
        <v>169302510</v>
      </c>
      <c r="D127" s="604">
        <f>SUM(D117+D126)</f>
        <v>167950915</v>
      </c>
      <c r="E127" s="605">
        <f>SUM(E117+E126)</f>
        <v>150889761</v>
      </c>
    </row>
    <row r="129" spans="1:5" ht="13.5">
      <c r="B129" s="932" t="s">
        <v>784</v>
      </c>
    </row>
    <row r="130" spans="1:5">
      <c r="B130" s="928" t="s">
        <v>733</v>
      </c>
      <c r="C130" s="928">
        <v>25</v>
      </c>
      <c r="D130" s="928"/>
      <c r="E130" s="928">
        <v>27</v>
      </c>
    </row>
    <row r="131" spans="1:5">
      <c r="B131" s="928" t="s">
        <v>734</v>
      </c>
      <c r="C131" s="928">
        <v>3</v>
      </c>
      <c r="D131" s="928"/>
      <c r="E131" s="928">
        <v>3</v>
      </c>
    </row>
    <row r="132" spans="1:5" s="931" customFormat="1">
      <c r="A132" s="929"/>
      <c r="B132" s="930" t="s">
        <v>731</v>
      </c>
      <c r="C132" s="930">
        <f>SUM(C130:C131)</f>
        <v>28</v>
      </c>
      <c r="D132" s="930"/>
      <c r="E132" s="930">
        <f>SUM(E130:E131)</f>
        <v>30</v>
      </c>
    </row>
  </sheetData>
  <mergeCells count="2">
    <mergeCell ref="B2:D2"/>
    <mergeCell ref="B3:D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E127"/>
  <sheetViews>
    <sheetView workbookViewId="0">
      <selection activeCell="E2" sqref="E2"/>
    </sheetView>
  </sheetViews>
  <sheetFormatPr defaultRowHeight="12.75"/>
  <cols>
    <col min="1" max="1" width="9.6640625" style="3" customWidth="1"/>
    <col min="2" max="2" width="52.83203125" style="4" customWidth="1"/>
    <col min="3" max="3" width="14.33203125" style="4" customWidth="1"/>
    <col min="4" max="6" width="15.83203125" style="4" customWidth="1"/>
    <col min="7" max="16384" width="9.33203125" style="4"/>
  </cols>
  <sheetData>
    <row r="1" spans="1:5" s="2" customFormat="1" ht="21" customHeight="1" thickBot="1">
      <c r="A1" s="64"/>
      <c r="B1" s="65"/>
      <c r="C1" s="75"/>
      <c r="D1" s="74"/>
      <c r="E1" s="74" t="s">
        <v>953</v>
      </c>
    </row>
    <row r="2" spans="1:5" s="48" customFormat="1" ht="25.5" customHeight="1">
      <c r="A2" s="394"/>
      <c r="B2" s="1230" t="s">
        <v>185</v>
      </c>
      <c r="C2" s="1231"/>
      <c r="D2" s="1232"/>
      <c r="E2" s="76" t="s">
        <v>124</v>
      </c>
    </row>
    <row r="3" spans="1:5" s="48" customFormat="1" ht="36.75" thickBot="1">
      <c r="A3" s="593" t="s">
        <v>121</v>
      </c>
      <c r="B3" s="1227" t="s">
        <v>542</v>
      </c>
      <c r="C3" s="1228"/>
      <c r="D3" s="1233"/>
      <c r="E3" s="592" t="s">
        <v>533</v>
      </c>
    </row>
    <row r="4" spans="1:5" s="49" customFormat="1" ht="15.95" customHeight="1" thickBot="1">
      <c r="A4" s="68"/>
      <c r="B4" s="68"/>
      <c r="C4" s="68"/>
      <c r="D4" s="69"/>
      <c r="E4" s="69" t="s">
        <v>683</v>
      </c>
    </row>
    <row r="5" spans="1:5" ht="24.75" thickBot="1">
      <c r="A5" s="395"/>
      <c r="B5" s="70" t="s">
        <v>123</v>
      </c>
      <c r="C5" s="214" t="s">
        <v>5</v>
      </c>
      <c r="D5" s="214" t="s">
        <v>6</v>
      </c>
      <c r="E5" s="71" t="s">
        <v>7</v>
      </c>
    </row>
    <row r="6" spans="1:5" s="40" customFormat="1" ht="12.95" customHeight="1" thickBot="1">
      <c r="A6" s="63">
        <v>1</v>
      </c>
      <c r="B6" s="63">
        <v>2</v>
      </c>
      <c r="C6" s="63">
        <v>3</v>
      </c>
      <c r="D6" s="234">
        <v>4</v>
      </c>
      <c r="E6" s="233">
        <v>5</v>
      </c>
    </row>
    <row r="7" spans="1:5" s="40" customFormat="1" ht="12" customHeight="1" thickBot="1">
      <c r="A7" s="479" t="s">
        <v>8</v>
      </c>
      <c r="B7" s="568" t="s">
        <v>444</v>
      </c>
      <c r="C7" s="559">
        <f>SUM(C15+C8)</f>
        <v>9174500</v>
      </c>
      <c r="D7" s="559">
        <f>SUM(D15+D8)</f>
        <v>9174500</v>
      </c>
      <c r="E7" s="695">
        <f>SUM(E15+E8)</f>
        <v>5000000</v>
      </c>
    </row>
    <row r="8" spans="1:5" s="50" customFormat="1" ht="12" customHeight="1" thickBot="1">
      <c r="A8" s="557" t="s">
        <v>445</v>
      </c>
      <c r="B8" s="482" t="s">
        <v>354</v>
      </c>
      <c r="C8" s="478">
        <f>SUM(C9:C14)</f>
        <v>0</v>
      </c>
      <c r="D8" s="478">
        <f>SUM(D9:D14)</f>
        <v>0</v>
      </c>
      <c r="E8" s="521">
        <f>SUM(E9:E14)</f>
        <v>0</v>
      </c>
    </row>
    <row r="9" spans="1:5" s="51" customFormat="1" ht="12" hidden="1" customHeight="1">
      <c r="A9" s="455" t="s">
        <v>273</v>
      </c>
      <c r="B9" s="456" t="s">
        <v>274</v>
      </c>
      <c r="C9" s="553"/>
      <c r="D9" s="553"/>
      <c r="E9" s="554"/>
    </row>
    <row r="10" spans="1:5" s="51" customFormat="1" ht="12" hidden="1" customHeight="1">
      <c r="A10" s="458" t="s">
        <v>275</v>
      </c>
      <c r="B10" s="459" t="s">
        <v>355</v>
      </c>
      <c r="C10" s="460"/>
      <c r="D10" s="460"/>
      <c r="E10" s="523"/>
    </row>
    <row r="11" spans="1:5" s="51" customFormat="1" ht="12" hidden="1" customHeight="1">
      <c r="A11" s="458" t="s">
        <v>276</v>
      </c>
      <c r="B11" s="459" t="s">
        <v>277</v>
      </c>
      <c r="C11" s="460"/>
      <c r="D11" s="460"/>
      <c r="E11" s="523"/>
    </row>
    <row r="12" spans="1:5" s="51" customFormat="1" ht="12" hidden="1" customHeight="1">
      <c r="A12" s="458" t="s">
        <v>278</v>
      </c>
      <c r="B12" s="459" t="s">
        <v>279</v>
      </c>
      <c r="C12" s="460"/>
      <c r="D12" s="460"/>
      <c r="E12" s="523"/>
    </row>
    <row r="13" spans="1:5" s="50" customFormat="1" ht="12" hidden="1" customHeight="1">
      <c r="A13" s="458" t="s">
        <v>280</v>
      </c>
      <c r="B13" s="459" t="s">
        <v>356</v>
      </c>
      <c r="C13" s="460"/>
      <c r="D13" s="460"/>
      <c r="E13" s="523"/>
    </row>
    <row r="14" spans="1:5" s="50" customFormat="1" ht="12" hidden="1" customHeight="1">
      <c r="A14" s="468" t="s">
        <v>281</v>
      </c>
      <c r="B14" s="469" t="s">
        <v>357</v>
      </c>
      <c r="C14" s="470"/>
      <c r="D14" s="555"/>
      <c r="E14" s="556"/>
    </row>
    <row r="15" spans="1:5" s="50" customFormat="1" ht="12" customHeight="1" thickBot="1">
      <c r="A15" s="558" t="s">
        <v>446</v>
      </c>
      <c r="B15" s="475" t="s">
        <v>362</v>
      </c>
      <c r="C15" s="476">
        <f>SUM(C16:C20)</f>
        <v>9174500</v>
      </c>
      <c r="D15" s="476">
        <f>SUM(D16:D20)</f>
        <v>9174500</v>
      </c>
      <c r="E15" s="525">
        <f>SUM(E16:E20)</f>
        <v>5000000</v>
      </c>
    </row>
    <row r="16" spans="1:5" s="50" customFormat="1" ht="12" customHeight="1">
      <c r="A16" s="471" t="s">
        <v>282</v>
      </c>
      <c r="B16" s="472" t="s">
        <v>283</v>
      </c>
      <c r="C16" s="473"/>
      <c r="D16" s="473"/>
      <c r="E16" s="526"/>
    </row>
    <row r="17" spans="1:5" s="50" customFormat="1" ht="12" customHeight="1">
      <c r="A17" s="458" t="s">
        <v>284</v>
      </c>
      <c r="B17" s="459" t="s">
        <v>358</v>
      </c>
      <c r="C17" s="460"/>
      <c r="D17" s="460"/>
      <c r="E17" s="523"/>
    </row>
    <row r="18" spans="1:5" s="50" customFormat="1" ht="12" customHeight="1">
      <c r="A18" s="458" t="s">
        <v>285</v>
      </c>
      <c r="B18" s="590" t="s">
        <v>359</v>
      </c>
      <c r="C18" s="460"/>
      <c r="D18" s="460"/>
      <c r="E18" s="523"/>
    </row>
    <row r="19" spans="1:5" s="50" customFormat="1" ht="12" customHeight="1">
      <c r="A19" s="458" t="s">
        <v>286</v>
      </c>
      <c r="B19" s="590" t="s">
        <v>360</v>
      </c>
      <c r="C19" s="460"/>
      <c r="D19" s="460"/>
      <c r="E19" s="523"/>
    </row>
    <row r="20" spans="1:5" s="51" customFormat="1" ht="12" customHeight="1" thickBot="1">
      <c r="A20" s="458" t="s">
        <v>287</v>
      </c>
      <c r="B20" s="459" t="s">
        <v>361</v>
      </c>
      <c r="C20" s="460">
        <v>9174500</v>
      </c>
      <c r="D20" s="460">
        <v>9174500</v>
      </c>
      <c r="E20" s="523">
        <v>5000000</v>
      </c>
    </row>
    <row r="21" spans="1:5" s="51" customFormat="1" ht="60" hidden="1" customHeight="1">
      <c r="A21" s="507" t="s">
        <v>287</v>
      </c>
      <c r="B21" s="508" t="s">
        <v>419</v>
      </c>
      <c r="C21" s="509"/>
      <c r="D21" s="509"/>
      <c r="E21" s="527">
        <v>19249</v>
      </c>
    </row>
    <row r="22" spans="1:5" s="51" customFormat="1" ht="12" customHeight="1" thickBot="1">
      <c r="A22" s="474" t="s">
        <v>10</v>
      </c>
      <c r="B22" s="485" t="s">
        <v>363</v>
      </c>
      <c r="C22" s="476">
        <f>SUM(C23:C27)</f>
        <v>0</v>
      </c>
      <c r="D22" s="476">
        <f>SUM(D23:D27)</f>
        <v>0</v>
      </c>
      <c r="E22" s="525">
        <f>SUM(E23:E27)</f>
        <v>0</v>
      </c>
    </row>
    <row r="23" spans="1:5" s="50" customFormat="1" ht="12" hidden="1" customHeight="1">
      <c r="A23" s="471" t="s">
        <v>288</v>
      </c>
      <c r="B23" s="472" t="s">
        <v>289</v>
      </c>
      <c r="C23" s="484"/>
      <c r="D23" s="496"/>
      <c r="E23" s="536"/>
    </row>
    <row r="24" spans="1:5" s="51" customFormat="1" ht="12" hidden="1" customHeight="1">
      <c r="A24" s="458" t="s">
        <v>290</v>
      </c>
      <c r="B24" s="459" t="s">
        <v>364</v>
      </c>
      <c r="C24" s="461"/>
      <c r="D24" s="461"/>
      <c r="E24" s="529"/>
    </row>
    <row r="25" spans="1:5" s="51" customFormat="1" ht="12" hidden="1" customHeight="1">
      <c r="A25" s="458" t="s">
        <v>291</v>
      </c>
      <c r="B25" s="590" t="s">
        <v>365</v>
      </c>
      <c r="C25" s="460"/>
      <c r="D25" s="460"/>
      <c r="E25" s="523"/>
    </row>
    <row r="26" spans="1:5" s="51" customFormat="1" ht="12" hidden="1" customHeight="1">
      <c r="A26" s="468" t="s">
        <v>292</v>
      </c>
      <c r="B26" s="591" t="s">
        <v>366</v>
      </c>
      <c r="C26" s="483"/>
      <c r="D26" s="483"/>
      <c r="E26" s="530"/>
    </row>
    <row r="27" spans="1:5" s="51" customFormat="1" ht="12" hidden="1" customHeight="1">
      <c r="A27" s="506" t="s">
        <v>293</v>
      </c>
      <c r="B27" s="505" t="s">
        <v>367</v>
      </c>
      <c r="C27" s="217"/>
      <c r="D27" s="217"/>
      <c r="E27" s="91"/>
    </row>
    <row r="28" spans="1:5" s="51" customFormat="1" ht="60" hidden="1" customHeight="1">
      <c r="A28" s="507" t="s">
        <v>293</v>
      </c>
      <c r="B28" s="508" t="s">
        <v>419</v>
      </c>
      <c r="C28" s="509"/>
      <c r="D28" s="509"/>
      <c r="E28" s="527">
        <v>128054</v>
      </c>
    </row>
    <row r="29" spans="1:5" s="51" customFormat="1" ht="12" customHeight="1" thickBot="1">
      <c r="A29" s="474" t="s">
        <v>11</v>
      </c>
      <c r="B29" s="485" t="s">
        <v>374</v>
      </c>
      <c r="C29" s="476">
        <f>SUM(C31+C33+C39)</f>
        <v>0</v>
      </c>
      <c r="D29" s="476">
        <f>SUM(D31+D33+D39)</f>
        <v>0</v>
      </c>
      <c r="E29" s="525">
        <f>SUM(E31+E33+E39)</f>
        <v>0</v>
      </c>
    </row>
    <row r="30" spans="1:5" s="51" customFormat="1" ht="12" hidden="1" customHeight="1">
      <c r="A30" s="471" t="s">
        <v>294</v>
      </c>
      <c r="B30" s="472" t="s">
        <v>295</v>
      </c>
      <c r="C30" s="473">
        <f>SUM(C35+C32)</f>
        <v>0</v>
      </c>
      <c r="D30" s="473">
        <f>SUM(D35+D32)</f>
        <v>0</v>
      </c>
      <c r="E30" s="526">
        <f>SUM(E35+E32)</f>
        <v>0</v>
      </c>
    </row>
    <row r="31" spans="1:5" s="51" customFormat="1" ht="12" hidden="1" customHeight="1">
      <c r="A31" s="458" t="s">
        <v>296</v>
      </c>
      <c r="B31" s="459" t="s">
        <v>297</v>
      </c>
      <c r="C31" s="560">
        <f>SUM(C32)</f>
        <v>0</v>
      </c>
      <c r="D31" s="560">
        <f>SUM(D32)</f>
        <v>0</v>
      </c>
      <c r="E31" s="561">
        <f>SUM(E32)</f>
        <v>0</v>
      </c>
    </row>
    <row r="32" spans="1:5" s="51" customFormat="1" ht="12" hidden="1" customHeight="1">
      <c r="A32" s="486" t="s">
        <v>296</v>
      </c>
      <c r="B32" s="487" t="s">
        <v>368</v>
      </c>
      <c r="C32" s="488"/>
      <c r="D32" s="488"/>
      <c r="E32" s="532"/>
    </row>
    <row r="33" spans="1:5" s="51" customFormat="1" ht="12" hidden="1" customHeight="1">
      <c r="A33" s="458" t="s">
        <v>371</v>
      </c>
      <c r="B33" s="490" t="s">
        <v>372</v>
      </c>
      <c r="C33" s="560">
        <f>SUM(C37+C36+C34)</f>
        <v>0</v>
      </c>
      <c r="D33" s="560">
        <f>SUM(D37+D36+D34)</f>
        <v>0</v>
      </c>
      <c r="E33" s="561">
        <f>SUM(E37+E36+E34)</f>
        <v>0</v>
      </c>
    </row>
    <row r="34" spans="1:5" s="51" customFormat="1" ht="12" hidden="1" customHeight="1">
      <c r="A34" s="458" t="s">
        <v>298</v>
      </c>
      <c r="B34" s="491" t="s">
        <v>373</v>
      </c>
      <c r="C34" s="463">
        <f>SUM(C35)</f>
        <v>0</v>
      </c>
      <c r="D34" s="463">
        <f>SUM(D35)</f>
        <v>0</v>
      </c>
      <c r="E34" s="531">
        <f>SUM(E35)</f>
        <v>0</v>
      </c>
    </row>
    <row r="35" spans="1:5" s="51" customFormat="1" ht="12" hidden="1" customHeight="1">
      <c r="A35" s="486" t="s">
        <v>298</v>
      </c>
      <c r="B35" s="492" t="s">
        <v>369</v>
      </c>
      <c r="C35" s="488"/>
      <c r="D35" s="488"/>
      <c r="E35" s="532"/>
    </row>
    <row r="36" spans="1:5" s="51" customFormat="1" ht="12" hidden="1" customHeight="1">
      <c r="A36" s="458" t="s">
        <v>299</v>
      </c>
      <c r="B36" s="493" t="s">
        <v>300</v>
      </c>
      <c r="C36" s="461"/>
      <c r="D36" s="461"/>
      <c r="E36" s="529"/>
    </row>
    <row r="37" spans="1:5" s="51" customFormat="1" ht="12" hidden="1" customHeight="1">
      <c r="A37" s="458" t="s">
        <v>301</v>
      </c>
      <c r="B37" s="493" t="s">
        <v>302</v>
      </c>
      <c r="C37" s="465">
        <f>SUM(C38)</f>
        <v>0</v>
      </c>
      <c r="D37" s="465">
        <f>SUM(D38)</f>
        <v>0</v>
      </c>
      <c r="E37" s="542">
        <f>SUM(E38)</f>
        <v>0</v>
      </c>
    </row>
    <row r="38" spans="1:5" s="51" customFormat="1" ht="12" hidden="1" customHeight="1">
      <c r="A38" s="486" t="s">
        <v>301</v>
      </c>
      <c r="B38" s="494" t="s">
        <v>370</v>
      </c>
      <c r="C38" s="464"/>
      <c r="D38" s="464"/>
      <c r="E38" s="533"/>
    </row>
    <row r="39" spans="1:5" s="51" customFormat="1" ht="12" hidden="1" customHeight="1">
      <c r="A39" s="468" t="s">
        <v>303</v>
      </c>
      <c r="B39" s="469" t="s">
        <v>304</v>
      </c>
      <c r="C39" s="499"/>
      <c r="D39" s="499"/>
      <c r="E39" s="538"/>
    </row>
    <row r="40" spans="1:5" s="51" customFormat="1" ht="12" customHeight="1" thickBot="1">
      <c r="A40" s="474" t="s">
        <v>12</v>
      </c>
      <c r="B40" s="485" t="s">
        <v>375</v>
      </c>
      <c r="C40" s="599">
        <f>SUM(C41:C49)</f>
        <v>1164000</v>
      </c>
      <c r="D40" s="599">
        <f>SUM(D41:D49)</f>
        <v>1164000</v>
      </c>
      <c r="E40" s="729">
        <f>SUM(E41:E50)</f>
        <v>1521623</v>
      </c>
    </row>
    <row r="41" spans="1:5" s="51" customFormat="1" ht="12" customHeight="1">
      <c r="A41" s="471" t="s">
        <v>305</v>
      </c>
      <c r="B41" s="472" t="s">
        <v>306</v>
      </c>
      <c r="C41" s="496"/>
      <c r="D41" s="496"/>
      <c r="E41" s="536"/>
    </row>
    <row r="42" spans="1:5" s="51" customFormat="1" ht="12" customHeight="1">
      <c r="A42" s="458" t="s">
        <v>307</v>
      </c>
      <c r="B42" s="459" t="s">
        <v>308</v>
      </c>
      <c r="C42" s="463">
        <v>295000</v>
      </c>
      <c r="D42" s="463">
        <v>295000</v>
      </c>
      <c r="E42" s="531">
        <v>295000</v>
      </c>
    </row>
    <row r="43" spans="1:5" s="51" customFormat="1" ht="12" customHeight="1">
      <c r="A43" s="458" t="s">
        <v>309</v>
      </c>
      <c r="B43" s="459" t="s">
        <v>310</v>
      </c>
      <c r="C43" s="463">
        <v>869000</v>
      </c>
      <c r="D43" s="463">
        <v>869000</v>
      </c>
      <c r="E43" s="531">
        <v>1226620</v>
      </c>
    </row>
    <row r="44" spans="1:5" s="51" customFormat="1" ht="12" customHeight="1">
      <c r="A44" s="458" t="s">
        <v>311</v>
      </c>
      <c r="B44" s="459" t="s">
        <v>312</v>
      </c>
      <c r="C44" s="464"/>
      <c r="D44" s="464"/>
      <c r="E44" s="533"/>
    </row>
    <row r="45" spans="1:5" s="50" customFormat="1" ht="12" customHeight="1">
      <c r="A45" s="458" t="s">
        <v>313</v>
      </c>
      <c r="B45" s="459" t="s">
        <v>314</v>
      </c>
      <c r="C45" s="463"/>
      <c r="D45" s="463"/>
      <c r="E45" s="531"/>
    </row>
    <row r="46" spans="1:5" s="51" customFormat="1" ht="12" customHeight="1">
      <c r="A46" s="458" t="s">
        <v>315</v>
      </c>
      <c r="B46" s="459" t="s">
        <v>316</v>
      </c>
      <c r="C46" s="463"/>
      <c r="D46" s="463"/>
      <c r="E46" s="531"/>
    </row>
    <row r="47" spans="1:5" s="51" customFormat="1" ht="12" customHeight="1">
      <c r="A47" s="458" t="s">
        <v>317</v>
      </c>
      <c r="B47" s="459" t="s">
        <v>318</v>
      </c>
      <c r="C47" s="463"/>
      <c r="D47" s="463"/>
      <c r="E47" s="531"/>
    </row>
    <row r="48" spans="1:5" s="51" customFormat="1" ht="12" customHeight="1">
      <c r="A48" s="458" t="s">
        <v>319</v>
      </c>
      <c r="B48" s="459" t="s">
        <v>320</v>
      </c>
      <c r="C48" s="463"/>
      <c r="D48" s="463"/>
      <c r="E48" s="531">
        <v>3</v>
      </c>
    </row>
    <row r="49" spans="1:5" s="51" customFormat="1" ht="12" customHeight="1">
      <c r="A49" s="458" t="s">
        <v>321</v>
      </c>
      <c r="B49" s="459" t="s">
        <v>322</v>
      </c>
      <c r="C49" s="463"/>
      <c r="D49" s="463"/>
      <c r="E49" s="531"/>
    </row>
    <row r="50" spans="1:5" s="51" customFormat="1" ht="12" customHeight="1" thickBot="1">
      <c r="A50" s="761" t="s">
        <v>655</v>
      </c>
      <c r="B50" s="762" t="s">
        <v>324</v>
      </c>
      <c r="C50" s="763"/>
      <c r="D50" s="763"/>
      <c r="E50" s="764"/>
    </row>
    <row r="51" spans="1:5" s="51" customFormat="1" ht="12" customHeight="1" thickBot="1">
      <c r="A51" s="474" t="s">
        <v>13</v>
      </c>
      <c r="B51" s="485" t="s">
        <v>376</v>
      </c>
      <c r="C51" s="476">
        <f>SUM(C52:C56)</f>
        <v>0</v>
      </c>
      <c r="D51" s="476">
        <f>SUM(D52:D56)</f>
        <v>0</v>
      </c>
      <c r="E51" s="525">
        <f>SUM(E52:E56)</f>
        <v>0</v>
      </c>
    </row>
    <row r="52" spans="1:5" s="51" customFormat="1" ht="12" hidden="1" customHeight="1">
      <c r="A52" s="471" t="s">
        <v>326</v>
      </c>
      <c r="B52" s="472" t="s">
        <v>327</v>
      </c>
      <c r="C52" s="498"/>
      <c r="D52" s="498"/>
      <c r="E52" s="537"/>
    </row>
    <row r="53" spans="1:5" s="50" customFormat="1" ht="12" hidden="1" customHeight="1">
      <c r="A53" s="458" t="s">
        <v>328</v>
      </c>
      <c r="B53" s="459" t="s">
        <v>329</v>
      </c>
      <c r="C53" s="463"/>
      <c r="D53" s="463"/>
      <c r="E53" s="531"/>
    </row>
    <row r="54" spans="1:5" s="50" customFormat="1" ht="12" hidden="1" customHeight="1">
      <c r="A54" s="458" t="s">
        <v>330</v>
      </c>
      <c r="B54" s="459" t="s">
        <v>331</v>
      </c>
      <c r="C54" s="463"/>
      <c r="D54" s="463"/>
      <c r="E54" s="531"/>
    </row>
    <row r="55" spans="1:5" s="50" customFormat="1" ht="12" hidden="1" customHeight="1">
      <c r="A55" s="458" t="s">
        <v>332</v>
      </c>
      <c r="B55" s="459" t="s">
        <v>333</v>
      </c>
      <c r="C55" s="463"/>
      <c r="D55" s="463"/>
      <c r="E55" s="531"/>
    </row>
    <row r="56" spans="1:5" s="50" customFormat="1" ht="12" hidden="1" customHeight="1">
      <c r="A56" s="468" t="s">
        <v>334</v>
      </c>
      <c r="B56" s="469" t="s">
        <v>335</v>
      </c>
      <c r="C56" s="499"/>
      <c r="D56" s="499"/>
      <c r="E56" s="538"/>
    </row>
    <row r="57" spans="1:5" s="51" customFormat="1" ht="12" customHeight="1" thickBot="1">
      <c r="A57" s="474" t="s">
        <v>14</v>
      </c>
      <c r="B57" s="485" t="s">
        <v>382</v>
      </c>
      <c r="C57" s="501">
        <f>SUM(C58:C60)</f>
        <v>0</v>
      </c>
      <c r="D57" s="501">
        <f>SUM(D58:D60)</f>
        <v>0</v>
      </c>
      <c r="E57" s="539">
        <f>SUM(E58:E60)</f>
        <v>0</v>
      </c>
    </row>
    <row r="58" spans="1:5" s="51" customFormat="1" ht="11.25" hidden="1" customHeight="1">
      <c r="A58" s="471" t="s">
        <v>336</v>
      </c>
      <c r="B58" s="472" t="s">
        <v>377</v>
      </c>
      <c r="C58" s="500"/>
      <c r="D58" s="500"/>
      <c r="E58" s="540"/>
    </row>
    <row r="59" spans="1:5" ht="10.5" hidden="1" customHeight="1">
      <c r="A59" s="458" t="s">
        <v>379</v>
      </c>
      <c r="B59" s="459" t="s">
        <v>378</v>
      </c>
      <c r="C59" s="464"/>
      <c r="D59" s="464"/>
      <c r="E59" s="533"/>
    </row>
    <row r="60" spans="1:5" s="40" customFormat="1" ht="13.5" hidden="1" customHeight="1">
      <c r="A60" s="458" t="s">
        <v>380</v>
      </c>
      <c r="B60" s="459" t="s">
        <v>337</v>
      </c>
      <c r="C60" s="463"/>
      <c r="D60" s="463"/>
      <c r="E60" s="531"/>
    </row>
    <row r="61" spans="1:5" s="52" customFormat="1" ht="60" hidden="1" customHeight="1">
      <c r="A61" s="502" t="s">
        <v>380</v>
      </c>
      <c r="B61" s="503" t="s">
        <v>381</v>
      </c>
      <c r="C61" s="504"/>
      <c r="D61" s="504"/>
      <c r="E61" s="541"/>
    </row>
    <row r="62" spans="1:5" ht="12" customHeight="1" thickBot="1">
      <c r="A62" s="474" t="s">
        <v>15</v>
      </c>
      <c r="B62" s="475" t="s">
        <v>388</v>
      </c>
      <c r="C62" s="497">
        <f>SUM(C63:C65)</f>
        <v>0</v>
      </c>
      <c r="D62" s="497">
        <f>SUM(D63:D65)</f>
        <v>0</v>
      </c>
      <c r="E62" s="535">
        <f>SUM(E63:E65)</f>
        <v>0</v>
      </c>
    </row>
    <row r="63" spans="1:5" ht="60" hidden="1" customHeight="1">
      <c r="A63" s="471" t="s">
        <v>338</v>
      </c>
      <c r="B63" s="472" t="s">
        <v>383</v>
      </c>
      <c r="C63" s="496"/>
      <c r="D63" s="496"/>
      <c r="E63" s="536"/>
    </row>
    <row r="64" spans="1:5" ht="60" hidden="1" customHeight="1">
      <c r="A64" s="458" t="s">
        <v>385</v>
      </c>
      <c r="B64" s="459" t="s">
        <v>384</v>
      </c>
      <c r="C64" s="463"/>
      <c r="D64" s="463"/>
      <c r="E64" s="531"/>
    </row>
    <row r="65" spans="1:5" ht="60" hidden="1" customHeight="1">
      <c r="A65" s="458" t="s">
        <v>386</v>
      </c>
      <c r="B65" s="459" t="s">
        <v>339</v>
      </c>
      <c r="C65" s="464"/>
      <c r="D65" s="464"/>
      <c r="E65" s="533"/>
    </row>
    <row r="66" spans="1:5" ht="60" hidden="1" customHeight="1">
      <c r="A66" s="502" t="s">
        <v>386</v>
      </c>
      <c r="B66" s="503" t="s">
        <v>387</v>
      </c>
      <c r="C66" s="504"/>
      <c r="D66" s="504"/>
      <c r="E66" s="541"/>
    </row>
    <row r="67" spans="1:5" ht="12" customHeight="1" thickBot="1">
      <c r="A67" s="474" t="s">
        <v>35</v>
      </c>
      <c r="B67" s="485" t="s">
        <v>389</v>
      </c>
      <c r="C67" s="599">
        <f>SUM(C8+C15+C22+C29+C40+C51+C57+C62)</f>
        <v>10338500</v>
      </c>
      <c r="D67" s="599">
        <f>SUM(D8+D15+D22+D29+D40+D51+D57+D62)</f>
        <v>10338500</v>
      </c>
      <c r="E67" s="694">
        <f>SUM(E8+E15+E22+E29+E40+E51+E57+E62)</f>
        <v>6521623</v>
      </c>
    </row>
    <row r="68" spans="1:5" ht="12" hidden="1" customHeight="1">
      <c r="A68" s="511" t="s">
        <v>391</v>
      </c>
      <c r="B68" s="510" t="s">
        <v>340</v>
      </c>
      <c r="C68" s="484">
        <f>SUM(C69:C71)</f>
        <v>0</v>
      </c>
      <c r="D68" s="496">
        <f>SUM(D69:D71)</f>
        <v>0</v>
      </c>
      <c r="E68" s="536">
        <f>SUM(E69:E71)</f>
        <v>0</v>
      </c>
    </row>
    <row r="69" spans="1:5" ht="12" hidden="1" customHeight="1">
      <c r="A69" s="458" t="s">
        <v>341</v>
      </c>
      <c r="B69" s="459" t="s">
        <v>342</v>
      </c>
      <c r="C69" s="463"/>
      <c r="D69" s="463"/>
      <c r="E69" s="531"/>
    </row>
    <row r="70" spans="1:5" ht="12" hidden="1" customHeight="1">
      <c r="A70" s="458" t="s">
        <v>343</v>
      </c>
      <c r="B70" s="459" t="s">
        <v>344</v>
      </c>
      <c r="C70" s="463"/>
      <c r="D70" s="463"/>
      <c r="E70" s="531"/>
    </row>
    <row r="71" spans="1:5" ht="12" hidden="1" customHeight="1">
      <c r="A71" s="458" t="s">
        <v>345</v>
      </c>
      <c r="B71" s="466" t="s">
        <v>346</v>
      </c>
      <c r="C71" s="465"/>
      <c r="D71" s="465"/>
      <c r="E71" s="542"/>
    </row>
    <row r="72" spans="1:5" ht="12" hidden="1" customHeight="1">
      <c r="A72" s="511" t="s">
        <v>392</v>
      </c>
      <c r="B72" s="462" t="s">
        <v>347</v>
      </c>
      <c r="C72" s="467"/>
      <c r="D72" s="467"/>
      <c r="E72" s="543"/>
    </row>
    <row r="73" spans="1:5" ht="12" customHeight="1">
      <c r="A73" s="511" t="s">
        <v>393</v>
      </c>
      <c r="B73" s="462" t="s">
        <v>348</v>
      </c>
      <c r="C73" s="467">
        <f>SUM(C74:C75)</f>
        <v>8650000</v>
      </c>
      <c r="D73" s="467">
        <f>SUM(D74:D75)</f>
        <v>9342539</v>
      </c>
      <c r="E73" s="543">
        <f>SUM(E74:E75)</f>
        <v>9341606</v>
      </c>
    </row>
    <row r="74" spans="1:5" ht="12" customHeight="1">
      <c r="A74" s="458" t="s">
        <v>349</v>
      </c>
      <c r="B74" s="459" t="s">
        <v>350</v>
      </c>
      <c r="C74" s="562">
        <v>8650000</v>
      </c>
      <c r="D74" s="562">
        <v>9342539</v>
      </c>
      <c r="E74" s="563">
        <v>9341606</v>
      </c>
    </row>
    <row r="75" spans="1:5" ht="12" customHeight="1">
      <c r="A75" s="458" t="s">
        <v>351</v>
      </c>
      <c r="B75" s="459" t="s">
        <v>352</v>
      </c>
      <c r="C75" s="467"/>
      <c r="D75" s="562"/>
      <c r="E75" s="563"/>
    </row>
    <row r="76" spans="1:5" s="52" customFormat="1" ht="12" customHeight="1" thickBot="1">
      <c r="A76" s="565" t="s">
        <v>449</v>
      </c>
      <c r="B76" s="566" t="s">
        <v>450</v>
      </c>
      <c r="C76" s="564"/>
      <c r="D76" s="564"/>
      <c r="E76" s="567"/>
    </row>
    <row r="77" spans="1:5" s="52" customFormat="1" ht="12" customHeight="1" thickBot="1">
      <c r="A77" s="600" t="s">
        <v>535</v>
      </c>
      <c r="B77" s="1172" t="s">
        <v>536</v>
      </c>
      <c r="C77" s="222">
        <v>145286500</v>
      </c>
      <c r="D77" s="222">
        <v>143242366</v>
      </c>
      <c r="E77" s="698">
        <v>139986909</v>
      </c>
    </row>
    <row r="78" spans="1:5" ht="12" customHeight="1" thickBot="1">
      <c r="A78" s="1144" t="s">
        <v>394</v>
      </c>
      <c r="B78" s="1148" t="s">
        <v>395</v>
      </c>
      <c r="C78" s="222">
        <f>SUM(C73+C76+C77)</f>
        <v>153936500</v>
      </c>
      <c r="D78" s="222">
        <f>SUM(D73+D76+D77)</f>
        <v>152584905</v>
      </c>
      <c r="E78" s="698">
        <f>SUM(E73+E76+E77)</f>
        <v>149328515</v>
      </c>
    </row>
    <row r="79" spans="1:5" ht="12" customHeight="1" thickBot="1">
      <c r="A79" s="1144" t="s">
        <v>411</v>
      </c>
      <c r="B79" s="1148" t="s">
        <v>396</v>
      </c>
      <c r="C79" s="222"/>
      <c r="D79" s="222"/>
      <c r="E79" s="698"/>
    </row>
    <row r="80" spans="1:5" ht="12" customHeight="1" thickBot="1">
      <c r="A80" s="1144" t="s">
        <v>412</v>
      </c>
      <c r="B80" s="1148" t="s">
        <v>397</v>
      </c>
      <c r="C80" s="222"/>
      <c r="D80" s="222"/>
      <c r="E80" s="698"/>
    </row>
    <row r="81" spans="1:5" ht="12" customHeight="1" thickBot="1">
      <c r="A81" s="1144" t="s">
        <v>16</v>
      </c>
      <c r="B81" s="1149" t="s">
        <v>390</v>
      </c>
      <c r="C81" s="222">
        <f>SUM(C78:C80)</f>
        <v>153936500</v>
      </c>
      <c r="D81" s="222">
        <f>SUM(D78:D80)</f>
        <v>152584905</v>
      </c>
      <c r="E81" s="698">
        <f>SUM(E78:E80)</f>
        <v>149328515</v>
      </c>
    </row>
    <row r="82" spans="1:5" ht="24.75" customHeight="1" thickBot="1">
      <c r="A82" s="1144" t="s">
        <v>17</v>
      </c>
      <c r="B82" s="1153" t="s">
        <v>413</v>
      </c>
      <c r="C82" s="1170">
        <f>SUM(C67+C81)</f>
        <v>164275000</v>
      </c>
      <c r="D82" s="1170">
        <f>SUM(D67+D81)</f>
        <v>162923405</v>
      </c>
      <c r="E82" s="1169">
        <f>SUM(E67+E81)</f>
        <v>155850138</v>
      </c>
    </row>
    <row r="83" spans="1:5">
      <c r="A83" s="158"/>
      <c r="B83" s="158"/>
      <c r="C83" s="159"/>
      <c r="D83" s="159"/>
      <c r="E83" s="159"/>
    </row>
    <row r="84" spans="1:5" ht="13.5" thickBot="1">
      <c r="A84" s="158"/>
      <c r="B84" s="158"/>
      <c r="C84" s="159"/>
      <c r="D84" s="159"/>
      <c r="E84" s="159"/>
    </row>
    <row r="85" spans="1:5" s="22" customFormat="1" ht="38.1" customHeight="1" thickBot="1">
      <c r="A85" s="594"/>
      <c r="B85" s="595" t="s">
        <v>23</v>
      </c>
      <c r="C85" s="596" t="s">
        <v>5</v>
      </c>
      <c r="D85" s="596" t="s">
        <v>6</v>
      </c>
      <c r="E85" s="597" t="s">
        <v>7</v>
      </c>
    </row>
    <row r="86" spans="1:5" s="23" customFormat="1" ht="12" customHeight="1" thickBot="1">
      <c r="A86" s="19">
        <v>1</v>
      </c>
      <c r="B86" s="20">
        <v>2</v>
      </c>
      <c r="C86" s="20">
        <v>3</v>
      </c>
      <c r="D86" s="20">
        <v>4</v>
      </c>
      <c r="E86" s="21">
        <v>5</v>
      </c>
    </row>
    <row r="87" spans="1:5" s="22" customFormat="1" ht="12" customHeight="1" thickBot="1">
      <c r="A87" s="14" t="s">
        <v>8</v>
      </c>
      <c r="B87" s="18" t="s">
        <v>269</v>
      </c>
      <c r="C87" s="216">
        <f>+C88+C89+C90+C91+C92</f>
        <v>159975000</v>
      </c>
      <c r="D87" s="215">
        <f>+D88+D89+D90+D91+D92</f>
        <v>158973405</v>
      </c>
      <c r="E87" s="88">
        <f>+E88+E89+E90+E91+E92</f>
        <v>146888500</v>
      </c>
    </row>
    <row r="88" spans="1:5" s="22" customFormat="1" ht="12" customHeight="1">
      <c r="A88" s="11" t="s">
        <v>221</v>
      </c>
      <c r="B88" s="6" t="s">
        <v>24</v>
      </c>
      <c r="C88" s="1031">
        <v>113034000</v>
      </c>
      <c r="D88" s="218">
        <v>113963302</v>
      </c>
      <c r="E88" s="90">
        <v>110605628</v>
      </c>
    </row>
    <row r="89" spans="1:5" s="22" customFormat="1" ht="12" customHeight="1">
      <c r="A89" s="9" t="s">
        <v>222</v>
      </c>
      <c r="B89" s="5" t="s">
        <v>25</v>
      </c>
      <c r="C89" s="1032">
        <v>22780000</v>
      </c>
      <c r="D89" s="217">
        <v>21952103</v>
      </c>
      <c r="E89" s="91">
        <v>19893088</v>
      </c>
    </row>
    <row r="90" spans="1:5" s="22" customFormat="1" ht="12" customHeight="1">
      <c r="A90" s="9" t="s">
        <v>223</v>
      </c>
      <c r="B90" s="5" t="s">
        <v>26</v>
      </c>
      <c r="C90" s="1032">
        <v>24161000</v>
      </c>
      <c r="D90" s="220">
        <v>23058000</v>
      </c>
      <c r="E90" s="93">
        <v>16389784</v>
      </c>
    </row>
    <row r="91" spans="1:5" s="22" customFormat="1" ht="12" customHeight="1">
      <c r="A91" s="9" t="s">
        <v>224</v>
      </c>
      <c r="B91" s="7" t="s">
        <v>27</v>
      </c>
      <c r="C91" s="220"/>
      <c r="D91" s="220"/>
      <c r="E91" s="93"/>
    </row>
    <row r="92" spans="1:5" s="22" customFormat="1" ht="12" customHeight="1" thickBot="1">
      <c r="A92" s="9" t="s">
        <v>225</v>
      </c>
      <c r="B92" s="12" t="s">
        <v>28</v>
      </c>
      <c r="C92" s="220"/>
      <c r="D92" s="220"/>
      <c r="E92" s="93"/>
    </row>
    <row r="93" spans="1:5" s="437" customFormat="1" ht="12" hidden="1" customHeight="1">
      <c r="A93" s="435" t="s">
        <v>232</v>
      </c>
      <c r="B93" s="436" t="s">
        <v>226</v>
      </c>
      <c r="C93" s="421"/>
      <c r="D93" s="421"/>
      <c r="E93" s="422"/>
    </row>
    <row r="94" spans="1:5" s="437" customFormat="1" ht="12" hidden="1" customHeight="1">
      <c r="A94" s="435" t="s">
        <v>233</v>
      </c>
      <c r="B94" s="438" t="s">
        <v>227</v>
      </c>
      <c r="C94" s="421"/>
      <c r="D94" s="421"/>
      <c r="E94" s="422"/>
    </row>
    <row r="95" spans="1:5" s="437" customFormat="1" ht="12" hidden="1" customHeight="1">
      <c r="A95" s="435" t="s">
        <v>234</v>
      </c>
      <c r="B95" s="438" t="s">
        <v>228</v>
      </c>
      <c r="C95" s="421"/>
      <c r="D95" s="421"/>
      <c r="E95" s="422"/>
    </row>
    <row r="96" spans="1:5" s="437" customFormat="1" ht="12" hidden="1" customHeight="1">
      <c r="A96" s="435" t="s">
        <v>235</v>
      </c>
      <c r="B96" s="436" t="s">
        <v>229</v>
      </c>
      <c r="C96" s="421"/>
      <c r="D96" s="421"/>
      <c r="E96" s="422"/>
    </row>
    <row r="97" spans="1:5" s="437" customFormat="1" ht="12" hidden="1" customHeight="1">
      <c r="A97" s="439" t="s">
        <v>236</v>
      </c>
      <c r="B97" s="440" t="s">
        <v>230</v>
      </c>
      <c r="C97" s="421"/>
      <c r="D97" s="421"/>
      <c r="E97" s="422"/>
    </row>
    <row r="98" spans="1:5" s="437" customFormat="1" ht="12" hidden="1" customHeight="1">
      <c r="A98" s="435" t="s">
        <v>237</v>
      </c>
      <c r="B98" s="440" t="s">
        <v>231</v>
      </c>
      <c r="C98" s="421"/>
      <c r="D98" s="421"/>
      <c r="E98" s="422">
        <v>4320</v>
      </c>
    </row>
    <row r="99" spans="1:5" s="437" customFormat="1" ht="12" hidden="1" customHeight="1">
      <c r="A99" s="441" t="s">
        <v>238</v>
      </c>
      <c r="B99" s="438" t="s">
        <v>244</v>
      </c>
      <c r="C99" s="421"/>
      <c r="D99" s="421"/>
      <c r="E99" s="422"/>
    </row>
    <row r="100" spans="1:5" s="437" customFormat="1" ht="12" hidden="1" customHeight="1">
      <c r="A100" s="441" t="s">
        <v>239</v>
      </c>
      <c r="B100" s="436" t="s">
        <v>245</v>
      </c>
      <c r="C100" s="421"/>
      <c r="D100" s="421"/>
      <c r="E100" s="422"/>
    </row>
    <row r="101" spans="1:5" s="437" customFormat="1" ht="12" hidden="1" customHeight="1">
      <c r="A101" s="441" t="s">
        <v>240</v>
      </c>
      <c r="B101" s="440" t="s">
        <v>246</v>
      </c>
      <c r="C101" s="421"/>
      <c r="D101" s="421"/>
      <c r="E101" s="422"/>
    </row>
    <row r="102" spans="1:5" s="437" customFormat="1" ht="12" hidden="1" customHeight="1">
      <c r="A102" s="441" t="s">
        <v>241</v>
      </c>
      <c r="B102" s="440" t="s">
        <v>247</v>
      </c>
      <c r="C102" s="421"/>
      <c r="D102" s="421"/>
      <c r="E102" s="422"/>
    </row>
    <row r="103" spans="1:5" s="437" customFormat="1" ht="12" hidden="1" customHeight="1">
      <c r="A103" s="441" t="s">
        <v>242</v>
      </c>
      <c r="B103" s="440" t="s">
        <v>248</v>
      </c>
      <c r="C103" s="421"/>
      <c r="D103" s="421"/>
      <c r="E103" s="422"/>
    </row>
    <row r="104" spans="1:5" s="437" customFormat="1" ht="12" hidden="1" customHeight="1">
      <c r="A104" s="442" t="s">
        <v>243</v>
      </c>
      <c r="B104" s="443" t="s">
        <v>249</v>
      </c>
      <c r="C104" s="423"/>
      <c r="D104" s="423"/>
      <c r="E104" s="424"/>
    </row>
    <row r="105" spans="1:5" s="22" customFormat="1" ht="12" customHeight="1" thickBot="1">
      <c r="A105" s="13" t="s">
        <v>9</v>
      </c>
      <c r="B105" s="17" t="s">
        <v>270</v>
      </c>
      <c r="C105" s="216">
        <f>+C106+C107+C108</f>
        <v>4300000</v>
      </c>
      <c r="D105" s="216">
        <f>+D106+D107+D108</f>
        <v>3950000</v>
      </c>
      <c r="E105" s="89">
        <f>+E106+E107+E108</f>
        <v>2496903</v>
      </c>
    </row>
    <row r="106" spans="1:5" s="22" customFormat="1" ht="12" customHeight="1">
      <c r="A106" s="10" t="s">
        <v>250</v>
      </c>
      <c r="B106" s="5" t="s">
        <v>29</v>
      </c>
      <c r="C106" s="219">
        <v>4300000</v>
      </c>
      <c r="D106" s="219">
        <v>3720000</v>
      </c>
      <c r="E106" s="92">
        <v>2267403</v>
      </c>
    </row>
    <row r="107" spans="1:5" s="22" customFormat="1" ht="12" customHeight="1">
      <c r="A107" s="10" t="s">
        <v>251</v>
      </c>
      <c r="B107" s="8" t="s">
        <v>30</v>
      </c>
      <c r="C107" s="217"/>
      <c r="D107" s="217">
        <v>230000</v>
      </c>
      <c r="E107" s="91">
        <v>229500</v>
      </c>
    </row>
    <row r="108" spans="1:5" s="22" customFormat="1" ht="12" customHeight="1" thickBot="1">
      <c r="A108" s="10" t="s">
        <v>252</v>
      </c>
      <c r="B108" s="434" t="s">
        <v>253</v>
      </c>
      <c r="C108" s="217">
        <f>SUM(C109:C116)</f>
        <v>0</v>
      </c>
      <c r="D108" s="217">
        <f>SUM(D109:D116)</f>
        <v>0</v>
      </c>
      <c r="E108" s="91">
        <f>SUM(E109:E116)</f>
        <v>0</v>
      </c>
    </row>
    <row r="109" spans="1:5" s="437" customFormat="1" ht="60" hidden="1" customHeight="1">
      <c r="A109" s="444" t="s">
        <v>254</v>
      </c>
      <c r="B109" s="79" t="s">
        <v>268</v>
      </c>
      <c r="C109" s="419"/>
      <c r="D109" s="419"/>
      <c r="E109" s="420"/>
    </row>
    <row r="110" spans="1:5" s="437" customFormat="1" ht="60" hidden="1" customHeight="1">
      <c r="A110" s="444" t="s">
        <v>255</v>
      </c>
      <c r="B110" s="445" t="s">
        <v>262</v>
      </c>
      <c r="C110" s="419"/>
      <c r="D110" s="419"/>
      <c r="E110" s="420"/>
    </row>
    <row r="111" spans="1:5" s="437" customFormat="1" ht="23.25" hidden="1" thickBot="1">
      <c r="A111" s="444" t="s">
        <v>256</v>
      </c>
      <c r="B111" s="446" t="s">
        <v>263</v>
      </c>
      <c r="C111" s="419"/>
      <c r="D111" s="419"/>
      <c r="E111" s="420"/>
    </row>
    <row r="112" spans="1:5" s="437" customFormat="1" ht="60" hidden="1" customHeight="1">
      <c r="A112" s="444" t="s">
        <v>257</v>
      </c>
      <c r="B112" s="446" t="s">
        <v>264</v>
      </c>
      <c r="C112" s="447"/>
      <c r="D112" s="447"/>
      <c r="E112" s="448"/>
    </row>
    <row r="113" spans="1:5" s="437" customFormat="1" ht="60" hidden="1" customHeight="1">
      <c r="A113" s="444" t="s">
        <v>258</v>
      </c>
      <c r="B113" s="446" t="s">
        <v>265</v>
      </c>
      <c r="C113" s="447"/>
      <c r="D113" s="447"/>
      <c r="E113" s="448"/>
    </row>
    <row r="114" spans="1:5" s="437" customFormat="1" ht="60" hidden="1" customHeight="1">
      <c r="A114" s="444" t="s">
        <v>259</v>
      </c>
      <c r="B114" s="446" t="s">
        <v>266</v>
      </c>
      <c r="C114" s="447"/>
      <c r="D114" s="447"/>
      <c r="E114" s="448"/>
    </row>
    <row r="115" spans="1:5" s="437" customFormat="1" ht="60" hidden="1" customHeight="1">
      <c r="A115" s="449" t="s">
        <v>260</v>
      </c>
      <c r="B115" s="446" t="s">
        <v>32</v>
      </c>
      <c r="C115" s="450"/>
      <c r="D115" s="450"/>
      <c r="E115" s="451"/>
    </row>
    <row r="116" spans="1:5" s="437" customFormat="1" ht="60" hidden="1" customHeight="1">
      <c r="A116" s="452" t="s">
        <v>261</v>
      </c>
      <c r="B116" s="453" t="s">
        <v>267</v>
      </c>
      <c r="C116" s="450"/>
      <c r="D116" s="450"/>
      <c r="E116" s="451"/>
    </row>
    <row r="117" spans="1:5" s="22" customFormat="1" ht="12" customHeight="1" thickBot="1">
      <c r="A117" s="13" t="s">
        <v>10</v>
      </c>
      <c r="B117" s="454" t="s">
        <v>271</v>
      </c>
      <c r="C117" s="215">
        <f>+C87+C105</f>
        <v>164275000</v>
      </c>
      <c r="D117" s="215">
        <f>+D87+D105</f>
        <v>162923405</v>
      </c>
      <c r="E117" s="88">
        <f>+E87+E105</f>
        <v>149385403</v>
      </c>
    </row>
    <row r="118" spans="1:5" s="22" customFormat="1" ht="12" hidden="1" customHeight="1">
      <c r="A118" s="82" t="s">
        <v>398</v>
      </c>
      <c r="B118" s="518" t="s">
        <v>399</v>
      </c>
      <c r="C118" s="216">
        <f>SUM(C119:C121)</f>
        <v>0</v>
      </c>
      <c r="D118" s="216">
        <f>SUM(D119:D121)</f>
        <v>0</v>
      </c>
      <c r="E118" s="89">
        <f>SUM(E119:E121)</f>
        <v>0</v>
      </c>
    </row>
    <row r="119" spans="1:5" s="22" customFormat="1" ht="12" hidden="1" customHeight="1">
      <c r="A119" s="83" t="s">
        <v>400</v>
      </c>
      <c r="B119" s="84" t="s">
        <v>403</v>
      </c>
      <c r="C119" s="217"/>
      <c r="D119" s="217"/>
      <c r="E119" s="91"/>
    </row>
    <row r="120" spans="1:5" s="22" customFormat="1" ht="12" hidden="1" customHeight="1">
      <c r="A120" s="81" t="s">
        <v>401</v>
      </c>
      <c r="B120" s="78" t="s">
        <v>447</v>
      </c>
      <c r="C120" s="217"/>
      <c r="D120" s="217"/>
      <c r="E120" s="91"/>
    </row>
    <row r="121" spans="1:5" s="22" customFormat="1" ht="12" hidden="1" customHeight="1">
      <c r="A121" s="85" t="s">
        <v>402</v>
      </c>
      <c r="B121" s="86" t="s">
        <v>448</v>
      </c>
      <c r="C121" s="220"/>
      <c r="D121" s="220"/>
      <c r="E121" s="93"/>
    </row>
    <row r="122" spans="1:5" s="22" customFormat="1" ht="12" hidden="1" customHeight="1">
      <c r="A122" s="82" t="s">
        <v>406</v>
      </c>
      <c r="B122" s="518" t="s">
        <v>407</v>
      </c>
      <c r="C122" s="223"/>
      <c r="D122" s="223"/>
      <c r="E122" s="224"/>
    </row>
    <row r="123" spans="1:5" s="22" customFormat="1" ht="12" customHeight="1" thickBot="1">
      <c r="A123" s="519" t="s">
        <v>415</v>
      </c>
      <c r="B123" s="518" t="s">
        <v>414</v>
      </c>
      <c r="C123" s="223">
        <f>SUM(C118+C122)</f>
        <v>0</v>
      </c>
      <c r="D123" s="223">
        <f>SUM(D118+D122)</f>
        <v>0</v>
      </c>
      <c r="E123" s="224">
        <f>SUM(E118+E122)</f>
        <v>0</v>
      </c>
    </row>
    <row r="124" spans="1:5" s="22" customFormat="1" ht="12" customHeight="1" thickBot="1">
      <c r="A124" s="519" t="s">
        <v>416</v>
      </c>
      <c r="B124" s="518" t="s">
        <v>408</v>
      </c>
      <c r="C124" s="223"/>
      <c r="D124" s="223"/>
      <c r="E124" s="224"/>
    </row>
    <row r="125" spans="1:5" s="22" customFormat="1" ht="12" customHeight="1" thickBot="1">
      <c r="A125" s="519" t="s">
        <v>417</v>
      </c>
      <c r="B125" s="518" t="s">
        <v>409</v>
      </c>
      <c r="C125" s="223"/>
      <c r="D125" s="223"/>
      <c r="E125" s="224"/>
    </row>
    <row r="126" spans="1:5" s="22" customFormat="1" ht="12" customHeight="1" thickBot="1">
      <c r="A126" s="80" t="s">
        <v>33</v>
      </c>
      <c r="B126" s="152" t="s">
        <v>410</v>
      </c>
      <c r="C126" s="225">
        <f>SUM(C123:C125)</f>
        <v>0</v>
      </c>
      <c r="D126" s="225">
        <f>SUM(D123:D125)</f>
        <v>0</v>
      </c>
      <c r="E126" s="95">
        <f>SUM(E123:E125)</f>
        <v>0</v>
      </c>
    </row>
    <row r="127" spans="1:5" s="1" customFormat="1" ht="28.5" customHeight="1" thickBot="1">
      <c r="A127" s="87" t="s">
        <v>12</v>
      </c>
      <c r="B127" s="153" t="s">
        <v>418</v>
      </c>
      <c r="C127" s="604">
        <f>SUM(C117+C126)</f>
        <v>164275000</v>
      </c>
      <c r="D127" s="604">
        <f>SUM(D117+D126)</f>
        <v>162923405</v>
      </c>
      <c r="E127" s="605">
        <f>SUM(E117+E126)</f>
        <v>149385403</v>
      </c>
    </row>
  </sheetData>
  <mergeCells count="2">
    <mergeCell ref="B2:D2"/>
    <mergeCell ref="B3:D3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39"/>
  <sheetViews>
    <sheetView topLeftCell="A94" workbookViewId="0">
      <selection activeCell="B83" sqref="B83"/>
    </sheetView>
  </sheetViews>
  <sheetFormatPr defaultRowHeight="15.75"/>
  <cols>
    <col min="1" max="1" width="9.5" style="156" customWidth="1"/>
    <col min="2" max="2" width="60.83203125" style="156" customWidth="1"/>
    <col min="3" max="5" width="15.83203125" style="157" customWidth="1"/>
    <col min="6" max="16384" width="9.33203125" style="22"/>
  </cols>
  <sheetData>
    <row r="1" spans="1:5" ht="15.95" customHeight="1">
      <c r="A1" s="360" t="s">
        <v>0</v>
      </c>
      <c r="B1" s="360"/>
      <c r="C1" s="360"/>
      <c r="D1" s="360"/>
      <c r="E1" s="360"/>
    </row>
    <row r="2" spans="1:5" ht="15.95" customHeight="1" thickBot="1">
      <c r="A2" s="160" t="s">
        <v>1</v>
      </c>
      <c r="B2" s="160"/>
      <c r="C2" s="97"/>
      <c r="D2" s="97"/>
      <c r="E2" s="97" t="s">
        <v>681</v>
      </c>
    </row>
    <row r="3" spans="1:5" ht="15.95" customHeight="1">
      <c r="A3" s="1201" t="s">
        <v>272</v>
      </c>
      <c r="B3" s="1199" t="s">
        <v>4</v>
      </c>
      <c r="C3" s="1203" t="s">
        <v>764</v>
      </c>
      <c r="D3" s="1204"/>
      <c r="E3" s="1205"/>
    </row>
    <row r="4" spans="1:5" ht="38.1" customHeight="1" thickBot="1">
      <c r="A4" s="1202"/>
      <c r="B4" s="1200"/>
      <c r="C4" s="163" t="s">
        <v>5</v>
      </c>
      <c r="D4" s="163" t="s">
        <v>6</v>
      </c>
      <c r="E4" s="164" t="s">
        <v>7</v>
      </c>
    </row>
    <row r="5" spans="1:5" s="23" customFormat="1" ht="12" customHeight="1" thickBot="1">
      <c r="A5" s="479">
        <v>1</v>
      </c>
      <c r="B5" s="481">
        <v>2</v>
      </c>
      <c r="C5" s="477">
        <v>3</v>
      </c>
      <c r="D5" s="20">
        <v>4</v>
      </c>
      <c r="E5" s="21">
        <v>5</v>
      </c>
    </row>
    <row r="6" spans="1:5" s="1" customFormat="1" ht="12" customHeight="1" thickBot="1">
      <c r="A6" s="480" t="s">
        <v>8</v>
      </c>
      <c r="B6" s="482" t="s">
        <v>354</v>
      </c>
      <c r="C6" s="478">
        <f>SUM(C7:C13)</f>
        <v>639472474</v>
      </c>
      <c r="D6" s="478">
        <f>SUM(D7:D13)</f>
        <v>660299596</v>
      </c>
      <c r="E6" s="521">
        <f>SUM(E7:E13)</f>
        <v>660299596</v>
      </c>
    </row>
    <row r="7" spans="1:5" s="1" customFormat="1" ht="12" customHeight="1">
      <c r="A7" s="455" t="s">
        <v>273</v>
      </c>
      <c r="B7" s="456" t="s">
        <v>274</v>
      </c>
      <c r="C7" s="553">
        <v>190204266</v>
      </c>
      <c r="D7" s="553">
        <v>207575965</v>
      </c>
      <c r="E7" s="1059">
        <v>207575965</v>
      </c>
    </row>
    <row r="8" spans="1:5" s="1" customFormat="1" ht="12" customHeight="1">
      <c r="A8" s="458" t="s">
        <v>275</v>
      </c>
      <c r="B8" s="459" t="s">
        <v>355</v>
      </c>
      <c r="C8" s="460">
        <v>195866430</v>
      </c>
      <c r="D8" s="460">
        <v>210810892</v>
      </c>
      <c r="E8" s="722">
        <v>210810892</v>
      </c>
    </row>
    <row r="9" spans="1:5" s="1" customFormat="1" ht="12.75">
      <c r="A9" s="458" t="s">
        <v>806</v>
      </c>
      <c r="B9" s="459" t="s">
        <v>808</v>
      </c>
      <c r="C9" s="460">
        <v>128335721</v>
      </c>
      <c r="D9" s="460">
        <v>139014255</v>
      </c>
      <c r="E9" s="722">
        <v>139014255</v>
      </c>
    </row>
    <row r="10" spans="1:5" s="1" customFormat="1" ht="12.75">
      <c r="A10" s="458" t="s">
        <v>805</v>
      </c>
      <c r="B10" s="459" t="s">
        <v>807</v>
      </c>
      <c r="C10" s="460">
        <v>115711079</v>
      </c>
      <c r="D10" s="460">
        <v>87428437</v>
      </c>
      <c r="E10" s="722">
        <v>87428437</v>
      </c>
    </row>
    <row r="11" spans="1:5" s="1" customFormat="1" ht="12" customHeight="1">
      <c r="A11" s="458" t="s">
        <v>278</v>
      </c>
      <c r="B11" s="459" t="s">
        <v>279</v>
      </c>
      <c r="C11" s="460">
        <v>9354978</v>
      </c>
      <c r="D11" s="460">
        <v>13839678</v>
      </c>
      <c r="E11" s="722">
        <v>13839678</v>
      </c>
    </row>
    <row r="12" spans="1:5" s="1" customFormat="1" ht="12" customHeight="1">
      <c r="A12" s="458" t="s">
        <v>280</v>
      </c>
      <c r="B12" s="459" t="s">
        <v>692</v>
      </c>
      <c r="C12" s="460"/>
      <c r="D12" s="460">
        <v>1630369</v>
      </c>
      <c r="E12" s="722">
        <v>1630369</v>
      </c>
    </row>
    <row r="13" spans="1:5" s="1" customFormat="1" ht="12" customHeight="1" thickBot="1">
      <c r="A13" s="468" t="s">
        <v>281</v>
      </c>
      <c r="B13" s="469" t="s">
        <v>642</v>
      </c>
      <c r="C13" s="470"/>
      <c r="D13" s="555"/>
      <c r="E13" s="723"/>
    </row>
    <row r="14" spans="1:5" s="1" customFormat="1" ht="12" customHeight="1" thickBot="1">
      <c r="A14" s="474" t="s">
        <v>9</v>
      </c>
      <c r="B14" s="475" t="s">
        <v>362</v>
      </c>
      <c r="C14" s="476">
        <f>SUM(C15:C19)</f>
        <v>161079952</v>
      </c>
      <c r="D14" s="476">
        <f>SUM(D15:D19)</f>
        <v>145487074</v>
      </c>
      <c r="E14" s="709">
        <f>SUM(E15:E19)</f>
        <v>177904757</v>
      </c>
    </row>
    <row r="15" spans="1:5" s="1" customFormat="1" ht="12" customHeight="1">
      <c r="A15" s="471" t="s">
        <v>282</v>
      </c>
      <c r="B15" s="472" t="s">
        <v>283</v>
      </c>
      <c r="C15" s="473"/>
      <c r="D15" s="473"/>
      <c r="E15" s="861"/>
    </row>
    <row r="16" spans="1:5" s="1" customFormat="1" ht="12" customHeight="1">
      <c r="A16" s="458" t="s">
        <v>284</v>
      </c>
      <c r="B16" s="459" t="s">
        <v>358</v>
      </c>
      <c r="C16" s="460"/>
      <c r="D16" s="460"/>
      <c r="E16" s="722"/>
    </row>
    <row r="17" spans="1:5" s="1" customFormat="1" ht="12" customHeight="1">
      <c r="A17" s="458" t="s">
        <v>285</v>
      </c>
      <c r="B17" s="459" t="s">
        <v>359</v>
      </c>
      <c r="C17" s="460"/>
      <c r="D17" s="460"/>
      <c r="E17" s="722"/>
    </row>
    <row r="18" spans="1:5" s="1" customFormat="1" ht="12" customHeight="1">
      <c r="A18" s="458" t="s">
        <v>286</v>
      </c>
      <c r="B18" s="459" t="s">
        <v>360</v>
      </c>
      <c r="C18" s="460"/>
      <c r="D18" s="460"/>
      <c r="E18" s="722"/>
    </row>
    <row r="19" spans="1:5" s="1" customFormat="1" ht="12" customHeight="1" thickBot="1">
      <c r="A19" s="458" t="s">
        <v>287</v>
      </c>
      <c r="B19" s="459" t="s">
        <v>361</v>
      </c>
      <c r="C19" s="460">
        <v>161079952</v>
      </c>
      <c r="D19" s="460">
        <v>145487074</v>
      </c>
      <c r="E19" s="722">
        <v>177904757</v>
      </c>
    </row>
    <row r="20" spans="1:5" s="1" customFormat="1" ht="12" customHeight="1" thickBot="1">
      <c r="A20" s="474" t="s">
        <v>10</v>
      </c>
      <c r="B20" s="485" t="s">
        <v>363</v>
      </c>
      <c r="C20" s="476">
        <f>SUM(C21:C25)</f>
        <v>984829380</v>
      </c>
      <c r="D20" s="476">
        <f>SUM(D21:D25)</f>
        <v>1007467906</v>
      </c>
      <c r="E20" s="709">
        <f>SUM(E21:E25)</f>
        <v>1126906125</v>
      </c>
    </row>
    <row r="21" spans="1:5" s="1" customFormat="1" ht="12" customHeight="1">
      <c r="A21" s="471" t="s">
        <v>288</v>
      </c>
      <c r="B21" s="472" t="s">
        <v>289</v>
      </c>
      <c r="C21" s="496"/>
      <c r="D21" s="496"/>
      <c r="E21" s="702"/>
    </row>
    <row r="22" spans="1:5" s="1" customFormat="1" ht="12" customHeight="1">
      <c r="A22" s="458" t="s">
        <v>290</v>
      </c>
      <c r="B22" s="459" t="s">
        <v>364</v>
      </c>
      <c r="C22" s="461"/>
      <c r="D22" s="461"/>
      <c r="E22" s="862"/>
    </row>
    <row r="23" spans="1:5" s="1" customFormat="1" ht="12" customHeight="1">
      <c r="A23" s="458" t="s">
        <v>291</v>
      </c>
      <c r="B23" s="590" t="s">
        <v>679</v>
      </c>
      <c r="C23" s="460"/>
      <c r="D23" s="460"/>
      <c r="E23" s="722"/>
    </row>
    <row r="24" spans="1:5" s="1" customFormat="1" ht="12" customHeight="1">
      <c r="A24" s="468" t="s">
        <v>292</v>
      </c>
      <c r="B24" s="591" t="s">
        <v>680</v>
      </c>
      <c r="C24" s="483"/>
      <c r="D24" s="483"/>
      <c r="E24" s="736"/>
    </row>
    <row r="25" spans="1:5" s="1" customFormat="1" ht="12" customHeight="1" thickBot="1">
      <c r="A25" s="506" t="s">
        <v>293</v>
      </c>
      <c r="B25" s="841" t="s">
        <v>367</v>
      </c>
      <c r="C25" s="217">
        <v>984829380</v>
      </c>
      <c r="D25" s="217">
        <v>1007467906</v>
      </c>
      <c r="E25" s="863">
        <v>1126906125</v>
      </c>
    </row>
    <row r="26" spans="1:5" s="1" customFormat="1" ht="12" customHeight="1" thickBot="1">
      <c r="A26" s="474" t="s">
        <v>11</v>
      </c>
      <c r="B26" s="485" t="s">
        <v>374</v>
      </c>
      <c r="C26" s="476">
        <f>SUM(C28+C30+C36)</f>
        <v>18600000</v>
      </c>
      <c r="D26" s="476">
        <f>SUM(D28+D30+D36)</f>
        <v>2600000</v>
      </c>
      <c r="E26" s="709">
        <f>SUM(E28+E30+E36)</f>
        <v>2903523</v>
      </c>
    </row>
    <row r="27" spans="1:5" s="1" customFormat="1" ht="12" customHeight="1">
      <c r="A27" s="471" t="s">
        <v>294</v>
      </c>
      <c r="B27" s="472" t="s">
        <v>295</v>
      </c>
      <c r="C27" s="473">
        <f>SUM(C32+C29)</f>
        <v>0</v>
      </c>
      <c r="D27" s="473">
        <f>SUM(D32+D29)</f>
        <v>0</v>
      </c>
      <c r="E27" s="861">
        <f>SUM(E32+E29)</f>
        <v>0</v>
      </c>
    </row>
    <row r="28" spans="1:5" s="1" customFormat="1" ht="12" customHeight="1">
      <c r="A28" s="458" t="s">
        <v>296</v>
      </c>
      <c r="B28" s="459" t="s">
        <v>297</v>
      </c>
      <c r="C28" s="463">
        <f>SUM(C29)</f>
        <v>0</v>
      </c>
      <c r="D28" s="463">
        <f>SUM(D29)</f>
        <v>0</v>
      </c>
      <c r="E28" s="703">
        <f>SUM(E29)</f>
        <v>0</v>
      </c>
    </row>
    <row r="29" spans="1:5" s="489" customFormat="1" ht="12" customHeight="1">
      <c r="A29" s="486" t="s">
        <v>296</v>
      </c>
      <c r="B29" s="487" t="s">
        <v>368</v>
      </c>
      <c r="C29" s="488"/>
      <c r="D29" s="488"/>
      <c r="E29" s="864"/>
    </row>
    <row r="30" spans="1:5" s="1" customFormat="1" ht="12" customHeight="1">
      <c r="A30" s="458" t="s">
        <v>371</v>
      </c>
      <c r="B30" s="490" t="s">
        <v>372</v>
      </c>
      <c r="C30" s="463">
        <f>SUM(C33:C34)</f>
        <v>18000000</v>
      </c>
      <c r="D30" s="463">
        <f>SUM(D33:D34)</f>
        <v>0</v>
      </c>
      <c r="E30" s="703">
        <f>SUM(E33:E34)</f>
        <v>0</v>
      </c>
    </row>
    <row r="31" spans="1:5" s="1" customFormat="1" ht="12" customHeight="1">
      <c r="A31" s="458" t="s">
        <v>298</v>
      </c>
      <c r="B31" s="491" t="s">
        <v>373</v>
      </c>
      <c r="C31" s="463">
        <f>SUM(C32)</f>
        <v>0</v>
      </c>
      <c r="D31" s="463">
        <f>SUM(D32)</f>
        <v>0</v>
      </c>
      <c r="E31" s="703">
        <f>SUM(E32)</f>
        <v>0</v>
      </c>
    </row>
    <row r="32" spans="1:5" s="489" customFormat="1" ht="12" customHeight="1">
      <c r="A32" s="486" t="s">
        <v>298</v>
      </c>
      <c r="B32" s="492" t="s">
        <v>369</v>
      </c>
      <c r="C32" s="488"/>
      <c r="D32" s="488"/>
      <c r="E32" s="864"/>
    </row>
    <row r="33" spans="1:5" s="1" customFormat="1" ht="12" customHeight="1">
      <c r="A33" s="458" t="s">
        <v>299</v>
      </c>
      <c r="B33" s="493" t="s">
        <v>300</v>
      </c>
      <c r="C33" s="732">
        <v>18000000</v>
      </c>
      <c r="D33" s="732"/>
      <c r="E33" s="1008"/>
    </row>
    <row r="34" spans="1:5" s="1" customFormat="1" ht="12" customHeight="1">
      <c r="A34" s="458" t="s">
        <v>301</v>
      </c>
      <c r="B34" s="493" t="s">
        <v>302</v>
      </c>
      <c r="C34" s="464"/>
      <c r="D34" s="464"/>
      <c r="E34" s="735"/>
    </row>
    <row r="35" spans="1:5" s="489" customFormat="1" ht="12" customHeight="1">
      <c r="A35" s="486" t="s">
        <v>301</v>
      </c>
      <c r="B35" s="494" t="s">
        <v>370</v>
      </c>
      <c r="C35" s="464"/>
      <c r="D35" s="464"/>
      <c r="E35" s="735"/>
    </row>
    <row r="36" spans="1:5" s="1" customFormat="1" ht="12" customHeight="1" thickBot="1">
      <c r="A36" s="468" t="s">
        <v>303</v>
      </c>
      <c r="B36" s="469" t="s">
        <v>304</v>
      </c>
      <c r="C36" s="495">
        <v>600000</v>
      </c>
      <c r="D36" s="495">
        <v>2600000</v>
      </c>
      <c r="E36" s="865">
        <v>2903523</v>
      </c>
    </row>
    <row r="37" spans="1:5" s="1" customFormat="1" ht="12" customHeight="1" thickBot="1">
      <c r="A37" s="474" t="s">
        <v>12</v>
      </c>
      <c r="B37" s="485" t="s">
        <v>375</v>
      </c>
      <c r="C37" s="497">
        <f>SUM(C38:C47)</f>
        <v>70096525</v>
      </c>
      <c r="D37" s="497">
        <f>SUM(D38:D47)</f>
        <v>72096525</v>
      </c>
      <c r="E37" s="721">
        <f>SUM(E38:E47)</f>
        <v>58528547</v>
      </c>
    </row>
    <row r="38" spans="1:5" s="1" customFormat="1" ht="12" customHeight="1">
      <c r="A38" s="471" t="s">
        <v>305</v>
      </c>
      <c r="B38" s="472" t="s">
        <v>306</v>
      </c>
      <c r="C38" s="496"/>
      <c r="D38" s="496"/>
      <c r="E38" s="702"/>
    </row>
    <row r="39" spans="1:5" s="1" customFormat="1" ht="12" customHeight="1">
      <c r="A39" s="458" t="s">
        <v>307</v>
      </c>
      <c r="B39" s="459" t="s">
        <v>308</v>
      </c>
      <c r="C39" s="463">
        <v>46601454</v>
      </c>
      <c r="D39" s="463">
        <v>46601454</v>
      </c>
      <c r="E39" s="703">
        <v>39060556</v>
      </c>
    </row>
    <row r="40" spans="1:5" s="1" customFormat="1" ht="12" customHeight="1">
      <c r="A40" s="458" t="s">
        <v>309</v>
      </c>
      <c r="B40" s="459" t="s">
        <v>310</v>
      </c>
      <c r="C40" s="463">
        <v>4649000</v>
      </c>
      <c r="D40" s="463">
        <v>6649000</v>
      </c>
      <c r="E40" s="703">
        <v>6231630</v>
      </c>
    </row>
    <row r="41" spans="1:5" s="1" customFormat="1" ht="12" customHeight="1">
      <c r="A41" s="458" t="s">
        <v>311</v>
      </c>
      <c r="B41" s="459" t="s">
        <v>312</v>
      </c>
      <c r="C41" s="464"/>
      <c r="D41" s="464"/>
      <c r="E41" s="735"/>
    </row>
    <row r="42" spans="1:5" s="1" customFormat="1" ht="12" customHeight="1">
      <c r="A42" s="458" t="s">
        <v>313</v>
      </c>
      <c r="B42" s="459" t="s">
        <v>314</v>
      </c>
      <c r="C42" s="463">
        <v>11202797</v>
      </c>
      <c r="D42" s="463">
        <v>11202797</v>
      </c>
      <c r="E42" s="703">
        <v>6642414</v>
      </c>
    </row>
    <row r="43" spans="1:5" s="1" customFormat="1" ht="12" customHeight="1">
      <c r="A43" s="458" t="s">
        <v>315</v>
      </c>
      <c r="B43" s="459" t="s">
        <v>316</v>
      </c>
      <c r="C43" s="463">
        <v>7643274</v>
      </c>
      <c r="D43" s="463">
        <v>7643274</v>
      </c>
      <c r="E43" s="703">
        <v>6330447</v>
      </c>
    </row>
    <row r="44" spans="1:5" s="1" customFormat="1" ht="12" customHeight="1">
      <c r="A44" s="458" t="s">
        <v>317</v>
      </c>
      <c r="B44" s="459" t="s">
        <v>318</v>
      </c>
      <c r="C44" s="463"/>
      <c r="D44" s="463"/>
      <c r="E44" s="703"/>
    </row>
    <row r="45" spans="1:5" s="1" customFormat="1" ht="12" customHeight="1">
      <c r="A45" s="458" t="s">
        <v>319</v>
      </c>
      <c r="B45" s="459" t="s">
        <v>320</v>
      </c>
      <c r="C45" s="463"/>
      <c r="D45" s="463"/>
      <c r="E45" s="703">
        <v>59</v>
      </c>
    </row>
    <row r="46" spans="1:5" s="1" customFormat="1" ht="12" customHeight="1">
      <c r="A46" s="458" t="s">
        <v>323</v>
      </c>
      <c r="B46" s="459" t="s">
        <v>643</v>
      </c>
      <c r="C46" s="463"/>
      <c r="D46" s="463"/>
      <c r="E46" s="703">
        <v>70000</v>
      </c>
    </row>
    <row r="47" spans="1:5" s="1" customFormat="1" ht="12" customHeight="1" thickBot="1">
      <c r="A47" s="468" t="s">
        <v>655</v>
      </c>
      <c r="B47" s="469" t="s">
        <v>324</v>
      </c>
      <c r="C47" s="483"/>
      <c r="D47" s="483"/>
      <c r="E47" s="736">
        <v>193441</v>
      </c>
    </row>
    <row r="48" spans="1:5" s="1" customFormat="1" ht="12" customHeight="1" thickBot="1">
      <c r="A48" s="474" t="s">
        <v>13</v>
      </c>
      <c r="B48" s="485" t="s">
        <v>376</v>
      </c>
      <c r="C48" s="476">
        <f>SUM(C49:C53)</f>
        <v>0</v>
      </c>
      <c r="D48" s="476">
        <f>SUM(D49:D53)</f>
        <v>1500000</v>
      </c>
      <c r="E48" s="709">
        <f>SUM(E49:E53)</f>
        <v>479528</v>
      </c>
    </row>
    <row r="49" spans="1:5" s="1" customFormat="1" ht="12" customHeight="1">
      <c r="A49" s="471" t="s">
        <v>326</v>
      </c>
      <c r="B49" s="472" t="s">
        <v>327</v>
      </c>
      <c r="C49" s="498"/>
      <c r="D49" s="498"/>
      <c r="E49" s="737"/>
    </row>
    <row r="50" spans="1:5" s="1" customFormat="1" ht="12" customHeight="1">
      <c r="A50" s="458" t="s">
        <v>328</v>
      </c>
      <c r="B50" s="459" t="s">
        <v>329</v>
      </c>
      <c r="C50" s="463"/>
      <c r="D50" s="463"/>
      <c r="E50" s="703"/>
    </row>
    <row r="51" spans="1:5" s="1" customFormat="1" ht="12" customHeight="1">
      <c r="A51" s="458" t="s">
        <v>330</v>
      </c>
      <c r="B51" s="459" t="s">
        <v>331</v>
      </c>
      <c r="C51" s="463"/>
      <c r="D51" s="463">
        <v>1500000</v>
      </c>
      <c r="E51" s="703">
        <v>479528</v>
      </c>
    </row>
    <row r="52" spans="1:5" s="1" customFormat="1" ht="12" customHeight="1">
      <c r="A52" s="458" t="s">
        <v>332</v>
      </c>
      <c r="B52" s="459" t="s">
        <v>333</v>
      </c>
      <c r="C52" s="463"/>
      <c r="D52" s="463"/>
      <c r="E52" s="703"/>
    </row>
    <row r="53" spans="1:5" s="1" customFormat="1" ht="13.5" thickBot="1">
      <c r="A53" s="468" t="s">
        <v>334</v>
      </c>
      <c r="B53" s="469" t="s">
        <v>335</v>
      </c>
      <c r="C53" s="495"/>
      <c r="D53" s="495"/>
      <c r="E53" s="865"/>
    </row>
    <row r="54" spans="1:5" s="1" customFormat="1" ht="12" customHeight="1" thickBot="1">
      <c r="A54" s="474" t="s">
        <v>14</v>
      </c>
      <c r="B54" s="485" t="s">
        <v>382</v>
      </c>
      <c r="C54" s="501">
        <f>SUM(C55:C57)</f>
        <v>0</v>
      </c>
      <c r="D54" s="501">
        <f>SUM(D55:D57)</f>
        <v>0</v>
      </c>
      <c r="E54" s="866">
        <f>SUM(E55:E57)</f>
        <v>0</v>
      </c>
    </row>
    <row r="55" spans="1:5" s="1" customFormat="1" ht="12" customHeight="1">
      <c r="A55" s="471" t="s">
        <v>336</v>
      </c>
      <c r="B55" s="472" t="s">
        <v>377</v>
      </c>
      <c r="C55" s="500"/>
      <c r="D55" s="500"/>
      <c r="E55" s="740"/>
    </row>
    <row r="56" spans="1:5" s="1" customFormat="1" ht="12" customHeight="1">
      <c r="A56" s="458" t="s">
        <v>379</v>
      </c>
      <c r="B56" s="459" t="s">
        <v>378</v>
      </c>
      <c r="C56" s="464"/>
      <c r="D56" s="464"/>
      <c r="E56" s="735"/>
    </row>
    <row r="57" spans="1:5" s="1" customFormat="1" ht="12" customHeight="1">
      <c r="A57" s="458" t="s">
        <v>702</v>
      </c>
      <c r="B57" s="459" t="s">
        <v>337</v>
      </c>
      <c r="C57" s="463"/>
      <c r="D57" s="463"/>
      <c r="E57" s="703"/>
    </row>
    <row r="58" spans="1:5" s="489" customFormat="1" ht="12" customHeight="1" thickBot="1">
      <c r="A58" s="502" t="s">
        <v>702</v>
      </c>
      <c r="B58" s="503" t="s">
        <v>381</v>
      </c>
      <c r="C58" s="504"/>
      <c r="D58" s="504"/>
      <c r="E58" s="741"/>
    </row>
    <row r="59" spans="1:5" s="1" customFormat="1" ht="12" customHeight="1" thickBot="1">
      <c r="A59" s="474" t="s">
        <v>15</v>
      </c>
      <c r="B59" s="475" t="s">
        <v>388</v>
      </c>
      <c r="C59" s="497">
        <f>SUM(C60:C62)</f>
        <v>0</v>
      </c>
      <c r="D59" s="497">
        <f>SUM(D60:D62)</f>
        <v>0</v>
      </c>
      <c r="E59" s="721">
        <f>SUM(E60:E62)</f>
        <v>0</v>
      </c>
    </row>
    <row r="60" spans="1:5" s="1" customFormat="1" ht="12" customHeight="1">
      <c r="A60" s="471" t="s">
        <v>338</v>
      </c>
      <c r="B60" s="472" t="s">
        <v>383</v>
      </c>
      <c r="C60" s="496"/>
      <c r="D60" s="496"/>
      <c r="E60" s="702"/>
    </row>
    <row r="61" spans="1:5" s="1" customFormat="1" ht="12" customHeight="1">
      <c r="A61" s="458" t="s">
        <v>385</v>
      </c>
      <c r="B61" s="459" t="s">
        <v>384</v>
      </c>
      <c r="C61" s="463"/>
      <c r="D61" s="463"/>
      <c r="E61" s="703"/>
    </row>
    <row r="62" spans="1:5" s="1" customFormat="1" ht="12" customHeight="1" thickBot="1">
      <c r="A62" s="458" t="s">
        <v>619</v>
      </c>
      <c r="B62" s="459" t="s">
        <v>339</v>
      </c>
      <c r="C62" s="464"/>
      <c r="D62" s="464"/>
      <c r="E62" s="735"/>
    </row>
    <row r="63" spans="1:5" s="1" customFormat="1" ht="12" customHeight="1" thickBot="1">
      <c r="A63" s="474" t="s">
        <v>35</v>
      </c>
      <c r="B63" s="485" t="s">
        <v>389</v>
      </c>
      <c r="C63" s="599">
        <f>SUM(C6+C14+C20+C26+C37+C48+C54+C59)</f>
        <v>1874078331</v>
      </c>
      <c r="D63" s="599">
        <f>SUM(D6+D14+D20+D26+D37+D48+D54+D59)</f>
        <v>1889451101</v>
      </c>
      <c r="E63" s="694">
        <f>SUM(E6+E14+E20+E26+E37+E48+E54+E59)</f>
        <v>2027022076</v>
      </c>
    </row>
    <row r="64" spans="1:5" s="1" customFormat="1" ht="12" customHeight="1">
      <c r="A64" s="511" t="s">
        <v>391</v>
      </c>
      <c r="B64" s="510" t="s">
        <v>340</v>
      </c>
      <c r="C64" s="484">
        <f>SUM(C65:C67)</f>
        <v>0</v>
      </c>
      <c r="D64" s="496">
        <f>SUM(D65:D67)</f>
        <v>0</v>
      </c>
      <c r="E64" s="702">
        <f>SUM(E65:E67)</f>
        <v>0</v>
      </c>
    </row>
    <row r="65" spans="1:5" s="1" customFormat="1" ht="12" customHeight="1">
      <c r="A65" s="458" t="s">
        <v>341</v>
      </c>
      <c r="B65" s="459" t="s">
        <v>342</v>
      </c>
      <c r="C65" s="463"/>
      <c r="D65" s="463"/>
      <c r="E65" s="703"/>
    </row>
    <row r="66" spans="1:5" s="1" customFormat="1" ht="12" customHeight="1">
      <c r="A66" s="458" t="s">
        <v>343</v>
      </c>
      <c r="B66" s="459" t="s">
        <v>344</v>
      </c>
      <c r="C66" s="463"/>
      <c r="D66" s="463"/>
      <c r="E66" s="703"/>
    </row>
    <row r="67" spans="1:5" s="1" customFormat="1" ht="12" customHeight="1">
      <c r="A67" s="458" t="s">
        <v>345</v>
      </c>
      <c r="B67" s="466" t="s">
        <v>346</v>
      </c>
      <c r="C67" s="465">
        <f>+C54+C55</f>
        <v>0</v>
      </c>
      <c r="D67" s="465"/>
      <c r="E67" s="704"/>
    </row>
    <row r="68" spans="1:5" s="1" customFormat="1" ht="12" customHeight="1">
      <c r="A68" s="511" t="s">
        <v>392</v>
      </c>
      <c r="B68" s="462" t="s">
        <v>347</v>
      </c>
      <c r="C68" s="467"/>
      <c r="D68" s="467"/>
      <c r="E68" s="705"/>
    </row>
    <row r="69" spans="1:5" s="1" customFormat="1" ht="12" customHeight="1">
      <c r="A69" s="511" t="s">
        <v>393</v>
      </c>
      <c r="B69" s="462" t="s">
        <v>348</v>
      </c>
      <c r="C69" s="467">
        <f>SUM(C70:C71)</f>
        <v>463969598</v>
      </c>
      <c r="D69" s="467">
        <f>SUM(D70:D71)</f>
        <v>465614094</v>
      </c>
      <c r="E69" s="705">
        <f>SUM(E70:E71)</f>
        <v>465470411</v>
      </c>
    </row>
    <row r="70" spans="1:5" s="1" customFormat="1" ht="12" customHeight="1">
      <c r="A70" s="458" t="s">
        <v>349</v>
      </c>
      <c r="B70" s="459" t="s">
        <v>350</v>
      </c>
      <c r="C70" s="562">
        <v>463969598</v>
      </c>
      <c r="D70" s="562">
        <v>465614094</v>
      </c>
      <c r="E70" s="706">
        <v>465470411</v>
      </c>
    </row>
    <row r="71" spans="1:5" s="1" customFormat="1" ht="12" customHeight="1">
      <c r="A71" s="468" t="s">
        <v>351</v>
      </c>
      <c r="B71" s="469" t="s">
        <v>352</v>
      </c>
      <c r="C71" s="512"/>
      <c r="D71" s="512"/>
      <c r="E71" s="867"/>
    </row>
    <row r="72" spans="1:5" s="612" customFormat="1" ht="12" customHeight="1" thickBot="1">
      <c r="A72" s="610" t="s">
        <v>449</v>
      </c>
      <c r="B72" s="611" t="s">
        <v>545</v>
      </c>
      <c r="C72" s="609">
        <v>35000000</v>
      </c>
      <c r="D72" s="609">
        <v>35000000</v>
      </c>
      <c r="E72" s="868">
        <v>31111582</v>
      </c>
    </row>
    <row r="73" spans="1:5" s="1" customFormat="1" ht="12" customHeight="1" thickBot="1">
      <c r="A73" s="1144" t="s">
        <v>394</v>
      </c>
      <c r="B73" s="1145" t="s">
        <v>395</v>
      </c>
      <c r="C73" s="222">
        <f>SUM(C64+C68+C69+C72)</f>
        <v>498969598</v>
      </c>
      <c r="D73" s="222">
        <f>SUM(D64+D68+D69+D72)</f>
        <v>500614094</v>
      </c>
      <c r="E73" s="1071">
        <f>SUM(E64+E68+E69+E72)</f>
        <v>496581993</v>
      </c>
    </row>
    <row r="74" spans="1:5" s="1" customFormat="1" ht="12" customHeight="1" thickBot="1">
      <c r="A74" s="1144" t="s">
        <v>411</v>
      </c>
      <c r="B74" s="1145" t="s">
        <v>396</v>
      </c>
      <c r="C74" s="222"/>
      <c r="D74" s="222"/>
      <c r="E74" s="1071"/>
    </row>
    <row r="75" spans="1:5" s="1" customFormat="1" ht="12" customHeight="1" thickBot="1">
      <c r="A75" s="1144" t="s">
        <v>412</v>
      </c>
      <c r="B75" s="1145" t="s">
        <v>397</v>
      </c>
      <c r="C75" s="222"/>
      <c r="D75" s="222"/>
      <c r="E75" s="1071"/>
    </row>
    <row r="76" spans="1:5" s="1" customFormat="1" ht="12" customHeight="1" thickBot="1">
      <c r="A76" s="1144" t="s">
        <v>16</v>
      </c>
      <c r="B76" s="1146" t="s">
        <v>390</v>
      </c>
      <c r="C76" s="222">
        <f>SUM(C73:C75)</f>
        <v>498969598</v>
      </c>
      <c r="D76" s="222">
        <f>SUM(D73:D75)</f>
        <v>500614094</v>
      </c>
      <c r="E76" s="1071">
        <f>SUM(E73:E75)</f>
        <v>496581993</v>
      </c>
    </row>
    <row r="77" spans="1:5" s="1" customFormat="1" ht="26.25" customHeight="1" thickBot="1">
      <c r="A77" s="1144" t="s">
        <v>17</v>
      </c>
      <c r="B77" s="1147" t="s">
        <v>413</v>
      </c>
      <c r="C77" s="860">
        <f>SUM(C63+C76)</f>
        <v>2373047929</v>
      </c>
      <c r="D77" s="1073">
        <f>SUM(D63+D76)</f>
        <v>2390065195</v>
      </c>
      <c r="E77" s="1072">
        <f>SUM(E63+E76)</f>
        <v>2523604069</v>
      </c>
    </row>
    <row r="78" spans="1:5" ht="16.5" customHeight="1">
      <c r="A78" s="360" t="s">
        <v>21</v>
      </c>
      <c r="B78" s="360"/>
      <c r="C78" s="360"/>
      <c r="D78" s="360"/>
      <c r="E78" s="360"/>
    </row>
    <row r="79" spans="1:5" s="99" customFormat="1" ht="16.5" customHeight="1" thickBot="1">
      <c r="A79" s="161" t="s">
        <v>22</v>
      </c>
      <c r="B79" s="360"/>
      <c r="C79" s="56"/>
      <c r="D79" s="56"/>
      <c r="E79" s="56" t="s">
        <v>645</v>
      </c>
    </row>
    <row r="80" spans="1:5" s="99" customFormat="1" ht="16.5" customHeight="1">
      <c r="A80" s="361" t="s">
        <v>3</v>
      </c>
      <c r="B80" s="363" t="s">
        <v>23</v>
      </c>
      <c r="C80" s="1203" t="s">
        <v>764</v>
      </c>
      <c r="D80" s="1204"/>
      <c r="E80" s="1205"/>
    </row>
    <row r="81" spans="1:5" ht="38.1" customHeight="1" thickBot="1">
      <c r="A81" s="362"/>
      <c r="B81" s="364"/>
      <c r="C81" s="163" t="s">
        <v>5</v>
      </c>
      <c r="D81" s="163" t="s">
        <v>6</v>
      </c>
      <c r="E81" s="164" t="s">
        <v>7</v>
      </c>
    </row>
    <row r="82" spans="1:5" s="23" customFormat="1" ht="12" customHeight="1" thickBot="1">
      <c r="A82" s="19">
        <v>1</v>
      </c>
      <c r="B82" s="20">
        <v>2</v>
      </c>
      <c r="C82" s="20">
        <v>3</v>
      </c>
      <c r="D82" s="20">
        <v>4</v>
      </c>
      <c r="E82" s="21">
        <v>5</v>
      </c>
    </row>
    <row r="83" spans="1:5" ht="12" customHeight="1" thickBot="1">
      <c r="A83" s="14" t="s">
        <v>8</v>
      </c>
      <c r="B83" s="18" t="s">
        <v>269</v>
      </c>
      <c r="C83" s="215">
        <f>+C84+C85+C86+C87+C88</f>
        <v>1173319413</v>
      </c>
      <c r="D83" s="215">
        <f>+D84+D85+D86+D87+D88</f>
        <v>1164040815</v>
      </c>
      <c r="E83" s="88">
        <f>+E84+E85+E86+E87+E88</f>
        <v>972994097</v>
      </c>
    </row>
    <row r="84" spans="1:5" ht="12" customHeight="1">
      <c r="A84" s="11" t="s">
        <v>221</v>
      </c>
      <c r="B84" s="6" t="s">
        <v>24</v>
      </c>
      <c r="C84" s="218">
        <v>508631000</v>
      </c>
      <c r="D84" s="218">
        <v>522300903</v>
      </c>
      <c r="E84" s="90">
        <v>503560204</v>
      </c>
    </row>
    <row r="85" spans="1:5" ht="12" customHeight="1">
      <c r="A85" s="9" t="s">
        <v>222</v>
      </c>
      <c r="B85" s="5" t="s">
        <v>25</v>
      </c>
      <c r="C85" s="217">
        <v>92876000</v>
      </c>
      <c r="D85" s="217">
        <v>93550751</v>
      </c>
      <c r="E85" s="91">
        <v>85315909</v>
      </c>
    </row>
    <row r="86" spans="1:5" ht="12" customHeight="1">
      <c r="A86" s="9" t="s">
        <v>223</v>
      </c>
      <c r="B86" s="5" t="s">
        <v>26</v>
      </c>
      <c r="C86" s="220">
        <v>493818692</v>
      </c>
      <c r="D86" s="220">
        <v>464921241</v>
      </c>
      <c r="E86" s="93">
        <v>313266372</v>
      </c>
    </row>
    <row r="87" spans="1:5" ht="12" customHeight="1">
      <c r="A87" s="9" t="s">
        <v>224</v>
      </c>
      <c r="B87" s="7" t="s">
        <v>27</v>
      </c>
      <c r="C87" s="220">
        <v>63526721</v>
      </c>
      <c r="D87" s="220">
        <v>73242476</v>
      </c>
      <c r="E87" s="93">
        <v>67458419</v>
      </c>
    </row>
    <row r="88" spans="1:5" ht="12" customHeight="1">
      <c r="A88" s="9" t="s">
        <v>225</v>
      </c>
      <c r="B88" s="12" t="s">
        <v>28</v>
      </c>
      <c r="C88" s="220">
        <f>SUM(C89:C99)</f>
        <v>14467000</v>
      </c>
      <c r="D88" s="220">
        <f>SUM(D89:D99)</f>
        <v>10025444</v>
      </c>
      <c r="E88" s="93">
        <f>SUM(E89:E99)</f>
        <v>3393193</v>
      </c>
    </row>
    <row r="89" spans="1:5" s="437" customFormat="1" ht="12" customHeight="1">
      <c r="A89" s="435" t="s">
        <v>233</v>
      </c>
      <c r="B89" s="438" t="s">
        <v>227</v>
      </c>
      <c r="C89" s="421">
        <v>3000000</v>
      </c>
      <c r="D89" s="421">
        <v>3000000</v>
      </c>
      <c r="E89" s="422">
        <v>1137824</v>
      </c>
    </row>
    <row r="90" spans="1:5" s="437" customFormat="1" ht="12" customHeight="1">
      <c r="A90" s="435" t="s">
        <v>234</v>
      </c>
      <c r="B90" s="438" t="s">
        <v>228</v>
      </c>
      <c r="C90" s="421"/>
      <c r="D90" s="421"/>
      <c r="E90" s="422"/>
    </row>
    <row r="91" spans="1:5" s="437" customFormat="1" ht="12" customHeight="1">
      <c r="A91" s="435" t="s">
        <v>235</v>
      </c>
      <c r="B91" s="436" t="s">
        <v>229</v>
      </c>
      <c r="C91" s="421"/>
      <c r="D91" s="421"/>
      <c r="E91" s="422"/>
    </row>
    <row r="92" spans="1:5" s="437" customFormat="1" ht="12" customHeight="1">
      <c r="A92" s="439" t="s">
        <v>236</v>
      </c>
      <c r="B92" s="440" t="s">
        <v>230</v>
      </c>
      <c r="C92" s="421"/>
      <c r="D92" s="421"/>
      <c r="E92" s="422"/>
    </row>
    <row r="93" spans="1:5" s="437" customFormat="1" ht="12" customHeight="1">
      <c r="A93" s="435" t="s">
        <v>237</v>
      </c>
      <c r="B93" s="440" t="s">
        <v>231</v>
      </c>
      <c r="C93" s="421">
        <v>1467000</v>
      </c>
      <c r="D93" s="421">
        <v>3097369</v>
      </c>
      <c r="E93" s="422">
        <v>2255369</v>
      </c>
    </row>
    <row r="94" spans="1:5" s="437" customFormat="1" ht="12" customHeight="1">
      <c r="A94" s="441" t="s">
        <v>238</v>
      </c>
      <c r="B94" s="438" t="s">
        <v>244</v>
      </c>
      <c r="C94" s="421"/>
      <c r="D94" s="421"/>
      <c r="E94" s="422"/>
    </row>
    <row r="95" spans="1:5" s="437" customFormat="1" ht="12" customHeight="1">
      <c r="A95" s="441" t="s">
        <v>239</v>
      </c>
      <c r="B95" s="436" t="s">
        <v>245</v>
      </c>
      <c r="C95" s="421"/>
      <c r="D95" s="421"/>
      <c r="E95" s="422"/>
    </row>
    <row r="96" spans="1:5" s="437" customFormat="1" ht="12" customHeight="1">
      <c r="A96" s="441" t="s">
        <v>240</v>
      </c>
      <c r="B96" s="440" t="s">
        <v>246</v>
      </c>
      <c r="C96" s="421"/>
      <c r="D96" s="421"/>
      <c r="E96" s="422"/>
    </row>
    <row r="97" spans="1:5" s="437" customFormat="1" ht="12" customHeight="1">
      <c r="A97" s="441" t="s">
        <v>241</v>
      </c>
      <c r="B97" s="440" t="s">
        <v>247</v>
      </c>
      <c r="C97" s="421"/>
      <c r="D97" s="421"/>
      <c r="E97" s="422"/>
    </row>
    <row r="98" spans="1:5" s="437" customFormat="1" ht="12" customHeight="1">
      <c r="A98" s="441" t="s">
        <v>243</v>
      </c>
      <c r="B98" s="440" t="s">
        <v>248</v>
      </c>
      <c r="C98" s="421"/>
      <c r="D98" s="421"/>
      <c r="E98" s="422"/>
    </row>
    <row r="99" spans="1:5" s="437" customFormat="1" ht="12" customHeight="1" thickBot="1">
      <c r="A99" s="442" t="s">
        <v>622</v>
      </c>
      <c r="B99" s="443" t="s">
        <v>249</v>
      </c>
      <c r="C99" s="423">
        <v>10000000</v>
      </c>
      <c r="D99" s="423">
        <v>3928075</v>
      </c>
      <c r="E99" s="424"/>
    </row>
    <row r="100" spans="1:5" ht="12" customHeight="1" thickBot="1">
      <c r="A100" s="13" t="s">
        <v>9</v>
      </c>
      <c r="B100" s="17" t="s">
        <v>270</v>
      </c>
      <c r="C100" s="216">
        <f>+C101+C102+C103</f>
        <v>1207736470</v>
      </c>
      <c r="D100" s="216">
        <f>+D101+D102+D103</f>
        <v>1243569616</v>
      </c>
      <c r="E100" s="89">
        <f>+E101+E102+E103</f>
        <v>1128643343</v>
      </c>
    </row>
    <row r="101" spans="1:5" ht="12" customHeight="1">
      <c r="A101" s="10" t="s">
        <v>250</v>
      </c>
      <c r="B101" s="5" t="s">
        <v>29</v>
      </c>
      <c r="C101" s="219">
        <v>1166425229</v>
      </c>
      <c r="D101" s="219">
        <v>1209985375</v>
      </c>
      <c r="E101" s="92">
        <v>1102057828</v>
      </c>
    </row>
    <row r="102" spans="1:5" ht="12" customHeight="1">
      <c r="A102" s="10" t="s">
        <v>251</v>
      </c>
      <c r="B102" s="8" t="s">
        <v>30</v>
      </c>
      <c r="C102" s="217">
        <v>41311241</v>
      </c>
      <c r="D102" s="217">
        <v>33584241</v>
      </c>
      <c r="E102" s="91">
        <v>26585515</v>
      </c>
    </row>
    <row r="103" spans="1:5" ht="12" customHeight="1">
      <c r="A103" s="10" t="s">
        <v>252</v>
      </c>
      <c r="B103" s="434" t="s">
        <v>253</v>
      </c>
      <c r="C103" s="217">
        <f>SUM(C104:C111)</f>
        <v>0</v>
      </c>
      <c r="D103" s="217">
        <f>SUM(D104:D111)</f>
        <v>0</v>
      </c>
      <c r="E103" s="91">
        <f>SUM(E104:E111)</f>
        <v>0</v>
      </c>
    </row>
    <row r="104" spans="1:5" s="437" customFormat="1" ht="12" customHeight="1">
      <c r="A104" s="444" t="s">
        <v>254</v>
      </c>
      <c r="B104" s="79" t="s">
        <v>268</v>
      </c>
      <c r="C104" s="419"/>
      <c r="D104" s="419"/>
      <c r="E104" s="420"/>
    </row>
    <row r="105" spans="1:5" s="437" customFormat="1" ht="12" customHeight="1">
      <c r="A105" s="444" t="s">
        <v>255</v>
      </c>
      <c r="B105" s="445" t="s">
        <v>262</v>
      </c>
      <c r="C105" s="419"/>
      <c r="D105" s="419"/>
      <c r="E105" s="420"/>
    </row>
    <row r="106" spans="1:5" s="437" customFormat="1">
      <c r="A106" s="444" t="s">
        <v>256</v>
      </c>
      <c r="B106" s="446" t="s">
        <v>263</v>
      </c>
      <c r="C106" s="419"/>
      <c r="D106" s="419"/>
      <c r="E106" s="420"/>
    </row>
    <row r="107" spans="1:5" s="437" customFormat="1" ht="12" customHeight="1">
      <c r="A107" s="444" t="s">
        <v>257</v>
      </c>
      <c r="B107" s="446" t="s">
        <v>264</v>
      </c>
      <c r="C107" s="447"/>
      <c r="D107" s="447"/>
      <c r="E107" s="448"/>
    </row>
    <row r="108" spans="1:5" s="437" customFormat="1" ht="12" customHeight="1">
      <c r="A108" s="444" t="s">
        <v>258</v>
      </c>
      <c r="B108" s="446" t="s">
        <v>265</v>
      </c>
      <c r="C108" s="447"/>
      <c r="D108" s="447"/>
      <c r="E108" s="448"/>
    </row>
    <row r="109" spans="1:5" s="437" customFormat="1" ht="15" customHeight="1">
      <c r="A109" s="444" t="s">
        <v>259</v>
      </c>
      <c r="B109" s="446" t="s">
        <v>266</v>
      </c>
      <c r="C109" s="447"/>
      <c r="D109" s="447"/>
      <c r="E109" s="448"/>
    </row>
    <row r="110" spans="1:5" s="437" customFormat="1" ht="12.75" customHeight="1">
      <c r="A110" s="449" t="s">
        <v>260</v>
      </c>
      <c r="B110" s="446" t="s">
        <v>32</v>
      </c>
      <c r="C110" s="450"/>
      <c r="D110" s="450"/>
      <c r="E110" s="451"/>
    </row>
    <row r="111" spans="1:5" s="437" customFormat="1" ht="14.25" customHeight="1" thickBot="1">
      <c r="A111" s="452" t="s">
        <v>261</v>
      </c>
      <c r="B111" s="453" t="s">
        <v>267</v>
      </c>
      <c r="C111" s="450"/>
      <c r="D111" s="450"/>
      <c r="E111" s="451"/>
    </row>
    <row r="112" spans="1:5" ht="12" customHeight="1" thickBot="1">
      <c r="A112" s="13" t="s">
        <v>10</v>
      </c>
      <c r="B112" s="454" t="s">
        <v>271</v>
      </c>
      <c r="C112" s="215">
        <f>+C83+C100</f>
        <v>2381055883</v>
      </c>
      <c r="D112" s="215">
        <f>+D83+D100</f>
        <v>2407610431</v>
      </c>
      <c r="E112" s="88">
        <f>+E83+E100</f>
        <v>2101637440</v>
      </c>
    </row>
    <row r="113" spans="1:5" ht="12" customHeight="1" thickBot="1">
      <c r="A113" s="82" t="s">
        <v>398</v>
      </c>
      <c r="B113" s="518" t="s">
        <v>399</v>
      </c>
      <c r="C113" s="216">
        <f>SUM(C114:C116)</f>
        <v>0</v>
      </c>
      <c r="D113" s="216">
        <f>SUM(D114:D116)</f>
        <v>0</v>
      </c>
      <c r="E113" s="89">
        <f>SUM(E114:E116)</f>
        <v>0</v>
      </c>
    </row>
    <row r="114" spans="1:5" ht="12" customHeight="1">
      <c r="A114" s="83" t="s">
        <v>400</v>
      </c>
      <c r="B114" s="84" t="s">
        <v>403</v>
      </c>
      <c r="C114" s="217"/>
      <c r="D114" s="217"/>
      <c r="E114" s="91"/>
    </row>
    <row r="115" spans="1:5" ht="12" customHeight="1">
      <c r="A115" s="81" t="s">
        <v>401</v>
      </c>
      <c r="B115" s="78" t="s">
        <v>404</v>
      </c>
      <c r="C115" s="217"/>
      <c r="D115" s="217"/>
      <c r="E115" s="91"/>
    </row>
    <row r="116" spans="1:5" ht="12" customHeight="1" thickBot="1">
      <c r="A116" s="85" t="s">
        <v>402</v>
      </c>
      <c r="B116" s="86" t="s">
        <v>405</v>
      </c>
      <c r="C116" s="220"/>
      <c r="D116" s="220"/>
      <c r="E116" s="93"/>
    </row>
    <row r="117" spans="1:5" ht="12" customHeight="1" thickBot="1">
      <c r="A117" s="82" t="s">
        <v>406</v>
      </c>
      <c r="B117" s="518" t="s">
        <v>407</v>
      </c>
      <c r="C117" s="223"/>
      <c r="D117" s="223"/>
      <c r="E117" s="224"/>
    </row>
    <row r="118" spans="1:5" ht="12" customHeight="1" thickBot="1">
      <c r="A118" s="519" t="s">
        <v>620</v>
      </c>
      <c r="B118" s="518" t="s">
        <v>623</v>
      </c>
      <c r="C118" s="223">
        <v>35000000</v>
      </c>
      <c r="D118" s="223">
        <v>35000000</v>
      </c>
      <c r="E118" s="224">
        <v>30595209</v>
      </c>
    </row>
    <row r="119" spans="1:5" ht="12" customHeight="1" thickBot="1">
      <c r="A119" s="519" t="s">
        <v>416</v>
      </c>
      <c r="B119" s="518" t="s">
        <v>408</v>
      </c>
      <c r="C119" s="223"/>
      <c r="D119" s="223"/>
      <c r="E119" s="224"/>
    </row>
    <row r="120" spans="1:5" ht="12" customHeight="1" thickBot="1">
      <c r="A120" s="519" t="s">
        <v>417</v>
      </c>
      <c r="B120" s="518" t="s">
        <v>409</v>
      </c>
      <c r="C120" s="223"/>
      <c r="D120" s="223"/>
      <c r="E120" s="224"/>
    </row>
    <row r="121" spans="1:5" ht="12" customHeight="1" thickBot="1">
      <c r="A121" s="80" t="s">
        <v>33</v>
      </c>
      <c r="B121" s="152" t="s">
        <v>410</v>
      </c>
      <c r="C121" s="225">
        <f>SUM(C118:C120)</f>
        <v>35000000</v>
      </c>
      <c r="D121" s="225">
        <f>SUM(D117:D120)</f>
        <v>35000000</v>
      </c>
      <c r="E121" s="95">
        <f>SUM(E117:E120)</f>
        <v>30595209</v>
      </c>
    </row>
    <row r="122" spans="1:5" s="1" customFormat="1" ht="28.5" customHeight="1" thickBot="1">
      <c r="A122" s="87" t="s">
        <v>12</v>
      </c>
      <c r="B122" s="153" t="s">
        <v>418</v>
      </c>
      <c r="C122" s="221">
        <f>SUM(C112+C121)</f>
        <v>2416055883</v>
      </c>
      <c r="D122" s="221">
        <f>SUM(D112+D121)</f>
        <v>2442610431</v>
      </c>
      <c r="E122" s="94">
        <f>SUM(E112+E121)</f>
        <v>2132232649</v>
      </c>
    </row>
    <row r="123" spans="1:5" ht="17.25" customHeight="1">
      <c r="A123" s="154"/>
      <c r="B123" s="154"/>
      <c r="C123" s="155"/>
      <c r="D123" s="155"/>
      <c r="E123" s="155"/>
    </row>
    <row r="124" spans="1:5" ht="7.5" customHeight="1">
      <c r="A124" s="154"/>
      <c r="B124" s="154"/>
      <c r="C124" s="155"/>
      <c r="D124" s="155"/>
      <c r="E124" s="155"/>
    </row>
    <row r="126" spans="1:5" ht="12.75" customHeight="1"/>
    <row r="127" spans="1:5" ht="13.5" customHeight="1"/>
    <row r="128" spans="1:5" ht="13.5" customHeight="1"/>
    <row r="129" ht="13.5" customHeight="1"/>
    <row r="130" ht="7.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</sheetData>
  <mergeCells count="4">
    <mergeCell ref="A3:A4"/>
    <mergeCell ref="B3:B4"/>
    <mergeCell ref="C3:E3"/>
    <mergeCell ref="C80:E80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7" fitToWidth="3" fitToHeight="2" orientation="portrait" r:id="rId1"/>
  <headerFooter alignWithMargins="0">
    <oddHeader>&amp;C&amp;"Times New Roman CE,Félkövér"&amp;12
Létavértes Városi Önkormányzat
2020. ÉVI ZÁRSZÁMADÁS
KÖTELEZŐ FELADATAINAK MÉRLEGE &amp;10
&amp;R&amp;"Times New Roman CE,Félkövér dőlt"&amp;11 1.2. melléklet a 6/2021. (IV.30.) önkormányzati rendelethez</oddHeader>
  </headerFooter>
  <rowBreaks count="1" manualBreakCount="1">
    <brk id="77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A1:E127"/>
  <sheetViews>
    <sheetView workbookViewId="0">
      <selection activeCell="E2" sqref="E2"/>
    </sheetView>
  </sheetViews>
  <sheetFormatPr defaultRowHeight="12.75"/>
  <cols>
    <col min="1" max="1" width="9.6640625" style="3" customWidth="1"/>
    <col min="2" max="2" width="56.1640625" style="4" customWidth="1"/>
    <col min="3" max="3" width="14.33203125" style="4" customWidth="1"/>
    <col min="4" max="6" width="15.83203125" style="4" customWidth="1"/>
    <col min="7" max="16384" width="9.33203125" style="4"/>
  </cols>
  <sheetData>
    <row r="1" spans="1:5" s="2" customFormat="1" ht="21" customHeight="1" thickBot="1">
      <c r="A1" s="64"/>
      <c r="B1" s="65"/>
      <c r="C1" s="75"/>
      <c r="D1" s="74"/>
      <c r="E1" s="74" t="s">
        <v>954</v>
      </c>
    </row>
    <row r="2" spans="1:5" s="48" customFormat="1" ht="25.5" customHeight="1">
      <c r="A2" s="394"/>
      <c r="B2" s="1230" t="s">
        <v>185</v>
      </c>
      <c r="C2" s="1231"/>
      <c r="D2" s="1232"/>
      <c r="E2" s="76" t="s">
        <v>124</v>
      </c>
    </row>
    <row r="3" spans="1:5" s="48" customFormat="1" ht="36.75" thickBot="1">
      <c r="A3" s="593" t="s">
        <v>121</v>
      </c>
      <c r="B3" s="1227" t="s">
        <v>804</v>
      </c>
      <c r="C3" s="1228"/>
      <c r="D3" s="1233"/>
      <c r="E3" s="592" t="s">
        <v>533</v>
      </c>
    </row>
    <row r="4" spans="1:5" s="49" customFormat="1" ht="15.95" customHeight="1" thickBot="1">
      <c r="A4" s="68"/>
      <c r="B4" s="68"/>
      <c r="C4" s="68"/>
      <c r="D4" s="69"/>
      <c r="E4" s="69" t="s">
        <v>682</v>
      </c>
    </row>
    <row r="5" spans="1:5" ht="24.75" thickBot="1">
      <c r="A5" s="395"/>
      <c r="B5" s="70" t="s">
        <v>123</v>
      </c>
      <c r="C5" s="214" t="s">
        <v>5</v>
      </c>
      <c r="D5" s="214" t="s">
        <v>6</v>
      </c>
      <c r="E5" s="71" t="s">
        <v>7</v>
      </c>
    </row>
    <row r="6" spans="1:5" s="40" customFormat="1" ht="12.95" customHeight="1" thickBot="1">
      <c r="A6" s="63">
        <v>1</v>
      </c>
      <c r="B6" s="63">
        <v>2</v>
      </c>
      <c r="C6" s="63">
        <v>3</v>
      </c>
      <c r="D6" s="234">
        <v>4</v>
      </c>
      <c r="E6" s="233">
        <v>5</v>
      </c>
    </row>
    <row r="7" spans="1:5" s="40" customFormat="1" ht="12" customHeight="1" thickBot="1">
      <c r="A7" s="479" t="s">
        <v>8</v>
      </c>
      <c r="B7" s="568" t="s">
        <v>444</v>
      </c>
      <c r="C7" s="559">
        <f>SUM(C15+C8)</f>
        <v>0</v>
      </c>
      <c r="D7" s="559">
        <f>SUM(D15+D8)</f>
        <v>0</v>
      </c>
      <c r="E7" s="728">
        <f>SUM(E15+E8)</f>
        <v>0</v>
      </c>
    </row>
    <row r="8" spans="1:5" s="50" customFormat="1" ht="12" customHeight="1" thickBot="1">
      <c r="A8" s="557" t="s">
        <v>445</v>
      </c>
      <c r="B8" s="482" t="s">
        <v>354</v>
      </c>
      <c r="C8" s="478">
        <f>SUM(C9:C14)</f>
        <v>0</v>
      </c>
      <c r="D8" s="478">
        <f>SUM(D9:D14)</f>
        <v>0</v>
      </c>
      <c r="E8" s="521">
        <f>SUM(E9:E14)</f>
        <v>0</v>
      </c>
    </row>
    <row r="9" spans="1:5" s="51" customFormat="1" ht="12" hidden="1" customHeight="1">
      <c r="A9" s="455" t="s">
        <v>273</v>
      </c>
      <c r="B9" s="456" t="s">
        <v>274</v>
      </c>
      <c r="C9" s="553"/>
      <c r="D9" s="553"/>
      <c r="E9" s="554"/>
    </row>
    <row r="10" spans="1:5" s="51" customFormat="1" ht="12" hidden="1" customHeight="1">
      <c r="A10" s="458" t="s">
        <v>275</v>
      </c>
      <c r="B10" s="459" t="s">
        <v>355</v>
      </c>
      <c r="C10" s="460"/>
      <c r="D10" s="460"/>
      <c r="E10" s="523"/>
    </row>
    <row r="11" spans="1:5" s="51" customFormat="1" ht="12" hidden="1" customHeight="1">
      <c r="A11" s="458" t="s">
        <v>276</v>
      </c>
      <c r="B11" s="459" t="s">
        <v>277</v>
      </c>
      <c r="C11" s="460"/>
      <c r="D11" s="460"/>
      <c r="E11" s="523"/>
    </row>
    <row r="12" spans="1:5" s="51" customFormat="1" ht="12" hidden="1" customHeight="1">
      <c r="A12" s="458" t="s">
        <v>278</v>
      </c>
      <c r="B12" s="459" t="s">
        <v>279</v>
      </c>
      <c r="C12" s="460"/>
      <c r="D12" s="460"/>
      <c r="E12" s="523"/>
    </row>
    <row r="13" spans="1:5" s="50" customFormat="1" ht="12" hidden="1" customHeight="1">
      <c r="A13" s="458" t="s">
        <v>280</v>
      </c>
      <c r="B13" s="459" t="s">
        <v>356</v>
      </c>
      <c r="C13" s="460"/>
      <c r="D13" s="460"/>
      <c r="E13" s="523"/>
    </row>
    <row r="14" spans="1:5" s="50" customFormat="1" ht="12" hidden="1" customHeight="1">
      <c r="A14" s="468" t="s">
        <v>281</v>
      </c>
      <c r="B14" s="469" t="s">
        <v>357</v>
      </c>
      <c r="C14" s="470"/>
      <c r="D14" s="555"/>
      <c r="E14" s="556"/>
    </row>
    <row r="15" spans="1:5" s="50" customFormat="1" ht="12" customHeight="1" thickBot="1">
      <c r="A15" s="558" t="s">
        <v>446</v>
      </c>
      <c r="B15" s="475" t="s">
        <v>362</v>
      </c>
      <c r="C15" s="476">
        <f>SUM(C16:C20)</f>
        <v>0</v>
      </c>
      <c r="D15" s="476">
        <f>SUM(D16:D20)</f>
        <v>0</v>
      </c>
      <c r="E15" s="525">
        <f>SUM(E16:E20)</f>
        <v>0</v>
      </c>
    </row>
    <row r="16" spans="1:5" s="50" customFormat="1" ht="12" customHeight="1">
      <c r="A16" s="471" t="s">
        <v>282</v>
      </c>
      <c r="B16" s="472" t="s">
        <v>283</v>
      </c>
      <c r="C16" s="473"/>
      <c r="D16" s="473"/>
      <c r="E16" s="526"/>
    </row>
    <row r="17" spans="1:5" s="50" customFormat="1" ht="12" customHeight="1">
      <c r="A17" s="458" t="s">
        <v>284</v>
      </c>
      <c r="B17" s="459" t="s">
        <v>358</v>
      </c>
      <c r="C17" s="460"/>
      <c r="D17" s="460"/>
      <c r="E17" s="523"/>
    </row>
    <row r="18" spans="1:5" s="50" customFormat="1" ht="12" customHeight="1">
      <c r="A18" s="458" t="s">
        <v>285</v>
      </c>
      <c r="B18" s="590" t="s">
        <v>359</v>
      </c>
      <c r="C18" s="460"/>
      <c r="D18" s="460"/>
      <c r="E18" s="523"/>
    </row>
    <row r="19" spans="1:5" s="50" customFormat="1" ht="12" customHeight="1">
      <c r="A19" s="458" t="s">
        <v>286</v>
      </c>
      <c r="B19" s="590" t="s">
        <v>360</v>
      </c>
      <c r="C19" s="460"/>
      <c r="D19" s="460"/>
      <c r="E19" s="523"/>
    </row>
    <row r="20" spans="1:5" s="51" customFormat="1" ht="12" customHeight="1" thickBot="1">
      <c r="A20" s="458" t="s">
        <v>287</v>
      </c>
      <c r="B20" s="459" t="s">
        <v>361</v>
      </c>
      <c r="C20" s="460"/>
      <c r="D20" s="460"/>
      <c r="E20" s="523"/>
    </row>
    <row r="21" spans="1:5" s="51" customFormat="1" ht="60" hidden="1" customHeight="1">
      <c r="A21" s="507" t="s">
        <v>287</v>
      </c>
      <c r="B21" s="508" t="s">
        <v>419</v>
      </c>
      <c r="C21" s="509"/>
      <c r="D21" s="509"/>
      <c r="E21" s="527">
        <v>19249</v>
      </c>
    </row>
    <row r="22" spans="1:5" s="51" customFormat="1" ht="12" customHeight="1" thickBot="1">
      <c r="A22" s="474" t="s">
        <v>10</v>
      </c>
      <c r="B22" s="485" t="s">
        <v>363</v>
      </c>
      <c r="C22" s="476">
        <f>SUM(C23:C27)</f>
        <v>0</v>
      </c>
      <c r="D22" s="476">
        <f>SUM(D23:D27)</f>
        <v>0</v>
      </c>
      <c r="E22" s="525">
        <f>SUM(E23:E27)</f>
        <v>0</v>
      </c>
    </row>
    <row r="23" spans="1:5" s="50" customFormat="1" ht="12" hidden="1" customHeight="1">
      <c r="A23" s="471" t="s">
        <v>288</v>
      </c>
      <c r="B23" s="472" t="s">
        <v>289</v>
      </c>
      <c r="C23" s="484"/>
      <c r="D23" s="496"/>
      <c r="E23" s="536"/>
    </row>
    <row r="24" spans="1:5" s="51" customFormat="1" ht="12" hidden="1" customHeight="1">
      <c r="A24" s="458" t="s">
        <v>290</v>
      </c>
      <c r="B24" s="459" t="s">
        <v>364</v>
      </c>
      <c r="C24" s="461"/>
      <c r="D24" s="461"/>
      <c r="E24" s="529"/>
    </row>
    <row r="25" spans="1:5" s="51" customFormat="1" ht="12" hidden="1" customHeight="1">
      <c r="A25" s="458" t="s">
        <v>291</v>
      </c>
      <c r="B25" s="590" t="s">
        <v>365</v>
      </c>
      <c r="C25" s="460"/>
      <c r="D25" s="460"/>
      <c r="E25" s="523"/>
    </row>
    <row r="26" spans="1:5" s="51" customFormat="1" ht="12" hidden="1" customHeight="1">
      <c r="A26" s="468" t="s">
        <v>292</v>
      </c>
      <c r="B26" s="591" t="s">
        <v>366</v>
      </c>
      <c r="C26" s="483"/>
      <c r="D26" s="483"/>
      <c r="E26" s="530"/>
    </row>
    <row r="27" spans="1:5" s="51" customFormat="1" ht="12" hidden="1" customHeight="1">
      <c r="A27" s="506" t="s">
        <v>293</v>
      </c>
      <c r="B27" s="505" t="s">
        <v>367</v>
      </c>
      <c r="C27" s="217"/>
      <c r="D27" s="217"/>
      <c r="E27" s="91"/>
    </row>
    <row r="28" spans="1:5" s="51" customFormat="1" ht="60" hidden="1" customHeight="1">
      <c r="A28" s="507" t="s">
        <v>293</v>
      </c>
      <c r="B28" s="508" t="s">
        <v>419</v>
      </c>
      <c r="C28" s="509"/>
      <c r="D28" s="509"/>
      <c r="E28" s="527">
        <v>128054</v>
      </c>
    </row>
    <row r="29" spans="1:5" s="51" customFormat="1" ht="12" customHeight="1" thickBot="1">
      <c r="A29" s="474" t="s">
        <v>11</v>
      </c>
      <c r="B29" s="485" t="s">
        <v>374</v>
      </c>
      <c r="C29" s="476">
        <f>SUM(C31+C33+C39)</f>
        <v>0</v>
      </c>
      <c r="D29" s="476">
        <f>SUM(D31+D33+D39)</f>
        <v>0</v>
      </c>
      <c r="E29" s="525">
        <f>SUM(E31+E33+E39)</f>
        <v>0</v>
      </c>
    </row>
    <row r="30" spans="1:5" s="51" customFormat="1" ht="12" hidden="1" customHeight="1">
      <c r="A30" s="471" t="s">
        <v>294</v>
      </c>
      <c r="B30" s="472" t="s">
        <v>295</v>
      </c>
      <c r="C30" s="473">
        <f>SUM(C35+C32)</f>
        <v>0</v>
      </c>
      <c r="D30" s="473">
        <f>SUM(D35+D32)</f>
        <v>0</v>
      </c>
      <c r="E30" s="526">
        <f>SUM(E35+E32)</f>
        <v>0</v>
      </c>
    </row>
    <row r="31" spans="1:5" s="51" customFormat="1" ht="12" hidden="1" customHeight="1">
      <c r="A31" s="458" t="s">
        <v>296</v>
      </c>
      <c r="B31" s="459" t="s">
        <v>297</v>
      </c>
      <c r="C31" s="560">
        <f>SUM(C32)</f>
        <v>0</v>
      </c>
      <c r="D31" s="560">
        <f>SUM(D32)</f>
        <v>0</v>
      </c>
      <c r="E31" s="561">
        <f>SUM(E32)</f>
        <v>0</v>
      </c>
    </row>
    <row r="32" spans="1:5" s="51" customFormat="1" ht="12" hidden="1" customHeight="1">
      <c r="A32" s="486" t="s">
        <v>296</v>
      </c>
      <c r="B32" s="487" t="s">
        <v>368</v>
      </c>
      <c r="C32" s="488"/>
      <c r="D32" s="488"/>
      <c r="E32" s="532"/>
    </row>
    <row r="33" spans="1:5" s="51" customFormat="1" ht="12" hidden="1" customHeight="1">
      <c r="A33" s="458" t="s">
        <v>371</v>
      </c>
      <c r="B33" s="490" t="s">
        <v>372</v>
      </c>
      <c r="C33" s="560">
        <f>SUM(C37+C36+C34)</f>
        <v>0</v>
      </c>
      <c r="D33" s="560">
        <f>SUM(D37+D36+D34)</f>
        <v>0</v>
      </c>
      <c r="E33" s="561">
        <f>SUM(E37+E36+E34)</f>
        <v>0</v>
      </c>
    </row>
    <row r="34" spans="1:5" s="51" customFormat="1" ht="12" hidden="1" customHeight="1">
      <c r="A34" s="458" t="s">
        <v>298</v>
      </c>
      <c r="B34" s="491" t="s">
        <v>373</v>
      </c>
      <c r="C34" s="463">
        <f>SUM(C35)</f>
        <v>0</v>
      </c>
      <c r="D34" s="463">
        <f>SUM(D35)</f>
        <v>0</v>
      </c>
      <c r="E34" s="531">
        <f>SUM(E35)</f>
        <v>0</v>
      </c>
    </row>
    <row r="35" spans="1:5" s="51" customFormat="1" ht="12" hidden="1" customHeight="1">
      <c r="A35" s="486" t="s">
        <v>298</v>
      </c>
      <c r="B35" s="492" t="s">
        <v>369</v>
      </c>
      <c r="C35" s="488"/>
      <c r="D35" s="488"/>
      <c r="E35" s="532"/>
    </row>
    <row r="36" spans="1:5" s="51" customFormat="1" ht="12" hidden="1" customHeight="1">
      <c r="A36" s="458" t="s">
        <v>299</v>
      </c>
      <c r="B36" s="493" t="s">
        <v>300</v>
      </c>
      <c r="C36" s="461"/>
      <c r="D36" s="461"/>
      <c r="E36" s="529"/>
    </row>
    <row r="37" spans="1:5" s="51" customFormat="1" ht="12" hidden="1" customHeight="1">
      <c r="A37" s="458" t="s">
        <v>301</v>
      </c>
      <c r="B37" s="493" t="s">
        <v>302</v>
      </c>
      <c r="C37" s="465">
        <f>SUM(C38)</f>
        <v>0</v>
      </c>
      <c r="D37" s="465">
        <f>SUM(D38)</f>
        <v>0</v>
      </c>
      <c r="E37" s="542">
        <f>SUM(E38)</f>
        <v>0</v>
      </c>
    </row>
    <row r="38" spans="1:5" s="51" customFormat="1" ht="12" hidden="1" customHeight="1">
      <c r="A38" s="486" t="s">
        <v>301</v>
      </c>
      <c r="B38" s="494" t="s">
        <v>370</v>
      </c>
      <c r="C38" s="464"/>
      <c r="D38" s="464"/>
      <c r="E38" s="533"/>
    </row>
    <row r="39" spans="1:5" s="51" customFormat="1" ht="12" hidden="1" customHeight="1">
      <c r="A39" s="468" t="s">
        <v>303</v>
      </c>
      <c r="B39" s="469" t="s">
        <v>304</v>
      </c>
      <c r="C39" s="499"/>
      <c r="D39" s="499"/>
      <c r="E39" s="538"/>
    </row>
    <row r="40" spans="1:5" s="51" customFormat="1" ht="12" customHeight="1" thickBot="1">
      <c r="A40" s="474" t="s">
        <v>12</v>
      </c>
      <c r="B40" s="485" t="s">
        <v>375</v>
      </c>
      <c r="C40" s="497">
        <f>SUM(C41:C50)</f>
        <v>0</v>
      </c>
      <c r="D40" s="497">
        <f>SUM(D41:D50)</f>
        <v>0</v>
      </c>
      <c r="E40" s="535">
        <f>SUM(E41:E50)</f>
        <v>0</v>
      </c>
    </row>
    <row r="41" spans="1:5" s="51" customFormat="1" ht="12" customHeight="1">
      <c r="A41" s="471" t="s">
        <v>305</v>
      </c>
      <c r="B41" s="472" t="s">
        <v>306</v>
      </c>
      <c r="C41" s="496"/>
      <c r="D41" s="496"/>
      <c r="E41" s="536"/>
    </row>
    <row r="42" spans="1:5" s="51" customFormat="1" ht="12" customHeight="1">
      <c r="A42" s="458" t="s">
        <v>307</v>
      </c>
      <c r="B42" s="459" t="s">
        <v>308</v>
      </c>
      <c r="C42" s="463"/>
      <c r="D42" s="463"/>
      <c r="E42" s="531"/>
    </row>
    <row r="43" spans="1:5" s="51" customFormat="1" ht="12" customHeight="1">
      <c r="A43" s="458" t="s">
        <v>309</v>
      </c>
      <c r="B43" s="459" t="s">
        <v>310</v>
      </c>
      <c r="C43" s="463"/>
      <c r="D43" s="463"/>
      <c r="E43" s="531"/>
    </row>
    <row r="44" spans="1:5" s="51" customFormat="1" ht="12" customHeight="1">
      <c r="A44" s="458" t="s">
        <v>311</v>
      </c>
      <c r="B44" s="459" t="s">
        <v>312</v>
      </c>
      <c r="C44" s="464"/>
      <c r="D44" s="464"/>
      <c r="E44" s="533"/>
    </row>
    <row r="45" spans="1:5" s="50" customFormat="1" ht="12" customHeight="1">
      <c r="A45" s="458" t="s">
        <v>313</v>
      </c>
      <c r="B45" s="459" t="s">
        <v>314</v>
      </c>
      <c r="C45" s="463"/>
      <c r="D45" s="463"/>
      <c r="E45" s="531"/>
    </row>
    <row r="46" spans="1:5" s="51" customFormat="1" ht="12" customHeight="1">
      <c r="A46" s="458" t="s">
        <v>315</v>
      </c>
      <c r="B46" s="459" t="s">
        <v>316</v>
      </c>
      <c r="C46" s="463"/>
      <c r="D46" s="463"/>
      <c r="E46" s="531"/>
    </row>
    <row r="47" spans="1:5" s="51" customFormat="1" ht="12" customHeight="1">
      <c r="A47" s="458" t="s">
        <v>317</v>
      </c>
      <c r="B47" s="459" t="s">
        <v>318</v>
      </c>
      <c r="C47" s="463"/>
      <c r="D47" s="463"/>
      <c r="E47" s="531"/>
    </row>
    <row r="48" spans="1:5" s="51" customFormat="1" ht="12" customHeight="1">
      <c r="A48" s="458" t="s">
        <v>319</v>
      </c>
      <c r="B48" s="459" t="s">
        <v>320</v>
      </c>
      <c r="C48" s="463"/>
      <c r="D48" s="463"/>
      <c r="E48" s="531"/>
    </row>
    <row r="49" spans="1:5" s="51" customFormat="1" ht="12" customHeight="1">
      <c r="A49" s="458" t="s">
        <v>321</v>
      </c>
      <c r="B49" s="459" t="s">
        <v>322</v>
      </c>
      <c r="C49" s="463"/>
      <c r="D49" s="463"/>
      <c r="E49" s="531"/>
    </row>
    <row r="50" spans="1:5" s="51" customFormat="1" ht="12" customHeight="1" thickBot="1">
      <c r="A50" s="468" t="s">
        <v>323</v>
      </c>
      <c r="B50" s="469" t="s">
        <v>324</v>
      </c>
      <c r="C50" s="483"/>
      <c r="D50" s="483"/>
      <c r="E50" s="530"/>
    </row>
    <row r="51" spans="1:5" s="51" customFormat="1" ht="12" customHeight="1" thickBot="1">
      <c r="A51" s="474" t="s">
        <v>13</v>
      </c>
      <c r="B51" s="485" t="s">
        <v>376</v>
      </c>
      <c r="C51" s="476">
        <f>SUM(C52:C56)</f>
        <v>0</v>
      </c>
      <c r="D51" s="476">
        <f>SUM(D52:D56)</f>
        <v>0</v>
      </c>
      <c r="E51" s="525">
        <f>SUM(E52:E56)</f>
        <v>0</v>
      </c>
    </row>
    <row r="52" spans="1:5" s="51" customFormat="1" ht="12" hidden="1" customHeight="1">
      <c r="A52" s="471" t="s">
        <v>326</v>
      </c>
      <c r="B52" s="472" t="s">
        <v>327</v>
      </c>
      <c r="C52" s="498"/>
      <c r="D52" s="498"/>
      <c r="E52" s="537"/>
    </row>
    <row r="53" spans="1:5" s="50" customFormat="1" ht="12" hidden="1" customHeight="1">
      <c r="A53" s="458" t="s">
        <v>328</v>
      </c>
      <c r="B53" s="459" t="s">
        <v>329</v>
      </c>
      <c r="C53" s="463"/>
      <c r="D53" s="463"/>
      <c r="E53" s="531"/>
    </row>
    <row r="54" spans="1:5" s="50" customFormat="1" ht="12" hidden="1" customHeight="1">
      <c r="A54" s="458" t="s">
        <v>330</v>
      </c>
      <c r="B54" s="459" t="s">
        <v>331</v>
      </c>
      <c r="C54" s="463"/>
      <c r="D54" s="463"/>
      <c r="E54" s="531"/>
    </row>
    <row r="55" spans="1:5" s="50" customFormat="1" ht="12" hidden="1" customHeight="1">
      <c r="A55" s="458" t="s">
        <v>332</v>
      </c>
      <c r="B55" s="459" t="s">
        <v>333</v>
      </c>
      <c r="C55" s="463"/>
      <c r="D55" s="463"/>
      <c r="E55" s="531"/>
    </row>
    <row r="56" spans="1:5" s="50" customFormat="1" ht="12" hidden="1" customHeight="1">
      <c r="A56" s="468" t="s">
        <v>334</v>
      </c>
      <c r="B56" s="469" t="s">
        <v>335</v>
      </c>
      <c r="C56" s="499"/>
      <c r="D56" s="499"/>
      <c r="E56" s="538"/>
    </row>
    <row r="57" spans="1:5" s="51" customFormat="1" ht="12" customHeight="1" thickBot="1">
      <c r="A57" s="474" t="s">
        <v>14</v>
      </c>
      <c r="B57" s="485" t="s">
        <v>382</v>
      </c>
      <c r="C57" s="501">
        <f>SUM(C58:C60)</f>
        <v>0</v>
      </c>
      <c r="D57" s="501">
        <f>SUM(D58:D60)</f>
        <v>0</v>
      </c>
      <c r="E57" s="539">
        <f>SUM(E58:E60)</f>
        <v>0</v>
      </c>
    </row>
    <row r="58" spans="1:5" s="51" customFormat="1" ht="11.25" hidden="1" customHeight="1">
      <c r="A58" s="471" t="s">
        <v>336</v>
      </c>
      <c r="B58" s="472" t="s">
        <v>377</v>
      </c>
      <c r="C58" s="500"/>
      <c r="D58" s="500"/>
      <c r="E58" s="540"/>
    </row>
    <row r="59" spans="1:5" ht="10.5" hidden="1" customHeight="1">
      <c r="A59" s="458" t="s">
        <v>379</v>
      </c>
      <c r="B59" s="459" t="s">
        <v>378</v>
      </c>
      <c r="C59" s="464"/>
      <c r="D59" s="464"/>
      <c r="E59" s="533"/>
    </row>
    <row r="60" spans="1:5" s="40" customFormat="1" ht="13.5" hidden="1" customHeight="1">
      <c r="A60" s="458" t="s">
        <v>380</v>
      </c>
      <c r="B60" s="459" t="s">
        <v>337</v>
      </c>
      <c r="C60" s="463"/>
      <c r="D60" s="463"/>
      <c r="E60" s="531"/>
    </row>
    <row r="61" spans="1:5" s="52" customFormat="1" ht="60" hidden="1" customHeight="1">
      <c r="A61" s="502" t="s">
        <v>380</v>
      </c>
      <c r="B61" s="503" t="s">
        <v>381</v>
      </c>
      <c r="C61" s="504"/>
      <c r="D61" s="504"/>
      <c r="E61" s="541"/>
    </row>
    <row r="62" spans="1:5" ht="12" customHeight="1" thickBot="1">
      <c r="A62" s="474" t="s">
        <v>15</v>
      </c>
      <c r="B62" s="475" t="s">
        <v>388</v>
      </c>
      <c r="C62" s="497">
        <f>SUM(C63:C65)</f>
        <v>0</v>
      </c>
      <c r="D62" s="497">
        <f>SUM(D63:D65)</f>
        <v>0</v>
      </c>
      <c r="E62" s="535">
        <f>SUM(E63:E65)</f>
        <v>0</v>
      </c>
    </row>
    <row r="63" spans="1:5" ht="60" hidden="1" customHeight="1">
      <c r="A63" s="471" t="s">
        <v>338</v>
      </c>
      <c r="B63" s="472" t="s">
        <v>383</v>
      </c>
      <c r="C63" s="496"/>
      <c r="D63" s="496"/>
      <c r="E63" s="536"/>
    </row>
    <row r="64" spans="1:5" ht="60" hidden="1" customHeight="1">
      <c r="A64" s="458" t="s">
        <v>385</v>
      </c>
      <c r="B64" s="459" t="s">
        <v>384</v>
      </c>
      <c r="C64" s="463"/>
      <c r="D64" s="463"/>
      <c r="E64" s="531"/>
    </row>
    <row r="65" spans="1:5" ht="60" hidden="1" customHeight="1">
      <c r="A65" s="458" t="s">
        <v>386</v>
      </c>
      <c r="B65" s="459" t="s">
        <v>339</v>
      </c>
      <c r="C65" s="464"/>
      <c r="D65" s="464"/>
      <c r="E65" s="533"/>
    </row>
    <row r="66" spans="1:5" ht="60" hidden="1" customHeight="1">
      <c r="A66" s="502" t="s">
        <v>386</v>
      </c>
      <c r="B66" s="503" t="s">
        <v>387</v>
      </c>
      <c r="C66" s="504"/>
      <c r="D66" s="504"/>
      <c r="E66" s="541"/>
    </row>
    <row r="67" spans="1:5" ht="12" customHeight="1" thickBot="1">
      <c r="A67" s="474" t="s">
        <v>35</v>
      </c>
      <c r="B67" s="485" t="s">
        <v>389</v>
      </c>
      <c r="C67" s="599">
        <f>SUM(C8+C15+C22+C29+C40+C51+C57+C62)</f>
        <v>0</v>
      </c>
      <c r="D67" s="599">
        <f>SUM(D8+D15+D22+D29+D40+D51+D57+D62)</f>
        <v>0</v>
      </c>
      <c r="E67" s="729">
        <f>SUM(E8+E15+E22+E29+E40+E51+E57+E62)</f>
        <v>0</v>
      </c>
    </row>
    <row r="68" spans="1:5" ht="12" hidden="1" customHeight="1">
      <c r="A68" s="511" t="s">
        <v>391</v>
      </c>
      <c r="B68" s="510" t="s">
        <v>340</v>
      </c>
      <c r="C68" s="484">
        <f>SUM(C69:C71)</f>
        <v>0</v>
      </c>
      <c r="D68" s="496">
        <f>SUM(D69:D71)</f>
        <v>0</v>
      </c>
      <c r="E68" s="536">
        <f>SUM(E69:E71)</f>
        <v>0</v>
      </c>
    </row>
    <row r="69" spans="1:5" ht="12" hidden="1" customHeight="1">
      <c r="A69" s="458" t="s">
        <v>341</v>
      </c>
      <c r="B69" s="459" t="s">
        <v>342</v>
      </c>
      <c r="C69" s="463"/>
      <c r="D69" s="463"/>
      <c r="E69" s="531"/>
    </row>
    <row r="70" spans="1:5" ht="12" hidden="1" customHeight="1">
      <c r="A70" s="458" t="s">
        <v>343</v>
      </c>
      <c r="B70" s="459" t="s">
        <v>344</v>
      </c>
      <c r="C70" s="463"/>
      <c r="D70" s="463"/>
      <c r="E70" s="531"/>
    </row>
    <row r="71" spans="1:5" ht="12" hidden="1" customHeight="1">
      <c r="A71" s="458" t="s">
        <v>345</v>
      </c>
      <c r="B71" s="466" t="s">
        <v>346</v>
      </c>
      <c r="C71" s="465"/>
      <c r="D71" s="465"/>
      <c r="E71" s="542"/>
    </row>
    <row r="72" spans="1:5" ht="12" hidden="1" customHeight="1">
      <c r="A72" s="511" t="s">
        <v>392</v>
      </c>
      <c r="B72" s="462" t="s">
        <v>347</v>
      </c>
      <c r="C72" s="467"/>
      <c r="D72" s="467"/>
      <c r="E72" s="543"/>
    </row>
    <row r="73" spans="1:5" ht="12" customHeight="1">
      <c r="A73" s="511" t="s">
        <v>393</v>
      </c>
      <c r="B73" s="462" t="s">
        <v>348</v>
      </c>
      <c r="C73" s="467">
        <f>SUM(C74:C75)</f>
        <v>0</v>
      </c>
      <c r="D73" s="467">
        <f>SUM(D74:D75)</f>
        <v>0</v>
      </c>
      <c r="E73" s="543">
        <f>SUM(E74:E75)</f>
        <v>0</v>
      </c>
    </row>
    <row r="74" spans="1:5" ht="12" customHeight="1">
      <c r="A74" s="458" t="s">
        <v>349</v>
      </c>
      <c r="B74" s="459" t="s">
        <v>350</v>
      </c>
      <c r="C74" s="467"/>
      <c r="D74" s="562"/>
      <c r="E74" s="563"/>
    </row>
    <row r="75" spans="1:5" ht="12" customHeight="1">
      <c r="A75" s="458" t="s">
        <v>351</v>
      </c>
      <c r="B75" s="459" t="s">
        <v>352</v>
      </c>
      <c r="C75" s="467"/>
      <c r="D75" s="562"/>
      <c r="E75" s="563"/>
    </row>
    <row r="76" spans="1:5" s="52" customFormat="1" ht="12" customHeight="1" thickBot="1">
      <c r="A76" s="565" t="s">
        <v>449</v>
      </c>
      <c r="B76" s="566" t="s">
        <v>450</v>
      </c>
      <c r="C76" s="564"/>
      <c r="D76" s="564"/>
      <c r="E76" s="567"/>
    </row>
    <row r="77" spans="1:5" s="52" customFormat="1" ht="12" customHeight="1" thickBot="1">
      <c r="A77" s="600" t="s">
        <v>535</v>
      </c>
      <c r="B77" s="1172" t="s">
        <v>536</v>
      </c>
      <c r="C77" s="222">
        <v>5027510</v>
      </c>
      <c r="D77" s="222">
        <v>5027510</v>
      </c>
      <c r="E77" s="698">
        <v>1504358</v>
      </c>
    </row>
    <row r="78" spans="1:5" ht="12" customHeight="1" thickBot="1">
      <c r="A78" s="1144" t="s">
        <v>394</v>
      </c>
      <c r="B78" s="1148" t="s">
        <v>395</v>
      </c>
      <c r="C78" s="222">
        <f>SUM(C73+C76+C77)</f>
        <v>5027510</v>
      </c>
      <c r="D78" s="222">
        <f>SUM(D73+D76+D77)</f>
        <v>5027510</v>
      </c>
      <c r="E78" s="698">
        <f>SUM(E73+E76+E77)</f>
        <v>1504358</v>
      </c>
    </row>
    <row r="79" spans="1:5" ht="12" customHeight="1" thickBot="1">
      <c r="A79" s="1144" t="s">
        <v>411</v>
      </c>
      <c r="B79" s="1148" t="s">
        <v>396</v>
      </c>
      <c r="C79" s="222"/>
      <c r="D79" s="222"/>
      <c r="E79" s="698"/>
    </row>
    <row r="80" spans="1:5" ht="12" customHeight="1" thickBot="1">
      <c r="A80" s="1144" t="s">
        <v>412</v>
      </c>
      <c r="B80" s="1148" t="s">
        <v>397</v>
      </c>
      <c r="C80" s="222"/>
      <c r="D80" s="222"/>
      <c r="E80" s="698"/>
    </row>
    <row r="81" spans="1:5" ht="12" customHeight="1" thickBot="1">
      <c r="A81" s="1144" t="s">
        <v>16</v>
      </c>
      <c r="B81" s="1149" t="s">
        <v>390</v>
      </c>
      <c r="C81" s="222">
        <f>SUM(C78:C80)</f>
        <v>5027510</v>
      </c>
      <c r="D81" s="222">
        <f>SUM(D78:D80)</f>
        <v>5027510</v>
      </c>
      <c r="E81" s="698">
        <f>SUM(E78:E80)</f>
        <v>1504358</v>
      </c>
    </row>
    <row r="82" spans="1:5" ht="24.75" customHeight="1" thickBot="1">
      <c r="A82" s="1144" t="s">
        <v>17</v>
      </c>
      <c r="B82" s="1153" t="s">
        <v>413</v>
      </c>
      <c r="C82" s="1170">
        <f>SUM(C67+C81)</f>
        <v>5027510</v>
      </c>
      <c r="D82" s="1170">
        <f>SUM(D67+D81)</f>
        <v>5027510</v>
      </c>
      <c r="E82" s="1169">
        <f>SUM(E67+E81)</f>
        <v>1504358</v>
      </c>
    </row>
    <row r="83" spans="1:5">
      <c r="A83" s="158"/>
      <c r="B83" s="158"/>
      <c r="C83" s="159"/>
      <c r="D83" s="159"/>
      <c r="E83" s="159"/>
    </row>
    <row r="84" spans="1:5" ht="13.5" thickBot="1">
      <c r="A84" s="158"/>
      <c r="B84" s="158"/>
      <c r="C84" s="159"/>
      <c r="D84" s="159"/>
      <c r="E84" s="159"/>
    </row>
    <row r="85" spans="1:5" s="22" customFormat="1" ht="38.1" customHeight="1" thickBot="1">
      <c r="A85" s="594"/>
      <c r="B85" s="595" t="s">
        <v>23</v>
      </c>
      <c r="C85" s="596" t="s">
        <v>5</v>
      </c>
      <c r="D85" s="596" t="s">
        <v>6</v>
      </c>
      <c r="E85" s="597" t="s">
        <v>7</v>
      </c>
    </row>
    <row r="86" spans="1:5" s="23" customFormat="1" ht="12" customHeight="1" thickBot="1">
      <c r="A86" s="19">
        <v>1</v>
      </c>
      <c r="B86" s="20">
        <v>2</v>
      </c>
      <c r="C86" s="20">
        <v>3</v>
      </c>
      <c r="D86" s="20">
        <v>4</v>
      </c>
      <c r="E86" s="21">
        <v>5</v>
      </c>
    </row>
    <row r="87" spans="1:5" s="22" customFormat="1" ht="12" customHeight="1" thickBot="1">
      <c r="A87" s="14" t="s">
        <v>8</v>
      </c>
      <c r="B87" s="18" t="s">
        <v>269</v>
      </c>
      <c r="C87" s="215">
        <f>+C88+C89+C90+C91+C92</f>
        <v>4931500</v>
      </c>
      <c r="D87" s="215">
        <f>+D88+D89+D90+D91+D92</f>
        <v>4931500</v>
      </c>
      <c r="E87" s="88">
        <f>+E88+E89+E90+E91+E92</f>
        <v>1504358</v>
      </c>
    </row>
    <row r="88" spans="1:5" s="22" customFormat="1" ht="12" customHeight="1">
      <c r="A88" s="11" t="s">
        <v>221</v>
      </c>
      <c r="B88" s="6" t="s">
        <v>24</v>
      </c>
      <c r="C88" s="218">
        <v>3094000</v>
      </c>
      <c r="D88" s="218">
        <v>3094000</v>
      </c>
      <c r="E88" s="90">
        <v>1273819</v>
      </c>
    </row>
    <row r="89" spans="1:5" s="22" customFormat="1" ht="12" customHeight="1">
      <c r="A89" s="9" t="s">
        <v>222</v>
      </c>
      <c r="B89" s="5" t="s">
        <v>25</v>
      </c>
      <c r="C89" s="217">
        <v>583000</v>
      </c>
      <c r="D89" s="217">
        <v>583000</v>
      </c>
      <c r="E89" s="91">
        <v>152909</v>
      </c>
    </row>
    <row r="90" spans="1:5" s="22" customFormat="1" ht="12" customHeight="1">
      <c r="A90" s="9" t="s">
        <v>223</v>
      </c>
      <c r="B90" s="5" t="s">
        <v>26</v>
      </c>
      <c r="C90" s="220">
        <v>1254500</v>
      </c>
      <c r="D90" s="220">
        <v>1254500</v>
      </c>
      <c r="E90" s="93">
        <v>77630</v>
      </c>
    </row>
    <row r="91" spans="1:5" s="22" customFormat="1" ht="12" customHeight="1">
      <c r="A91" s="9" t="s">
        <v>224</v>
      </c>
      <c r="B91" s="7" t="s">
        <v>27</v>
      </c>
      <c r="C91" s="220"/>
      <c r="D91" s="220"/>
      <c r="E91" s="93"/>
    </row>
    <row r="92" spans="1:5" s="22" customFormat="1" ht="12" customHeight="1" thickBot="1">
      <c r="A92" s="9" t="s">
        <v>225</v>
      </c>
      <c r="B92" s="12" t="s">
        <v>28</v>
      </c>
      <c r="C92" s="220"/>
      <c r="D92" s="220"/>
      <c r="E92" s="93"/>
    </row>
    <row r="93" spans="1:5" s="437" customFormat="1" ht="12" hidden="1" customHeight="1">
      <c r="A93" s="435" t="s">
        <v>232</v>
      </c>
      <c r="B93" s="436" t="s">
        <v>226</v>
      </c>
      <c r="C93" s="421"/>
      <c r="D93" s="421"/>
      <c r="E93" s="422"/>
    </row>
    <row r="94" spans="1:5" s="437" customFormat="1" ht="12" hidden="1" customHeight="1">
      <c r="A94" s="435" t="s">
        <v>233</v>
      </c>
      <c r="B94" s="438" t="s">
        <v>227</v>
      </c>
      <c r="C94" s="421"/>
      <c r="D94" s="421"/>
      <c r="E94" s="422"/>
    </row>
    <row r="95" spans="1:5" s="437" customFormat="1" ht="12" hidden="1" customHeight="1">
      <c r="A95" s="435" t="s">
        <v>234</v>
      </c>
      <c r="B95" s="438" t="s">
        <v>228</v>
      </c>
      <c r="C95" s="421"/>
      <c r="D95" s="421"/>
      <c r="E95" s="422"/>
    </row>
    <row r="96" spans="1:5" s="437" customFormat="1" ht="12" hidden="1" customHeight="1">
      <c r="A96" s="435" t="s">
        <v>235</v>
      </c>
      <c r="B96" s="436" t="s">
        <v>229</v>
      </c>
      <c r="C96" s="421"/>
      <c r="D96" s="421"/>
      <c r="E96" s="422"/>
    </row>
    <row r="97" spans="1:5" s="437" customFormat="1" ht="12" hidden="1" customHeight="1">
      <c r="A97" s="439" t="s">
        <v>236</v>
      </c>
      <c r="B97" s="440" t="s">
        <v>230</v>
      </c>
      <c r="C97" s="421"/>
      <c r="D97" s="421"/>
      <c r="E97" s="422"/>
    </row>
    <row r="98" spans="1:5" s="437" customFormat="1" ht="12" hidden="1" customHeight="1">
      <c r="A98" s="435" t="s">
        <v>237</v>
      </c>
      <c r="B98" s="440" t="s">
        <v>231</v>
      </c>
      <c r="C98" s="421"/>
      <c r="D98" s="421"/>
      <c r="E98" s="422">
        <v>4320</v>
      </c>
    </row>
    <row r="99" spans="1:5" s="437" customFormat="1" ht="12" hidden="1" customHeight="1">
      <c r="A99" s="441" t="s">
        <v>238</v>
      </c>
      <c r="B99" s="438" t="s">
        <v>244</v>
      </c>
      <c r="C99" s="421"/>
      <c r="D99" s="421"/>
      <c r="E99" s="422"/>
    </row>
    <row r="100" spans="1:5" s="437" customFormat="1" ht="12" hidden="1" customHeight="1">
      <c r="A100" s="441" t="s">
        <v>239</v>
      </c>
      <c r="B100" s="436" t="s">
        <v>245</v>
      </c>
      <c r="C100" s="421"/>
      <c r="D100" s="421"/>
      <c r="E100" s="422"/>
    </row>
    <row r="101" spans="1:5" s="437" customFormat="1" ht="12" hidden="1" customHeight="1">
      <c r="A101" s="441" t="s">
        <v>240</v>
      </c>
      <c r="B101" s="440" t="s">
        <v>246</v>
      </c>
      <c r="C101" s="421"/>
      <c r="D101" s="421"/>
      <c r="E101" s="422"/>
    </row>
    <row r="102" spans="1:5" s="437" customFormat="1" ht="12" hidden="1" customHeight="1">
      <c r="A102" s="441" t="s">
        <v>241</v>
      </c>
      <c r="B102" s="440" t="s">
        <v>247</v>
      </c>
      <c r="C102" s="421"/>
      <c r="D102" s="421"/>
      <c r="E102" s="422"/>
    </row>
    <row r="103" spans="1:5" s="437" customFormat="1" ht="12" hidden="1" customHeight="1">
      <c r="A103" s="441" t="s">
        <v>242</v>
      </c>
      <c r="B103" s="440" t="s">
        <v>248</v>
      </c>
      <c r="C103" s="421"/>
      <c r="D103" s="421"/>
      <c r="E103" s="422"/>
    </row>
    <row r="104" spans="1:5" s="437" customFormat="1" ht="12" hidden="1" customHeight="1">
      <c r="A104" s="442" t="s">
        <v>243</v>
      </c>
      <c r="B104" s="443" t="s">
        <v>249</v>
      </c>
      <c r="C104" s="423"/>
      <c r="D104" s="423"/>
      <c r="E104" s="424"/>
    </row>
    <row r="105" spans="1:5" s="22" customFormat="1" ht="12" customHeight="1" thickBot="1">
      <c r="A105" s="13" t="s">
        <v>9</v>
      </c>
      <c r="B105" s="17" t="s">
        <v>270</v>
      </c>
      <c r="C105" s="216">
        <f>+C106+C107+C108</f>
        <v>96010</v>
      </c>
      <c r="D105" s="216">
        <f>+D106+D107+D108</f>
        <v>96010</v>
      </c>
      <c r="E105" s="89">
        <f>+E106+E107+E108</f>
        <v>0</v>
      </c>
    </row>
    <row r="106" spans="1:5" s="22" customFormat="1" ht="12" customHeight="1">
      <c r="A106" s="10" t="s">
        <v>250</v>
      </c>
      <c r="B106" s="5" t="s">
        <v>29</v>
      </c>
      <c r="C106" s="219">
        <v>96010</v>
      </c>
      <c r="D106" s="219">
        <v>96010</v>
      </c>
      <c r="E106" s="92"/>
    </row>
    <row r="107" spans="1:5" s="22" customFormat="1" ht="12" customHeight="1">
      <c r="A107" s="10" t="s">
        <v>251</v>
      </c>
      <c r="B107" s="8" t="s">
        <v>30</v>
      </c>
      <c r="C107" s="217"/>
      <c r="D107" s="217"/>
      <c r="E107" s="91"/>
    </row>
    <row r="108" spans="1:5" s="22" customFormat="1" ht="12" customHeight="1" thickBot="1">
      <c r="A108" s="10" t="s">
        <v>252</v>
      </c>
      <c r="B108" s="434" t="s">
        <v>253</v>
      </c>
      <c r="C108" s="217">
        <f>SUM(C109:C116)</f>
        <v>0</v>
      </c>
      <c r="D108" s="217">
        <f>SUM(D109:D116)</f>
        <v>0</v>
      </c>
      <c r="E108" s="91">
        <f>SUM(E109:E116)</f>
        <v>0</v>
      </c>
    </row>
    <row r="109" spans="1:5" s="437" customFormat="1" ht="60" hidden="1" customHeight="1">
      <c r="A109" s="444" t="s">
        <v>254</v>
      </c>
      <c r="B109" s="79" t="s">
        <v>268</v>
      </c>
      <c r="C109" s="419"/>
      <c r="D109" s="419"/>
      <c r="E109" s="420"/>
    </row>
    <row r="110" spans="1:5" s="437" customFormat="1" ht="60" hidden="1" customHeight="1">
      <c r="A110" s="444" t="s">
        <v>255</v>
      </c>
      <c r="B110" s="445" t="s">
        <v>262</v>
      </c>
      <c r="C110" s="419"/>
      <c r="D110" s="419"/>
      <c r="E110" s="420"/>
    </row>
    <row r="111" spans="1:5" s="437" customFormat="1" ht="16.5" hidden="1" thickBot="1">
      <c r="A111" s="444" t="s">
        <v>256</v>
      </c>
      <c r="B111" s="446" t="s">
        <v>263</v>
      </c>
      <c r="C111" s="419"/>
      <c r="D111" s="419"/>
      <c r="E111" s="420"/>
    </row>
    <row r="112" spans="1:5" s="437" customFormat="1" ht="60" hidden="1" customHeight="1">
      <c r="A112" s="444" t="s">
        <v>257</v>
      </c>
      <c r="B112" s="446" t="s">
        <v>264</v>
      </c>
      <c r="C112" s="447"/>
      <c r="D112" s="447"/>
      <c r="E112" s="448"/>
    </row>
    <row r="113" spans="1:5" s="437" customFormat="1" ht="60" hidden="1" customHeight="1">
      <c r="A113" s="444" t="s">
        <v>258</v>
      </c>
      <c r="B113" s="446" t="s">
        <v>265</v>
      </c>
      <c r="C113" s="447"/>
      <c r="D113" s="447"/>
      <c r="E113" s="448"/>
    </row>
    <row r="114" spans="1:5" s="437" customFormat="1" ht="60" hidden="1" customHeight="1">
      <c r="A114" s="444" t="s">
        <v>259</v>
      </c>
      <c r="B114" s="446" t="s">
        <v>266</v>
      </c>
      <c r="C114" s="447"/>
      <c r="D114" s="447"/>
      <c r="E114" s="448"/>
    </row>
    <row r="115" spans="1:5" s="437" customFormat="1" ht="60" hidden="1" customHeight="1">
      <c r="A115" s="449" t="s">
        <v>260</v>
      </c>
      <c r="B115" s="446" t="s">
        <v>32</v>
      </c>
      <c r="C115" s="450"/>
      <c r="D115" s="450"/>
      <c r="E115" s="451"/>
    </row>
    <row r="116" spans="1:5" s="437" customFormat="1" ht="60" hidden="1" customHeight="1">
      <c r="A116" s="452" t="s">
        <v>261</v>
      </c>
      <c r="B116" s="453" t="s">
        <v>267</v>
      </c>
      <c r="C116" s="450"/>
      <c r="D116" s="450"/>
      <c r="E116" s="451"/>
    </row>
    <row r="117" spans="1:5" s="22" customFormat="1" ht="12" customHeight="1" thickBot="1">
      <c r="A117" s="13" t="s">
        <v>10</v>
      </c>
      <c r="B117" s="454" t="s">
        <v>271</v>
      </c>
      <c r="C117" s="215">
        <f>+C87+C105</f>
        <v>5027510</v>
      </c>
      <c r="D117" s="215">
        <f>+D87+D105</f>
        <v>5027510</v>
      </c>
      <c r="E117" s="88">
        <f>+E87+E105</f>
        <v>1504358</v>
      </c>
    </row>
    <row r="118" spans="1:5" s="22" customFormat="1" ht="12" hidden="1" customHeight="1">
      <c r="A118" s="82" t="s">
        <v>398</v>
      </c>
      <c r="B118" s="518" t="s">
        <v>399</v>
      </c>
      <c r="C118" s="216">
        <f>SUM(C119:C121)</f>
        <v>0</v>
      </c>
      <c r="D118" s="216">
        <f>SUM(D119:D121)</f>
        <v>0</v>
      </c>
      <c r="E118" s="89">
        <f>SUM(E119:E121)</f>
        <v>0</v>
      </c>
    </row>
    <row r="119" spans="1:5" s="22" customFormat="1" ht="12" hidden="1" customHeight="1">
      <c r="A119" s="83" t="s">
        <v>400</v>
      </c>
      <c r="B119" s="84" t="s">
        <v>403</v>
      </c>
      <c r="C119" s="217"/>
      <c r="D119" s="217"/>
      <c r="E119" s="91"/>
    </row>
    <row r="120" spans="1:5" s="22" customFormat="1" ht="12" hidden="1" customHeight="1">
      <c r="A120" s="81" t="s">
        <v>401</v>
      </c>
      <c r="B120" s="78" t="s">
        <v>447</v>
      </c>
      <c r="C120" s="217"/>
      <c r="D120" s="217"/>
      <c r="E120" s="91"/>
    </row>
    <row r="121" spans="1:5" s="22" customFormat="1" ht="12" hidden="1" customHeight="1">
      <c r="A121" s="85" t="s">
        <v>402</v>
      </c>
      <c r="B121" s="86" t="s">
        <v>448</v>
      </c>
      <c r="C121" s="220"/>
      <c r="D121" s="220"/>
      <c r="E121" s="93"/>
    </row>
    <row r="122" spans="1:5" s="22" customFormat="1" ht="12" hidden="1" customHeight="1">
      <c r="A122" s="82" t="s">
        <v>406</v>
      </c>
      <c r="B122" s="518" t="s">
        <v>407</v>
      </c>
      <c r="C122" s="223"/>
      <c r="D122" s="223"/>
      <c r="E122" s="224"/>
    </row>
    <row r="123" spans="1:5" s="22" customFormat="1" ht="12" customHeight="1" thickBot="1">
      <c r="A123" s="519" t="s">
        <v>415</v>
      </c>
      <c r="B123" s="518" t="s">
        <v>414</v>
      </c>
      <c r="C123" s="223">
        <f>SUM(C118+C122)</f>
        <v>0</v>
      </c>
      <c r="D123" s="223">
        <f>SUM(D118+D122)</f>
        <v>0</v>
      </c>
      <c r="E123" s="224">
        <f>SUM(E118+E122)</f>
        <v>0</v>
      </c>
    </row>
    <row r="124" spans="1:5" s="22" customFormat="1" ht="12" customHeight="1" thickBot="1">
      <c r="A124" s="519" t="s">
        <v>416</v>
      </c>
      <c r="B124" s="518" t="s">
        <v>408</v>
      </c>
      <c r="C124" s="223"/>
      <c r="D124" s="223"/>
      <c r="E124" s="224"/>
    </row>
    <row r="125" spans="1:5" s="22" customFormat="1" ht="12" customHeight="1" thickBot="1">
      <c r="A125" s="519" t="s">
        <v>417</v>
      </c>
      <c r="B125" s="518" t="s">
        <v>409</v>
      </c>
      <c r="C125" s="223"/>
      <c r="D125" s="223"/>
      <c r="E125" s="224"/>
    </row>
    <row r="126" spans="1:5" s="22" customFormat="1" ht="12" customHeight="1" thickBot="1">
      <c r="A126" s="80" t="s">
        <v>33</v>
      </c>
      <c r="B126" s="152" t="s">
        <v>410</v>
      </c>
      <c r="C126" s="225">
        <f>SUM(C123:C125)</f>
        <v>0</v>
      </c>
      <c r="D126" s="225">
        <f>SUM(D123:D125)</f>
        <v>0</v>
      </c>
      <c r="E126" s="95">
        <f>SUM(E123:E125)</f>
        <v>0</v>
      </c>
    </row>
    <row r="127" spans="1:5" s="1" customFormat="1" ht="28.5" customHeight="1" thickBot="1">
      <c r="A127" s="87" t="s">
        <v>12</v>
      </c>
      <c r="B127" s="153" t="s">
        <v>418</v>
      </c>
      <c r="C127" s="604">
        <f>SUM(C117+C126)</f>
        <v>5027510</v>
      </c>
      <c r="D127" s="604">
        <f>SUM(D117+D126)</f>
        <v>5027510</v>
      </c>
      <c r="E127" s="605">
        <f>SUM(E117+E126)</f>
        <v>1504358</v>
      </c>
    </row>
  </sheetData>
  <mergeCells count="2">
    <mergeCell ref="B2:D2"/>
    <mergeCell ref="B3:D3"/>
  </mergeCells>
  <pageMargins left="0.7" right="0.7" top="0.75" bottom="0.75" header="0.3" footer="0.3"/>
  <pageSetup paperSize="9" scale="86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E127"/>
  <sheetViews>
    <sheetView workbookViewId="0">
      <selection activeCell="E2" sqref="E2"/>
    </sheetView>
  </sheetViews>
  <sheetFormatPr defaultRowHeight="12.75"/>
  <cols>
    <col min="1" max="1" width="9.6640625" style="3" customWidth="1"/>
    <col min="2" max="2" width="56.1640625" style="4" customWidth="1"/>
    <col min="3" max="3" width="14.33203125" style="4" customWidth="1"/>
    <col min="4" max="6" width="15.83203125" style="4" customWidth="1"/>
    <col min="7" max="16384" width="9.33203125" style="4"/>
  </cols>
  <sheetData>
    <row r="1" spans="1:5" s="2" customFormat="1" ht="21" customHeight="1" thickBot="1">
      <c r="A1" s="64"/>
      <c r="B1" s="65"/>
      <c r="C1" s="75"/>
      <c r="D1" s="74"/>
      <c r="E1" s="74" t="s">
        <v>955</v>
      </c>
    </row>
    <row r="2" spans="1:5" s="48" customFormat="1" ht="25.5" customHeight="1">
      <c r="A2" s="394"/>
      <c r="B2" s="1230" t="s">
        <v>185</v>
      </c>
      <c r="C2" s="1231"/>
      <c r="D2" s="1232"/>
      <c r="E2" s="76" t="s">
        <v>124</v>
      </c>
    </row>
    <row r="3" spans="1:5" s="48" customFormat="1" ht="36.75" thickBot="1">
      <c r="A3" s="593" t="s">
        <v>121</v>
      </c>
      <c r="B3" s="1227" t="s">
        <v>610</v>
      </c>
      <c r="C3" s="1228"/>
      <c r="D3" s="1233"/>
      <c r="E3" s="592" t="s">
        <v>533</v>
      </c>
    </row>
    <row r="4" spans="1:5" s="49" customFormat="1" ht="15.95" customHeight="1" thickBot="1">
      <c r="A4" s="68"/>
      <c r="B4" s="68"/>
      <c r="C4" s="68"/>
      <c r="D4" s="69"/>
      <c r="E4" s="69" t="s">
        <v>683</v>
      </c>
    </row>
    <row r="5" spans="1:5" ht="24.75" thickBot="1">
      <c r="A5" s="395"/>
      <c r="B5" s="70" t="s">
        <v>123</v>
      </c>
      <c r="C5" s="214" t="s">
        <v>5</v>
      </c>
      <c r="D5" s="214" t="s">
        <v>6</v>
      </c>
      <c r="E5" s="71" t="s">
        <v>7</v>
      </c>
    </row>
    <row r="6" spans="1:5" s="40" customFormat="1" ht="12.95" customHeight="1" thickBot="1">
      <c r="A6" s="63">
        <v>1</v>
      </c>
      <c r="B6" s="63">
        <v>2</v>
      </c>
      <c r="C6" s="63">
        <v>3</v>
      </c>
      <c r="D6" s="234">
        <v>4</v>
      </c>
      <c r="E6" s="233">
        <v>5</v>
      </c>
    </row>
    <row r="7" spans="1:5" s="40" customFormat="1" ht="12" customHeight="1" thickBot="1">
      <c r="A7" s="479" t="s">
        <v>8</v>
      </c>
      <c r="B7" s="568" t="s">
        <v>444</v>
      </c>
      <c r="C7" s="559">
        <f>SUM(C15+C8)</f>
        <v>0</v>
      </c>
      <c r="D7" s="559">
        <f>SUM(D15+D8)</f>
        <v>0</v>
      </c>
      <c r="E7" s="728">
        <f>SUM(E15+E8)</f>
        <v>0</v>
      </c>
    </row>
    <row r="8" spans="1:5" s="50" customFormat="1" ht="12" customHeight="1" thickBot="1">
      <c r="A8" s="557" t="s">
        <v>445</v>
      </c>
      <c r="B8" s="482" t="s">
        <v>354</v>
      </c>
      <c r="C8" s="478">
        <f>SUM(C9:C14)</f>
        <v>0</v>
      </c>
      <c r="D8" s="478">
        <f>SUM(D9:D14)</f>
        <v>0</v>
      </c>
      <c r="E8" s="521">
        <f>SUM(E9:E14)</f>
        <v>0</v>
      </c>
    </row>
    <row r="9" spans="1:5" s="51" customFormat="1" ht="12" hidden="1" customHeight="1">
      <c r="A9" s="455" t="s">
        <v>273</v>
      </c>
      <c r="B9" s="456" t="s">
        <v>274</v>
      </c>
      <c r="C9" s="553"/>
      <c r="D9" s="553"/>
      <c r="E9" s="554"/>
    </row>
    <row r="10" spans="1:5" s="51" customFormat="1" ht="12" hidden="1" customHeight="1">
      <c r="A10" s="458" t="s">
        <v>275</v>
      </c>
      <c r="B10" s="459" t="s">
        <v>355</v>
      </c>
      <c r="C10" s="460"/>
      <c r="D10" s="460"/>
      <c r="E10" s="523"/>
    </row>
    <row r="11" spans="1:5" s="51" customFormat="1" ht="12" hidden="1" customHeight="1">
      <c r="A11" s="458" t="s">
        <v>276</v>
      </c>
      <c r="B11" s="459" t="s">
        <v>277</v>
      </c>
      <c r="C11" s="460"/>
      <c r="D11" s="460"/>
      <c r="E11" s="523"/>
    </row>
    <row r="12" spans="1:5" s="51" customFormat="1" ht="12" hidden="1" customHeight="1">
      <c r="A12" s="458" t="s">
        <v>278</v>
      </c>
      <c r="B12" s="459" t="s">
        <v>279</v>
      </c>
      <c r="C12" s="460"/>
      <c r="D12" s="460"/>
      <c r="E12" s="523"/>
    </row>
    <row r="13" spans="1:5" s="50" customFormat="1" ht="12" hidden="1" customHeight="1">
      <c r="A13" s="458" t="s">
        <v>280</v>
      </c>
      <c r="B13" s="459" t="s">
        <v>356</v>
      </c>
      <c r="C13" s="460"/>
      <c r="D13" s="460"/>
      <c r="E13" s="523"/>
    </row>
    <row r="14" spans="1:5" s="50" customFormat="1" ht="12" hidden="1" customHeight="1">
      <c r="A14" s="468" t="s">
        <v>281</v>
      </c>
      <c r="B14" s="469" t="s">
        <v>357</v>
      </c>
      <c r="C14" s="470"/>
      <c r="D14" s="555"/>
      <c r="E14" s="556"/>
    </row>
    <row r="15" spans="1:5" s="50" customFormat="1" ht="12" customHeight="1" thickBot="1">
      <c r="A15" s="558" t="s">
        <v>446</v>
      </c>
      <c r="B15" s="475" t="s">
        <v>362</v>
      </c>
      <c r="C15" s="476">
        <f>SUM(C16:C20)</f>
        <v>0</v>
      </c>
      <c r="D15" s="476">
        <f>SUM(D16:D20)</f>
        <v>0</v>
      </c>
      <c r="E15" s="525">
        <f>SUM(E16:E20)</f>
        <v>0</v>
      </c>
    </row>
    <row r="16" spans="1:5" s="50" customFormat="1" ht="12" customHeight="1">
      <c r="A16" s="471" t="s">
        <v>282</v>
      </c>
      <c r="B16" s="472" t="s">
        <v>283</v>
      </c>
      <c r="C16" s="473"/>
      <c r="D16" s="473"/>
      <c r="E16" s="526"/>
    </row>
    <row r="17" spans="1:5" s="50" customFormat="1" ht="12" customHeight="1">
      <c r="A17" s="458" t="s">
        <v>284</v>
      </c>
      <c r="B17" s="459" t="s">
        <v>358</v>
      </c>
      <c r="C17" s="460"/>
      <c r="D17" s="460"/>
      <c r="E17" s="523"/>
    </row>
    <row r="18" spans="1:5" s="50" customFormat="1" ht="12" customHeight="1">
      <c r="A18" s="458" t="s">
        <v>285</v>
      </c>
      <c r="B18" s="590" t="s">
        <v>359</v>
      </c>
      <c r="C18" s="460"/>
      <c r="D18" s="460"/>
      <c r="E18" s="523"/>
    </row>
    <row r="19" spans="1:5" s="50" customFormat="1" ht="12" customHeight="1">
      <c r="A19" s="458" t="s">
        <v>286</v>
      </c>
      <c r="B19" s="590" t="s">
        <v>360</v>
      </c>
      <c r="C19" s="460"/>
      <c r="D19" s="460"/>
      <c r="E19" s="523"/>
    </row>
    <row r="20" spans="1:5" s="51" customFormat="1" ht="12" customHeight="1" thickBot="1">
      <c r="A20" s="458" t="s">
        <v>287</v>
      </c>
      <c r="B20" s="459" t="s">
        <v>361</v>
      </c>
      <c r="C20" s="460"/>
      <c r="D20" s="460"/>
      <c r="E20" s="523"/>
    </row>
    <row r="21" spans="1:5" s="51" customFormat="1" ht="60" hidden="1" customHeight="1">
      <c r="A21" s="507" t="s">
        <v>287</v>
      </c>
      <c r="B21" s="508" t="s">
        <v>419</v>
      </c>
      <c r="C21" s="509"/>
      <c r="D21" s="509"/>
      <c r="E21" s="527">
        <v>19249</v>
      </c>
    </row>
    <row r="22" spans="1:5" s="51" customFormat="1" ht="12" customHeight="1" thickBot="1">
      <c r="A22" s="474" t="s">
        <v>10</v>
      </c>
      <c r="B22" s="485" t="s">
        <v>363</v>
      </c>
      <c r="C22" s="476">
        <f>SUM(C23:C27)</f>
        <v>0</v>
      </c>
      <c r="D22" s="476">
        <f>SUM(D23:D27)</f>
        <v>0</v>
      </c>
      <c r="E22" s="525">
        <f>SUM(E23:E27)</f>
        <v>0</v>
      </c>
    </row>
    <row r="23" spans="1:5" s="50" customFormat="1" ht="12" hidden="1" customHeight="1">
      <c r="A23" s="471" t="s">
        <v>288</v>
      </c>
      <c r="B23" s="472" t="s">
        <v>289</v>
      </c>
      <c r="C23" s="484"/>
      <c r="D23" s="496"/>
      <c r="E23" s="536"/>
    </row>
    <row r="24" spans="1:5" s="51" customFormat="1" ht="12" hidden="1" customHeight="1">
      <c r="A24" s="458" t="s">
        <v>290</v>
      </c>
      <c r="B24" s="459" t="s">
        <v>364</v>
      </c>
      <c r="C24" s="461"/>
      <c r="D24" s="461"/>
      <c r="E24" s="529"/>
    </row>
    <row r="25" spans="1:5" s="51" customFormat="1" ht="12" hidden="1" customHeight="1">
      <c r="A25" s="458" t="s">
        <v>291</v>
      </c>
      <c r="B25" s="590" t="s">
        <v>365</v>
      </c>
      <c r="C25" s="460"/>
      <c r="D25" s="460"/>
      <c r="E25" s="523"/>
    </row>
    <row r="26" spans="1:5" s="51" customFormat="1" ht="12" hidden="1" customHeight="1">
      <c r="A26" s="468" t="s">
        <v>292</v>
      </c>
      <c r="B26" s="591" t="s">
        <v>366</v>
      </c>
      <c r="C26" s="483"/>
      <c r="D26" s="483"/>
      <c r="E26" s="530"/>
    </row>
    <row r="27" spans="1:5" s="51" customFormat="1" ht="12" hidden="1" customHeight="1">
      <c r="A27" s="506" t="s">
        <v>293</v>
      </c>
      <c r="B27" s="505" t="s">
        <v>367</v>
      </c>
      <c r="C27" s="217"/>
      <c r="D27" s="217"/>
      <c r="E27" s="91"/>
    </row>
    <row r="28" spans="1:5" s="51" customFormat="1" ht="60" hidden="1" customHeight="1">
      <c r="A28" s="507" t="s">
        <v>293</v>
      </c>
      <c r="B28" s="508" t="s">
        <v>419</v>
      </c>
      <c r="C28" s="509"/>
      <c r="D28" s="509"/>
      <c r="E28" s="527">
        <v>128054</v>
      </c>
    </row>
    <row r="29" spans="1:5" s="51" customFormat="1" ht="12" customHeight="1" thickBot="1">
      <c r="A29" s="474" t="s">
        <v>11</v>
      </c>
      <c r="B29" s="485" t="s">
        <v>374</v>
      </c>
      <c r="C29" s="476">
        <f>SUM(C31+C33+C39)</f>
        <v>0</v>
      </c>
      <c r="D29" s="476">
        <f>SUM(D31+D33+D39)</f>
        <v>0</v>
      </c>
      <c r="E29" s="525">
        <f>SUM(E31+E33+E39)</f>
        <v>0</v>
      </c>
    </row>
    <row r="30" spans="1:5" s="51" customFormat="1" ht="12" hidden="1" customHeight="1">
      <c r="A30" s="471" t="s">
        <v>294</v>
      </c>
      <c r="B30" s="472" t="s">
        <v>295</v>
      </c>
      <c r="C30" s="473">
        <f>SUM(C35+C32)</f>
        <v>0</v>
      </c>
      <c r="D30" s="473">
        <f>SUM(D35+D32)</f>
        <v>0</v>
      </c>
      <c r="E30" s="526">
        <f>SUM(E35+E32)</f>
        <v>0</v>
      </c>
    </row>
    <row r="31" spans="1:5" s="51" customFormat="1" ht="12" hidden="1" customHeight="1">
      <c r="A31" s="458" t="s">
        <v>296</v>
      </c>
      <c r="B31" s="459" t="s">
        <v>297</v>
      </c>
      <c r="C31" s="560">
        <f>SUM(C32)</f>
        <v>0</v>
      </c>
      <c r="D31" s="560">
        <f>SUM(D32)</f>
        <v>0</v>
      </c>
      <c r="E31" s="561">
        <f>SUM(E32)</f>
        <v>0</v>
      </c>
    </row>
    <row r="32" spans="1:5" s="51" customFormat="1" ht="12" hidden="1" customHeight="1">
      <c r="A32" s="486" t="s">
        <v>296</v>
      </c>
      <c r="B32" s="487" t="s">
        <v>368</v>
      </c>
      <c r="C32" s="488"/>
      <c r="D32" s="488"/>
      <c r="E32" s="532"/>
    </row>
    <row r="33" spans="1:5" s="51" customFormat="1" ht="12" hidden="1" customHeight="1">
      <c r="A33" s="458" t="s">
        <v>371</v>
      </c>
      <c r="B33" s="490" t="s">
        <v>372</v>
      </c>
      <c r="C33" s="560">
        <f>SUM(C37+C36+C34)</f>
        <v>0</v>
      </c>
      <c r="D33" s="560">
        <f>SUM(D37+D36+D34)</f>
        <v>0</v>
      </c>
      <c r="E33" s="561">
        <f>SUM(E37+E36+E34)</f>
        <v>0</v>
      </c>
    </row>
    <row r="34" spans="1:5" s="51" customFormat="1" ht="12" hidden="1" customHeight="1">
      <c r="A34" s="458" t="s">
        <v>298</v>
      </c>
      <c r="B34" s="491" t="s">
        <v>373</v>
      </c>
      <c r="C34" s="463">
        <f>SUM(C35)</f>
        <v>0</v>
      </c>
      <c r="D34" s="463">
        <f>SUM(D35)</f>
        <v>0</v>
      </c>
      <c r="E34" s="531">
        <f>SUM(E35)</f>
        <v>0</v>
      </c>
    </row>
    <row r="35" spans="1:5" s="51" customFormat="1" ht="12" hidden="1" customHeight="1">
      <c r="A35" s="486" t="s">
        <v>298</v>
      </c>
      <c r="B35" s="492" t="s">
        <v>369</v>
      </c>
      <c r="C35" s="488"/>
      <c r="D35" s="488"/>
      <c r="E35" s="532"/>
    </row>
    <row r="36" spans="1:5" s="51" customFormat="1" ht="12" hidden="1" customHeight="1">
      <c r="A36" s="458" t="s">
        <v>299</v>
      </c>
      <c r="B36" s="493" t="s">
        <v>300</v>
      </c>
      <c r="C36" s="461"/>
      <c r="D36" s="461"/>
      <c r="E36" s="529"/>
    </row>
    <row r="37" spans="1:5" s="51" customFormat="1" ht="12" hidden="1" customHeight="1">
      <c r="A37" s="458" t="s">
        <v>301</v>
      </c>
      <c r="B37" s="493" t="s">
        <v>302</v>
      </c>
      <c r="C37" s="465">
        <f>SUM(C38)</f>
        <v>0</v>
      </c>
      <c r="D37" s="465">
        <f>SUM(D38)</f>
        <v>0</v>
      </c>
      <c r="E37" s="542">
        <f>SUM(E38)</f>
        <v>0</v>
      </c>
    </row>
    <row r="38" spans="1:5" s="51" customFormat="1" ht="12" hidden="1" customHeight="1">
      <c r="A38" s="486" t="s">
        <v>301</v>
      </c>
      <c r="B38" s="494" t="s">
        <v>370</v>
      </c>
      <c r="C38" s="464"/>
      <c r="D38" s="464"/>
      <c r="E38" s="533"/>
    </row>
    <row r="39" spans="1:5" s="51" customFormat="1" ht="12" hidden="1" customHeight="1">
      <c r="A39" s="468" t="s">
        <v>303</v>
      </c>
      <c r="B39" s="469" t="s">
        <v>304</v>
      </c>
      <c r="C39" s="499"/>
      <c r="D39" s="499"/>
      <c r="E39" s="538"/>
    </row>
    <row r="40" spans="1:5" s="51" customFormat="1" ht="12" customHeight="1" thickBot="1">
      <c r="A40" s="474" t="s">
        <v>12</v>
      </c>
      <c r="B40" s="485" t="s">
        <v>375</v>
      </c>
      <c r="C40" s="497">
        <f>SUM(C41:C50)</f>
        <v>0</v>
      </c>
      <c r="D40" s="497">
        <f>SUM(D41:D50)</f>
        <v>0</v>
      </c>
      <c r="E40" s="535">
        <f>SUM(E41:E50)</f>
        <v>0</v>
      </c>
    </row>
    <row r="41" spans="1:5" s="51" customFormat="1" ht="12" customHeight="1">
      <c r="A41" s="471" t="s">
        <v>305</v>
      </c>
      <c r="B41" s="472" t="s">
        <v>306</v>
      </c>
      <c r="C41" s="496"/>
      <c r="D41" s="496"/>
      <c r="E41" s="536"/>
    </row>
    <row r="42" spans="1:5" s="51" customFormat="1" ht="12" customHeight="1">
      <c r="A42" s="458" t="s">
        <v>307</v>
      </c>
      <c r="B42" s="459" t="s">
        <v>308</v>
      </c>
      <c r="C42" s="463"/>
      <c r="D42" s="463"/>
      <c r="E42" s="531"/>
    </row>
    <row r="43" spans="1:5" s="51" customFormat="1" ht="12" customHeight="1">
      <c r="A43" s="458" t="s">
        <v>309</v>
      </c>
      <c r="B43" s="459" t="s">
        <v>310</v>
      </c>
      <c r="C43" s="463"/>
      <c r="D43" s="463"/>
      <c r="E43" s="531"/>
    </row>
    <row r="44" spans="1:5" s="51" customFormat="1" ht="12" customHeight="1">
      <c r="A44" s="458" t="s">
        <v>311</v>
      </c>
      <c r="B44" s="459" t="s">
        <v>312</v>
      </c>
      <c r="C44" s="464"/>
      <c r="D44" s="464"/>
      <c r="E44" s="533"/>
    </row>
    <row r="45" spans="1:5" s="50" customFormat="1" ht="12" customHeight="1">
      <c r="A45" s="458" t="s">
        <v>313</v>
      </c>
      <c r="B45" s="459" t="s">
        <v>314</v>
      </c>
      <c r="C45" s="463"/>
      <c r="D45" s="463"/>
      <c r="E45" s="531"/>
    </row>
    <row r="46" spans="1:5" s="51" customFormat="1" ht="12" customHeight="1">
      <c r="A46" s="458" t="s">
        <v>315</v>
      </c>
      <c r="B46" s="459" t="s">
        <v>316</v>
      </c>
      <c r="C46" s="463"/>
      <c r="D46" s="463"/>
      <c r="E46" s="531"/>
    </row>
    <row r="47" spans="1:5" s="51" customFormat="1" ht="12" customHeight="1">
      <c r="A47" s="458" t="s">
        <v>317</v>
      </c>
      <c r="B47" s="459" t="s">
        <v>318</v>
      </c>
      <c r="C47" s="463"/>
      <c r="D47" s="463"/>
      <c r="E47" s="531"/>
    </row>
    <row r="48" spans="1:5" s="51" customFormat="1" ht="12" customHeight="1">
      <c r="A48" s="458" t="s">
        <v>319</v>
      </c>
      <c r="B48" s="459" t="s">
        <v>320</v>
      </c>
      <c r="C48" s="463"/>
      <c r="D48" s="463"/>
      <c r="E48" s="531"/>
    </row>
    <row r="49" spans="1:5" s="51" customFormat="1" ht="12" customHeight="1">
      <c r="A49" s="458" t="s">
        <v>321</v>
      </c>
      <c r="B49" s="459" t="s">
        <v>322</v>
      </c>
      <c r="C49" s="463"/>
      <c r="D49" s="463"/>
      <c r="E49" s="531"/>
    </row>
    <row r="50" spans="1:5" s="51" customFormat="1" ht="12" customHeight="1" thickBot="1">
      <c r="A50" s="468" t="s">
        <v>323</v>
      </c>
      <c r="B50" s="469" t="s">
        <v>324</v>
      </c>
      <c r="C50" s="483"/>
      <c r="D50" s="483"/>
      <c r="E50" s="530"/>
    </row>
    <row r="51" spans="1:5" s="51" customFormat="1" ht="12" customHeight="1" thickBot="1">
      <c r="A51" s="474" t="s">
        <v>13</v>
      </c>
      <c r="B51" s="485" t="s">
        <v>376</v>
      </c>
      <c r="C51" s="476">
        <f>SUM(C52:C56)</f>
        <v>0</v>
      </c>
      <c r="D51" s="476">
        <f>SUM(D52:D56)</f>
        <v>0</v>
      </c>
      <c r="E51" s="525">
        <f>SUM(E52:E56)</f>
        <v>0</v>
      </c>
    </row>
    <row r="52" spans="1:5" s="51" customFormat="1" ht="12" hidden="1" customHeight="1">
      <c r="A52" s="471" t="s">
        <v>326</v>
      </c>
      <c r="B52" s="472" t="s">
        <v>327</v>
      </c>
      <c r="C52" s="498"/>
      <c r="D52" s="498"/>
      <c r="E52" s="537"/>
    </row>
    <row r="53" spans="1:5" s="50" customFormat="1" ht="12" hidden="1" customHeight="1">
      <c r="A53" s="458" t="s">
        <v>328</v>
      </c>
      <c r="B53" s="459" t="s">
        <v>329</v>
      </c>
      <c r="C53" s="463"/>
      <c r="D53" s="463"/>
      <c r="E53" s="531"/>
    </row>
    <row r="54" spans="1:5" s="50" customFormat="1" ht="12" hidden="1" customHeight="1">
      <c r="A54" s="458" t="s">
        <v>330</v>
      </c>
      <c r="B54" s="459" t="s">
        <v>331</v>
      </c>
      <c r="C54" s="463"/>
      <c r="D54" s="463"/>
      <c r="E54" s="531"/>
    </row>
    <row r="55" spans="1:5" s="50" customFormat="1" ht="12" hidden="1" customHeight="1">
      <c r="A55" s="458" t="s">
        <v>332</v>
      </c>
      <c r="B55" s="459" t="s">
        <v>333</v>
      </c>
      <c r="C55" s="463"/>
      <c r="D55" s="463"/>
      <c r="E55" s="531"/>
    </row>
    <row r="56" spans="1:5" s="50" customFormat="1" ht="12" hidden="1" customHeight="1">
      <c r="A56" s="468" t="s">
        <v>334</v>
      </c>
      <c r="B56" s="469" t="s">
        <v>335</v>
      </c>
      <c r="C56" s="499"/>
      <c r="D56" s="499"/>
      <c r="E56" s="538"/>
    </row>
    <row r="57" spans="1:5" s="51" customFormat="1" ht="12" customHeight="1" thickBot="1">
      <c r="A57" s="474" t="s">
        <v>14</v>
      </c>
      <c r="B57" s="485" t="s">
        <v>382</v>
      </c>
      <c r="C57" s="501">
        <f>SUM(C58:C60)</f>
        <v>0</v>
      </c>
      <c r="D57" s="501">
        <f>SUM(D58:D60)</f>
        <v>0</v>
      </c>
      <c r="E57" s="539">
        <f>SUM(E58:E60)</f>
        <v>0</v>
      </c>
    </row>
    <row r="58" spans="1:5" s="51" customFormat="1" ht="11.25" hidden="1" customHeight="1">
      <c r="A58" s="471" t="s">
        <v>336</v>
      </c>
      <c r="B58" s="472" t="s">
        <v>377</v>
      </c>
      <c r="C58" s="500"/>
      <c r="D58" s="500"/>
      <c r="E58" s="540"/>
    </row>
    <row r="59" spans="1:5" ht="10.5" hidden="1" customHeight="1">
      <c r="A59" s="458" t="s">
        <v>379</v>
      </c>
      <c r="B59" s="459" t="s">
        <v>378</v>
      </c>
      <c r="C59" s="464"/>
      <c r="D59" s="464"/>
      <c r="E59" s="533"/>
    </row>
    <row r="60" spans="1:5" s="40" customFormat="1" ht="13.5" hidden="1" customHeight="1">
      <c r="A60" s="458" t="s">
        <v>380</v>
      </c>
      <c r="B60" s="459" t="s">
        <v>337</v>
      </c>
      <c r="C60" s="463"/>
      <c r="D60" s="463"/>
      <c r="E60" s="531"/>
    </row>
    <row r="61" spans="1:5" s="52" customFormat="1" ht="60" hidden="1" customHeight="1">
      <c r="A61" s="502" t="s">
        <v>380</v>
      </c>
      <c r="B61" s="503" t="s">
        <v>381</v>
      </c>
      <c r="C61" s="504"/>
      <c r="D61" s="504"/>
      <c r="E61" s="541"/>
    </row>
    <row r="62" spans="1:5" ht="12" customHeight="1" thickBot="1">
      <c r="A62" s="474" t="s">
        <v>15</v>
      </c>
      <c r="B62" s="475" t="s">
        <v>388</v>
      </c>
      <c r="C62" s="497">
        <f>SUM(C63:C65)</f>
        <v>0</v>
      </c>
      <c r="D62" s="497">
        <f>SUM(D63:D65)</f>
        <v>0</v>
      </c>
      <c r="E62" s="535">
        <f>SUM(E63:E65)</f>
        <v>0</v>
      </c>
    </row>
    <row r="63" spans="1:5" ht="60" hidden="1" customHeight="1">
      <c r="A63" s="471" t="s">
        <v>338</v>
      </c>
      <c r="B63" s="472" t="s">
        <v>383</v>
      </c>
      <c r="C63" s="496"/>
      <c r="D63" s="496"/>
      <c r="E63" s="536"/>
    </row>
    <row r="64" spans="1:5" ht="60" hidden="1" customHeight="1">
      <c r="A64" s="458" t="s">
        <v>385</v>
      </c>
      <c r="B64" s="459" t="s">
        <v>384</v>
      </c>
      <c r="C64" s="463"/>
      <c r="D64" s="463"/>
      <c r="E64" s="531"/>
    </row>
    <row r="65" spans="1:5" ht="60" hidden="1" customHeight="1">
      <c r="A65" s="458" t="s">
        <v>386</v>
      </c>
      <c r="B65" s="459" t="s">
        <v>339</v>
      </c>
      <c r="C65" s="464"/>
      <c r="D65" s="464"/>
      <c r="E65" s="533"/>
    </row>
    <row r="66" spans="1:5" ht="60" hidden="1" customHeight="1">
      <c r="A66" s="502" t="s">
        <v>386</v>
      </c>
      <c r="B66" s="503" t="s">
        <v>387</v>
      </c>
      <c r="C66" s="504"/>
      <c r="D66" s="504"/>
      <c r="E66" s="541"/>
    </row>
    <row r="67" spans="1:5" ht="12" customHeight="1" thickBot="1">
      <c r="A67" s="474" t="s">
        <v>35</v>
      </c>
      <c r="B67" s="485" t="s">
        <v>389</v>
      </c>
      <c r="C67" s="599">
        <f>SUM(C8+C15+C22+C29+C40+C51+C57+C62)</f>
        <v>0</v>
      </c>
      <c r="D67" s="599">
        <f>SUM(D8+D15+D22+D29+D40+D51+D57+D62)</f>
        <v>0</v>
      </c>
      <c r="E67" s="729">
        <f>SUM(E8+E15+E22+E29+E40+E51+E57+E62)</f>
        <v>0</v>
      </c>
    </row>
    <row r="68" spans="1:5" ht="12" hidden="1" customHeight="1">
      <c r="A68" s="511" t="s">
        <v>391</v>
      </c>
      <c r="B68" s="510" t="s">
        <v>340</v>
      </c>
      <c r="C68" s="484">
        <f>SUM(C69:C71)</f>
        <v>0</v>
      </c>
      <c r="D68" s="496">
        <f>SUM(D69:D71)</f>
        <v>0</v>
      </c>
      <c r="E68" s="536">
        <f>SUM(E69:E71)</f>
        <v>0</v>
      </c>
    </row>
    <row r="69" spans="1:5" ht="12" hidden="1" customHeight="1">
      <c r="A69" s="458" t="s">
        <v>341</v>
      </c>
      <c r="B69" s="459" t="s">
        <v>342</v>
      </c>
      <c r="C69" s="463"/>
      <c r="D69" s="463"/>
      <c r="E69" s="531"/>
    </row>
    <row r="70" spans="1:5" ht="12" hidden="1" customHeight="1">
      <c r="A70" s="458" t="s">
        <v>343</v>
      </c>
      <c r="B70" s="459" t="s">
        <v>344</v>
      </c>
      <c r="C70" s="463"/>
      <c r="D70" s="463"/>
      <c r="E70" s="531"/>
    </row>
    <row r="71" spans="1:5" ht="12" hidden="1" customHeight="1">
      <c r="A71" s="458" t="s">
        <v>345</v>
      </c>
      <c r="B71" s="466" t="s">
        <v>346</v>
      </c>
      <c r="C71" s="465"/>
      <c r="D71" s="465"/>
      <c r="E71" s="542"/>
    </row>
    <row r="72" spans="1:5" ht="12" hidden="1" customHeight="1">
      <c r="A72" s="511" t="s">
        <v>392</v>
      </c>
      <c r="B72" s="462" t="s">
        <v>347</v>
      </c>
      <c r="C72" s="467"/>
      <c r="D72" s="467"/>
      <c r="E72" s="543"/>
    </row>
    <row r="73" spans="1:5" ht="12" customHeight="1">
      <c r="A73" s="511" t="s">
        <v>393</v>
      </c>
      <c r="B73" s="462" t="s">
        <v>348</v>
      </c>
      <c r="C73" s="467">
        <f>SUM(C74:C75)</f>
        <v>0</v>
      </c>
      <c r="D73" s="467">
        <f>SUM(D74:D75)</f>
        <v>0</v>
      </c>
      <c r="E73" s="543">
        <f>SUM(E74:E75)</f>
        <v>0</v>
      </c>
    </row>
    <row r="74" spans="1:5" ht="12" customHeight="1">
      <c r="A74" s="458" t="s">
        <v>349</v>
      </c>
      <c r="B74" s="459" t="s">
        <v>350</v>
      </c>
      <c r="C74" s="467"/>
      <c r="D74" s="562"/>
      <c r="E74" s="563"/>
    </row>
    <row r="75" spans="1:5" ht="12" customHeight="1">
      <c r="A75" s="458" t="s">
        <v>351</v>
      </c>
      <c r="B75" s="459" t="s">
        <v>352</v>
      </c>
      <c r="C75" s="467"/>
      <c r="D75" s="562"/>
      <c r="E75" s="563"/>
    </row>
    <row r="76" spans="1:5" s="52" customFormat="1" ht="12" customHeight="1" thickBot="1">
      <c r="A76" s="565" t="s">
        <v>449</v>
      </c>
      <c r="B76" s="566" t="s">
        <v>450</v>
      </c>
      <c r="C76" s="564"/>
      <c r="D76" s="564"/>
      <c r="E76" s="567"/>
    </row>
    <row r="77" spans="1:5" s="52" customFormat="1" ht="12" customHeight="1" thickBot="1">
      <c r="A77" s="600" t="s">
        <v>535</v>
      </c>
      <c r="B77" s="1172" t="s">
        <v>536</v>
      </c>
      <c r="C77" s="222"/>
      <c r="D77" s="222"/>
      <c r="E77" s="698"/>
    </row>
    <row r="78" spans="1:5" ht="12" customHeight="1" thickBot="1">
      <c r="A78" s="1144" t="s">
        <v>394</v>
      </c>
      <c r="B78" s="1148" t="s">
        <v>395</v>
      </c>
      <c r="C78" s="222">
        <f>SUM(C73+C76+C77)</f>
        <v>0</v>
      </c>
      <c r="D78" s="222">
        <f>SUM(D73+D76+D77)</f>
        <v>0</v>
      </c>
      <c r="E78" s="698">
        <f>SUM(E73+E76+E77)</f>
        <v>0</v>
      </c>
    </row>
    <row r="79" spans="1:5" ht="12" customHeight="1" thickBot="1">
      <c r="A79" s="1144" t="s">
        <v>411</v>
      </c>
      <c r="B79" s="1148" t="s">
        <v>396</v>
      </c>
      <c r="C79" s="222"/>
      <c r="D79" s="222"/>
      <c r="E79" s="698"/>
    </row>
    <row r="80" spans="1:5" ht="12" customHeight="1" thickBot="1">
      <c r="A80" s="1144" t="s">
        <v>412</v>
      </c>
      <c r="B80" s="1148" t="s">
        <v>397</v>
      </c>
      <c r="C80" s="222"/>
      <c r="D80" s="222"/>
      <c r="E80" s="698"/>
    </row>
    <row r="81" spans="1:5" ht="12" customHeight="1" thickBot="1">
      <c r="A81" s="1144" t="s">
        <v>16</v>
      </c>
      <c r="B81" s="1149" t="s">
        <v>390</v>
      </c>
      <c r="C81" s="222">
        <f>SUM(C78:C80)</f>
        <v>0</v>
      </c>
      <c r="D81" s="222">
        <f>SUM(D78:D80)</f>
        <v>0</v>
      </c>
      <c r="E81" s="698">
        <f>SUM(E78:E80)</f>
        <v>0</v>
      </c>
    </row>
    <row r="82" spans="1:5" ht="24.75" customHeight="1" thickBot="1">
      <c r="A82" s="1144" t="s">
        <v>17</v>
      </c>
      <c r="B82" s="1153" t="s">
        <v>413</v>
      </c>
      <c r="C82" s="1170">
        <f>SUM(C67+C81)</f>
        <v>0</v>
      </c>
      <c r="D82" s="1170">
        <f>SUM(D67+D81)</f>
        <v>0</v>
      </c>
      <c r="E82" s="1169">
        <f>SUM(E67+E81)</f>
        <v>0</v>
      </c>
    </row>
    <row r="83" spans="1:5">
      <c r="A83" s="158"/>
      <c r="B83" s="158"/>
      <c r="C83" s="159"/>
      <c r="D83" s="159"/>
      <c r="E83" s="159"/>
    </row>
    <row r="84" spans="1:5" ht="13.5" thickBot="1">
      <c r="A84" s="158"/>
      <c r="B84" s="158"/>
      <c r="C84" s="159"/>
      <c r="D84" s="159"/>
      <c r="E84" s="159"/>
    </row>
    <row r="85" spans="1:5" s="22" customFormat="1" ht="38.1" customHeight="1" thickBot="1">
      <c r="A85" s="594"/>
      <c r="B85" s="595" t="s">
        <v>23</v>
      </c>
      <c r="C85" s="596" t="s">
        <v>5</v>
      </c>
      <c r="D85" s="596" t="s">
        <v>6</v>
      </c>
      <c r="E85" s="597" t="s">
        <v>7</v>
      </c>
    </row>
    <row r="86" spans="1:5" s="23" customFormat="1" ht="12" customHeight="1" thickBot="1">
      <c r="A86" s="19">
        <v>1</v>
      </c>
      <c r="B86" s="20">
        <v>2</v>
      </c>
      <c r="C86" s="20">
        <v>3</v>
      </c>
      <c r="D86" s="20">
        <v>4</v>
      </c>
      <c r="E86" s="21">
        <v>5</v>
      </c>
    </row>
    <row r="87" spans="1:5" s="22" customFormat="1" ht="12" customHeight="1" thickBot="1">
      <c r="A87" s="14" t="s">
        <v>8</v>
      </c>
      <c r="B87" s="18" t="s">
        <v>269</v>
      </c>
      <c r="C87" s="215">
        <f>+C88+C89+C90+C91+C92</f>
        <v>0</v>
      </c>
      <c r="D87" s="215">
        <f>+D88+D89+D90+D91+D92</f>
        <v>0</v>
      </c>
      <c r="E87" s="88">
        <f>+E88+E89+E90+E91+E92</f>
        <v>0</v>
      </c>
    </row>
    <row r="88" spans="1:5" s="22" customFormat="1" ht="12" customHeight="1">
      <c r="A88" s="11" t="s">
        <v>221</v>
      </c>
      <c r="B88" s="6" t="s">
        <v>24</v>
      </c>
      <c r="C88" s="218"/>
      <c r="D88" s="218"/>
      <c r="E88" s="90"/>
    </row>
    <row r="89" spans="1:5" s="22" customFormat="1" ht="12" customHeight="1">
      <c r="A89" s="9" t="s">
        <v>222</v>
      </c>
      <c r="B89" s="5" t="s">
        <v>25</v>
      </c>
      <c r="C89" s="217"/>
      <c r="D89" s="217"/>
      <c r="E89" s="91"/>
    </row>
    <row r="90" spans="1:5" s="22" customFormat="1" ht="12" customHeight="1">
      <c r="A90" s="9" t="s">
        <v>223</v>
      </c>
      <c r="B90" s="5" t="s">
        <v>26</v>
      </c>
      <c r="C90" s="220"/>
      <c r="D90" s="220"/>
      <c r="E90" s="93"/>
    </row>
    <row r="91" spans="1:5" s="22" customFormat="1" ht="12" customHeight="1">
      <c r="A91" s="9" t="s">
        <v>224</v>
      </c>
      <c r="B91" s="7" t="s">
        <v>27</v>
      </c>
      <c r="C91" s="220"/>
      <c r="D91" s="220"/>
      <c r="E91" s="93"/>
    </row>
    <row r="92" spans="1:5" s="22" customFormat="1" ht="12" customHeight="1" thickBot="1">
      <c r="A92" s="9" t="s">
        <v>225</v>
      </c>
      <c r="B92" s="12" t="s">
        <v>28</v>
      </c>
      <c r="C92" s="220"/>
      <c r="D92" s="220"/>
      <c r="E92" s="93"/>
    </row>
    <row r="93" spans="1:5" s="437" customFormat="1" ht="12" hidden="1" customHeight="1">
      <c r="A93" s="435" t="s">
        <v>232</v>
      </c>
      <c r="B93" s="436" t="s">
        <v>226</v>
      </c>
      <c r="C93" s="421"/>
      <c r="D93" s="421"/>
      <c r="E93" s="422"/>
    </row>
    <row r="94" spans="1:5" s="437" customFormat="1" ht="12" hidden="1" customHeight="1">
      <c r="A94" s="435" t="s">
        <v>233</v>
      </c>
      <c r="B94" s="438" t="s">
        <v>227</v>
      </c>
      <c r="C94" s="421"/>
      <c r="D94" s="421"/>
      <c r="E94" s="422"/>
    </row>
    <row r="95" spans="1:5" s="437" customFormat="1" ht="12" hidden="1" customHeight="1">
      <c r="A95" s="435" t="s">
        <v>234</v>
      </c>
      <c r="B95" s="438" t="s">
        <v>228</v>
      </c>
      <c r="C95" s="421"/>
      <c r="D95" s="421"/>
      <c r="E95" s="422"/>
    </row>
    <row r="96" spans="1:5" s="437" customFormat="1" ht="12" hidden="1" customHeight="1">
      <c r="A96" s="435" t="s">
        <v>235</v>
      </c>
      <c r="B96" s="436" t="s">
        <v>229</v>
      </c>
      <c r="C96" s="421"/>
      <c r="D96" s="421"/>
      <c r="E96" s="422"/>
    </row>
    <row r="97" spans="1:5" s="437" customFormat="1" ht="12" hidden="1" customHeight="1">
      <c r="A97" s="439" t="s">
        <v>236</v>
      </c>
      <c r="B97" s="440" t="s">
        <v>230</v>
      </c>
      <c r="C97" s="421"/>
      <c r="D97" s="421"/>
      <c r="E97" s="422"/>
    </row>
    <row r="98" spans="1:5" s="437" customFormat="1" ht="12" hidden="1" customHeight="1">
      <c r="A98" s="435" t="s">
        <v>237</v>
      </c>
      <c r="B98" s="440" t="s">
        <v>231</v>
      </c>
      <c r="C98" s="421"/>
      <c r="D98" s="421">
        <v>4320</v>
      </c>
      <c r="E98" s="422">
        <v>4320</v>
      </c>
    </row>
    <row r="99" spans="1:5" s="437" customFormat="1" ht="12" hidden="1" customHeight="1">
      <c r="A99" s="441" t="s">
        <v>238</v>
      </c>
      <c r="B99" s="438" t="s">
        <v>244</v>
      </c>
      <c r="C99" s="421"/>
      <c r="D99" s="421"/>
      <c r="E99" s="422"/>
    </row>
    <row r="100" spans="1:5" s="437" customFormat="1" ht="12" hidden="1" customHeight="1">
      <c r="A100" s="441" t="s">
        <v>239</v>
      </c>
      <c r="B100" s="436" t="s">
        <v>245</v>
      </c>
      <c r="C100" s="421"/>
      <c r="D100" s="421"/>
      <c r="E100" s="422"/>
    </row>
    <row r="101" spans="1:5" s="437" customFormat="1" ht="12" hidden="1" customHeight="1">
      <c r="A101" s="441" t="s">
        <v>240</v>
      </c>
      <c r="B101" s="440" t="s">
        <v>246</v>
      </c>
      <c r="C101" s="421"/>
      <c r="D101" s="421"/>
      <c r="E101" s="422"/>
    </row>
    <row r="102" spans="1:5" s="437" customFormat="1" ht="12" hidden="1" customHeight="1">
      <c r="A102" s="441" t="s">
        <v>241</v>
      </c>
      <c r="B102" s="440" t="s">
        <v>247</v>
      </c>
      <c r="C102" s="421"/>
      <c r="D102" s="421"/>
      <c r="E102" s="422"/>
    </row>
    <row r="103" spans="1:5" s="437" customFormat="1" ht="12" hidden="1" customHeight="1">
      <c r="A103" s="441" t="s">
        <v>242</v>
      </c>
      <c r="B103" s="440" t="s">
        <v>248</v>
      </c>
      <c r="C103" s="421"/>
      <c r="D103" s="421"/>
      <c r="E103" s="422"/>
    </row>
    <row r="104" spans="1:5" s="437" customFormat="1" ht="12" hidden="1" customHeight="1">
      <c r="A104" s="442" t="s">
        <v>243</v>
      </c>
      <c r="B104" s="443" t="s">
        <v>249</v>
      </c>
      <c r="C104" s="423"/>
      <c r="D104" s="423"/>
      <c r="E104" s="424"/>
    </row>
    <row r="105" spans="1:5" s="22" customFormat="1" ht="12" customHeight="1" thickBot="1">
      <c r="A105" s="13" t="s">
        <v>9</v>
      </c>
      <c r="B105" s="17" t="s">
        <v>270</v>
      </c>
      <c r="C105" s="216">
        <f>+C106+C107+C108</f>
        <v>0</v>
      </c>
      <c r="D105" s="216">
        <f>+D106+D107+D108</f>
        <v>0</v>
      </c>
      <c r="E105" s="89">
        <f>+E106+E107+E108</f>
        <v>0</v>
      </c>
    </row>
    <row r="106" spans="1:5" s="22" customFormat="1" ht="12" customHeight="1">
      <c r="A106" s="10" t="s">
        <v>250</v>
      </c>
      <c r="B106" s="5" t="s">
        <v>29</v>
      </c>
      <c r="C106" s="219"/>
      <c r="D106" s="219"/>
      <c r="E106" s="92"/>
    </row>
    <row r="107" spans="1:5" s="22" customFormat="1" ht="12" customHeight="1">
      <c r="A107" s="10" t="s">
        <v>251</v>
      </c>
      <c r="B107" s="8" t="s">
        <v>30</v>
      </c>
      <c r="C107" s="217"/>
      <c r="D107" s="217"/>
      <c r="E107" s="91"/>
    </row>
    <row r="108" spans="1:5" s="22" customFormat="1" ht="12" customHeight="1" thickBot="1">
      <c r="A108" s="10" t="s">
        <v>252</v>
      </c>
      <c r="B108" s="434" t="s">
        <v>253</v>
      </c>
      <c r="C108" s="217">
        <f>SUM(C109:C116)</f>
        <v>0</v>
      </c>
      <c r="D108" s="217">
        <f>SUM(D109:D116)</f>
        <v>0</v>
      </c>
      <c r="E108" s="91">
        <f>SUM(E109:E116)</f>
        <v>0</v>
      </c>
    </row>
    <row r="109" spans="1:5" s="437" customFormat="1" ht="60" hidden="1" customHeight="1">
      <c r="A109" s="444" t="s">
        <v>254</v>
      </c>
      <c r="B109" s="79" t="s">
        <v>268</v>
      </c>
      <c r="C109" s="419"/>
      <c r="D109" s="419"/>
      <c r="E109" s="420"/>
    </row>
    <row r="110" spans="1:5" s="437" customFormat="1" ht="60" hidden="1" customHeight="1">
      <c r="A110" s="444" t="s">
        <v>255</v>
      </c>
      <c r="B110" s="445" t="s">
        <v>262</v>
      </c>
      <c r="C110" s="419"/>
      <c r="D110" s="419"/>
      <c r="E110" s="420"/>
    </row>
    <row r="111" spans="1:5" s="437" customFormat="1" ht="16.5" hidden="1" thickBot="1">
      <c r="A111" s="444" t="s">
        <v>256</v>
      </c>
      <c r="B111" s="446" t="s">
        <v>263</v>
      </c>
      <c r="C111" s="419"/>
      <c r="D111" s="419"/>
      <c r="E111" s="420"/>
    </row>
    <row r="112" spans="1:5" s="437" customFormat="1" ht="60" hidden="1" customHeight="1">
      <c r="A112" s="444" t="s">
        <v>257</v>
      </c>
      <c r="B112" s="446" t="s">
        <v>264</v>
      </c>
      <c r="C112" s="447"/>
      <c r="D112" s="447"/>
      <c r="E112" s="448"/>
    </row>
    <row r="113" spans="1:5" s="437" customFormat="1" ht="60" hidden="1" customHeight="1">
      <c r="A113" s="444" t="s">
        <v>258</v>
      </c>
      <c r="B113" s="446" t="s">
        <v>265</v>
      </c>
      <c r="C113" s="447"/>
      <c r="D113" s="447"/>
      <c r="E113" s="448"/>
    </row>
    <row r="114" spans="1:5" s="437" customFormat="1" ht="60" hidden="1" customHeight="1">
      <c r="A114" s="444" t="s">
        <v>259</v>
      </c>
      <c r="B114" s="446" t="s">
        <v>266</v>
      </c>
      <c r="C114" s="447"/>
      <c r="D114" s="447"/>
      <c r="E114" s="448"/>
    </row>
    <row r="115" spans="1:5" s="437" customFormat="1" ht="60" hidden="1" customHeight="1">
      <c r="A115" s="449" t="s">
        <v>260</v>
      </c>
      <c r="B115" s="446" t="s">
        <v>32</v>
      </c>
      <c r="C115" s="450"/>
      <c r="D115" s="450"/>
      <c r="E115" s="451"/>
    </row>
    <row r="116" spans="1:5" s="437" customFormat="1" ht="60" hidden="1" customHeight="1">
      <c r="A116" s="452" t="s">
        <v>261</v>
      </c>
      <c r="B116" s="453" t="s">
        <v>267</v>
      </c>
      <c r="C116" s="450"/>
      <c r="D116" s="450"/>
      <c r="E116" s="451"/>
    </row>
    <row r="117" spans="1:5" s="22" customFormat="1" ht="12" customHeight="1" thickBot="1">
      <c r="A117" s="13" t="s">
        <v>10</v>
      </c>
      <c r="B117" s="454" t="s">
        <v>271</v>
      </c>
      <c r="C117" s="215">
        <f>+C87+C105</f>
        <v>0</v>
      </c>
      <c r="D117" s="215">
        <f>+D87+D105</f>
        <v>0</v>
      </c>
      <c r="E117" s="88">
        <f>+E87+E105</f>
        <v>0</v>
      </c>
    </row>
    <row r="118" spans="1:5" s="22" customFormat="1" ht="12" hidden="1" customHeight="1">
      <c r="A118" s="82" t="s">
        <v>398</v>
      </c>
      <c r="B118" s="518" t="s">
        <v>399</v>
      </c>
      <c r="C118" s="216">
        <f>SUM(C119:C121)</f>
        <v>0</v>
      </c>
      <c r="D118" s="216">
        <f>SUM(D119:D121)</f>
        <v>0</v>
      </c>
      <c r="E118" s="89">
        <f>SUM(E119:E121)</f>
        <v>0</v>
      </c>
    </row>
    <row r="119" spans="1:5" s="22" customFormat="1" ht="12" hidden="1" customHeight="1">
      <c r="A119" s="83" t="s">
        <v>400</v>
      </c>
      <c r="B119" s="84" t="s">
        <v>403</v>
      </c>
      <c r="C119" s="217"/>
      <c r="D119" s="217"/>
      <c r="E119" s="91"/>
    </row>
    <row r="120" spans="1:5" s="22" customFormat="1" ht="12" hidden="1" customHeight="1">
      <c r="A120" s="81" t="s">
        <v>401</v>
      </c>
      <c r="B120" s="78" t="s">
        <v>447</v>
      </c>
      <c r="C120" s="217"/>
      <c r="D120" s="217"/>
      <c r="E120" s="91"/>
    </row>
    <row r="121" spans="1:5" s="22" customFormat="1" ht="12" hidden="1" customHeight="1">
      <c r="A121" s="85" t="s">
        <v>402</v>
      </c>
      <c r="B121" s="86" t="s">
        <v>448</v>
      </c>
      <c r="C121" s="220"/>
      <c r="D121" s="220"/>
      <c r="E121" s="93"/>
    </row>
    <row r="122" spans="1:5" s="22" customFormat="1" ht="12" hidden="1" customHeight="1">
      <c r="A122" s="82" t="s">
        <v>406</v>
      </c>
      <c r="B122" s="518" t="s">
        <v>407</v>
      </c>
      <c r="C122" s="223"/>
      <c r="D122" s="223"/>
      <c r="E122" s="224"/>
    </row>
    <row r="123" spans="1:5" s="22" customFormat="1" ht="12" customHeight="1" thickBot="1">
      <c r="A123" s="519" t="s">
        <v>415</v>
      </c>
      <c r="B123" s="518" t="s">
        <v>414</v>
      </c>
      <c r="C123" s="223">
        <f>SUM(C118+C122)</f>
        <v>0</v>
      </c>
      <c r="D123" s="223">
        <f>SUM(D118+D122)</f>
        <v>0</v>
      </c>
      <c r="E123" s="224">
        <f>SUM(E118+E122)</f>
        <v>0</v>
      </c>
    </row>
    <row r="124" spans="1:5" s="22" customFormat="1" ht="12" customHeight="1" thickBot="1">
      <c r="A124" s="519" t="s">
        <v>416</v>
      </c>
      <c r="B124" s="518" t="s">
        <v>408</v>
      </c>
      <c r="C124" s="223"/>
      <c r="D124" s="223"/>
      <c r="E124" s="224"/>
    </row>
    <row r="125" spans="1:5" s="22" customFormat="1" ht="12" customHeight="1" thickBot="1">
      <c r="A125" s="519" t="s">
        <v>417</v>
      </c>
      <c r="B125" s="518" t="s">
        <v>409</v>
      </c>
      <c r="C125" s="223"/>
      <c r="D125" s="223"/>
      <c r="E125" s="224"/>
    </row>
    <row r="126" spans="1:5" s="22" customFormat="1" ht="12" customHeight="1" thickBot="1">
      <c r="A126" s="80" t="s">
        <v>33</v>
      </c>
      <c r="B126" s="152" t="s">
        <v>410</v>
      </c>
      <c r="C126" s="225">
        <f>SUM(C123:C125)</f>
        <v>0</v>
      </c>
      <c r="D126" s="225">
        <f>SUM(D123:D125)</f>
        <v>0</v>
      </c>
      <c r="E126" s="95">
        <f>SUM(E123:E125)</f>
        <v>0</v>
      </c>
    </row>
    <row r="127" spans="1:5" s="1" customFormat="1" ht="28.5" customHeight="1" thickBot="1">
      <c r="A127" s="87" t="s">
        <v>12</v>
      </c>
      <c r="B127" s="153" t="s">
        <v>418</v>
      </c>
      <c r="C127" s="604">
        <f>SUM(C117+C126)</f>
        <v>0</v>
      </c>
      <c r="D127" s="604">
        <f>SUM(D117+D126)</f>
        <v>0</v>
      </c>
      <c r="E127" s="605">
        <f>SUM(E117+E126)</f>
        <v>0</v>
      </c>
    </row>
  </sheetData>
  <mergeCells count="2">
    <mergeCell ref="B2:D2"/>
    <mergeCell ref="B3:D3"/>
  </mergeCells>
  <pageMargins left="0.7" right="0.7" top="0.75" bottom="0.75" header="0.3" footer="0.3"/>
  <pageSetup paperSize="9" scale="8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E136"/>
  <sheetViews>
    <sheetView workbookViewId="0">
      <selection activeCell="E2" sqref="E2"/>
    </sheetView>
  </sheetViews>
  <sheetFormatPr defaultRowHeight="12.75"/>
  <cols>
    <col min="1" max="1" width="9.6640625" style="3" customWidth="1"/>
    <col min="2" max="2" width="74.5" style="4" customWidth="1"/>
    <col min="3" max="3" width="14.6640625" style="4" customWidth="1"/>
    <col min="4" max="6" width="15.83203125" style="4" customWidth="1"/>
    <col min="7" max="16384" width="9.33203125" style="4"/>
  </cols>
  <sheetData>
    <row r="1" spans="1:5" s="2" customFormat="1" ht="21" customHeight="1" thickBot="1">
      <c r="A1" s="64"/>
      <c r="B1" s="65"/>
      <c r="C1" s="75"/>
      <c r="D1" s="74"/>
      <c r="E1" s="74" t="s">
        <v>956</v>
      </c>
    </row>
    <row r="2" spans="1:5" s="48" customFormat="1" ht="25.5" customHeight="1">
      <c r="A2" s="598"/>
      <c r="B2" s="1230" t="s">
        <v>684</v>
      </c>
      <c r="C2" s="1231"/>
      <c r="D2" s="1232"/>
      <c r="E2" s="76" t="s">
        <v>125</v>
      </c>
    </row>
    <row r="3" spans="1:5" s="48" customFormat="1" ht="36.75" thickBot="1">
      <c r="A3" s="593" t="s">
        <v>121</v>
      </c>
      <c r="B3" s="1227" t="s">
        <v>540</v>
      </c>
      <c r="C3" s="1228"/>
      <c r="D3" s="1233"/>
      <c r="E3" s="592" t="s">
        <v>534</v>
      </c>
    </row>
    <row r="4" spans="1:5" s="49" customFormat="1" ht="15.95" customHeight="1" thickBot="1">
      <c r="A4" s="68"/>
      <c r="B4" s="68"/>
      <c r="C4" s="68"/>
      <c r="D4" s="69"/>
      <c r="E4" s="69" t="s">
        <v>682</v>
      </c>
    </row>
    <row r="5" spans="1:5" ht="24.75" thickBot="1">
      <c r="A5" s="395"/>
      <c r="B5" s="70" t="s">
        <v>123</v>
      </c>
      <c r="C5" s="214" t="s">
        <v>5</v>
      </c>
      <c r="D5" s="214" t="s">
        <v>6</v>
      </c>
      <c r="E5" s="71" t="s">
        <v>7</v>
      </c>
    </row>
    <row r="6" spans="1:5" s="40" customFormat="1" ht="12.95" customHeight="1" thickBot="1">
      <c r="A6" s="63">
        <v>1</v>
      </c>
      <c r="B6" s="63">
        <v>2</v>
      </c>
      <c r="C6" s="63">
        <v>3</v>
      </c>
      <c r="D6" s="234">
        <v>4</v>
      </c>
      <c r="E6" s="233">
        <v>5</v>
      </c>
    </row>
    <row r="7" spans="1:5" s="40" customFormat="1" ht="12" customHeight="1" thickBot="1">
      <c r="A7" s="479" t="s">
        <v>8</v>
      </c>
      <c r="B7" s="568" t="s">
        <v>444</v>
      </c>
      <c r="C7" s="559">
        <f>SUM(C15+C8)</f>
        <v>4104510</v>
      </c>
      <c r="D7" s="559">
        <f>SUM(D15+D8)</f>
        <v>4104510</v>
      </c>
      <c r="E7" s="695">
        <f>SUM(E15+E8)</f>
        <v>3276150</v>
      </c>
    </row>
    <row r="8" spans="1:5" s="50" customFormat="1" ht="12" customHeight="1" thickBot="1">
      <c r="A8" s="557" t="s">
        <v>445</v>
      </c>
      <c r="B8" s="482" t="s">
        <v>354</v>
      </c>
      <c r="C8" s="478">
        <f>SUM(C9:C14)</f>
        <v>0</v>
      </c>
      <c r="D8" s="478">
        <f>SUM(D9:D14)</f>
        <v>0</v>
      </c>
      <c r="E8" s="521">
        <f>SUM(E9:E14)</f>
        <v>0</v>
      </c>
    </row>
    <row r="9" spans="1:5" s="51" customFormat="1" ht="12" hidden="1" customHeight="1">
      <c r="A9" s="455" t="s">
        <v>273</v>
      </c>
      <c r="B9" s="456" t="s">
        <v>274</v>
      </c>
      <c r="C9" s="553"/>
      <c r="D9" s="553"/>
      <c r="E9" s="554"/>
    </row>
    <row r="10" spans="1:5" s="51" customFormat="1" ht="12" hidden="1" customHeight="1">
      <c r="A10" s="458" t="s">
        <v>275</v>
      </c>
      <c r="B10" s="459" t="s">
        <v>355</v>
      </c>
      <c r="C10" s="460"/>
      <c r="D10" s="460"/>
      <c r="E10" s="523"/>
    </row>
    <row r="11" spans="1:5" s="51" customFormat="1" ht="12" hidden="1" customHeight="1">
      <c r="A11" s="458" t="s">
        <v>276</v>
      </c>
      <c r="B11" s="459" t="s">
        <v>277</v>
      </c>
      <c r="C11" s="460"/>
      <c r="D11" s="460"/>
      <c r="E11" s="523"/>
    </row>
    <row r="12" spans="1:5" s="51" customFormat="1" ht="12" hidden="1" customHeight="1">
      <c r="A12" s="458" t="s">
        <v>278</v>
      </c>
      <c r="B12" s="459" t="s">
        <v>279</v>
      </c>
      <c r="C12" s="460"/>
      <c r="D12" s="460"/>
      <c r="E12" s="523"/>
    </row>
    <row r="13" spans="1:5" s="50" customFormat="1" ht="12" hidden="1" customHeight="1">
      <c r="A13" s="458" t="s">
        <v>280</v>
      </c>
      <c r="B13" s="459" t="s">
        <v>356</v>
      </c>
      <c r="C13" s="460"/>
      <c r="D13" s="460"/>
      <c r="E13" s="523"/>
    </row>
    <row r="14" spans="1:5" s="50" customFormat="1" ht="12" hidden="1" customHeight="1">
      <c r="A14" s="468" t="s">
        <v>281</v>
      </c>
      <c r="B14" s="469" t="s">
        <v>357</v>
      </c>
      <c r="C14" s="470"/>
      <c r="D14" s="555"/>
      <c r="E14" s="556"/>
    </row>
    <row r="15" spans="1:5" s="50" customFormat="1" ht="12" customHeight="1" thickBot="1">
      <c r="A15" s="558" t="s">
        <v>446</v>
      </c>
      <c r="B15" s="475" t="s">
        <v>362</v>
      </c>
      <c r="C15" s="476">
        <f>SUM(C16:C20)</f>
        <v>4104510</v>
      </c>
      <c r="D15" s="476">
        <f>SUM(D16:D20)</f>
        <v>4104510</v>
      </c>
      <c r="E15" s="525">
        <f>SUM(E16:E20)</f>
        <v>3276150</v>
      </c>
    </row>
    <row r="16" spans="1:5" s="50" customFormat="1" ht="12" customHeight="1">
      <c r="A16" s="471" t="s">
        <v>282</v>
      </c>
      <c r="B16" s="472" t="s">
        <v>283</v>
      </c>
      <c r="C16" s="473"/>
      <c r="D16" s="473"/>
      <c r="E16" s="526"/>
    </row>
    <row r="17" spans="1:5" s="50" customFormat="1" ht="12" customHeight="1">
      <c r="A17" s="458" t="s">
        <v>284</v>
      </c>
      <c r="B17" s="459" t="s">
        <v>358</v>
      </c>
      <c r="C17" s="460"/>
      <c r="D17" s="460"/>
      <c r="E17" s="523"/>
    </row>
    <row r="18" spans="1:5" s="50" customFormat="1" ht="12" customHeight="1">
      <c r="A18" s="458" t="s">
        <v>285</v>
      </c>
      <c r="B18" s="590" t="s">
        <v>359</v>
      </c>
      <c r="C18" s="460"/>
      <c r="D18" s="460"/>
      <c r="E18" s="523"/>
    </row>
    <row r="19" spans="1:5" s="50" customFormat="1" ht="12" customHeight="1">
      <c r="A19" s="458" t="s">
        <v>286</v>
      </c>
      <c r="B19" s="590" t="s">
        <v>360</v>
      </c>
      <c r="C19" s="460"/>
      <c r="D19" s="460"/>
      <c r="E19" s="523"/>
    </row>
    <row r="20" spans="1:5" s="51" customFormat="1" ht="12" customHeight="1" thickBot="1">
      <c r="A20" s="458" t="s">
        <v>287</v>
      </c>
      <c r="B20" s="459" t="s">
        <v>361</v>
      </c>
      <c r="C20" s="460">
        <v>4104510</v>
      </c>
      <c r="D20" s="460">
        <v>4104510</v>
      </c>
      <c r="E20" s="523">
        <v>3276150</v>
      </c>
    </row>
    <row r="21" spans="1:5" s="51" customFormat="1" ht="60" hidden="1" customHeight="1" thickBot="1">
      <c r="A21" s="507" t="s">
        <v>287</v>
      </c>
      <c r="B21" s="508" t="s">
        <v>419</v>
      </c>
      <c r="C21" s="509"/>
      <c r="D21" s="509"/>
      <c r="E21" s="527">
        <v>19249</v>
      </c>
    </row>
    <row r="22" spans="1:5" s="51" customFormat="1" ht="12" customHeight="1" thickBot="1">
      <c r="A22" s="474" t="s">
        <v>10</v>
      </c>
      <c r="B22" s="485" t="s">
        <v>363</v>
      </c>
      <c r="C22" s="476">
        <f>SUM(C23:C27)</f>
        <v>0</v>
      </c>
      <c r="D22" s="476">
        <f>SUM(D23:D27)</f>
        <v>0</v>
      </c>
      <c r="E22" s="525">
        <f>SUM(E23:E27)</f>
        <v>0</v>
      </c>
    </row>
    <row r="23" spans="1:5" s="50" customFormat="1" ht="12" hidden="1" customHeight="1">
      <c r="A23" s="471" t="s">
        <v>288</v>
      </c>
      <c r="B23" s="472" t="s">
        <v>289</v>
      </c>
      <c r="C23" s="484"/>
      <c r="D23" s="496"/>
      <c r="E23" s="536"/>
    </row>
    <row r="24" spans="1:5" s="51" customFormat="1" ht="12" hidden="1" customHeight="1" thickBot="1">
      <c r="A24" s="458" t="s">
        <v>290</v>
      </c>
      <c r="B24" s="459" t="s">
        <v>364</v>
      </c>
      <c r="C24" s="461"/>
      <c r="D24" s="461"/>
      <c r="E24" s="529"/>
    </row>
    <row r="25" spans="1:5" s="51" customFormat="1" ht="12" hidden="1" customHeight="1" thickBot="1">
      <c r="A25" s="458" t="s">
        <v>291</v>
      </c>
      <c r="B25" s="590" t="s">
        <v>365</v>
      </c>
      <c r="C25" s="460"/>
      <c r="D25" s="460"/>
      <c r="E25" s="523"/>
    </row>
    <row r="26" spans="1:5" s="51" customFormat="1" ht="12" hidden="1" customHeight="1" thickBot="1">
      <c r="A26" s="468" t="s">
        <v>292</v>
      </c>
      <c r="B26" s="591" t="s">
        <v>366</v>
      </c>
      <c r="C26" s="483"/>
      <c r="D26" s="483"/>
      <c r="E26" s="530"/>
    </row>
    <row r="27" spans="1:5" s="51" customFormat="1" ht="12" hidden="1" customHeight="1" thickBot="1">
      <c r="A27" s="506" t="s">
        <v>293</v>
      </c>
      <c r="B27" s="505" t="s">
        <v>367</v>
      </c>
      <c r="C27" s="217"/>
      <c r="D27" s="217"/>
      <c r="E27" s="91"/>
    </row>
    <row r="28" spans="1:5" s="51" customFormat="1" ht="60" hidden="1" customHeight="1">
      <c r="A28" s="507" t="s">
        <v>293</v>
      </c>
      <c r="B28" s="508" t="s">
        <v>419</v>
      </c>
      <c r="C28" s="509"/>
      <c r="D28" s="509"/>
      <c r="E28" s="527">
        <v>128054</v>
      </c>
    </row>
    <row r="29" spans="1:5" s="51" customFormat="1" ht="12" customHeight="1" thickBot="1">
      <c r="A29" s="474" t="s">
        <v>11</v>
      </c>
      <c r="B29" s="485" t="s">
        <v>374</v>
      </c>
      <c r="C29" s="476">
        <f>SUM(C31+C33+C39)</f>
        <v>0</v>
      </c>
      <c r="D29" s="476">
        <f>SUM(D31+D33+D39)</f>
        <v>0</v>
      </c>
      <c r="E29" s="525">
        <f>SUM(E31+E33+E39)</f>
        <v>0</v>
      </c>
    </row>
    <row r="30" spans="1:5" s="51" customFormat="1" ht="12" hidden="1" customHeight="1" thickBot="1">
      <c r="A30" s="471" t="s">
        <v>294</v>
      </c>
      <c r="B30" s="472" t="s">
        <v>295</v>
      </c>
      <c r="C30" s="473">
        <f>SUM(C35+C32)</f>
        <v>0</v>
      </c>
      <c r="D30" s="473">
        <f>SUM(D35+D32)</f>
        <v>0</v>
      </c>
      <c r="E30" s="526">
        <f>SUM(E35+E32)</f>
        <v>0</v>
      </c>
    </row>
    <row r="31" spans="1:5" s="51" customFormat="1" ht="12" hidden="1" customHeight="1" thickBot="1">
      <c r="A31" s="458" t="s">
        <v>296</v>
      </c>
      <c r="B31" s="459" t="s">
        <v>297</v>
      </c>
      <c r="C31" s="560">
        <f>SUM(C32)</f>
        <v>0</v>
      </c>
      <c r="D31" s="560">
        <f>SUM(D32)</f>
        <v>0</v>
      </c>
      <c r="E31" s="561">
        <f>SUM(E32)</f>
        <v>0</v>
      </c>
    </row>
    <row r="32" spans="1:5" s="51" customFormat="1" ht="12" hidden="1" customHeight="1">
      <c r="A32" s="486" t="s">
        <v>296</v>
      </c>
      <c r="B32" s="487" t="s">
        <v>368</v>
      </c>
      <c r="C32" s="488"/>
      <c r="D32" s="488"/>
      <c r="E32" s="532"/>
    </row>
    <row r="33" spans="1:5" s="51" customFormat="1" ht="12" hidden="1" customHeight="1" thickBot="1">
      <c r="A33" s="458" t="s">
        <v>371</v>
      </c>
      <c r="B33" s="490" t="s">
        <v>372</v>
      </c>
      <c r="C33" s="560">
        <f>SUM(C37+C36+C34)</f>
        <v>0</v>
      </c>
      <c r="D33" s="560">
        <f>SUM(D37+D36+D34)</f>
        <v>0</v>
      </c>
      <c r="E33" s="561">
        <f>SUM(E37+E36+E34)</f>
        <v>0</v>
      </c>
    </row>
    <row r="34" spans="1:5" s="51" customFormat="1" ht="12" hidden="1" customHeight="1" thickBot="1">
      <c r="A34" s="458" t="s">
        <v>298</v>
      </c>
      <c r="B34" s="491" t="s">
        <v>373</v>
      </c>
      <c r="C34" s="463">
        <f>SUM(C35)</f>
        <v>0</v>
      </c>
      <c r="D34" s="463">
        <f>SUM(D35)</f>
        <v>0</v>
      </c>
      <c r="E34" s="531">
        <f>SUM(E35)</f>
        <v>0</v>
      </c>
    </row>
    <row r="35" spans="1:5" s="51" customFormat="1" ht="12" hidden="1" customHeight="1" thickBot="1">
      <c r="A35" s="486" t="s">
        <v>298</v>
      </c>
      <c r="B35" s="492" t="s">
        <v>369</v>
      </c>
      <c r="C35" s="488"/>
      <c r="D35" s="488"/>
      <c r="E35" s="532"/>
    </row>
    <row r="36" spans="1:5" s="51" customFormat="1" ht="12" hidden="1" customHeight="1">
      <c r="A36" s="458" t="s">
        <v>299</v>
      </c>
      <c r="B36" s="493" t="s">
        <v>300</v>
      </c>
      <c r="C36" s="461"/>
      <c r="D36" s="461"/>
      <c r="E36" s="529"/>
    </row>
    <row r="37" spans="1:5" s="51" customFormat="1" ht="12" hidden="1" customHeight="1">
      <c r="A37" s="458" t="s">
        <v>301</v>
      </c>
      <c r="B37" s="493" t="s">
        <v>302</v>
      </c>
      <c r="C37" s="465">
        <f>SUM(C38)</f>
        <v>0</v>
      </c>
      <c r="D37" s="465">
        <f>SUM(D38)</f>
        <v>0</v>
      </c>
      <c r="E37" s="542">
        <f>SUM(E38)</f>
        <v>0</v>
      </c>
    </row>
    <row r="38" spans="1:5" s="51" customFormat="1" ht="12" hidden="1" customHeight="1">
      <c r="A38" s="486" t="s">
        <v>301</v>
      </c>
      <c r="B38" s="494" t="s">
        <v>370</v>
      </c>
      <c r="C38" s="464"/>
      <c r="D38" s="464"/>
      <c r="E38" s="533"/>
    </row>
    <row r="39" spans="1:5" s="51" customFormat="1" ht="12" hidden="1" customHeight="1">
      <c r="A39" s="468" t="s">
        <v>303</v>
      </c>
      <c r="B39" s="469" t="s">
        <v>304</v>
      </c>
      <c r="C39" s="499"/>
      <c r="D39" s="499"/>
      <c r="E39" s="538"/>
    </row>
    <row r="40" spans="1:5" s="51" customFormat="1" ht="12" customHeight="1" thickBot="1">
      <c r="A40" s="474" t="s">
        <v>12</v>
      </c>
      <c r="B40" s="485" t="s">
        <v>375</v>
      </c>
      <c r="C40" s="599">
        <f>SUM(C41:C50)</f>
        <v>23739625</v>
      </c>
      <c r="D40" s="599">
        <f>SUM(D41:D50)</f>
        <v>23739625</v>
      </c>
      <c r="E40" s="729">
        <f>SUM(E41:E50)</f>
        <v>16732093</v>
      </c>
    </row>
    <row r="41" spans="1:5" s="51" customFormat="1" ht="12" customHeight="1">
      <c r="A41" s="471" t="s">
        <v>305</v>
      </c>
      <c r="B41" s="472" t="s">
        <v>306</v>
      </c>
      <c r="C41" s="496"/>
      <c r="D41" s="496"/>
      <c r="E41" s="536"/>
    </row>
    <row r="42" spans="1:5" s="51" customFormat="1" ht="12" customHeight="1">
      <c r="A42" s="458" t="s">
        <v>307</v>
      </c>
      <c r="B42" s="459" t="s">
        <v>308</v>
      </c>
      <c r="C42" s="463">
        <v>7482354</v>
      </c>
      <c r="D42" s="463">
        <v>7482354</v>
      </c>
      <c r="E42" s="531">
        <v>6509245</v>
      </c>
    </row>
    <row r="43" spans="1:5" s="51" customFormat="1" ht="12" customHeight="1">
      <c r="A43" s="458" t="s">
        <v>309</v>
      </c>
      <c r="B43" s="459" t="s">
        <v>310</v>
      </c>
      <c r="C43" s="463"/>
      <c r="D43" s="463"/>
      <c r="E43" s="531"/>
    </row>
    <row r="44" spans="1:5" s="51" customFormat="1" ht="12" customHeight="1">
      <c r="A44" s="458" t="s">
        <v>311</v>
      </c>
      <c r="B44" s="459" t="s">
        <v>312</v>
      </c>
      <c r="C44" s="464"/>
      <c r="D44" s="464"/>
      <c r="E44" s="533"/>
    </row>
    <row r="45" spans="1:5" s="50" customFormat="1" ht="12" customHeight="1">
      <c r="A45" s="458" t="s">
        <v>313</v>
      </c>
      <c r="B45" s="459" t="s">
        <v>314</v>
      </c>
      <c r="C45" s="463">
        <v>11202797</v>
      </c>
      <c r="D45" s="463">
        <v>11202797</v>
      </c>
      <c r="E45" s="531">
        <v>6642414</v>
      </c>
    </row>
    <row r="46" spans="1:5" s="51" customFormat="1" ht="12" customHeight="1">
      <c r="A46" s="458" t="s">
        <v>315</v>
      </c>
      <c r="B46" s="459" t="s">
        <v>316</v>
      </c>
      <c r="C46" s="463">
        <v>5054474</v>
      </c>
      <c r="D46" s="463">
        <v>5054474</v>
      </c>
      <c r="E46" s="531">
        <v>3551900</v>
      </c>
    </row>
    <row r="47" spans="1:5" s="51" customFormat="1" ht="12" customHeight="1">
      <c r="A47" s="458" t="s">
        <v>317</v>
      </c>
      <c r="B47" s="459" t="s">
        <v>318</v>
      </c>
      <c r="C47" s="463"/>
      <c r="D47" s="463"/>
      <c r="E47" s="531"/>
    </row>
    <row r="48" spans="1:5" s="51" customFormat="1" ht="12" customHeight="1">
      <c r="A48" s="458" t="s">
        <v>319</v>
      </c>
      <c r="B48" s="459" t="s">
        <v>320</v>
      </c>
      <c r="C48" s="463"/>
      <c r="D48" s="463"/>
      <c r="E48" s="531">
        <v>3</v>
      </c>
    </row>
    <row r="49" spans="1:5" s="51" customFormat="1" ht="12" customHeight="1">
      <c r="A49" s="458" t="s">
        <v>321</v>
      </c>
      <c r="B49" s="459" t="s">
        <v>322</v>
      </c>
      <c r="C49" s="463"/>
      <c r="D49" s="463"/>
      <c r="E49" s="531"/>
    </row>
    <row r="50" spans="1:5" s="51" customFormat="1" ht="12" customHeight="1" thickBot="1">
      <c r="A50" s="468" t="s">
        <v>655</v>
      </c>
      <c r="B50" s="469" t="s">
        <v>324</v>
      </c>
      <c r="C50" s="483"/>
      <c r="D50" s="483"/>
      <c r="E50" s="530">
        <v>28531</v>
      </c>
    </row>
    <row r="51" spans="1:5" s="51" customFormat="1" ht="12" customHeight="1" thickBot="1">
      <c r="A51" s="474" t="s">
        <v>13</v>
      </c>
      <c r="B51" s="485" t="s">
        <v>376</v>
      </c>
      <c r="C51" s="476">
        <f>SUM(C52:C56)</f>
        <v>0</v>
      </c>
      <c r="D51" s="476">
        <f>SUM(D52:D56)</f>
        <v>0</v>
      </c>
      <c r="E51" s="525">
        <f>SUM(E52:E56)</f>
        <v>0</v>
      </c>
    </row>
    <row r="52" spans="1:5" s="51" customFormat="1" ht="12" hidden="1" customHeight="1">
      <c r="A52" s="471" t="s">
        <v>326</v>
      </c>
      <c r="B52" s="472" t="s">
        <v>327</v>
      </c>
      <c r="C52" s="498"/>
      <c r="D52" s="498"/>
      <c r="E52" s="537"/>
    </row>
    <row r="53" spans="1:5" s="50" customFormat="1" ht="12" hidden="1" customHeight="1">
      <c r="A53" s="458" t="s">
        <v>328</v>
      </c>
      <c r="B53" s="459" t="s">
        <v>329</v>
      </c>
      <c r="C53" s="463"/>
      <c r="D53" s="463"/>
      <c r="E53" s="531"/>
    </row>
    <row r="54" spans="1:5" s="50" customFormat="1" ht="12" hidden="1" customHeight="1">
      <c r="A54" s="458" t="s">
        <v>330</v>
      </c>
      <c r="B54" s="459" t="s">
        <v>331</v>
      </c>
      <c r="C54" s="463"/>
      <c r="D54" s="463"/>
      <c r="E54" s="531"/>
    </row>
    <row r="55" spans="1:5" s="50" customFormat="1" ht="12" hidden="1" customHeight="1">
      <c r="A55" s="458" t="s">
        <v>332</v>
      </c>
      <c r="B55" s="459" t="s">
        <v>333</v>
      </c>
      <c r="C55" s="463"/>
      <c r="D55" s="463"/>
      <c r="E55" s="531"/>
    </row>
    <row r="56" spans="1:5" s="50" customFormat="1" ht="12" hidden="1" customHeight="1">
      <c r="A56" s="468" t="s">
        <v>334</v>
      </c>
      <c r="B56" s="469" t="s">
        <v>335</v>
      </c>
      <c r="C56" s="499"/>
      <c r="D56" s="499"/>
      <c r="E56" s="538"/>
    </row>
    <row r="57" spans="1:5" s="51" customFormat="1" ht="12" customHeight="1" thickBot="1">
      <c r="A57" s="474" t="s">
        <v>14</v>
      </c>
      <c r="B57" s="485" t="s">
        <v>382</v>
      </c>
      <c r="C57" s="501">
        <f>SUM(C58:C60)</f>
        <v>0</v>
      </c>
      <c r="D57" s="606"/>
      <c r="E57" s="607"/>
    </row>
    <row r="58" spans="1:5" s="51" customFormat="1" ht="11.25" hidden="1" customHeight="1">
      <c r="A58" s="471" t="s">
        <v>336</v>
      </c>
      <c r="B58" s="472" t="s">
        <v>377</v>
      </c>
      <c r="C58" s="500"/>
      <c r="D58" s="500"/>
      <c r="E58" s="540"/>
    </row>
    <row r="59" spans="1:5" ht="10.5" hidden="1" customHeight="1">
      <c r="A59" s="458" t="s">
        <v>379</v>
      </c>
      <c r="B59" s="459" t="s">
        <v>378</v>
      </c>
      <c r="C59" s="464"/>
      <c r="D59" s="464"/>
      <c r="E59" s="533"/>
    </row>
    <row r="60" spans="1:5" s="40" customFormat="1" ht="13.5" hidden="1" customHeight="1">
      <c r="A60" s="458" t="s">
        <v>380</v>
      </c>
      <c r="B60" s="459" t="s">
        <v>337</v>
      </c>
      <c r="C60" s="463"/>
      <c r="D60" s="463"/>
      <c r="E60" s="531"/>
    </row>
    <row r="61" spans="1:5" s="52" customFormat="1" ht="60" hidden="1" customHeight="1" thickBot="1">
      <c r="A61" s="502" t="s">
        <v>380</v>
      </c>
      <c r="B61" s="503" t="s">
        <v>381</v>
      </c>
      <c r="C61" s="504"/>
      <c r="D61" s="504"/>
      <c r="E61" s="541"/>
    </row>
    <row r="62" spans="1:5" ht="12" customHeight="1" thickBot="1">
      <c r="A62" s="474" t="s">
        <v>15</v>
      </c>
      <c r="B62" s="475" t="s">
        <v>388</v>
      </c>
      <c r="C62" s="497">
        <f>SUM(C63:C65)</f>
        <v>0</v>
      </c>
      <c r="D62" s="497">
        <f>SUM(D63:D65)</f>
        <v>0</v>
      </c>
      <c r="E62" s="535">
        <f>SUM(E63:E65)</f>
        <v>0</v>
      </c>
    </row>
    <row r="63" spans="1:5" ht="60" hidden="1" customHeight="1">
      <c r="A63" s="471" t="s">
        <v>338</v>
      </c>
      <c r="B63" s="472" t="s">
        <v>383</v>
      </c>
      <c r="C63" s="496"/>
      <c r="D63" s="496"/>
      <c r="E63" s="536"/>
    </row>
    <row r="64" spans="1:5" ht="60" hidden="1" customHeight="1">
      <c r="A64" s="458" t="s">
        <v>385</v>
      </c>
      <c r="B64" s="459" t="s">
        <v>384</v>
      </c>
      <c r="C64" s="463"/>
      <c r="D64" s="463"/>
      <c r="E64" s="531"/>
    </row>
    <row r="65" spans="1:5" ht="60" hidden="1" customHeight="1">
      <c r="A65" s="458" t="s">
        <v>386</v>
      </c>
      <c r="B65" s="459" t="s">
        <v>339</v>
      </c>
      <c r="C65" s="464"/>
      <c r="D65" s="464"/>
      <c r="E65" s="533"/>
    </row>
    <row r="66" spans="1:5" ht="60" hidden="1" customHeight="1">
      <c r="A66" s="502" t="s">
        <v>386</v>
      </c>
      <c r="B66" s="503" t="s">
        <v>387</v>
      </c>
      <c r="C66" s="504"/>
      <c r="D66" s="504"/>
      <c r="E66" s="541"/>
    </row>
    <row r="67" spans="1:5" ht="12" customHeight="1" thickBot="1">
      <c r="A67" s="474" t="s">
        <v>35</v>
      </c>
      <c r="B67" s="485" t="s">
        <v>389</v>
      </c>
      <c r="C67" s="599">
        <f>SUM(C8+C15+C22+C29+C40+C51+C57+C62)</f>
        <v>27844135</v>
      </c>
      <c r="D67" s="599">
        <f>SUM(D8+D15+D22+D29+D40+D51+D57+D62)</f>
        <v>27844135</v>
      </c>
      <c r="E67" s="694">
        <f>SUM(E8+E15+E22+E29+E40+E51+E57+E62)</f>
        <v>20008243</v>
      </c>
    </row>
    <row r="68" spans="1:5" ht="12" hidden="1" customHeight="1">
      <c r="A68" s="511" t="s">
        <v>391</v>
      </c>
      <c r="B68" s="510" t="s">
        <v>340</v>
      </c>
      <c r="C68" s="484">
        <f>SUM(C69:C71)</f>
        <v>0</v>
      </c>
      <c r="D68" s="496">
        <f>SUM(D69:D71)</f>
        <v>0</v>
      </c>
      <c r="E68" s="536">
        <f>SUM(E69:E71)</f>
        <v>0</v>
      </c>
    </row>
    <row r="69" spans="1:5" ht="12" hidden="1" customHeight="1">
      <c r="A69" s="458" t="s">
        <v>341</v>
      </c>
      <c r="B69" s="459" t="s">
        <v>342</v>
      </c>
      <c r="C69" s="463"/>
      <c r="D69" s="463"/>
      <c r="E69" s="531"/>
    </row>
    <row r="70" spans="1:5" ht="12" hidden="1" customHeight="1">
      <c r="A70" s="458" t="s">
        <v>343</v>
      </c>
      <c r="B70" s="459" t="s">
        <v>344</v>
      </c>
      <c r="C70" s="463"/>
      <c r="D70" s="463"/>
      <c r="E70" s="531"/>
    </row>
    <row r="71" spans="1:5" ht="12" hidden="1" customHeight="1">
      <c r="A71" s="458" t="s">
        <v>345</v>
      </c>
      <c r="B71" s="466" t="s">
        <v>346</v>
      </c>
      <c r="C71" s="465"/>
      <c r="D71" s="465"/>
      <c r="E71" s="542"/>
    </row>
    <row r="72" spans="1:5" ht="12" hidden="1" customHeight="1">
      <c r="A72" s="511" t="s">
        <v>392</v>
      </c>
      <c r="B72" s="462" t="s">
        <v>347</v>
      </c>
      <c r="C72" s="467"/>
      <c r="D72" s="467"/>
      <c r="E72" s="543"/>
    </row>
    <row r="73" spans="1:5" ht="12" hidden="1" customHeight="1">
      <c r="A73" s="511" t="s">
        <v>393</v>
      </c>
      <c r="B73" s="462" t="s">
        <v>348</v>
      </c>
      <c r="C73" s="467">
        <f>SUM(C74:C75)</f>
        <v>0</v>
      </c>
      <c r="D73" s="467">
        <f>SUM(D74:D75)</f>
        <v>0</v>
      </c>
      <c r="E73" s="543">
        <f>SUM(E74:E75)</f>
        <v>0</v>
      </c>
    </row>
    <row r="74" spans="1:5" ht="12" hidden="1" customHeight="1">
      <c r="A74" s="458" t="s">
        <v>349</v>
      </c>
      <c r="B74" s="459" t="s">
        <v>350</v>
      </c>
      <c r="C74" s="467"/>
      <c r="D74" s="562"/>
      <c r="E74" s="563"/>
    </row>
    <row r="75" spans="1:5" ht="12" hidden="1" customHeight="1">
      <c r="A75" s="458" t="s">
        <v>351</v>
      </c>
      <c r="B75" s="459" t="s">
        <v>352</v>
      </c>
      <c r="C75" s="467"/>
      <c r="D75" s="562"/>
      <c r="E75" s="563"/>
    </row>
    <row r="76" spans="1:5" s="52" customFormat="1" ht="12" hidden="1" customHeight="1">
      <c r="A76" s="565" t="s">
        <v>449</v>
      </c>
      <c r="B76" s="566" t="s">
        <v>450</v>
      </c>
      <c r="C76" s="564"/>
      <c r="D76" s="564"/>
      <c r="E76" s="567"/>
    </row>
    <row r="77" spans="1:5" ht="12" customHeight="1">
      <c r="A77" s="511" t="s">
        <v>393</v>
      </c>
      <c r="B77" s="462" t="s">
        <v>348</v>
      </c>
      <c r="C77" s="467">
        <f>SUM(C78:C79)</f>
        <v>400000</v>
      </c>
      <c r="D77" s="467">
        <f>SUM(D78:D79)</f>
        <v>1061248</v>
      </c>
      <c r="E77" s="543">
        <f>SUM(E78:E79)</f>
        <v>920642</v>
      </c>
    </row>
    <row r="78" spans="1:5" ht="12" customHeight="1">
      <c r="A78" s="458" t="s">
        <v>349</v>
      </c>
      <c r="B78" s="459" t="s">
        <v>350</v>
      </c>
      <c r="C78" s="562">
        <v>400000</v>
      </c>
      <c r="D78" s="562">
        <v>1061248</v>
      </c>
      <c r="E78" s="563">
        <v>920642</v>
      </c>
    </row>
    <row r="79" spans="1:5" ht="12" customHeight="1">
      <c r="A79" s="458" t="s">
        <v>351</v>
      </c>
      <c r="B79" s="459" t="s">
        <v>352</v>
      </c>
      <c r="C79" s="467"/>
      <c r="D79" s="562"/>
      <c r="E79" s="563"/>
    </row>
    <row r="80" spans="1:5" s="52" customFormat="1" ht="12" customHeight="1" thickBot="1">
      <c r="A80" s="565" t="s">
        <v>449</v>
      </c>
      <c r="B80" s="566" t="s">
        <v>450</v>
      </c>
      <c r="C80" s="696"/>
      <c r="D80" s="564"/>
      <c r="E80" s="697"/>
    </row>
    <row r="81" spans="1:5" s="52" customFormat="1" ht="12" customHeight="1" thickBot="1">
      <c r="A81" s="600" t="s">
        <v>535</v>
      </c>
      <c r="B81" s="1172" t="s">
        <v>536</v>
      </c>
      <c r="C81" s="222">
        <v>375366186</v>
      </c>
      <c r="D81" s="1173">
        <v>363353595</v>
      </c>
      <c r="E81" s="698">
        <v>357049298</v>
      </c>
    </row>
    <row r="82" spans="1:5" ht="12" customHeight="1" thickBot="1">
      <c r="A82" s="1144" t="s">
        <v>394</v>
      </c>
      <c r="B82" s="1148" t="s">
        <v>395</v>
      </c>
      <c r="C82" s="222">
        <f>SUM(C77+C80+C81)</f>
        <v>375766186</v>
      </c>
      <c r="D82" s="1173">
        <f>SUM(D77+D80+D81)</f>
        <v>364414843</v>
      </c>
      <c r="E82" s="698">
        <f>SUM(E77+E80+E81)</f>
        <v>357969940</v>
      </c>
    </row>
    <row r="83" spans="1:5" ht="12" customHeight="1" thickBot="1">
      <c r="A83" s="1144" t="s">
        <v>411</v>
      </c>
      <c r="B83" s="1148" t="s">
        <v>396</v>
      </c>
      <c r="C83" s="222"/>
      <c r="D83" s="1173"/>
      <c r="E83" s="698"/>
    </row>
    <row r="84" spans="1:5" ht="12" customHeight="1" thickBot="1">
      <c r="A84" s="1144" t="s">
        <v>412</v>
      </c>
      <c r="B84" s="1148" t="s">
        <v>397</v>
      </c>
      <c r="C84" s="222"/>
      <c r="D84" s="1173"/>
      <c r="E84" s="698"/>
    </row>
    <row r="85" spans="1:5" ht="12" customHeight="1" thickBot="1">
      <c r="A85" s="1144" t="s">
        <v>16</v>
      </c>
      <c r="B85" s="1149" t="s">
        <v>390</v>
      </c>
      <c r="C85" s="222">
        <f>SUM(C82:C84)</f>
        <v>375766186</v>
      </c>
      <c r="D85" s="1173">
        <f>SUM(D82:D84)</f>
        <v>364414843</v>
      </c>
      <c r="E85" s="698">
        <f>SUM(E82:E84)</f>
        <v>357969940</v>
      </c>
    </row>
    <row r="86" spans="1:5" ht="24.75" customHeight="1" thickBot="1">
      <c r="A86" s="1144" t="s">
        <v>17</v>
      </c>
      <c r="B86" s="1153" t="s">
        <v>413</v>
      </c>
      <c r="C86" s="1170">
        <f>SUM(C67+C85)</f>
        <v>403610321</v>
      </c>
      <c r="D86" s="1174">
        <f>SUM(D67+D85)</f>
        <v>392258978</v>
      </c>
      <c r="E86" s="603">
        <f>SUM(E67+E85)</f>
        <v>377978183</v>
      </c>
    </row>
    <row r="87" spans="1:5">
      <c r="A87" s="158"/>
      <c r="B87" s="158"/>
      <c r="C87" s="159"/>
      <c r="D87" s="159"/>
      <c r="E87" s="159"/>
    </row>
    <row r="88" spans="1:5" ht="13.5" thickBot="1">
      <c r="A88" s="158"/>
      <c r="B88" s="158"/>
      <c r="C88" s="159"/>
      <c r="D88" s="159"/>
      <c r="E88" s="159"/>
    </row>
    <row r="89" spans="1:5" s="22" customFormat="1" ht="38.1" customHeight="1" thickBot="1">
      <c r="A89" s="594"/>
      <c r="B89" s="595" t="s">
        <v>23</v>
      </c>
      <c r="C89" s="596" t="s">
        <v>5</v>
      </c>
      <c r="D89" s="596" t="s">
        <v>6</v>
      </c>
      <c r="E89" s="597" t="s">
        <v>7</v>
      </c>
    </row>
    <row r="90" spans="1:5" s="23" customFormat="1" ht="12" customHeight="1" thickBot="1">
      <c r="A90" s="19">
        <v>1</v>
      </c>
      <c r="B90" s="20">
        <v>2</v>
      </c>
      <c r="C90" s="20">
        <v>3</v>
      </c>
      <c r="D90" s="20">
        <v>4</v>
      </c>
      <c r="E90" s="21">
        <v>5</v>
      </c>
    </row>
    <row r="91" spans="1:5" s="22" customFormat="1" ht="12" customHeight="1" thickBot="1">
      <c r="A91" s="14" t="s">
        <v>8</v>
      </c>
      <c r="B91" s="18" t="s">
        <v>269</v>
      </c>
      <c r="C91" s="215">
        <f>+C92+C93+C94+C95+C96</f>
        <v>397264321</v>
      </c>
      <c r="D91" s="215">
        <f>+D92+D93+D94+D95+D96</f>
        <v>383685158</v>
      </c>
      <c r="E91" s="88">
        <f>+E92+E93+E94+E95+E96</f>
        <v>370973205</v>
      </c>
    </row>
    <row r="92" spans="1:5" s="22" customFormat="1" ht="12" customHeight="1">
      <c r="A92" s="11" t="s">
        <v>221</v>
      </c>
      <c r="B92" s="6" t="s">
        <v>24</v>
      </c>
      <c r="C92" s="218">
        <v>231269000</v>
      </c>
      <c r="D92" s="218">
        <v>240864209</v>
      </c>
      <c r="E92" s="90">
        <v>236314015</v>
      </c>
    </row>
    <row r="93" spans="1:5" s="22" customFormat="1" ht="12" customHeight="1">
      <c r="A93" s="9" t="s">
        <v>222</v>
      </c>
      <c r="B93" s="5" t="s">
        <v>25</v>
      </c>
      <c r="C93" s="217">
        <v>46931000</v>
      </c>
      <c r="D93" s="217">
        <v>47510063</v>
      </c>
      <c r="E93" s="91">
        <v>43698887</v>
      </c>
    </row>
    <row r="94" spans="1:5" s="22" customFormat="1" ht="12" customHeight="1">
      <c r="A94" s="9" t="s">
        <v>223</v>
      </c>
      <c r="B94" s="5" t="s">
        <v>26</v>
      </c>
      <c r="C94" s="220">
        <v>119064321</v>
      </c>
      <c r="D94" s="220">
        <v>95310886</v>
      </c>
      <c r="E94" s="93">
        <v>90960303</v>
      </c>
    </row>
    <row r="95" spans="1:5" s="22" customFormat="1" ht="12" customHeight="1">
      <c r="A95" s="9" t="s">
        <v>224</v>
      </c>
      <c r="B95" s="7" t="s">
        <v>27</v>
      </c>
      <c r="C95" s="220"/>
      <c r="D95" s="220"/>
      <c r="E95" s="93"/>
    </row>
    <row r="96" spans="1:5" s="22" customFormat="1" ht="12" customHeight="1" thickBot="1">
      <c r="A96" s="9" t="s">
        <v>225</v>
      </c>
      <c r="B96" s="12" t="s">
        <v>28</v>
      </c>
      <c r="C96" s="220"/>
      <c r="D96" s="220"/>
      <c r="E96" s="93"/>
    </row>
    <row r="97" spans="1:5" s="437" customFormat="1" ht="12" hidden="1" customHeight="1">
      <c r="A97" s="435" t="s">
        <v>232</v>
      </c>
      <c r="B97" s="436" t="s">
        <v>226</v>
      </c>
      <c r="C97" s="421"/>
      <c r="D97" s="421"/>
      <c r="E97" s="422"/>
    </row>
    <row r="98" spans="1:5" s="437" customFormat="1" ht="12" hidden="1" customHeight="1">
      <c r="A98" s="435" t="s">
        <v>233</v>
      </c>
      <c r="B98" s="438" t="s">
        <v>227</v>
      </c>
      <c r="C98" s="421"/>
      <c r="D98" s="421"/>
      <c r="E98" s="422"/>
    </row>
    <row r="99" spans="1:5" s="437" customFormat="1" ht="12" hidden="1" customHeight="1">
      <c r="A99" s="435" t="s">
        <v>234</v>
      </c>
      <c r="B99" s="438" t="s">
        <v>228</v>
      </c>
      <c r="C99" s="421"/>
      <c r="D99" s="421"/>
      <c r="E99" s="422"/>
    </row>
    <row r="100" spans="1:5" s="437" customFormat="1" ht="12" hidden="1" customHeight="1">
      <c r="A100" s="435" t="s">
        <v>235</v>
      </c>
      <c r="B100" s="436" t="s">
        <v>229</v>
      </c>
      <c r="C100" s="421"/>
      <c r="D100" s="421"/>
      <c r="E100" s="422"/>
    </row>
    <row r="101" spans="1:5" s="437" customFormat="1" ht="12" hidden="1" customHeight="1">
      <c r="A101" s="439" t="s">
        <v>236</v>
      </c>
      <c r="B101" s="440" t="s">
        <v>230</v>
      </c>
      <c r="C101" s="421"/>
      <c r="D101" s="421"/>
      <c r="E101" s="422"/>
    </row>
    <row r="102" spans="1:5" s="437" customFormat="1" ht="12" hidden="1" customHeight="1">
      <c r="A102" s="435" t="s">
        <v>237</v>
      </c>
      <c r="B102" s="440" t="s">
        <v>231</v>
      </c>
      <c r="C102" s="421"/>
      <c r="D102" s="421"/>
      <c r="E102" s="422"/>
    </row>
    <row r="103" spans="1:5" s="437" customFormat="1" ht="12" hidden="1" customHeight="1">
      <c r="A103" s="441" t="s">
        <v>238</v>
      </c>
      <c r="B103" s="438" t="s">
        <v>244</v>
      </c>
      <c r="C103" s="421"/>
      <c r="D103" s="421"/>
      <c r="E103" s="422"/>
    </row>
    <row r="104" spans="1:5" s="437" customFormat="1" ht="12" hidden="1" customHeight="1">
      <c r="A104" s="441" t="s">
        <v>239</v>
      </c>
      <c r="B104" s="436" t="s">
        <v>245</v>
      </c>
      <c r="C104" s="421"/>
      <c r="D104" s="421"/>
      <c r="E104" s="422"/>
    </row>
    <row r="105" spans="1:5" s="437" customFormat="1" ht="12" hidden="1" customHeight="1">
      <c r="A105" s="441" t="s">
        <v>240</v>
      </c>
      <c r="B105" s="440" t="s">
        <v>246</v>
      </c>
      <c r="C105" s="421"/>
      <c r="D105" s="421"/>
      <c r="E105" s="422"/>
    </row>
    <row r="106" spans="1:5" s="437" customFormat="1" ht="12" hidden="1" customHeight="1">
      <c r="A106" s="441" t="s">
        <v>241</v>
      </c>
      <c r="B106" s="440" t="s">
        <v>247</v>
      </c>
      <c r="C106" s="421"/>
      <c r="D106" s="421"/>
      <c r="E106" s="422"/>
    </row>
    <row r="107" spans="1:5" s="437" customFormat="1" ht="12" hidden="1" customHeight="1">
      <c r="A107" s="441" t="s">
        <v>242</v>
      </c>
      <c r="B107" s="440" t="s">
        <v>248</v>
      </c>
      <c r="C107" s="421"/>
      <c r="D107" s="421"/>
      <c r="E107" s="422"/>
    </row>
    <row r="108" spans="1:5" s="437" customFormat="1" ht="12" hidden="1" customHeight="1">
      <c r="A108" s="442" t="s">
        <v>243</v>
      </c>
      <c r="B108" s="443" t="s">
        <v>249</v>
      </c>
      <c r="C108" s="423"/>
      <c r="D108" s="423"/>
      <c r="E108" s="424"/>
    </row>
    <row r="109" spans="1:5" s="22" customFormat="1" ht="12" customHeight="1" thickBot="1">
      <c r="A109" s="13" t="s">
        <v>9</v>
      </c>
      <c r="B109" s="17" t="s">
        <v>270</v>
      </c>
      <c r="C109" s="216">
        <f>+C110+C111+C112</f>
        <v>6346000</v>
      </c>
      <c r="D109" s="216">
        <f>+D110+D111+D112</f>
        <v>8573820</v>
      </c>
      <c r="E109" s="89">
        <f>+E110+E111+E112</f>
        <v>5717495</v>
      </c>
    </row>
    <row r="110" spans="1:5" s="22" customFormat="1" ht="12" customHeight="1">
      <c r="A110" s="10" t="s">
        <v>250</v>
      </c>
      <c r="B110" s="5" t="s">
        <v>29</v>
      </c>
      <c r="C110" s="219">
        <v>6346000</v>
      </c>
      <c r="D110" s="219">
        <v>8573820</v>
      </c>
      <c r="E110" s="92">
        <v>5717495</v>
      </c>
    </row>
    <row r="111" spans="1:5" s="22" customFormat="1" ht="12" customHeight="1">
      <c r="A111" s="10" t="s">
        <v>251</v>
      </c>
      <c r="B111" s="8" t="s">
        <v>30</v>
      </c>
      <c r="C111" s="217"/>
      <c r="D111" s="217"/>
      <c r="E111" s="91"/>
    </row>
    <row r="112" spans="1:5" s="22" customFormat="1" ht="12" customHeight="1" thickBot="1">
      <c r="A112" s="10" t="s">
        <v>252</v>
      </c>
      <c r="B112" s="434" t="s">
        <v>253</v>
      </c>
      <c r="C112" s="217">
        <f>SUM(C113:C120)</f>
        <v>0</v>
      </c>
      <c r="D112" s="217">
        <f>SUM(D113:D120)</f>
        <v>0</v>
      </c>
      <c r="E112" s="91">
        <f>SUM(E113:E120)</f>
        <v>0</v>
      </c>
    </row>
    <row r="113" spans="1:5" s="437" customFormat="1" ht="60" hidden="1" customHeight="1">
      <c r="A113" s="444" t="s">
        <v>254</v>
      </c>
      <c r="B113" s="79" t="s">
        <v>268</v>
      </c>
      <c r="C113" s="419"/>
      <c r="D113" s="419"/>
      <c r="E113" s="420"/>
    </row>
    <row r="114" spans="1:5" s="437" customFormat="1" ht="60" hidden="1" customHeight="1">
      <c r="A114" s="444" t="s">
        <v>255</v>
      </c>
      <c r="B114" s="445" t="s">
        <v>262</v>
      </c>
      <c r="C114" s="419"/>
      <c r="D114" s="419"/>
      <c r="E114" s="420"/>
    </row>
    <row r="115" spans="1:5" s="437" customFormat="1" ht="16.5" hidden="1" thickBot="1">
      <c r="A115" s="444" t="s">
        <v>256</v>
      </c>
      <c r="B115" s="446" t="s">
        <v>263</v>
      </c>
      <c r="C115" s="419"/>
      <c r="D115" s="419"/>
      <c r="E115" s="420"/>
    </row>
    <row r="116" spans="1:5" s="437" customFormat="1" ht="60" hidden="1" customHeight="1">
      <c r="A116" s="444" t="s">
        <v>257</v>
      </c>
      <c r="B116" s="446" t="s">
        <v>264</v>
      </c>
      <c r="C116" s="447"/>
      <c r="D116" s="447"/>
      <c r="E116" s="448"/>
    </row>
    <row r="117" spans="1:5" s="437" customFormat="1" ht="60" hidden="1" customHeight="1">
      <c r="A117" s="444" t="s">
        <v>258</v>
      </c>
      <c r="B117" s="446" t="s">
        <v>265</v>
      </c>
      <c r="C117" s="447"/>
      <c r="D117" s="447"/>
      <c r="E117" s="448"/>
    </row>
    <row r="118" spans="1:5" s="437" customFormat="1" ht="60" hidden="1" customHeight="1">
      <c r="A118" s="444" t="s">
        <v>259</v>
      </c>
      <c r="B118" s="446" t="s">
        <v>266</v>
      </c>
      <c r="C118" s="447"/>
      <c r="D118" s="447"/>
      <c r="E118" s="448"/>
    </row>
    <row r="119" spans="1:5" s="437" customFormat="1" ht="60" hidden="1" customHeight="1">
      <c r="A119" s="449" t="s">
        <v>260</v>
      </c>
      <c r="B119" s="446" t="s">
        <v>32</v>
      </c>
      <c r="C119" s="450"/>
      <c r="D119" s="450"/>
      <c r="E119" s="451"/>
    </row>
    <row r="120" spans="1:5" s="437" customFormat="1" ht="60" hidden="1" customHeight="1">
      <c r="A120" s="452" t="s">
        <v>261</v>
      </c>
      <c r="B120" s="453" t="s">
        <v>267</v>
      </c>
      <c r="C120" s="450"/>
      <c r="D120" s="450"/>
      <c r="E120" s="451"/>
    </row>
    <row r="121" spans="1:5" s="22" customFormat="1" ht="12" customHeight="1" thickBot="1">
      <c r="A121" s="13" t="s">
        <v>10</v>
      </c>
      <c r="B121" s="454" t="s">
        <v>271</v>
      </c>
      <c r="C121" s="215">
        <f>+C91+C109</f>
        <v>403610321</v>
      </c>
      <c r="D121" s="215">
        <f>+D91+D109</f>
        <v>392258978</v>
      </c>
      <c r="E121" s="88">
        <f>+E91+E109</f>
        <v>376690700</v>
      </c>
    </row>
    <row r="122" spans="1:5" s="22" customFormat="1" ht="12" hidden="1" customHeight="1">
      <c r="A122" s="82" t="s">
        <v>398</v>
      </c>
      <c r="B122" s="518" t="s">
        <v>399</v>
      </c>
      <c r="C122" s="216">
        <f>SUM(C123:C125)</f>
        <v>0</v>
      </c>
      <c r="D122" s="216">
        <f>SUM(D123:D125)</f>
        <v>0</v>
      </c>
      <c r="E122" s="89">
        <f>SUM(E123:E125)</f>
        <v>0</v>
      </c>
    </row>
    <row r="123" spans="1:5" s="22" customFormat="1" ht="12" hidden="1" customHeight="1">
      <c r="A123" s="83" t="s">
        <v>400</v>
      </c>
      <c r="B123" s="84" t="s">
        <v>403</v>
      </c>
      <c r="C123" s="217"/>
      <c r="D123" s="217"/>
      <c r="E123" s="91"/>
    </row>
    <row r="124" spans="1:5" s="22" customFormat="1" ht="12" hidden="1" customHeight="1">
      <c r="A124" s="81" t="s">
        <v>401</v>
      </c>
      <c r="B124" s="78" t="s">
        <v>447</v>
      </c>
      <c r="C124" s="217"/>
      <c r="D124" s="217"/>
      <c r="E124" s="91"/>
    </row>
    <row r="125" spans="1:5" s="22" customFormat="1" ht="12" hidden="1" customHeight="1">
      <c r="A125" s="85" t="s">
        <v>402</v>
      </c>
      <c r="B125" s="86" t="s">
        <v>448</v>
      </c>
      <c r="C125" s="220"/>
      <c r="D125" s="220"/>
      <c r="E125" s="93"/>
    </row>
    <row r="126" spans="1:5" s="22" customFormat="1" ht="12" hidden="1" customHeight="1">
      <c r="A126" s="82" t="s">
        <v>406</v>
      </c>
      <c r="B126" s="518" t="s">
        <v>407</v>
      </c>
      <c r="C126" s="223"/>
      <c r="D126" s="223"/>
      <c r="E126" s="224"/>
    </row>
    <row r="127" spans="1:5" s="22" customFormat="1" ht="12" customHeight="1" thickBot="1">
      <c r="A127" s="519" t="s">
        <v>415</v>
      </c>
      <c r="B127" s="518" t="s">
        <v>414</v>
      </c>
      <c r="C127" s="223">
        <f>SUM(C122+C126)</f>
        <v>0</v>
      </c>
      <c r="D127" s="223">
        <f>SUM(D122+D126)</f>
        <v>0</v>
      </c>
      <c r="E127" s="224">
        <f>SUM(E122+E126)</f>
        <v>0</v>
      </c>
    </row>
    <row r="128" spans="1:5" s="22" customFormat="1" ht="12" customHeight="1" thickBot="1">
      <c r="A128" s="519" t="s">
        <v>416</v>
      </c>
      <c r="B128" s="518" t="s">
        <v>408</v>
      </c>
      <c r="C128" s="223"/>
      <c r="D128" s="223"/>
      <c r="E128" s="224"/>
    </row>
    <row r="129" spans="1:5" s="22" customFormat="1" ht="12" customHeight="1" thickBot="1">
      <c r="A129" s="519" t="s">
        <v>417</v>
      </c>
      <c r="B129" s="518" t="s">
        <v>409</v>
      </c>
      <c r="C129" s="223"/>
      <c r="D129" s="223"/>
      <c r="E129" s="224"/>
    </row>
    <row r="130" spans="1:5" s="22" customFormat="1" ht="12" customHeight="1" thickBot="1">
      <c r="A130" s="80" t="s">
        <v>33</v>
      </c>
      <c r="B130" s="152" t="s">
        <v>410</v>
      </c>
      <c r="C130" s="225">
        <f>SUM(C127:C129)</f>
        <v>0</v>
      </c>
      <c r="D130" s="225">
        <f>SUM(D127:D129)</f>
        <v>0</v>
      </c>
      <c r="E130" s="95">
        <f>SUM(E127:E129)</f>
        <v>0</v>
      </c>
    </row>
    <row r="131" spans="1:5" s="1" customFormat="1" ht="28.5" customHeight="1" thickBot="1">
      <c r="A131" s="87" t="s">
        <v>12</v>
      </c>
      <c r="B131" s="153" t="s">
        <v>418</v>
      </c>
      <c r="C131" s="604">
        <f>SUM(C121+C130)</f>
        <v>403610321</v>
      </c>
      <c r="D131" s="604">
        <f>SUM(D121+D130)</f>
        <v>392258978</v>
      </c>
      <c r="E131" s="605">
        <f>SUM(E121+E130)</f>
        <v>376690700</v>
      </c>
    </row>
    <row r="133" spans="1:5" ht="13.5">
      <c r="B133" s="932" t="s">
        <v>732</v>
      </c>
    </row>
    <row r="134" spans="1:5">
      <c r="B134" s="928" t="s">
        <v>736</v>
      </c>
      <c r="C134" s="928">
        <v>75</v>
      </c>
      <c r="D134" s="928"/>
      <c r="E134" s="928">
        <v>75</v>
      </c>
    </row>
    <row r="135" spans="1:5">
      <c r="B135" s="928" t="s">
        <v>734</v>
      </c>
      <c r="C135" s="928">
        <v>0</v>
      </c>
      <c r="D135" s="928"/>
      <c r="E135" s="928">
        <v>0</v>
      </c>
    </row>
    <row r="136" spans="1:5" s="931" customFormat="1">
      <c r="A136" s="929"/>
      <c r="B136" s="930" t="s">
        <v>731</v>
      </c>
      <c r="C136" s="930">
        <f>SUM(C134:C135)</f>
        <v>75</v>
      </c>
      <c r="D136" s="930"/>
      <c r="E136" s="930">
        <f>SUM(E134:E135)</f>
        <v>75</v>
      </c>
    </row>
  </sheetData>
  <mergeCells count="2">
    <mergeCell ref="B2:D2"/>
    <mergeCell ref="B3:D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colBreaks count="1" manualBreakCount="1">
    <brk id="5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>
  <dimension ref="A1:E131"/>
  <sheetViews>
    <sheetView workbookViewId="0">
      <selection activeCell="E2" sqref="E2"/>
    </sheetView>
  </sheetViews>
  <sheetFormatPr defaultRowHeight="12.75"/>
  <cols>
    <col min="1" max="1" width="9.6640625" style="3" customWidth="1"/>
    <col min="2" max="2" width="55.1640625" style="4" customWidth="1"/>
    <col min="3" max="3" width="14.33203125" style="4" customWidth="1"/>
    <col min="4" max="4" width="15" style="4" customWidth="1"/>
    <col min="5" max="5" width="16.33203125" style="4" customWidth="1"/>
    <col min="6" max="6" width="15.83203125" style="4" customWidth="1"/>
    <col min="7" max="16384" width="9.33203125" style="4"/>
  </cols>
  <sheetData>
    <row r="1" spans="1:5" s="2" customFormat="1" ht="21" customHeight="1" thickBot="1">
      <c r="A1" s="64"/>
      <c r="B1" s="65"/>
      <c r="C1" s="75"/>
      <c r="D1" s="74"/>
      <c r="E1" s="74" t="s">
        <v>957</v>
      </c>
    </row>
    <row r="2" spans="1:5" s="48" customFormat="1" ht="25.5" customHeight="1">
      <c r="A2" s="598"/>
      <c r="B2" s="1230" t="s">
        <v>684</v>
      </c>
      <c r="C2" s="1231"/>
      <c r="D2" s="1232"/>
      <c r="E2" s="76" t="s">
        <v>125</v>
      </c>
    </row>
    <row r="3" spans="1:5" s="48" customFormat="1" ht="36.75" thickBot="1">
      <c r="A3" s="593" t="s">
        <v>121</v>
      </c>
      <c r="B3" s="1227" t="s">
        <v>542</v>
      </c>
      <c r="C3" s="1228"/>
      <c r="D3" s="1233"/>
      <c r="E3" s="592" t="s">
        <v>534</v>
      </c>
    </row>
    <row r="4" spans="1:5" s="49" customFormat="1" ht="15.95" customHeight="1" thickBot="1">
      <c r="A4" s="68"/>
      <c r="B4" s="68"/>
      <c r="C4" s="68"/>
      <c r="D4" s="69"/>
      <c r="E4" s="69" t="s">
        <v>682</v>
      </c>
    </row>
    <row r="5" spans="1:5" ht="24.75" thickBot="1">
      <c r="A5" s="395"/>
      <c r="B5" s="70" t="s">
        <v>123</v>
      </c>
      <c r="C5" s="214" t="s">
        <v>5</v>
      </c>
      <c r="D5" s="214" t="s">
        <v>6</v>
      </c>
      <c r="E5" s="71" t="s">
        <v>7</v>
      </c>
    </row>
    <row r="6" spans="1:5" s="40" customFormat="1" ht="12.95" customHeight="1" thickBot="1">
      <c r="A6" s="63">
        <v>1</v>
      </c>
      <c r="B6" s="63">
        <v>2</v>
      </c>
      <c r="C6" s="63">
        <v>3</v>
      </c>
      <c r="D6" s="234">
        <v>4</v>
      </c>
      <c r="E6" s="233">
        <v>5</v>
      </c>
    </row>
    <row r="7" spans="1:5" s="40" customFormat="1" ht="12" customHeight="1" thickBot="1">
      <c r="A7" s="479" t="s">
        <v>8</v>
      </c>
      <c r="B7" s="568" t="s">
        <v>444</v>
      </c>
      <c r="C7" s="559">
        <f>SUM(C15+C8)</f>
        <v>4104510</v>
      </c>
      <c r="D7" s="559">
        <f>SUM(D15+D8)</f>
        <v>4104510</v>
      </c>
      <c r="E7" s="695">
        <f>SUM(E15+E8)</f>
        <v>3276150</v>
      </c>
    </row>
    <row r="8" spans="1:5" s="50" customFormat="1" ht="12" customHeight="1" thickBot="1">
      <c r="A8" s="557" t="s">
        <v>445</v>
      </c>
      <c r="B8" s="482" t="s">
        <v>354</v>
      </c>
      <c r="C8" s="478">
        <f>SUM(C9:C14)</f>
        <v>0</v>
      </c>
      <c r="D8" s="478">
        <f>SUM(D9:D14)</f>
        <v>0</v>
      </c>
      <c r="E8" s="521">
        <f>SUM(E9:E14)</f>
        <v>0</v>
      </c>
    </row>
    <row r="9" spans="1:5" s="51" customFormat="1" ht="12" hidden="1" customHeight="1">
      <c r="A9" s="455" t="s">
        <v>273</v>
      </c>
      <c r="B9" s="456" t="s">
        <v>274</v>
      </c>
      <c r="C9" s="553"/>
      <c r="D9" s="553"/>
      <c r="E9" s="554"/>
    </row>
    <row r="10" spans="1:5" s="51" customFormat="1" ht="12" hidden="1" customHeight="1">
      <c r="A10" s="458" t="s">
        <v>275</v>
      </c>
      <c r="B10" s="459" t="s">
        <v>355</v>
      </c>
      <c r="C10" s="460"/>
      <c r="D10" s="460"/>
      <c r="E10" s="523"/>
    </row>
    <row r="11" spans="1:5" s="51" customFormat="1" ht="12" hidden="1" customHeight="1">
      <c r="A11" s="458" t="s">
        <v>276</v>
      </c>
      <c r="B11" s="459" t="s">
        <v>277</v>
      </c>
      <c r="C11" s="460"/>
      <c r="D11" s="460"/>
      <c r="E11" s="523"/>
    </row>
    <row r="12" spans="1:5" s="51" customFormat="1" ht="12" hidden="1" customHeight="1">
      <c r="A12" s="458" t="s">
        <v>278</v>
      </c>
      <c r="B12" s="459" t="s">
        <v>279</v>
      </c>
      <c r="C12" s="460"/>
      <c r="D12" s="460"/>
      <c r="E12" s="523"/>
    </row>
    <row r="13" spans="1:5" s="50" customFormat="1" ht="12" hidden="1" customHeight="1">
      <c r="A13" s="458" t="s">
        <v>280</v>
      </c>
      <c r="B13" s="459" t="s">
        <v>356</v>
      </c>
      <c r="C13" s="460"/>
      <c r="D13" s="460"/>
      <c r="E13" s="523"/>
    </row>
    <row r="14" spans="1:5" s="50" customFormat="1" ht="12" hidden="1" customHeight="1">
      <c r="A14" s="468" t="s">
        <v>281</v>
      </c>
      <c r="B14" s="469" t="s">
        <v>357</v>
      </c>
      <c r="C14" s="470"/>
      <c r="D14" s="555"/>
      <c r="E14" s="556"/>
    </row>
    <row r="15" spans="1:5" s="50" customFormat="1" ht="12" customHeight="1" thickBot="1">
      <c r="A15" s="558" t="s">
        <v>446</v>
      </c>
      <c r="B15" s="475" t="s">
        <v>362</v>
      </c>
      <c r="C15" s="476">
        <f>SUM(C16:C20)</f>
        <v>4104510</v>
      </c>
      <c r="D15" s="476">
        <f>SUM(D16:D20)</f>
        <v>4104510</v>
      </c>
      <c r="E15" s="525">
        <f>SUM(E16:E20)</f>
        <v>3276150</v>
      </c>
    </row>
    <row r="16" spans="1:5" s="50" customFormat="1" ht="12" customHeight="1">
      <c r="A16" s="471" t="s">
        <v>282</v>
      </c>
      <c r="B16" s="472" t="s">
        <v>283</v>
      </c>
      <c r="C16" s="473"/>
      <c r="D16" s="473"/>
      <c r="E16" s="526"/>
    </row>
    <row r="17" spans="1:5" s="50" customFormat="1" ht="12" customHeight="1">
      <c r="A17" s="458" t="s">
        <v>284</v>
      </c>
      <c r="B17" s="459" t="s">
        <v>358</v>
      </c>
      <c r="C17" s="460"/>
      <c r="D17" s="460"/>
      <c r="E17" s="523"/>
    </row>
    <row r="18" spans="1:5" s="50" customFormat="1" ht="12" customHeight="1">
      <c r="A18" s="458" t="s">
        <v>285</v>
      </c>
      <c r="B18" s="590" t="s">
        <v>359</v>
      </c>
      <c r="C18" s="460"/>
      <c r="D18" s="460"/>
      <c r="E18" s="523"/>
    </row>
    <row r="19" spans="1:5" s="50" customFormat="1" ht="12" customHeight="1">
      <c r="A19" s="458" t="s">
        <v>286</v>
      </c>
      <c r="B19" s="590" t="s">
        <v>360</v>
      </c>
      <c r="C19" s="460"/>
      <c r="D19" s="460"/>
      <c r="E19" s="523"/>
    </row>
    <row r="20" spans="1:5" s="51" customFormat="1" ht="12" customHeight="1" thickBot="1">
      <c r="A20" s="458" t="s">
        <v>287</v>
      </c>
      <c r="B20" s="459" t="s">
        <v>361</v>
      </c>
      <c r="C20" s="460">
        <v>4104510</v>
      </c>
      <c r="D20" s="460">
        <v>4104510</v>
      </c>
      <c r="E20" s="523">
        <v>3276150</v>
      </c>
    </row>
    <row r="21" spans="1:5" s="51" customFormat="1" ht="60" hidden="1" customHeight="1">
      <c r="A21" s="507" t="s">
        <v>287</v>
      </c>
      <c r="B21" s="508" t="s">
        <v>419</v>
      </c>
      <c r="C21" s="509"/>
      <c r="D21" s="509"/>
      <c r="E21" s="527">
        <v>19249</v>
      </c>
    </row>
    <row r="22" spans="1:5" s="51" customFormat="1" ht="12" customHeight="1" thickBot="1">
      <c r="A22" s="474" t="s">
        <v>10</v>
      </c>
      <c r="B22" s="485" t="s">
        <v>363</v>
      </c>
      <c r="C22" s="476">
        <f>SUM(C23:C27)</f>
        <v>0</v>
      </c>
      <c r="D22" s="476">
        <f>SUM(D23:D27)</f>
        <v>0</v>
      </c>
      <c r="E22" s="525">
        <f>SUM(E23:E27)</f>
        <v>0</v>
      </c>
    </row>
    <row r="23" spans="1:5" s="50" customFormat="1" ht="12" hidden="1" customHeight="1">
      <c r="A23" s="471" t="s">
        <v>288</v>
      </c>
      <c r="B23" s="472" t="s">
        <v>289</v>
      </c>
      <c r="C23" s="484"/>
      <c r="D23" s="496"/>
      <c r="E23" s="536"/>
    </row>
    <row r="24" spans="1:5" s="51" customFormat="1" ht="12" hidden="1" customHeight="1">
      <c r="A24" s="458" t="s">
        <v>290</v>
      </c>
      <c r="B24" s="459" t="s">
        <v>364</v>
      </c>
      <c r="C24" s="461"/>
      <c r="D24" s="461"/>
      <c r="E24" s="529"/>
    </row>
    <row r="25" spans="1:5" s="51" customFormat="1" ht="12" hidden="1" customHeight="1">
      <c r="A25" s="458" t="s">
        <v>291</v>
      </c>
      <c r="B25" s="590" t="s">
        <v>365</v>
      </c>
      <c r="C25" s="460"/>
      <c r="D25" s="460"/>
      <c r="E25" s="523"/>
    </row>
    <row r="26" spans="1:5" s="51" customFormat="1" ht="12" hidden="1" customHeight="1">
      <c r="A26" s="468" t="s">
        <v>292</v>
      </c>
      <c r="B26" s="591" t="s">
        <v>366</v>
      </c>
      <c r="C26" s="483"/>
      <c r="D26" s="483"/>
      <c r="E26" s="530"/>
    </row>
    <row r="27" spans="1:5" s="51" customFormat="1" ht="12" hidden="1" customHeight="1">
      <c r="A27" s="506" t="s">
        <v>293</v>
      </c>
      <c r="B27" s="505" t="s">
        <v>367</v>
      </c>
      <c r="C27" s="217"/>
      <c r="D27" s="217"/>
      <c r="E27" s="91"/>
    </row>
    <row r="28" spans="1:5" s="51" customFormat="1" ht="60" hidden="1" customHeight="1">
      <c r="A28" s="507" t="s">
        <v>293</v>
      </c>
      <c r="B28" s="508" t="s">
        <v>419</v>
      </c>
      <c r="C28" s="509"/>
      <c r="D28" s="509"/>
      <c r="E28" s="527">
        <v>128054</v>
      </c>
    </row>
    <row r="29" spans="1:5" s="51" customFormat="1" ht="12" customHeight="1" thickBot="1">
      <c r="A29" s="474" t="s">
        <v>11</v>
      </c>
      <c r="B29" s="485" t="s">
        <v>374</v>
      </c>
      <c r="C29" s="476">
        <f>SUM(C31+C33+C39)</f>
        <v>0</v>
      </c>
      <c r="D29" s="476">
        <f>SUM(D31+D33+D39)</f>
        <v>0</v>
      </c>
      <c r="E29" s="525">
        <f>SUM(E31+E33+E39)</f>
        <v>0</v>
      </c>
    </row>
    <row r="30" spans="1:5" s="51" customFormat="1" ht="12" hidden="1" customHeight="1">
      <c r="A30" s="471" t="s">
        <v>294</v>
      </c>
      <c r="B30" s="472" t="s">
        <v>295</v>
      </c>
      <c r="C30" s="473">
        <f>SUM(C35+C32)</f>
        <v>0</v>
      </c>
      <c r="D30" s="473">
        <f>SUM(D35+D32)</f>
        <v>0</v>
      </c>
      <c r="E30" s="526">
        <f>SUM(E35+E32)</f>
        <v>0</v>
      </c>
    </row>
    <row r="31" spans="1:5" s="51" customFormat="1" ht="12" hidden="1" customHeight="1">
      <c r="A31" s="458" t="s">
        <v>296</v>
      </c>
      <c r="B31" s="459" t="s">
        <v>297</v>
      </c>
      <c r="C31" s="560">
        <f>SUM(C32)</f>
        <v>0</v>
      </c>
      <c r="D31" s="560">
        <f>SUM(D32)</f>
        <v>0</v>
      </c>
      <c r="E31" s="561">
        <f>SUM(E32)</f>
        <v>0</v>
      </c>
    </row>
    <row r="32" spans="1:5" s="51" customFormat="1" ht="12" hidden="1" customHeight="1">
      <c r="A32" s="486" t="s">
        <v>296</v>
      </c>
      <c r="B32" s="487" t="s">
        <v>368</v>
      </c>
      <c r="C32" s="488"/>
      <c r="D32" s="488"/>
      <c r="E32" s="532"/>
    </row>
    <row r="33" spans="1:5" s="51" customFormat="1" ht="12" hidden="1" customHeight="1">
      <c r="A33" s="458" t="s">
        <v>371</v>
      </c>
      <c r="B33" s="490" t="s">
        <v>372</v>
      </c>
      <c r="C33" s="560">
        <f>SUM(C37+C36+C34)</f>
        <v>0</v>
      </c>
      <c r="D33" s="560">
        <f>SUM(D37+D36+D34)</f>
        <v>0</v>
      </c>
      <c r="E33" s="561">
        <f>SUM(E37+E36+E34)</f>
        <v>0</v>
      </c>
    </row>
    <row r="34" spans="1:5" s="51" customFormat="1" ht="12" hidden="1" customHeight="1">
      <c r="A34" s="458" t="s">
        <v>298</v>
      </c>
      <c r="B34" s="491" t="s">
        <v>373</v>
      </c>
      <c r="C34" s="463">
        <f>SUM(C35)</f>
        <v>0</v>
      </c>
      <c r="D34" s="463">
        <f>SUM(D35)</f>
        <v>0</v>
      </c>
      <c r="E34" s="531">
        <f>SUM(E35)</f>
        <v>0</v>
      </c>
    </row>
    <row r="35" spans="1:5" s="51" customFormat="1" ht="12" hidden="1" customHeight="1">
      <c r="A35" s="486" t="s">
        <v>298</v>
      </c>
      <c r="B35" s="492" t="s">
        <v>369</v>
      </c>
      <c r="C35" s="488"/>
      <c r="D35" s="488"/>
      <c r="E35" s="532"/>
    </row>
    <row r="36" spans="1:5" s="51" customFormat="1" ht="12" hidden="1" customHeight="1">
      <c r="A36" s="458" t="s">
        <v>299</v>
      </c>
      <c r="B36" s="493" t="s">
        <v>300</v>
      </c>
      <c r="C36" s="461"/>
      <c r="D36" s="461"/>
      <c r="E36" s="529"/>
    </row>
    <row r="37" spans="1:5" s="51" customFormat="1" ht="12" hidden="1" customHeight="1">
      <c r="A37" s="458" t="s">
        <v>301</v>
      </c>
      <c r="B37" s="493" t="s">
        <v>302</v>
      </c>
      <c r="C37" s="465">
        <f>SUM(C38)</f>
        <v>0</v>
      </c>
      <c r="D37" s="465">
        <f>SUM(D38)</f>
        <v>0</v>
      </c>
      <c r="E37" s="542">
        <f>SUM(E38)</f>
        <v>0</v>
      </c>
    </row>
    <row r="38" spans="1:5" s="51" customFormat="1" ht="12" hidden="1" customHeight="1">
      <c r="A38" s="486" t="s">
        <v>301</v>
      </c>
      <c r="B38" s="494" t="s">
        <v>370</v>
      </c>
      <c r="C38" s="464"/>
      <c r="D38" s="464"/>
      <c r="E38" s="533"/>
    </row>
    <row r="39" spans="1:5" s="51" customFormat="1" ht="12" hidden="1" customHeight="1">
      <c r="A39" s="468" t="s">
        <v>303</v>
      </c>
      <c r="B39" s="469" t="s">
        <v>304</v>
      </c>
      <c r="C39" s="499"/>
      <c r="D39" s="499"/>
      <c r="E39" s="538"/>
    </row>
    <row r="40" spans="1:5" s="51" customFormat="1" ht="12" customHeight="1" thickBot="1">
      <c r="A40" s="474" t="s">
        <v>12</v>
      </c>
      <c r="B40" s="485" t="s">
        <v>375</v>
      </c>
      <c r="C40" s="599">
        <f>SUM(C41:C50)</f>
        <v>23739625</v>
      </c>
      <c r="D40" s="599">
        <f>SUM(D41:D50)</f>
        <v>23739625</v>
      </c>
      <c r="E40" s="729">
        <f>SUM(E41:E50)</f>
        <v>16732093</v>
      </c>
    </row>
    <row r="41" spans="1:5" s="51" customFormat="1" ht="12" customHeight="1">
      <c r="A41" s="471" t="s">
        <v>305</v>
      </c>
      <c r="B41" s="472" t="s">
        <v>306</v>
      </c>
      <c r="C41" s="496"/>
      <c r="D41" s="496"/>
      <c r="E41" s="536"/>
    </row>
    <row r="42" spans="1:5" s="51" customFormat="1" ht="12" customHeight="1">
      <c r="A42" s="458" t="s">
        <v>307</v>
      </c>
      <c r="B42" s="459" t="s">
        <v>308</v>
      </c>
      <c r="C42" s="463">
        <v>7482354</v>
      </c>
      <c r="D42" s="463">
        <v>7482354</v>
      </c>
      <c r="E42" s="531">
        <v>6509245</v>
      </c>
    </row>
    <row r="43" spans="1:5" s="51" customFormat="1" ht="12" customHeight="1">
      <c r="A43" s="458" t="s">
        <v>309</v>
      </c>
      <c r="B43" s="459" t="s">
        <v>310</v>
      </c>
      <c r="C43" s="463"/>
      <c r="D43" s="463"/>
      <c r="E43" s="531"/>
    </row>
    <row r="44" spans="1:5" s="51" customFormat="1" ht="12" customHeight="1">
      <c r="A44" s="458" t="s">
        <v>311</v>
      </c>
      <c r="B44" s="459" t="s">
        <v>312</v>
      </c>
      <c r="C44" s="464"/>
      <c r="D44" s="464"/>
      <c r="E44" s="533"/>
    </row>
    <row r="45" spans="1:5" s="50" customFormat="1" ht="12" customHeight="1">
      <c r="A45" s="458" t="s">
        <v>313</v>
      </c>
      <c r="B45" s="459" t="s">
        <v>314</v>
      </c>
      <c r="C45" s="463">
        <v>11202797</v>
      </c>
      <c r="D45" s="463">
        <v>11202797</v>
      </c>
      <c r="E45" s="531">
        <v>6642414</v>
      </c>
    </row>
    <row r="46" spans="1:5" s="51" customFormat="1" ht="12" customHeight="1">
      <c r="A46" s="458" t="s">
        <v>315</v>
      </c>
      <c r="B46" s="459" t="s">
        <v>316</v>
      </c>
      <c r="C46" s="463">
        <v>5054474</v>
      </c>
      <c r="D46" s="463">
        <v>5054474</v>
      </c>
      <c r="E46" s="531">
        <v>3551900</v>
      </c>
    </row>
    <row r="47" spans="1:5" s="51" customFormat="1" ht="12" customHeight="1">
      <c r="A47" s="458" t="s">
        <v>317</v>
      </c>
      <c r="B47" s="459" t="s">
        <v>318</v>
      </c>
      <c r="C47" s="463"/>
      <c r="D47" s="463"/>
      <c r="E47" s="531"/>
    </row>
    <row r="48" spans="1:5" s="51" customFormat="1" ht="12" customHeight="1">
      <c r="A48" s="458" t="s">
        <v>319</v>
      </c>
      <c r="B48" s="459" t="s">
        <v>320</v>
      </c>
      <c r="C48" s="463"/>
      <c r="D48" s="463"/>
      <c r="E48" s="531">
        <v>3</v>
      </c>
    </row>
    <row r="49" spans="1:5" s="51" customFormat="1" ht="12" customHeight="1">
      <c r="A49" s="458" t="s">
        <v>321</v>
      </c>
      <c r="B49" s="459" t="s">
        <v>322</v>
      </c>
      <c r="C49" s="463"/>
      <c r="D49" s="463"/>
      <c r="E49" s="531"/>
    </row>
    <row r="50" spans="1:5" s="51" customFormat="1" ht="12" customHeight="1" thickBot="1">
      <c r="A50" s="468" t="s">
        <v>655</v>
      </c>
      <c r="B50" s="469" t="s">
        <v>324</v>
      </c>
      <c r="C50" s="483"/>
      <c r="D50" s="483"/>
      <c r="E50" s="530">
        <v>28531</v>
      </c>
    </row>
    <row r="51" spans="1:5" s="51" customFormat="1" ht="12" customHeight="1" thickBot="1">
      <c r="A51" s="474" t="s">
        <v>13</v>
      </c>
      <c r="B51" s="485" t="s">
        <v>376</v>
      </c>
      <c r="C51" s="476">
        <f>SUM(C52:C56)</f>
        <v>0</v>
      </c>
      <c r="D51" s="476">
        <f>SUM(D52:D56)</f>
        <v>0</v>
      </c>
      <c r="E51" s="525">
        <f>SUM(E52:E56)</f>
        <v>0</v>
      </c>
    </row>
    <row r="52" spans="1:5" s="51" customFormat="1" ht="12" hidden="1" customHeight="1">
      <c r="A52" s="471" t="s">
        <v>326</v>
      </c>
      <c r="B52" s="472" t="s">
        <v>327</v>
      </c>
      <c r="C52" s="498"/>
      <c r="D52" s="498"/>
      <c r="E52" s="537"/>
    </row>
    <row r="53" spans="1:5" s="50" customFormat="1" ht="12" hidden="1" customHeight="1">
      <c r="A53" s="458" t="s">
        <v>328</v>
      </c>
      <c r="B53" s="459" t="s">
        <v>329</v>
      </c>
      <c r="C53" s="463"/>
      <c r="D53" s="463"/>
      <c r="E53" s="531"/>
    </row>
    <row r="54" spans="1:5" s="50" customFormat="1" ht="12" hidden="1" customHeight="1">
      <c r="A54" s="458" t="s">
        <v>330</v>
      </c>
      <c r="B54" s="459" t="s">
        <v>331</v>
      </c>
      <c r="C54" s="463"/>
      <c r="D54" s="463"/>
      <c r="E54" s="531"/>
    </row>
    <row r="55" spans="1:5" s="50" customFormat="1" ht="12" hidden="1" customHeight="1">
      <c r="A55" s="458" t="s">
        <v>332</v>
      </c>
      <c r="B55" s="459" t="s">
        <v>333</v>
      </c>
      <c r="C55" s="463"/>
      <c r="D55" s="463"/>
      <c r="E55" s="531"/>
    </row>
    <row r="56" spans="1:5" s="50" customFormat="1" ht="12" hidden="1" customHeight="1">
      <c r="A56" s="468" t="s">
        <v>334</v>
      </c>
      <c r="B56" s="469" t="s">
        <v>335</v>
      </c>
      <c r="C56" s="499"/>
      <c r="D56" s="499"/>
      <c r="E56" s="538"/>
    </row>
    <row r="57" spans="1:5" s="51" customFormat="1" ht="12" customHeight="1" thickBot="1">
      <c r="A57" s="474" t="s">
        <v>14</v>
      </c>
      <c r="B57" s="485" t="s">
        <v>382</v>
      </c>
      <c r="C57" s="501">
        <f>SUM(C58:C60)</f>
        <v>0</v>
      </c>
      <c r="D57" s="606"/>
      <c r="E57" s="607"/>
    </row>
    <row r="58" spans="1:5" s="51" customFormat="1" ht="11.25" hidden="1" customHeight="1">
      <c r="A58" s="471" t="s">
        <v>336</v>
      </c>
      <c r="B58" s="472" t="s">
        <v>377</v>
      </c>
      <c r="C58" s="500"/>
      <c r="D58" s="500"/>
      <c r="E58" s="540"/>
    </row>
    <row r="59" spans="1:5" ht="10.5" hidden="1" customHeight="1">
      <c r="A59" s="458" t="s">
        <v>379</v>
      </c>
      <c r="B59" s="459" t="s">
        <v>378</v>
      </c>
      <c r="C59" s="464"/>
      <c r="D59" s="464"/>
      <c r="E59" s="533"/>
    </row>
    <row r="60" spans="1:5" s="40" customFormat="1" ht="13.5" hidden="1" customHeight="1">
      <c r="A60" s="458" t="s">
        <v>380</v>
      </c>
      <c r="B60" s="459" t="s">
        <v>337</v>
      </c>
      <c r="C60" s="463"/>
      <c r="D60" s="463"/>
      <c r="E60" s="531"/>
    </row>
    <row r="61" spans="1:5" s="52" customFormat="1" ht="60" hidden="1" customHeight="1">
      <c r="A61" s="502" t="s">
        <v>380</v>
      </c>
      <c r="B61" s="503" t="s">
        <v>381</v>
      </c>
      <c r="C61" s="504"/>
      <c r="D61" s="504"/>
      <c r="E61" s="541"/>
    </row>
    <row r="62" spans="1:5" ht="12" customHeight="1" thickBot="1">
      <c r="A62" s="474" t="s">
        <v>15</v>
      </c>
      <c r="B62" s="475" t="s">
        <v>388</v>
      </c>
      <c r="C62" s="497">
        <f>SUM(C63:C65)</f>
        <v>0</v>
      </c>
      <c r="D62" s="497">
        <f>SUM(D63:D65)</f>
        <v>0</v>
      </c>
      <c r="E62" s="535">
        <f>SUM(E63:E65)</f>
        <v>0</v>
      </c>
    </row>
    <row r="63" spans="1:5" ht="60" hidden="1" customHeight="1">
      <c r="A63" s="471" t="s">
        <v>338</v>
      </c>
      <c r="B63" s="472" t="s">
        <v>383</v>
      </c>
      <c r="C63" s="496"/>
      <c r="D63" s="496"/>
      <c r="E63" s="536"/>
    </row>
    <row r="64" spans="1:5" ht="60" hidden="1" customHeight="1">
      <c r="A64" s="458" t="s">
        <v>385</v>
      </c>
      <c r="B64" s="459" t="s">
        <v>384</v>
      </c>
      <c r="C64" s="463"/>
      <c r="D64" s="463"/>
      <c r="E64" s="531"/>
    </row>
    <row r="65" spans="1:5" ht="60" hidden="1" customHeight="1">
      <c r="A65" s="458" t="s">
        <v>386</v>
      </c>
      <c r="B65" s="459" t="s">
        <v>339</v>
      </c>
      <c r="C65" s="464"/>
      <c r="D65" s="464"/>
      <c r="E65" s="533"/>
    </row>
    <row r="66" spans="1:5" ht="60" hidden="1" customHeight="1">
      <c r="A66" s="502" t="s">
        <v>386</v>
      </c>
      <c r="B66" s="503" t="s">
        <v>387</v>
      </c>
      <c r="C66" s="504"/>
      <c r="D66" s="504"/>
      <c r="E66" s="541"/>
    </row>
    <row r="67" spans="1:5" ht="12" customHeight="1" thickBot="1">
      <c r="A67" s="474" t="s">
        <v>35</v>
      </c>
      <c r="B67" s="485" t="s">
        <v>389</v>
      </c>
      <c r="C67" s="599">
        <f>SUM(C8+C15+C22+C29+C40+C51+C57+C62)</f>
        <v>27844135</v>
      </c>
      <c r="D67" s="599">
        <f>SUM(D8+D15+D22+D29+D40+D51+D57+D62)</f>
        <v>27844135</v>
      </c>
      <c r="E67" s="694">
        <f>SUM(E8+E15+E22+E29+E40+E51+E57+E62)</f>
        <v>20008243</v>
      </c>
    </row>
    <row r="68" spans="1:5" ht="12" hidden="1" customHeight="1">
      <c r="A68" s="511" t="s">
        <v>391</v>
      </c>
      <c r="B68" s="510" t="s">
        <v>340</v>
      </c>
      <c r="C68" s="484">
        <f>SUM(C69:C71)</f>
        <v>0</v>
      </c>
      <c r="D68" s="496">
        <f>SUM(D69:D71)</f>
        <v>0</v>
      </c>
      <c r="E68" s="536">
        <f>SUM(E69:E71)</f>
        <v>0</v>
      </c>
    </row>
    <row r="69" spans="1:5" ht="12" hidden="1" customHeight="1">
      <c r="A69" s="458" t="s">
        <v>341</v>
      </c>
      <c r="B69" s="459" t="s">
        <v>342</v>
      </c>
      <c r="C69" s="463"/>
      <c r="D69" s="463"/>
      <c r="E69" s="531"/>
    </row>
    <row r="70" spans="1:5" ht="12" hidden="1" customHeight="1">
      <c r="A70" s="458" t="s">
        <v>343</v>
      </c>
      <c r="B70" s="459" t="s">
        <v>344</v>
      </c>
      <c r="C70" s="463"/>
      <c r="D70" s="463"/>
      <c r="E70" s="531"/>
    </row>
    <row r="71" spans="1:5" ht="12" hidden="1" customHeight="1">
      <c r="A71" s="458" t="s">
        <v>345</v>
      </c>
      <c r="B71" s="466" t="s">
        <v>346</v>
      </c>
      <c r="C71" s="465"/>
      <c r="D71" s="465"/>
      <c r="E71" s="542"/>
    </row>
    <row r="72" spans="1:5" ht="12" hidden="1" customHeight="1">
      <c r="A72" s="511" t="s">
        <v>392</v>
      </c>
      <c r="B72" s="462" t="s">
        <v>347</v>
      </c>
      <c r="C72" s="467"/>
      <c r="D72" s="467"/>
      <c r="E72" s="543"/>
    </row>
    <row r="73" spans="1:5" ht="12" hidden="1" customHeight="1">
      <c r="A73" s="511" t="s">
        <v>393</v>
      </c>
      <c r="B73" s="462" t="s">
        <v>348</v>
      </c>
      <c r="C73" s="467">
        <f>SUM(C74:C75)</f>
        <v>0</v>
      </c>
      <c r="D73" s="467">
        <f>SUM(D74:D75)</f>
        <v>0</v>
      </c>
      <c r="E73" s="543">
        <f>SUM(E74:E75)</f>
        <v>0</v>
      </c>
    </row>
    <row r="74" spans="1:5" ht="12" hidden="1" customHeight="1">
      <c r="A74" s="458" t="s">
        <v>349</v>
      </c>
      <c r="B74" s="459" t="s">
        <v>350</v>
      </c>
      <c r="C74" s="467"/>
      <c r="D74" s="562"/>
      <c r="E74" s="563"/>
    </row>
    <row r="75" spans="1:5" ht="12" hidden="1" customHeight="1">
      <c r="A75" s="458" t="s">
        <v>351</v>
      </c>
      <c r="B75" s="459" t="s">
        <v>352</v>
      </c>
      <c r="C75" s="467"/>
      <c r="D75" s="562"/>
      <c r="E75" s="563"/>
    </row>
    <row r="76" spans="1:5" s="52" customFormat="1" ht="12" hidden="1" customHeight="1">
      <c r="A76" s="565" t="s">
        <v>449</v>
      </c>
      <c r="B76" s="566" t="s">
        <v>450</v>
      </c>
      <c r="C76" s="564"/>
      <c r="D76" s="564"/>
      <c r="E76" s="567"/>
    </row>
    <row r="77" spans="1:5" ht="12" customHeight="1">
      <c r="A77" s="511" t="s">
        <v>393</v>
      </c>
      <c r="B77" s="462" t="s">
        <v>348</v>
      </c>
      <c r="C77" s="467">
        <f>SUM(C78:C79)</f>
        <v>400000</v>
      </c>
      <c r="D77" s="467">
        <f>SUM(D78:D79)</f>
        <v>1061248</v>
      </c>
      <c r="E77" s="543">
        <f>SUM(E78:E79)</f>
        <v>920642</v>
      </c>
    </row>
    <row r="78" spans="1:5" ht="12" customHeight="1">
      <c r="A78" s="458" t="s">
        <v>349</v>
      </c>
      <c r="B78" s="459" t="s">
        <v>350</v>
      </c>
      <c r="C78" s="562">
        <v>400000</v>
      </c>
      <c r="D78" s="562">
        <v>1061248</v>
      </c>
      <c r="E78" s="563">
        <v>920642</v>
      </c>
    </row>
    <row r="79" spans="1:5" ht="12" customHeight="1">
      <c r="A79" s="458" t="s">
        <v>351</v>
      </c>
      <c r="B79" s="459" t="s">
        <v>352</v>
      </c>
      <c r="C79" s="467"/>
      <c r="D79" s="562"/>
      <c r="E79" s="563"/>
    </row>
    <row r="80" spans="1:5" s="52" customFormat="1" ht="12" customHeight="1" thickBot="1">
      <c r="A80" s="565" t="s">
        <v>449</v>
      </c>
      <c r="B80" s="566" t="s">
        <v>450</v>
      </c>
      <c r="C80" s="696"/>
      <c r="D80" s="564"/>
      <c r="E80" s="697"/>
    </row>
    <row r="81" spans="1:5" s="52" customFormat="1" ht="12" customHeight="1" thickBot="1">
      <c r="A81" s="600" t="s">
        <v>535</v>
      </c>
      <c r="B81" s="1172" t="s">
        <v>536</v>
      </c>
      <c r="C81" s="222">
        <v>375366186</v>
      </c>
      <c r="D81" s="1173">
        <v>363353595</v>
      </c>
      <c r="E81" s="698">
        <v>357049298</v>
      </c>
    </row>
    <row r="82" spans="1:5" ht="12" customHeight="1" thickBot="1">
      <c r="A82" s="1144" t="s">
        <v>394</v>
      </c>
      <c r="B82" s="1148" t="s">
        <v>395</v>
      </c>
      <c r="C82" s="222">
        <f>SUM(C77+C80+C81)</f>
        <v>375766186</v>
      </c>
      <c r="D82" s="1173">
        <f>SUM(D77+D80+D81)</f>
        <v>364414843</v>
      </c>
      <c r="E82" s="698">
        <f>SUM(E77+E80+E81)</f>
        <v>357969940</v>
      </c>
    </row>
    <row r="83" spans="1:5" ht="12" customHeight="1" thickBot="1">
      <c r="A83" s="1144" t="s">
        <v>411</v>
      </c>
      <c r="B83" s="1148" t="s">
        <v>396</v>
      </c>
      <c r="C83" s="222"/>
      <c r="D83" s="1173"/>
      <c r="E83" s="698"/>
    </row>
    <row r="84" spans="1:5" ht="12" customHeight="1" thickBot="1">
      <c r="A84" s="1144" t="s">
        <v>412</v>
      </c>
      <c r="B84" s="1148" t="s">
        <v>397</v>
      </c>
      <c r="C84" s="222"/>
      <c r="D84" s="1173"/>
      <c r="E84" s="698"/>
    </row>
    <row r="85" spans="1:5" ht="12" customHeight="1" thickBot="1">
      <c r="A85" s="1144" t="s">
        <v>16</v>
      </c>
      <c r="B85" s="1149" t="s">
        <v>390</v>
      </c>
      <c r="C85" s="222">
        <f>SUM(C82:C84)</f>
        <v>375766186</v>
      </c>
      <c r="D85" s="1173">
        <f>SUM(D82:D84)</f>
        <v>364414843</v>
      </c>
      <c r="E85" s="698">
        <f>SUM(E82:E84)</f>
        <v>357969940</v>
      </c>
    </row>
    <row r="86" spans="1:5" ht="24.75" customHeight="1" thickBot="1">
      <c r="A86" s="1144" t="s">
        <v>17</v>
      </c>
      <c r="B86" s="1153" t="s">
        <v>413</v>
      </c>
      <c r="C86" s="1170">
        <f>SUM(C67+C85)</f>
        <v>403610321</v>
      </c>
      <c r="D86" s="1174">
        <f>SUM(D67+D85)</f>
        <v>392258978</v>
      </c>
      <c r="E86" s="603">
        <f>SUM(E67+E85)</f>
        <v>377978183</v>
      </c>
    </row>
    <row r="87" spans="1:5">
      <c r="A87" s="158"/>
      <c r="B87" s="158"/>
      <c r="C87" s="159"/>
      <c r="D87" s="159"/>
      <c r="E87" s="159"/>
    </row>
    <row r="88" spans="1:5" ht="13.5" thickBot="1">
      <c r="A88" s="158"/>
      <c r="B88" s="158"/>
      <c r="C88" s="159"/>
      <c r="D88" s="159"/>
      <c r="E88" s="159"/>
    </row>
    <row r="89" spans="1:5" s="22" customFormat="1" ht="38.1" customHeight="1" thickBot="1">
      <c r="A89" s="594"/>
      <c r="B89" s="595" t="s">
        <v>23</v>
      </c>
      <c r="C89" s="596" t="s">
        <v>5</v>
      </c>
      <c r="D89" s="596" t="s">
        <v>6</v>
      </c>
      <c r="E89" s="597" t="s">
        <v>7</v>
      </c>
    </row>
    <row r="90" spans="1:5" s="23" customFormat="1" ht="12" customHeight="1" thickBot="1">
      <c r="A90" s="19">
        <v>1</v>
      </c>
      <c r="B90" s="20">
        <v>2</v>
      </c>
      <c r="C90" s="20">
        <v>3</v>
      </c>
      <c r="D90" s="20">
        <v>4</v>
      </c>
      <c r="E90" s="21">
        <v>5</v>
      </c>
    </row>
    <row r="91" spans="1:5" s="22" customFormat="1" ht="12" customHeight="1" thickBot="1">
      <c r="A91" s="14" t="s">
        <v>8</v>
      </c>
      <c r="B91" s="18" t="s">
        <v>269</v>
      </c>
      <c r="C91" s="215">
        <f>+C92+C93+C94+C95+C96</f>
        <v>397264321</v>
      </c>
      <c r="D91" s="215">
        <f>+D92+D93+D94+D95+D96</f>
        <v>383685158</v>
      </c>
      <c r="E91" s="88">
        <f>+E92+E93+E94+E95+E96</f>
        <v>370973205</v>
      </c>
    </row>
    <row r="92" spans="1:5" s="22" customFormat="1" ht="12" customHeight="1">
      <c r="A92" s="11" t="s">
        <v>221</v>
      </c>
      <c r="B92" s="6" t="s">
        <v>24</v>
      </c>
      <c r="C92" s="218">
        <v>231269000</v>
      </c>
      <c r="D92" s="218">
        <v>240864209</v>
      </c>
      <c r="E92" s="90">
        <v>236314015</v>
      </c>
    </row>
    <row r="93" spans="1:5" s="22" customFormat="1" ht="12" customHeight="1">
      <c r="A93" s="9" t="s">
        <v>222</v>
      </c>
      <c r="B93" s="5" t="s">
        <v>25</v>
      </c>
      <c r="C93" s="217">
        <v>46931000</v>
      </c>
      <c r="D93" s="217">
        <v>47510063</v>
      </c>
      <c r="E93" s="91">
        <v>43698887</v>
      </c>
    </row>
    <row r="94" spans="1:5" s="22" customFormat="1" ht="12" customHeight="1">
      <c r="A94" s="9" t="s">
        <v>223</v>
      </c>
      <c r="B94" s="5" t="s">
        <v>26</v>
      </c>
      <c r="C94" s="220">
        <v>119064321</v>
      </c>
      <c r="D94" s="220">
        <v>95310886</v>
      </c>
      <c r="E94" s="93">
        <v>90960303</v>
      </c>
    </row>
    <row r="95" spans="1:5" s="22" customFormat="1" ht="12" customHeight="1">
      <c r="A95" s="9" t="s">
        <v>224</v>
      </c>
      <c r="B95" s="7" t="s">
        <v>27</v>
      </c>
      <c r="C95" s="220"/>
      <c r="D95" s="220"/>
      <c r="E95" s="93"/>
    </row>
    <row r="96" spans="1:5" s="22" customFormat="1" ht="12" customHeight="1" thickBot="1">
      <c r="A96" s="9" t="s">
        <v>225</v>
      </c>
      <c r="B96" s="12" t="s">
        <v>28</v>
      </c>
      <c r="C96" s="220"/>
      <c r="D96" s="220"/>
      <c r="E96" s="93"/>
    </row>
    <row r="97" spans="1:5" s="437" customFormat="1" ht="12" hidden="1" customHeight="1">
      <c r="A97" s="435" t="s">
        <v>232</v>
      </c>
      <c r="B97" s="436" t="s">
        <v>226</v>
      </c>
      <c r="C97" s="421"/>
      <c r="D97" s="421"/>
      <c r="E97" s="422"/>
    </row>
    <row r="98" spans="1:5" s="437" customFormat="1" ht="12" hidden="1" customHeight="1">
      <c r="A98" s="435" t="s">
        <v>233</v>
      </c>
      <c r="B98" s="438" t="s">
        <v>227</v>
      </c>
      <c r="C98" s="421"/>
      <c r="D98" s="421"/>
      <c r="E98" s="422"/>
    </row>
    <row r="99" spans="1:5" s="437" customFormat="1" ht="12" hidden="1" customHeight="1">
      <c r="A99" s="435" t="s">
        <v>234</v>
      </c>
      <c r="B99" s="438" t="s">
        <v>228</v>
      </c>
      <c r="C99" s="421"/>
      <c r="D99" s="421"/>
      <c r="E99" s="422"/>
    </row>
    <row r="100" spans="1:5" s="437" customFormat="1" ht="12" hidden="1" customHeight="1">
      <c r="A100" s="435" t="s">
        <v>235</v>
      </c>
      <c r="B100" s="436" t="s">
        <v>229</v>
      </c>
      <c r="C100" s="421"/>
      <c r="D100" s="421"/>
      <c r="E100" s="422"/>
    </row>
    <row r="101" spans="1:5" s="437" customFormat="1" ht="12" hidden="1" customHeight="1">
      <c r="A101" s="439" t="s">
        <v>236</v>
      </c>
      <c r="B101" s="440" t="s">
        <v>230</v>
      </c>
      <c r="C101" s="421"/>
      <c r="D101" s="421"/>
      <c r="E101" s="422"/>
    </row>
    <row r="102" spans="1:5" s="437" customFormat="1" ht="12" hidden="1" customHeight="1">
      <c r="A102" s="435" t="s">
        <v>237</v>
      </c>
      <c r="B102" s="440" t="s">
        <v>231</v>
      </c>
      <c r="C102" s="421"/>
      <c r="D102" s="421"/>
      <c r="E102" s="422"/>
    </row>
    <row r="103" spans="1:5" s="437" customFormat="1" ht="12" hidden="1" customHeight="1">
      <c r="A103" s="441" t="s">
        <v>238</v>
      </c>
      <c r="B103" s="438" t="s">
        <v>244</v>
      </c>
      <c r="C103" s="421"/>
      <c r="D103" s="421"/>
      <c r="E103" s="422"/>
    </row>
    <row r="104" spans="1:5" s="437" customFormat="1" ht="12" hidden="1" customHeight="1">
      <c r="A104" s="441" t="s">
        <v>239</v>
      </c>
      <c r="B104" s="436" t="s">
        <v>245</v>
      </c>
      <c r="C104" s="421"/>
      <c r="D104" s="421"/>
      <c r="E104" s="422"/>
    </row>
    <row r="105" spans="1:5" s="437" customFormat="1" ht="12" hidden="1" customHeight="1">
      <c r="A105" s="441" t="s">
        <v>240</v>
      </c>
      <c r="B105" s="440" t="s">
        <v>246</v>
      </c>
      <c r="C105" s="421"/>
      <c r="D105" s="421"/>
      <c r="E105" s="422"/>
    </row>
    <row r="106" spans="1:5" s="437" customFormat="1" ht="12" hidden="1" customHeight="1">
      <c r="A106" s="441" t="s">
        <v>241</v>
      </c>
      <c r="B106" s="440" t="s">
        <v>247</v>
      </c>
      <c r="C106" s="421"/>
      <c r="D106" s="421"/>
      <c r="E106" s="422"/>
    </row>
    <row r="107" spans="1:5" s="437" customFormat="1" ht="12" hidden="1" customHeight="1">
      <c r="A107" s="441" t="s">
        <v>242</v>
      </c>
      <c r="B107" s="440" t="s">
        <v>248</v>
      </c>
      <c r="C107" s="421"/>
      <c r="D107" s="421"/>
      <c r="E107" s="422"/>
    </row>
    <row r="108" spans="1:5" s="437" customFormat="1" ht="12" hidden="1" customHeight="1">
      <c r="A108" s="442" t="s">
        <v>243</v>
      </c>
      <c r="B108" s="443" t="s">
        <v>249</v>
      </c>
      <c r="C108" s="423"/>
      <c r="D108" s="423"/>
      <c r="E108" s="424"/>
    </row>
    <row r="109" spans="1:5" s="22" customFormat="1" ht="12" customHeight="1" thickBot="1">
      <c r="A109" s="13" t="s">
        <v>9</v>
      </c>
      <c r="B109" s="17" t="s">
        <v>270</v>
      </c>
      <c r="C109" s="216">
        <f>+C110+C111+C112</f>
        <v>6346000</v>
      </c>
      <c r="D109" s="216">
        <f>+D110+D111+D112</f>
        <v>8573820</v>
      </c>
      <c r="E109" s="89">
        <f>+E110+E111+E112</f>
        <v>5717495</v>
      </c>
    </row>
    <row r="110" spans="1:5" s="22" customFormat="1" ht="12" customHeight="1">
      <c r="A110" s="10" t="s">
        <v>250</v>
      </c>
      <c r="B110" s="5" t="s">
        <v>29</v>
      </c>
      <c r="C110" s="219">
        <v>6346000</v>
      </c>
      <c r="D110" s="219">
        <v>8573820</v>
      </c>
      <c r="E110" s="92">
        <v>5717495</v>
      </c>
    </row>
    <row r="111" spans="1:5" s="22" customFormat="1" ht="12" customHeight="1">
      <c r="A111" s="10" t="s">
        <v>251</v>
      </c>
      <c r="B111" s="8" t="s">
        <v>30</v>
      </c>
      <c r="C111" s="217"/>
      <c r="D111" s="217"/>
      <c r="E111" s="91"/>
    </row>
    <row r="112" spans="1:5" s="22" customFormat="1" ht="12" customHeight="1" thickBot="1">
      <c r="A112" s="10" t="s">
        <v>252</v>
      </c>
      <c r="B112" s="434" t="s">
        <v>253</v>
      </c>
      <c r="C112" s="217">
        <f>SUM(C113:C120)</f>
        <v>0</v>
      </c>
      <c r="D112" s="217">
        <f>SUM(D113:D120)</f>
        <v>0</v>
      </c>
      <c r="E112" s="91">
        <f>SUM(E113:E120)</f>
        <v>0</v>
      </c>
    </row>
    <row r="113" spans="1:5" s="437" customFormat="1" ht="60" hidden="1" customHeight="1">
      <c r="A113" s="444" t="s">
        <v>254</v>
      </c>
      <c r="B113" s="79" t="s">
        <v>268</v>
      </c>
      <c r="C113" s="419"/>
      <c r="D113" s="419"/>
      <c r="E113" s="420"/>
    </row>
    <row r="114" spans="1:5" s="437" customFormat="1" ht="60" hidden="1" customHeight="1">
      <c r="A114" s="444" t="s">
        <v>255</v>
      </c>
      <c r="B114" s="445" t="s">
        <v>262</v>
      </c>
      <c r="C114" s="419"/>
      <c r="D114" s="419"/>
      <c r="E114" s="420"/>
    </row>
    <row r="115" spans="1:5" s="437" customFormat="1" ht="16.5" hidden="1" thickBot="1">
      <c r="A115" s="444" t="s">
        <v>256</v>
      </c>
      <c r="B115" s="446" t="s">
        <v>263</v>
      </c>
      <c r="C115" s="419"/>
      <c r="D115" s="419"/>
      <c r="E115" s="420"/>
    </row>
    <row r="116" spans="1:5" s="437" customFormat="1" ht="60" hidden="1" customHeight="1">
      <c r="A116" s="444" t="s">
        <v>257</v>
      </c>
      <c r="B116" s="446" t="s">
        <v>264</v>
      </c>
      <c r="C116" s="447"/>
      <c r="D116" s="447"/>
      <c r="E116" s="448"/>
    </row>
    <row r="117" spans="1:5" s="437" customFormat="1" ht="60" hidden="1" customHeight="1">
      <c r="A117" s="444" t="s">
        <v>258</v>
      </c>
      <c r="B117" s="446" t="s">
        <v>265</v>
      </c>
      <c r="C117" s="447"/>
      <c r="D117" s="447"/>
      <c r="E117" s="448"/>
    </row>
    <row r="118" spans="1:5" s="437" customFormat="1" ht="60" hidden="1" customHeight="1">
      <c r="A118" s="444" t="s">
        <v>259</v>
      </c>
      <c r="B118" s="446" t="s">
        <v>266</v>
      </c>
      <c r="C118" s="447"/>
      <c r="D118" s="447"/>
      <c r="E118" s="448"/>
    </row>
    <row r="119" spans="1:5" s="437" customFormat="1" ht="60" hidden="1" customHeight="1">
      <c r="A119" s="449" t="s">
        <v>260</v>
      </c>
      <c r="B119" s="446" t="s">
        <v>32</v>
      </c>
      <c r="C119" s="450"/>
      <c r="D119" s="450"/>
      <c r="E119" s="451"/>
    </row>
    <row r="120" spans="1:5" s="437" customFormat="1" ht="60" hidden="1" customHeight="1">
      <c r="A120" s="452" t="s">
        <v>261</v>
      </c>
      <c r="B120" s="453" t="s">
        <v>267</v>
      </c>
      <c r="C120" s="450"/>
      <c r="D120" s="450"/>
      <c r="E120" s="451"/>
    </row>
    <row r="121" spans="1:5" s="22" customFormat="1" ht="12" customHeight="1" thickBot="1">
      <c r="A121" s="13" t="s">
        <v>10</v>
      </c>
      <c r="B121" s="454" t="s">
        <v>271</v>
      </c>
      <c r="C121" s="215">
        <f>+C91+C109</f>
        <v>403610321</v>
      </c>
      <c r="D121" s="215">
        <f>+D91+D109</f>
        <v>392258978</v>
      </c>
      <c r="E121" s="88">
        <f>+E91+E109</f>
        <v>376690700</v>
      </c>
    </row>
    <row r="122" spans="1:5" s="22" customFormat="1" ht="12" hidden="1" customHeight="1">
      <c r="A122" s="82" t="s">
        <v>398</v>
      </c>
      <c r="B122" s="518" t="s">
        <v>399</v>
      </c>
      <c r="C122" s="216">
        <f>SUM(C123:C125)</f>
        <v>0</v>
      </c>
      <c r="D122" s="216">
        <f>SUM(D123:D125)</f>
        <v>0</v>
      </c>
      <c r="E122" s="89">
        <f>SUM(E123:E125)</f>
        <v>0</v>
      </c>
    </row>
    <row r="123" spans="1:5" s="22" customFormat="1" ht="12" hidden="1" customHeight="1">
      <c r="A123" s="83" t="s">
        <v>400</v>
      </c>
      <c r="B123" s="84" t="s">
        <v>403</v>
      </c>
      <c r="C123" s="217"/>
      <c r="D123" s="217"/>
      <c r="E123" s="91"/>
    </row>
    <row r="124" spans="1:5" s="22" customFormat="1" ht="12" hidden="1" customHeight="1">
      <c r="A124" s="81" t="s">
        <v>401</v>
      </c>
      <c r="B124" s="78" t="s">
        <v>447</v>
      </c>
      <c r="C124" s="217"/>
      <c r="D124" s="217"/>
      <c r="E124" s="91"/>
    </row>
    <row r="125" spans="1:5" s="22" customFormat="1" ht="12" hidden="1" customHeight="1">
      <c r="A125" s="85" t="s">
        <v>402</v>
      </c>
      <c r="B125" s="86" t="s">
        <v>448</v>
      </c>
      <c r="C125" s="220"/>
      <c r="D125" s="220"/>
      <c r="E125" s="93"/>
    </row>
    <row r="126" spans="1:5" s="22" customFormat="1" ht="12" hidden="1" customHeight="1">
      <c r="A126" s="82" t="s">
        <v>406</v>
      </c>
      <c r="B126" s="518" t="s">
        <v>407</v>
      </c>
      <c r="C126" s="223"/>
      <c r="D126" s="223"/>
      <c r="E126" s="224"/>
    </row>
    <row r="127" spans="1:5" s="22" customFormat="1" ht="12" customHeight="1" thickBot="1">
      <c r="A127" s="519" t="s">
        <v>415</v>
      </c>
      <c r="B127" s="518" t="s">
        <v>414</v>
      </c>
      <c r="C127" s="223">
        <f>SUM(C122+C126)</f>
        <v>0</v>
      </c>
      <c r="D127" s="223">
        <f>SUM(D122+D126)</f>
        <v>0</v>
      </c>
      <c r="E127" s="224">
        <f>SUM(E122+E126)</f>
        <v>0</v>
      </c>
    </row>
    <row r="128" spans="1:5" s="22" customFormat="1" ht="12" customHeight="1" thickBot="1">
      <c r="A128" s="519" t="s">
        <v>416</v>
      </c>
      <c r="B128" s="518" t="s">
        <v>408</v>
      </c>
      <c r="C128" s="223"/>
      <c r="D128" s="223"/>
      <c r="E128" s="224"/>
    </row>
    <row r="129" spans="1:5" s="22" customFormat="1" ht="12" customHeight="1" thickBot="1">
      <c r="A129" s="519" t="s">
        <v>417</v>
      </c>
      <c r="B129" s="518" t="s">
        <v>409</v>
      </c>
      <c r="C129" s="223"/>
      <c r="D129" s="223"/>
      <c r="E129" s="224"/>
    </row>
    <row r="130" spans="1:5" s="22" customFormat="1" ht="12" customHeight="1" thickBot="1">
      <c r="A130" s="80" t="s">
        <v>33</v>
      </c>
      <c r="B130" s="152" t="s">
        <v>410</v>
      </c>
      <c r="C130" s="225">
        <f>SUM(C127:C129)</f>
        <v>0</v>
      </c>
      <c r="D130" s="225">
        <f>SUM(D127:D129)</f>
        <v>0</v>
      </c>
      <c r="E130" s="95">
        <f>SUM(E127:E129)</f>
        <v>0</v>
      </c>
    </row>
    <row r="131" spans="1:5" s="1" customFormat="1" ht="28.5" customHeight="1" thickBot="1">
      <c r="A131" s="87" t="s">
        <v>12</v>
      </c>
      <c r="B131" s="153" t="s">
        <v>418</v>
      </c>
      <c r="C131" s="604">
        <f>SUM(C121+C130)</f>
        <v>403610321</v>
      </c>
      <c r="D131" s="604">
        <f>SUM(D121+D130)</f>
        <v>392258978</v>
      </c>
      <c r="E131" s="605">
        <f>SUM(E121+E130)</f>
        <v>376690700</v>
      </c>
    </row>
  </sheetData>
  <mergeCells count="2">
    <mergeCell ref="B2:D2"/>
    <mergeCell ref="B3:D3"/>
  </mergeCells>
  <pageMargins left="0.7" right="0.7" top="0.75" bottom="0.75" header="0.3" footer="0.3"/>
  <pageSetup paperSize="9" scale="86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E131"/>
  <sheetViews>
    <sheetView workbookViewId="0">
      <selection activeCell="E2" sqref="E2"/>
    </sheetView>
  </sheetViews>
  <sheetFormatPr defaultRowHeight="12.75"/>
  <cols>
    <col min="1" max="1" width="9.6640625" style="3" customWidth="1"/>
    <col min="2" max="2" width="61.33203125" style="4" customWidth="1"/>
    <col min="3" max="3" width="11.83203125" style="4" customWidth="1"/>
    <col min="4" max="4" width="12.6640625" style="4" customWidth="1"/>
    <col min="5" max="5" width="12.5" style="4" customWidth="1"/>
    <col min="6" max="6" width="15.83203125" style="4" customWidth="1"/>
    <col min="7" max="16384" width="9.33203125" style="4"/>
  </cols>
  <sheetData>
    <row r="1" spans="1:5" s="2" customFormat="1" ht="21" customHeight="1" thickBot="1">
      <c r="A1" s="64"/>
      <c r="B1" s="65"/>
      <c r="C1" s="75"/>
      <c r="D1" s="74"/>
      <c r="E1" s="74" t="s">
        <v>958</v>
      </c>
    </row>
    <row r="2" spans="1:5" s="48" customFormat="1" ht="25.5" customHeight="1">
      <c r="A2" s="598"/>
      <c r="B2" s="1230" t="s">
        <v>684</v>
      </c>
      <c r="C2" s="1231"/>
      <c r="D2" s="1232"/>
      <c r="E2" s="76" t="s">
        <v>125</v>
      </c>
    </row>
    <row r="3" spans="1:5" s="48" customFormat="1" ht="36.75" thickBot="1">
      <c r="A3" s="593" t="s">
        <v>121</v>
      </c>
      <c r="B3" s="1227" t="s">
        <v>543</v>
      </c>
      <c r="C3" s="1228"/>
      <c r="D3" s="1233"/>
      <c r="E3" s="592" t="s">
        <v>534</v>
      </c>
    </row>
    <row r="4" spans="1:5" s="49" customFormat="1" ht="15.95" customHeight="1" thickBot="1">
      <c r="A4" s="68"/>
      <c r="B4" s="68"/>
      <c r="C4" s="68"/>
      <c r="D4" s="69"/>
      <c r="E4" s="69" t="s">
        <v>682</v>
      </c>
    </row>
    <row r="5" spans="1:5" ht="24.75" thickBot="1">
      <c r="A5" s="395"/>
      <c r="B5" s="70" t="s">
        <v>123</v>
      </c>
      <c r="C5" s="214" t="s">
        <v>5</v>
      </c>
      <c r="D5" s="214" t="s">
        <v>6</v>
      </c>
      <c r="E5" s="71" t="s">
        <v>7</v>
      </c>
    </row>
    <row r="6" spans="1:5" s="40" customFormat="1" ht="12.95" customHeight="1" thickBot="1">
      <c r="A6" s="63">
        <v>1</v>
      </c>
      <c r="B6" s="63">
        <v>2</v>
      </c>
      <c r="C6" s="63">
        <v>3</v>
      </c>
      <c r="D6" s="234">
        <v>4</v>
      </c>
      <c r="E6" s="233">
        <v>5</v>
      </c>
    </row>
    <row r="7" spans="1:5" s="40" customFormat="1" ht="12" customHeight="1" thickBot="1">
      <c r="A7" s="479" t="s">
        <v>8</v>
      </c>
      <c r="B7" s="568" t="s">
        <v>444</v>
      </c>
      <c r="C7" s="559">
        <f>SUM(C15+C8)</f>
        <v>0</v>
      </c>
      <c r="D7" s="559">
        <f>SUM(D15+D8)</f>
        <v>0</v>
      </c>
      <c r="E7" s="695">
        <f>SUM(E15+E8)</f>
        <v>0</v>
      </c>
    </row>
    <row r="8" spans="1:5" s="50" customFormat="1" ht="12" customHeight="1" thickBot="1">
      <c r="A8" s="557" t="s">
        <v>445</v>
      </c>
      <c r="B8" s="482" t="s">
        <v>354</v>
      </c>
      <c r="C8" s="478">
        <f>SUM(C9:C14)</f>
        <v>0</v>
      </c>
      <c r="D8" s="478">
        <f>SUM(D9:D14)</f>
        <v>0</v>
      </c>
      <c r="E8" s="521">
        <f>SUM(E9:E14)</f>
        <v>0</v>
      </c>
    </row>
    <row r="9" spans="1:5" s="51" customFormat="1" ht="12" hidden="1" customHeight="1">
      <c r="A9" s="455" t="s">
        <v>273</v>
      </c>
      <c r="B9" s="456" t="s">
        <v>274</v>
      </c>
      <c r="C9" s="553"/>
      <c r="D9" s="553"/>
      <c r="E9" s="554"/>
    </row>
    <row r="10" spans="1:5" s="51" customFormat="1" ht="12" hidden="1" customHeight="1">
      <c r="A10" s="458" t="s">
        <v>275</v>
      </c>
      <c r="B10" s="459" t="s">
        <v>355</v>
      </c>
      <c r="C10" s="460"/>
      <c r="D10" s="460"/>
      <c r="E10" s="523"/>
    </row>
    <row r="11" spans="1:5" s="51" customFormat="1" ht="12" hidden="1" customHeight="1">
      <c r="A11" s="458" t="s">
        <v>276</v>
      </c>
      <c r="B11" s="459" t="s">
        <v>277</v>
      </c>
      <c r="C11" s="460"/>
      <c r="D11" s="460"/>
      <c r="E11" s="523"/>
    </row>
    <row r="12" spans="1:5" s="51" customFormat="1" ht="12" hidden="1" customHeight="1">
      <c r="A12" s="458" t="s">
        <v>278</v>
      </c>
      <c r="B12" s="459" t="s">
        <v>279</v>
      </c>
      <c r="C12" s="460"/>
      <c r="D12" s="460"/>
      <c r="E12" s="523"/>
    </row>
    <row r="13" spans="1:5" s="50" customFormat="1" ht="12" hidden="1" customHeight="1">
      <c r="A13" s="458" t="s">
        <v>280</v>
      </c>
      <c r="B13" s="459" t="s">
        <v>356</v>
      </c>
      <c r="C13" s="460"/>
      <c r="D13" s="460"/>
      <c r="E13" s="523"/>
    </row>
    <row r="14" spans="1:5" s="50" customFormat="1" ht="12" hidden="1" customHeight="1">
      <c r="A14" s="468" t="s">
        <v>281</v>
      </c>
      <c r="B14" s="469" t="s">
        <v>357</v>
      </c>
      <c r="C14" s="470"/>
      <c r="D14" s="555"/>
      <c r="E14" s="556"/>
    </row>
    <row r="15" spans="1:5" s="50" customFormat="1" ht="12" customHeight="1" thickBot="1">
      <c r="A15" s="558" t="s">
        <v>446</v>
      </c>
      <c r="B15" s="475" t="s">
        <v>362</v>
      </c>
      <c r="C15" s="476">
        <f>SUM(C16:C20)</f>
        <v>0</v>
      </c>
      <c r="D15" s="476">
        <f>SUM(D16:D20)</f>
        <v>0</v>
      </c>
      <c r="E15" s="525">
        <f>SUM(E16:E20)</f>
        <v>0</v>
      </c>
    </row>
    <row r="16" spans="1:5" s="50" customFormat="1" ht="12" customHeight="1">
      <c r="A16" s="471" t="s">
        <v>282</v>
      </c>
      <c r="B16" s="472" t="s">
        <v>283</v>
      </c>
      <c r="C16" s="473"/>
      <c r="D16" s="473"/>
      <c r="E16" s="526"/>
    </row>
    <row r="17" spans="1:5" s="50" customFormat="1" ht="12" customHeight="1">
      <c r="A17" s="458" t="s">
        <v>284</v>
      </c>
      <c r="B17" s="459" t="s">
        <v>358</v>
      </c>
      <c r="C17" s="460"/>
      <c r="D17" s="460"/>
      <c r="E17" s="523"/>
    </row>
    <row r="18" spans="1:5" s="50" customFormat="1" ht="12" customHeight="1">
      <c r="A18" s="458" t="s">
        <v>285</v>
      </c>
      <c r="B18" s="590" t="s">
        <v>359</v>
      </c>
      <c r="C18" s="460"/>
      <c r="D18" s="460"/>
      <c r="E18" s="523"/>
    </row>
    <row r="19" spans="1:5" s="50" customFormat="1" ht="12" customHeight="1">
      <c r="A19" s="458" t="s">
        <v>286</v>
      </c>
      <c r="B19" s="590" t="s">
        <v>360</v>
      </c>
      <c r="C19" s="460"/>
      <c r="D19" s="460"/>
      <c r="E19" s="523"/>
    </row>
    <row r="20" spans="1:5" s="51" customFormat="1" ht="12" customHeight="1" thickBot="1">
      <c r="A20" s="458" t="s">
        <v>287</v>
      </c>
      <c r="B20" s="459" t="s">
        <v>361</v>
      </c>
      <c r="C20" s="460"/>
      <c r="D20" s="460"/>
      <c r="E20" s="523"/>
    </row>
    <row r="21" spans="1:5" s="51" customFormat="1" ht="60" hidden="1" customHeight="1">
      <c r="A21" s="507" t="s">
        <v>287</v>
      </c>
      <c r="B21" s="508" t="s">
        <v>419</v>
      </c>
      <c r="C21" s="509"/>
      <c r="D21" s="509"/>
      <c r="E21" s="527">
        <v>19249</v>
      </c>
    </row>
    <row r="22" spans="1:5" s="51" customFormat="1" ht="12" customHeight="1" thickBot="1">
      <c r="A22" s="474" t="s">
        <v>10</v>
      </c>
      <c r="B22" s="485" t="s">
        <v>363</v>
      </c>
      <c r="C22" s="476">
        <f>SUM(C23:C27)</f>
        <v>0</v>
      </c>
      <c r="D22" s="476">
        <f>SUM(D23:D27)</f>
        <v>0</v>
      </c>
      <c r="E22" s="525">
        <f>SUM(E23:E27)</f>
        <v>0</v>
      </c>
    </row>
    <row r="23" spans="1:5" s="50" customFormat="1" ht="12" hidden="1" customHeight="1">
      <c r="A23" s="471" t="s">
        <v>288</v>
      </c>
      <c r="B23" s="472" t="s">
        <v>289</v>
      </c>
      <c r="C23" s="484"/>
      <c r="D23" s="496"/>
      <c r="E23" s="536"/>
    </row>
    <row r="24" spans="1:5" s="51" customFormat="1" ht="12" hidden="1" customHeight="1">
      <c r="A24" s="458" t="s">
        <v>290</v>
      </c>
      <c r="B24" s="459" t="s">
        <v>364</v>
      </c>
      <c r="C24" s="461"/>
      <c r="D24" s="461"/>
      <c r="E24" s="529"/>
    </row>
    <row r="25" spans="1:5" s="51" customFormat="1" ht="12" hidden="1" customHeight="1">
      <c r="A25" s="458" t="s">
        <v>291</v>
      </c>
      <c r="B25" s="590" t="s">
        <v>365</v>
      </c>
      <c r="C25" s="460"/>
      <c r="D25" s="460"/>
      <c r="E25" s="523"/>
    </row>
    <row r="26" spans="1:5" s="51" customFormat="1" ht="12" hidden="1" customHeight="1">
      <c r="A26" s="468" t="s">
        <v>292</v>
      </c>
      <c r="B26" s="591" t="s">
        <v>366</v>
      </c>
      <c r="C26" s="483"/>
      <c r="D26" s="483"/>
      <c r="E26" s="530"/>
    </row>
    <row r="27" spans="1:5" s="51" customFormat="1" ht="12" hidden="1" customHeight="1">
      <c r="A27" s="506" t="s">
        <v>293</v>
      </c>
      <c r="B27" s="505" t="s">
        <v>367</v>
      </c>
      <c r="C27" s="217"/>
      <c r="D27" s="217"/>
      <c r="E27" s="91"/>
    </row>
    <row r="28" spans="1:5" s="51" customFormat="1" ht="60" hidden="1" customHeight="1">
      <c r="A28" s="507" t="s">
        <v>293</v>
      </c>
      <c r="B28" s="508" t="s">
        <v>419</v>
      </c>
      <c r="C28" s="509"/>
      <c r="D28" s="509"/>
      <c r="E28" s="527">
        <v>128054</v>
      </c>
    </row>
    <row r="29" spans="1:5" s="51" customFormat="1" ht="12" customHeight="1" thickBot="1">
      <c r="A29" s="474" t="s">
        <v>11</v>
      </c>
      <c r="B29" s="485" t="s">
        <v>374</v>
      </c>
      <c r="C29" s="476">
        <f>SUM(C31+C33+C39)</f>
        <v>0</v>
      </c>
      <c r="D29" s="476">
        <f>SUM(D31+D33+D39)</f>
        <v>0</v>
      </c>
      <c r="E29" s="525">
        <f>SUM(E31+E33+E39)</f>
        <v>0</v>
      </c>
    </row>
    <row r="30" spans="1:5" s="51" customFormat="1" ht="12" hidden="1" customHeight="1">
      <c r="A30" s="471" t="s">
        <v>294</v>
      </c>
      <c r="B30" s="472" t="s">
        <v>295</v>
      </c>
      <c r="C30" s="473">
        <f>SUM(C35+C32)</f>
        <v>0</v>
      </c>
      <c r="D30" s="473">
        <f>SUM(D35+D32)</f>
        <v>0</v>
      </c>
      <c r="E30" s="526">
        <f>SUM(E35+E32)</f>
        <v>0</v>
      </c>
    </row>
    <row r="31" spans="1:5" s="51" customFormat="1" ht="12" hidden="1" customHeight="1">
      <c r="A31" s="458" t="s">
        <v>296</v>
      </c>
      <c r="B31" s="459" t="s">
        <v>297</v>
      </c>
      <c r="C31" s="560">
        <f>SUM(C32)</f>
        <v>0</v>
      </c>
      <c r="D31" s="560">
        <f>SUM(D32)</f>
        <v>0</v>
      </c>
      <c r="E31" s="561">
        <f>SUM(E32)</f>
        <v>0</v>
      </c>
    </row>
    <row r="32" spans="1:5" s="51" customFormat="1" ht="12" hidden="1" customHeight="1">
      <c r="A32" s="486" t="s">
        <v>296</v>
      </c>
      <c r="B32" s="487" t="s">
        <v>368</v>
      </c>
      <c r="C32" s="488"/>
      <c r="D32" s="488"/>
      <c r="E32" s="532"/>
    </row>
    <row r="33" spans="1:5" s="51" customFormat="1" ht="12" hidden="1" customHeight="1">
      <c r="A33" s="458" t="s">
        <v>371</v>
      </c>
      <c r="B33" s="490" t="s">
        <v>372</v>
      </c>
      <c r="C33" s="560">
        <f>SUM(C37+C36+C34)</f>
        <v>0</v>
      </c>
      <c r="D33" s="560">
        <f>SUM(D37+D36+D34)</f>
        <v>0</v>
      </c>
      <c r="E33" s="561">
        <f>SUM(E37+E36+E34)</f>
        <v>0</v>
      </c>
    </row>
    <row r="34" spans="1:5" s="51" customFormat="1" ht="12" hidden="1" customHeight="1">
      <c r="A34" s="458" t="s">
        <v>298</v>
      </c>
      <c r="B34" s="491" t="s">
        <v>373</v>
      </c>
      <c r="C34" s="463">
        <f>SUM(C35)</f>
        <v>0</v>
      </c>
      <c r="D34" s="463">
        <f>SUM(D35)</f>
        <v>0</v>
      </c>
      <c r="E34" s="531">
        <f>SUM(E35)</f>
        <v>0</v>
      </c>
    </row>
    <row r="35" spans="1:5" s="51" customFormat="1" ht="12" hidden="1" customHeight="1">
      <c r="A35" s="486" t="s">
        <v>298</v>
      </c>
      <c r="B35" s="492" t="s">
        <v>369</v>
      </c>
      <c r="C35" s="488"/>
      <c r="D35" s="488"/>
      <c r="E35" s="532"/>
    </row>
    <row r="36" spans="1:5" s="51" customFormat="1" ht="12" hidden="1" customHeight="1">
      <c r="A36" s="458" t="s">
        <v>299</v>
      </c>
      <c r="B36" s="493" t="s">
        <v>300</v>
      </c>
      <c r="C36" s="461"/>
      <c r="D36" s="461"/>
      <c r="E36" s="529"/>
    </row>
    <row r="37" spans="1:5" s="51" customFormat="1" ht="12" hidden="1" customHeight="1">
      <c r="A37" s="458" t="s">
        <v>301</v>
      </c>
      <c r="B37" s="493" t="s">
        <v>302</v>
      </c>
      <c r="C37" s="465">
        <f>SUM(C38)</f>
        <v>0</v>
      </c>
      <c r="D37" s="465">
        <f>SUM(D38)</f>
        <v>0</v>
      </c>
      <c r="E37" s="542">
        <f>SUM(E38)</f>
        <v>0</v>
      </c>
    </row>
    <row r="38" spans="1:5" s="51" customFormat="1" ht="12" hidden="1" customHeight="1">
      <c r="A38" s="486" t="s">
        <v>301</v>
      </c>
      <c r="B38" s="494" t="s">
        <v>370</v>
      </c>
      <c r="C38" s="464"/>
      <c r="D38" s="464"/>
      <c r="E38" s="533"/>
    </row>
    <row r="39" spans="1:5" s="51" customFormat="1" ht="12" hidden="1" customHeight="1">
      <c r="A39" s="468" t="s">
        <v>303</v>
      </c>
      <c r="B39" s="469" t="s">
        <v>304</v>
      </c>
      <c r="C39" s="499"/>
      <c r="D39" s="499"/>
      <c r="E39" s="538"/>
    </row>
    <row r="40" spans="1:5" s="51" customFormat="1" ht="12" customHeight="1" thickBot="1">
      <c r="A40" s="474" t="s">
        <v>12</v>
      </c>
      <c r="B40" s="485" t="s">
        <v>375</v>
      </c>
      <c r="C40" s="497">
        <f>SUM(C41:C50)</f>
        <v>0</v>
      </c>
      <c r="D40" s="497">
        <f>SUM(D41:D50)</f>
        <v>0</v>
      </c>
      <c r="E40" s="535">
        <f>SUM(E41:E50)</f>
        <v>0</v>
      </c>
    </row>
    <row r="41" spans="1:5" s="51" customFormat="1" ht="12" customHeight="1">
      <c r="A41" s="471" t="s">
        <v>305</v>
      </c>
      <c r="B41" s="472" t="s">
        <v>306</v>
      </c>
      <c r="C41" s="496"/>
      <c r="D41" s="496"/>
      <c r="E41" s="536"/>
    </row>
    <row r="42" spans="1:5" s="51" customFormat="1" ht="12" customHeight="1">
      <c r="A42" s="458" t="s">
        <v>307</v>
      </c>
      <c r="B42" s="459" t="s">
        <v>308</v>
      </c>
      <c r="C42" s="463"/>
      <c r="D42" s="463"/>
      <c r="E42" s="531"/>
    </row>
    <row r="43" spans="1:5" s="51" customFormat="1" ht="12" customHeight="1">
      <c r="A43" s="458" t="s">
        <v>309</v>
      </c>
      <c r="B43" s="459" t="s">
        <v>310</v>
      </c>
      <c r="C43" s="463"/>
      <c r="D43" s="463"/>
      <c r="E43" s="531"/>
    </row>
    <row r="44" spans="1:5" s="51" customFormat="1" ht="12" customHeight="1">
      <c r="A44" s="458" t="s">
        <v>311</v>
      </c>
      <c r="B44" s="459" t="s">
        <v>312</v>
      </c>
      <c r="C44" s="464"/>
      <c r="D44" s="464"/>
      <c r="E44" s="533"/>
    </row>
    <row r="45" spans="1:5" s="50" customFormat="1" ht="12" customHeight="1">
      <c r="A45" s="458" t="s">
        <v>313</v>
      </c>
      <c r="B45" s="459" t="s">
        <v>314</v>
      </c>
      <c r="C45" s="463"/>
      <c r="D45" s="463"/>
      <c r="E45" s="531"/>
    </row>
    <row r="46" spans="1:5" s="51" customFormat="1" ht="12" customHeight="1">
      <c r="A46" s="458" t="s">
        <v>315</v>
      </c>
      <c r="B46" s="459" t="s">
        <v>316</v>
      </c>
      <c r="C46" s="463"/>
      <c r="D46" s="463"/>
      <c r="E46" s="531"/>
    </row>
    <row r="47" spans="1:5" s="51" customFormat="1" ht="12" customHeight="1">
      <c r="A47" s="458" t="s">
        <v>317</v>
      </c>
      <c r="B47" s="459" t="s">
        <v>318</v>
      </c>
      <c r="C47" s="463"/>
      <c r="D47" s="463"/>
      <c r="E47" s="531"/>
    </row>
    <row r="48" spans="1:5" s="51" customFormat="1" ht="12" customHeight="1">
      <c r="A48" s="458" t="s">
        <v>319</v>
      </c>
      <c r="B48" s="459" t="s">
        <v>320</v>
      </c>
      <c r="C48" s="463"/>
      <c r="D48" s="463"/>
      <c r="E48" s="531"/>
    </row>
    <row r="49" spans="1:5" s="51" customFormat="1" ht="12" customHeight="1">
      <c r="A49" s="458" t="s">
        <v>321</v>
      </c>
      <c r="B49" s="459" t="s">
        <v>322</v>
      </c>
      <c r="C49" s="463"/>
      <c r="D49" s="463"/>
      <c r="E49" s="531"/>
    </row>
    <row r="50" spans="1:5" s="51" customFormat="1" ht="12" customHeight="1" thickBot="1">
      <c r="A50" s="468" t="s">
        <v>323</v>
      </c>
      <c r="B50" s="469" t="s">
        <v>324</v>
      </c>
      <c r="C50" s="483"/>
      <c r="D50" s="483"/>
      <c r="E50" s="530"/>
    </row>
    <row r="51" spans="1:5" s="51" customFormat="1" ht="12" customHeight="1" thickBot="1">
      <c r="A51" s="474" t="s">
        <v>13</v>
      </c>
      <c r="B51" s="485" t="s">
        <v>376</v>
      </c>
      <c r="C51" s="476">
        <f>SUM(C52:C56)</f>
        <v>0</v>
      </c>
      <c r="D51" s="476">
        <f>SUM(D52:D56)</f>
        <v>0</v>
      </c>
      <c r="E51" s="525">
        <f>SUM(E52:E56)</f>
        <v>0</v>
      </c>
    </row>
    <row r="52" spans="1:5" s="51" customFormat="1" ht="12" hidden="1" customHeight="1">
      <c r="A52" s="471" t="s">
        <v>326</v>
      </c>
      <c r="B52" s="472" t="s">
        <v>327</v>
      </c>
      <c r="C52" s="498"/>
      <c r="D52" s="498"/>
      <c r="E52" s="537"/>
    </row>
    <row r="53" spans="1:5" s="50" customFormat="1" ht="12" hidden="1" customHeight="1">
      <c r="A53" s="458" t="s">
        <v>328</v>
      </c>
      <c r="B53" s="459" t="s">
        <v>329</v>
      </c>
      <c r="C53" s="463"/>
      <c r="D53" s="463"/>
      <c r="E53" s="531"/>
    </row>
    <row r="54" spans="1:5" s="50" customFormat="1" ht="12" hidden="1" customHeight="1">
      <c r="A54" s="458" t="s">
        <v>330</v>
      </c>
      <c r="B54" s="459" t="s">
        <v>331</v>
      </c>
      <c r="C54" s="463"/>
      <c r="D54" s="463"/>
      <c r="E54" s="531"/>
    </row>
    <row r="55" spans="1:5" s="50" customFormat="1" ht="12" hidden="1" customHeight="1">
      <c r="A55" s="458" t="s">
        <v>332</v>
      </c>
      <c r="B55" s="459" t="s">
        <v>333</v>
      </c>
      <c r="C55" s="463"/>
      <c r="D55" s="463"/>
      <c r="E55" s="531"/>
    </row>
    <row r="56" spans="1:5" s="50" customFormat="1" ht="12" hidden="1" customHeight="1">
      <c r="A56" s="468" t="s">
        <v>334</v>
      </c>
      <c r="B56" s="469" t="s">
        <v>335</v>
      </c>
      <c r="C56" s="499"/>
      <c r="D56" s="499"/>
      <c r="E56" s="538"/>
    </row>
    <row r="57" spans="1:5" s="51" customFormat="1" ht="12" customHeight="1" thickBot="1">
      <c r="A57" s="474" t="s">
        <v>14</v>
      </c>
      <c r="B57" s="485" t="s">
        <v>382</v>
      </c>
      <c r="C57" s="501">
        <f>SUM(C58:C60)</f>
        <v>0</v>
      </c>
      <c r="D57" s="501">
        <f>SUM(D58:D60)</f>
        <v>0</v>
      </c>
      <c r="E57" s="539">
        <f>SUM(E58:E60)</f>
        <v>0</v>
      </c>
    </row>
    <row r="58" spans="1:5" s="51" customFormat="1" ht="11.25" hidden="1" customHeight="1">
      <c r="A58" s="471" t="s">
        <v>336</v>
      </c>
      <c r="B58" s="472" t="s">
        <v>377</v>
      </c>
      <c r="C58" s="500"/>
      <c r="D58" s="500"/>
      <c r="E58" s="540"/>
    </row>
    <row r="59" spans="1:5" ht="10.5" hidden="1" customHeight="1">
      <c r="A59" s="458" t="s">
        <v>379</v>
      </c>
      <c r="B59" s="459" t="s">
        <v>378</v>
      </c>
      <c r="C59" s="464"/>
      <c r="D59" s="464"/>
      <c r="E59" s="533"/>
    </row>
    <row r="60" spans="1:5" s="40" customFormat="1" ht="13.5" hidden="1" customHeight="1">
      <c r="A60" s="458" t="s">
        <v>380</v>
      </c>
      <c r="B60" s="459" t="s">
        <v>337</v>
      </c>
      <c r="C60" s="463"/>
      <c r="D60" s="463"/>
      <c r="E60" s="531"/>
    </row>
    <row r="61" spans="1:5" s="52" customFormat="1" ht="60" hidden="1" customHeight="1">
      <c r="A61" s="502" t="s">
        <v>380</v>
      </c>
      <c r="B61" s="503" t="s">
        <v>381</v>
      </c>
      <c r="C61" s="504"/>
      <c r="D61" s="504"/>
      <c r="E61" s="541"/>
    </row>
    <row r="62" spans="1:5" ht="12" customHeight="1" thickBot="1">
      <c r="A62" s="474" t="s">
        <v>15</v>
      </c>
      <c r="B62" s="475" t="s">
        <v>388</v>
      </c>
      <c r="C62" s="497">
        <f>SUM(C63:C65)</f>
        <v>0</v>
      </c>
      <c r="D62" s="497">
        <f>SUM(D63:D65)</f>
        <v>0</v>
      </c>
      <c r="E62" s="535">
        <f>SUM(E63:E65)</f>
        <v>0</v>
      </c>
    </row>
    <row r="63" spans="1:5" ht="60" hidden="1" customHeight="1">
      <c r="A63" s="471" t="s">
        <v>338</v>
      </c>
      <c r="B63" s="472" t="s">
        <v>383</v>
      </c>
      <c r="C63" s="496"/>
      <c r="D63" s="496"/>
      <c r="E63" s="536"/>
    </row>
    <row r="64" spans="1:5" ht="60" hidden="1" customHeight="1">
      <c r="A64" s="458" t="s">
        <v>385</v>
      </c>
      <c r="B64" s="459" t="s">
        <v>384</v>
      </c>
      <c r="C64" s="463"/>
      <c r="D64" s="463"/>
      <c r="E64" s="531"/>
    </row>
    <row r="65" spans="1:5" ht="60" hidden="1" customHeight="1">
      <c r="A65" s="458" t="s">
        <v>386</v>
      </c>
      <c r="B65" s="459" t="s">
        <v>339</v>
      </c>
      <c r="C65" s="464"/>
      <c r="D65" s="464"/>
      <c r="E65" s="533"/>
    </row>
    <row r="66" spans="1:5" ht="60" hidden="1" customHeight="1">
      <c r="A66" s="502" t="s">
        <v>386</v>
      </c>
      <c r="B66" s="503" t="s">
        <v>387</v>
      </c>
      <c r="C66" s="504"/>
      <c r="D66" s="504"/>
      <c r="E66" s="541"/>
    </row>
    <row r="67" spans="1:5" ht="12" customHeight="1" thickBot="1">
      <c r="A67" s="474" t="s">
        <v>35</v>
      </c>
      <c r="B67" s="485" t="s">
        <v>389</v>
      </c>
      <c r="C67" s="599">
        <f>SUM(C8+C15+C22+C29+C40+C51+C57+C62)</f>
        <v>0</v>
      </c>
      <c r="D67" s="599">
        <f>SUM(D8+D15+D22+D29+D40+D51+D57+D62)</f>
        <v>0</v>
      </c>
      <c r="E67" s="694">
        <f>SUM(E8+E15+E22+E29+E40+E51+E57+E62)</f>
        <v>0</v>
      </c>
    </row>
    <row r="68" spans="1:5" ht="12" hidden="1" customHeight="1">
      <c r="A68" s="511" t="s">
        <v>391</v>
      </c>
      <c r="B68" s="510" t="s">
        <v>340</v>
      </c>
      <c r="C68" s="484">
        <f>SUM(C69:C71)</f>
        <v>0</v>
      </c>
      <c r="D68" s="496">
        <f>SUM(D69:D71)</f>
        <v>0</v>
      </c>
      <c r="E68" s="536">
        <f>SUM(E69:E71)</f>
        <v>0</v>
      </c>
    </row>
    <row r="69" spans="1:5" ht="12" hidden="1" customHeight="1">
      <c r="A69" s="458" t="s">
        <v>341</v>
      </c>
      <c r="B69" s="459" t="s">
        <v>342</v>
      </c>
      <c r="C69" s="463"/>
      <c r="D69" s="463"/>
      <c r="E69" s="531"/>
    </row>
    <row r="70" spans="1:5" ht="12" hidden="1" customHeight="1">
      <c r="A70" s="458" t="s">
        <v>343</v>
      </c>
      <c r="B70" s="459" t="s">
        <v>344</v>
      </c>
      <c r="C70" s="463"/>
      <c r="D70" s="463"/>
      <c r="E70" s="531"/>
    </row>
    <row r="71" spans="1:5" ht="12" hidden="1" customHeight="1">
      <c r="A71" s="458" t="s">
        <v>345</v>
      </c>
      <c r="B71" s="466" t="s">
        <v>346</v>
      </c>
      <c r="C71" s="465"/>
      <c r="D71" s="465"/>
      <c r="E71" s="542"/>
    </row>
    <row r="72" spans="1:5" ht="12" hidden="1" customHeight="1">
      <c r="A72" s="511" t="s">
        <v>392</v>
      </c>
      <c r="B72" s="462" t="s">
        <v>347</v>
      </c>
      <c r="C72" s="467"/>
      <c r="D72" s="467"/>
      <c r="E72" s="543"/>
    </row>
    <row r="73" spans="1:5" ht="12" hidden="1" customHeight="1">
      <c r="A73" s="511" t="s">
        <v>393</v>
      </c>
      <c r="B73" s="462" t="s">
        <v>348</v>
      </c>
      <c r="C73" s="467">
        <f>SUM(C74:C75)</f>
        <v>0</v>
      </c>
      <c r="D73" s="467">
        <f>SUM(D74:D75)</f>
        <v>0</v>
      </c>
      <c r="E73" s="543">
        <f>SUM(E74:E75)</f>
        <v>0</v>
      </c>
    </row>
    <row r="74" spans="1:5" ht="12" hidden="1" customHeight="1">
      <c r="A74" s="458" t="s">
        <v>349</v>
      </c>
      <c r="B74" s="459" t="s">
        <v>350</v>
      </c>
      <c r="C74" s="467"/>
      <c r="D74" s="562"/>
      <c r="E74" s="563"/>
    </row>
    <row r="75" spans="1:5" ht="12" hidden="1" customHeight="1">
      <c r="A75" s="458" t="s">
        <v>351</v>
      </c>
      <c r="B75" s="459" t="s">
        <v>352</v>
      </c>
      <c r="C75" s="467"/>
      <c r="D75" s="562"/>
      <c r="E75" s="563"/>
    </row>
    <row r="76" spans="1:5" s="52" customFormat="1" ht="12" hidden="1" customHeight="1">
      <c r="A76" s="565" t="s">
        <v>449</v>
      </c>
      <c r="B76" s="566" t="s">
        <v>450</v>
      </c>
      <c r="C76" s="564"/>
      <c r="D76" s="564"/>
      <c r="E76" s="567"/>
    </row>
    <row r="77" spans="1:5" ht="12" customHeight="1">
      <c r="A77" s="511" t="s">
        <v>393</v>
      </c>
      <c r="B77" s="462" t="s">
        <v>348</v>
      </c>
      <c r="C77" s="467">
        <f>SUM(C78:C79)</f>
        <v>0</v>
      </c>
      <c r="D77" s="467">
        <f>SUM(D78:D79)</f>
        <v>0</v>
      </c>
      <c r="E77" s="543">
        <f>SUM(E78:E79)</f>
        <v>0</v>
      </c>
    </row>
    <row r="78" spans="1:5" ht="12" customHeight="1">
      <c r="A78" s="458" t="s">
        <v>349</v>
      </c>
      <c r="B78" s="459" t="s">
        <v>350</v>
      </c>
      <c r="C78" s="562"/>
      <c r="D78" s="562"/>
      <c r="E78" s="563"/>
    </row>
    <row r="79" spans="1:5" ht="12" customHeight="1">
      <c r="A79" s="458" t="s">
        <v>351</v>
      </c>
      <c r="B79" s="459" t="s">
        <v>352</v>
      </c>
      <c r="C79" s="467"/>
      <c r="D79" s="562"/>
      <c r="E79" s="563"/>
    </row>
    <row r="80" spans="1:5" s="52" customFormat="1" ht="12" customHeight="1" thickBot="1">
      <c r="A80" s="565" t="s">
        <v>449</v>
      </c>
      <c r="B80" s="566" t="s">
        <v>450</v>
      </c>
      <c r="C80" s="564"/>
      <c r="D80" s="564"/>
      <c r="E80" s="567"/>
    </row>
    <row r="81" spans="1:5" s="52" customFormat="1" ht="12" customHeight="1" thickBot="1">
      <c r="A81" s="600" t="s">
        <v>535</v>
      </c>
      <c r="B81" s="1172" t="s">
        <v>536</v>
      </c>
      <c r="C81" s="222"/>
      <c r="D81" s="222"/>
      <c r="E81" s="698"/>
    </row>
    <row r="82" spans="1:5" ht="12" customHeight="1" thickBot="1">
      <c r="A82" s="1144" t="s">
        <v>394</v>
      </c>
      <c r="B82" s="1148" t="s">
        <v>395</v>
      </c>
      <c r="C82" s="222">
        <f>SUM(C77+C80+C81)</f>
        <v>0</v>
      </c>
      <c r="D82" s="222">
        <f>SUM(D77+D80+D81)</f>
        <v>0</v>
      </c>
      <c r="E82" s="698">
        <f>SUM(E77+E80+E81)</f>
        <v>0</v>
      </c>
    </row>
    <row r="83" spans="1:5" ht="12" customHeight="1" thickBot="1">
      <c r="A83" s="1144" t="s">
        <v>411</v>
      </c>
      <c r="B83" s="1148" t="s">
        <v>396</v>
      </c>
      <c r="C83" s="222"/>
      <c r="D83" s="222"/>
      <c r="E83" s="698"/>
    </row>
    <row r="84" spans="1:5" ht="12" customHeight="1" thickBot="1">
      <c r="A84" s="1144" t="s">
        <v>412</v>
      </c>
      <c r="B84" s="1148" t="s">
        <v>397</v>
      </c>
      <c r="C84" s="222"/>
      <c r="D84" s="222"/>
      <c r="E84" s="698"/>
    </row>
    <row r="85" spans="1:5" ht="12" customHeight="1" thickBot="1">
      <c r="A85" s="1144" t="s">
        <v>16</v>
      </c>
      <c r="B85" s="1149" t="s">
        <v>390</v>
      </c>
      <c r="C85" s="222">
        <f>SUM(C82:C84)</f>
        <v>0</v>
      </c>
      <c r="D85" s="222">
        <f>SUM(D82:D84)</f>
        <v>0</v>
      </c>
      <c r="E85" s="698">
        <f>SUM(E82:E84)</f>
        <v>0</v>
      </c>
    </row>
    <row r="86" spans="1:5" ht="24.75" customHeight="1" thickBot="1">
      <c r="A86" s="1144" t="s">
        <v>17</v>
      </c>
      <c r="B86" s="1153" t="s">
        <v>413</v>
      </c>
      <c r="C86" s="1170">
        <f>SUM(C67+C85)</f>
        <v>0</v>
      </c>
      <c r="D86" s="1170">
        <f>SUM(D67+D85)</f>
        <v>0</v>
      </c>
      <c r="E86" s="1169">
        <f>SUM(E67+E85)</f>
        <v>0</v>
      </c>
    </row>
    <row r="87" spans="1:5">
      <c r="A87" s="158"/>
      <c r="B87" s="158"/>
      <c r="C87" s="159"/>
      <c r="D87" s="159"/>
      <c r="E87" s="159"/>
    </row>
    <row r="88" spans="1:5" ht="13.5" thickBot="1">
      <c r="A88" s="158"/>
      <c r="B88" s="158"/>
      <c r="C88" s="159"/>
      <c r="D88" s="159"/>
      <c r="E88" s="159"/>
    </row>
    <row r="89" spans="1:5" s="22" customFormat="1" ht="38.1" customHeight="1" thickBot="1">
      <c r="A89" s="594"/>
      <c r="B89" s="595" t="s">
        <v>23</v>
      </c>
      <c r="C89" s="596" t="s">
        <v>5</v>
      </c>
      <c r="D89" s="596" t="s">
        <v>6</v>
      </c>
      <c r="E89" s="597" t="s">
        <v>7</v>
      </c>
    </row>
    <row r="90" spans="1:5" s="23" customFormat="1" ht="12" customHeight="1" thickBot="1">
      <c r="A90" s="19">
        <v>1</v>
      </c>
      <c r="B90" s="20">
        <v>2</v>
      </c>
      <c r="C90" s="20">
        <v>3</v>
      </c>
      <c r="D90" s="20">
        <v>4</v>
      </c>
      <c r="E90" s="21">
        <v>5</v>
      </c>
    </row>
    <row r="91" spans="1:5" s="22" customFormat="1" ht="12" customHeight="1" thickBot="1">
      <c r="A91" s="14" t="s">
        <v>8</v>
      </c>
      <c r="B91" s="18" t="s">
        <v>269</v>
      </c>
      <c r="C91" s="215">
        <f>+C92+C93+C94+C95+C96</f>
        <v>0</v>
      </c>
      <c r="D91" s="215">
        <f>+D92+D93+D94+D95+D96</f>
        <v>0</v>
      </c>
      <c r="E91" s="88">
        <f>+E92+E93+E94+E95+E96</f>
        <v>0</v>
      </c>
    </row>
    <row r="92" spans="1:5" s="22" customFormat="1" ht="12" customHeight="1">
      <c r="A92" s="11" t="s">
        <v>221</v>
      </c>
      <c r="B92" s="6" t="s">
        <v>24</v>
      </c>
      <c r="C92" s="218"/>
      <c r="D92" s="218"/>
      <c r="E92" s="90"/>
    </row>
    <row r="93" spans="1:5" s="22" customFormat="1" ht="12" customHeight="1">
      <c r="A93" s="9" t="s">
        <v>222</v>
      </c>
      <c r="B93" s="5" t="s">
        <v>25</v>
      </c>
      <c r="C93" s="217"/>
      <c r="D93" s="217"/>
      <c r="E93" s="91"/>
    </row>
    <row r="94" spans="1:5" s="22" customFormat="1" ht="12" customHeight="1">
      <c r="A94" s="9" t="s">
        <v>223</v>
      </c>
      <c r="B94" s="5" t="s">
        <v>26</v>
      </c>
      <c r="C94" s="220"/>
      <c r="D94" s="220"/>
      <c r="E94" s="93"/>
    </row>
    <row r="95" spans="1:5" s="22" customFormat="1" ht="12" customHeight="1">
      <c r="A95" s="9" t="s">
        <v>224</v>
      </c>
      <c r="B95" s="7" t="s">
        <v>27</v>
      </c>
      <c r="C95" s="220"/>
      <c r="D95" s="220"/>
      <c r="E95" s="93"/>
    </row>
    <row r="96" spans="1:5" s="22" customFormat="1" ht="12" customHeight="1" thickBot="1">
      <c r="A96" s="9" t="s">
        <v>225</v>
      </c>
      <c r="B96" s="12" t="s">
        <v>28</v>
      </c>
      <c r="C96" s="220">
        <f>SUM(C97:C108)</f>
        <v>0</v>
      </c>
      <c r="D96" s="220"/>
      <c r="E96" s="93"/>
    </row>
    <row r="97" spans="1:5" s="437" customFormat="1" ht="12" hidden="1" customHeight="1">
      <c r="A97" s="435" t="s">
        <v>232</v>
      </c>
      <c r="B97" s="436" t="s">
        <v>226</v>
      </c>
      <c r="C97" s="421"/>
      <c r="D97" s="421"/>
      <c r="E97" s="422"/>
    </row>
    <row r="98" spans="1:5" s="437" customFormat="1" ht="12" hidden="1" customHeight="1">
      <c r="A98" s="435" t="s">
        <v>233</v>
      </c>
      <c r="B98" s="438" t="s">
        <v>227</v>
      </c>
      <c r="C98" s="421"/>
      <c r="D98" s="421"/>
      <c r="E98" s="422"/>
    </row>
    <row r="99" spans="1:5" s="437" customFormat="1" ht="12" hidden="1" customHeight="1">
      <c r="A99" s="435" t="s">
        <v>234</v>
      </c>
      <c r="B99" s="438" t="s">
        <v>228</v>
      </c>
      <c r="C99" s="421"/>
      <c r="D99" s="421"/>
      <c r="E99" s="422"/>
    </row>
    <row r="100" spans="1:5" s="437" customFormat="1" ht="12" hidden="1" customHeight="1">
      <c r="A100" s="435" t="s">
        <v>235</v>
      </c>
      <c r="B100" s="436" t="s">
        <v>229</v>
      </c>
      <c r="C100" s="421"/>
      <c r="D100" s="421"/>
      <c r="E100" s="422"/>
    </row>
    <row r="101" spans="1:5" s="437" customFormat="1" ht="12" hidden="1" customHeight="1">
      <c r="A101" s="439" t="s">
        <v>236</v>
      </c>
      <c r="B101" s="440" t="s">
        <v>230</v>
      </c>
      <c r="C101" s="421"/>
      <c r="D101" s="421"/>
      <c r="E101" s="422"/>
    </row>
    <row r="102" spans="1:5" s="437" customFormat="1" ht="12" hidden="1" customHeight="1">
      <c r="A102" s="435" t="s">
        <v>237</v>
      </c>
      <c r="B102" s="440" t="s">
        <v>231</v>
      </c>
      <c r="C102" s="421"/>
      <c r="D102" s="421"/>
      <c r="E102" s="422"/>
    </row>
    <row r="103" spans="1:5" s="437" customFormat="1" ht="12" hidden="1" customHeight="1">
      <c r="A103" s="441" t="s">
        <v>238</v>
      </c>
      <c r="B103" s="438" t="s">
        <v>244</v>
      </c>
      <c r="C103" s="421"/>
      <c r="D103" s="421"/>
      <c r="E103" s="422"/>
    </row>
    <row r="104" spans="1:5" s="437" customFormat="1" ht="12" hidden="1" customHeight="1">
      <c r="A104" s="441" t="s">
        <v>239</v>
      </c>
      <c r="B104" s="436" t="s">
        <v>245</v>
      </c>
      <c r="C104" s="421"/>
      <c r="D104" s="421"/>
      <c r="E104" s="422"/>
    </row>
    <row r="105" spans="1:5" s="437" customFormat="1" ht="12" hidden="1" customHeight="1">
      <c r="A105" s="441" t="s">
        <v>240</v>
      </c>
      <c r="B105" s="440" t="s">
        <v>246</v>
      </c>
      <c r="C105" s="421"/>
      <c r="D105" s="421"/>
      <c r="E105" s="422"/>
    </row>
    <row r="106" spans="1:5" s="437" customFormat="1" ht="12" hidden="1" customHeight="1">
      <c r="A106" s="441" t="s">
        <v>241</v>
      </c>
      <c r="B106" s="440" t="s">
        <v>247</v>
      </c>
      <c r="C106" s="421"/>
      <c r="D106" s="421"/>
      <c r="E106" s="422"/>
    </row>
    <row r="107" spans="1:5" s="437" customFormat="1" ht="12" hidden="1" customHeight="1">
      <c r="A107" s="441" t="s">
        <v>242</v>
      </c>
      <c r="B107" s="440" t="s">
        <v>248</v>
      </c>
      <c r="C107" s="421"/>
      <c r="D107" s="421"/>
      <c r="E107" s="422"/>
    </row>
    <row r="108" spans="1:5" s="437" customFormat="1" ht="12" hidden="1" customHeight="1">
      <c r="A108" s="442" t="s">
        <v>243</v>
      </c>
      <c r="B108" s="443" t="s">
        <v>249</v>
      </c>
      <c r="C108" s="423"/>
      <c r="D108" s="423"/>
      <c r="E108" s="424"/>
    </row>
    <row r="109" spans="1:5" s="22" customFormat="1" ht="12" customHeight="1" thickBot="1">
      <c r="A109" s="13" t="s">
        <v>9</v>
      </c>
      <c r="B109" s="17" t="s">
        <v>270</v>
      </c>
      <c r="C109" s="216">
        <f>+C110+C111+C112</f>
        <v>0</v>
      </c>
      <c r="D109" s="216">
        <f>+D110+D111+D112</f>
        <v>0</v>
      </c>
      <c r="E109" s="89">
        <f>+E110+E111+E112</f>
        <v>0</v>
      </c>
    </row>
    <row r="110" spans="1:5" s="22" customFormat="1" ht="12" customHeight="1">
      <c r="A110" s="10" t="s">
        <v>250</v>
      </c>
      <c r="B110" s="5" t="s">
        <v>29</v>
      </c>
      <c r="C110" s="219"/>
      <c r="D110" s="219"/>
      <c r="E110" s="92"/>
    </row>
    <row r="111" spans="1:5" s="22" customFormat="1" ht="12" customHeight="1">
      <c r="A111" s="10" t="s">
        <v>251</v>
      </c>
      <c r="B111" s="8" t="s">
        <v>30</v>
      </c>
      <c r="C111" s="217"/>
      <c r="D111" s="217"/>
      <c r="E111" s="91"/>
    </row>
    <row r="112" spans="1:5" s="22" customFormat="1" ht="12" customHeight="1" thickBot="1">
      <c r="A112" s="10" t="s">
        <v>252</v>
      </c>
      <c r="B112" s="434" t="s">
        <v>253</v>
      </c>
      <c r="C112" s="217">
        <f>SUM(C113:C120)</f>
        <v>0</v>
      </c>
      <c r="D112" s="217">
        <f>SUM(D113:D120)</f>
        <v>0</v>
      </c>
      <c r="E112" s="91">
        <f>SUM(E113:E120)</f>
        <v>0</v>
      </c>
    </row>
    <row r="113" spans="1:5" s="437" customFormat="1" ht="60" hidden="1" customHeight="1">
      <c r="A113" s="444" t="s">
        <v>254</v>
      </c>
      <c r="B113" s="79" t="s">
        <v>268</v>
      </c>
      <c r="C113" s="419"/>
      <c r="D113" s="419"/>
      <c r="E113" s="420"/>
    </row>
    <row r="114" spans="1:5" s="437" customFormat="1" ht="60" hidden="1" customHeight="1">
      <c r="A114" s="444" t="s">
        <v>255</v>
      </c>
      <c r="B114" s="445" t="s">
        <v>262</v>
      </c>
      <c r="C114" s="419"/>
      <c r="D114" s="419"/>
      <c r="E114" s="420"/>
    </row>
    <row r="115" spans="1:5" s="437" customFormat="1" ht="16.5" hidden="1" thickBot="1">
      <c r="A115" s="444" t="s">
        <v>256</v>
      </c>
      <c r="B115" s="446" t="s">
        <v>263</v>
      </c>
      <c r="C115" s="419"/>
      <c r="D115" s="419"/>
      <c r="E115" s="420"/>
    </row>
    <row r="116" spans="1:5" s="437" customFormat="1" ht="60" hidden="1" customHeight="1">
      <c r="A116" s="444" t="s">
        <v>257</v>
      </c>
      <c r="B116" s="446" t="s">
        <v>264</v>
      </c>
      <c r="C116" s="447"/>
      <c r="D116" s="447"/>
      <c r="E116" s="448"/>
    </row>
    <row r="117" spans="1:5" s="437" customFormat="1" ht="60" hidden="1" customHeight="1">
      <c r="A117" s="444" t="s">
        <v>258</v>
      </c>
      <c r="B117" s="446" t="s">
        <v>265</v>
      </c>
      <c r="C117" s="447"/>
      <c r="D117" s="447"/>
      <c r="E117" s="448"/>
    </row>
    <row r="118" spans="1:5" s="437" customFormat="1" ht="60" hidden="1" customHeight="1">
      <c r="A118" s="444" t="s">
        <v>259</v>
      </c>
      <c r="B118" s="446" t="s">
        <v>266</v>
      </c>
      <c r="C118" s="447"/>
      <c r="D118" s="447"/>
      <c r="E118" s="448"/>
    </row>
    <row r="119" spans="1:5" s="437" customFormat="1" ht="60" hidden="1" customHeight="1">
      <c r="A119" s="449" t="s">
        <v>260</v>
      </c>
      <c r="B119" s="446" t="s">
        <v>32</v>
      </c>
      <c r="C119" s="450"/>
      <c r="D119" s="450"/>
      <c r="E119" s="451"/>
    </row>
    <row r="120" spans="1:5" s="437" customFormat="1" ht="60" hidden="1" customHeight="1">
      <c r="A120" s="452" t="s">
        <v>261</v>
      </c>
      <c r="B120" s="453" t="s">
        <v>267</v>
      </c>
      <c r="C120" s="450"/>
      <c r="D120" s="450"/>
      <c r="E120" s="451"/>
    </row>
    <row r="121" spans="1:5" s="22" customFormat="1" ht="12" customHeight="1" thickBot="1">
      <c r="A121" s="13" t="s">
        <v>10</v>
      </c>
      <c r="B121" s="454" t="s">
        <v>271</v>
      </c>
      <c r="C121" s="215">
        <f>+C91+C109</f>
        <v>0</v>
      </c>
      <c r="D121" s="215">
        <f>+D91+D109</f>
        <v>0</v>
      </c>
      <c r="E121" s="88">
        <f>+E91+E109</f>
        <v>0</v>
      </c>
    </row>
    <row r="122" spans="1:5" s="22" customFormat="1" ht="12" hidden="1" customHeight="1">
      <c r="A122" s="82" t="s">
        <v>398</v>
      </c>
      <c r="B122" s="518" t="s">
        <v>399</v>
      </c>
      <c r="C122" s="216">
        <f>SUM(C123:C125)</f>
        <v>0</v>
      </c>
      <c r="D122" s="216">
        <f>SUM(D123:D125)</f>
        <v>0</v>
      </c>
      <c r="E122" s="89">
        <f>SUM(E123:E125)</f>
        <v>0</v>
      </c>
    </row>
    <row r="123" spans="1:5" s="22" customFormat="1" ht="12" hidden="1" customHeight="1">
      <c r="A123" s="83" t="s">
        <v>400</v>
      </c>
      <c r="B123" s="84" t="s">
        <v>403</v>
      </c>
      <c r="C123" s="217"/>
      <c r="D123" s="217"/>
      <c r="E123" s="91"/>
    </row>
    <row r="124" spans="1:5" s="22" customFormat="1" ht="12" hidden="1" customHeight="1">
      <c r="A124" s="81" t="s">
        <v>401</v>
      </c>
      <c r="B124" s="78" t="s">
        <v>447</v>
      </c>
      <c r="C124" s="217"/>
      <c r="D124" s="217"/>
      <c r="E124" s="91"/>
    </row>
    <row r="125" spans="1:5" s="22" customFormat="1" ht="12" hidden="1" customHeight="1">
      <c r="A125" s="85" t="s">
        <v>402</v>
      </c>
      <c r="B125" s="86" t="s">
        <v>448</v>
      </c>
      <c r="C125" s="220"/>
      <c r="D125" s="220"/>
      <c r="E125" s="93"/>
    </row>
    <row r="126" spans="1:5" s="22" customFormat="1" ht="12" hidden="1" customHeight="1">
      <c r="A126" s="82" t="s">
        <v>406</v>
      </c>
      <c r="B126" s="518" t="s">
        <v>407</v>
      </c>
      <c r="C126" s="223"/>
      <c r="D126" s="223"/>
      <c r="E126" s="224"/>
    </row>
    <row r="127" spans="1:5" s="22" customFormat="1" ht="12" customHeight="1" thickBot="1">
      <c r="A127" s="519" t="s">
        <v>415</v>
      </c>
      <c r="B127" s="518" t="s">
        <v>414</v>
      </c>
      <c r="C127" s="223">
        <f>SUM(C122+C126)</f>
        <v>0</v>
      </c>
      <c r="D127" s="223">
        <f>SUM(D122+D126)</f>
        <v>0</v>
      </c>
      <c r="E127" s="224">
        <f>SUM(E122+E126)</f>
        <v>0</v>
      </c>
    </row>
    <row r="128" spans="1:5" s="22" customFormat="1" ht="12" customHeight="1" thickBot="1">
      <c r="A128" s="519" t="s">
        <v>416</v>
      </c>
      <c r="B128" s="518" t="s">
        <v>408</v>
      </c>
      <c r="C128" s="223"/>
      <c r="D128" s="223"/>
      <c r="E128" s="224"/>
    </row>
    <row r="129" spans="1:5" s="22" customFormat="1" ht="12" customHeight="1" thickBot="1">
      <c r="A129" s="519" t="s">
        <v>417</v>
      </c>
      <c r="B129" s="518" t="s">
        <v>409</v>
      </c>
      <c r="C129" s="223"/>
      <c r="D129" s="223"/>
      <c r="E129" s="224"/>
    </row>
    <row r="130" spans="1:5" s="22" customFormat="1" ht="12" customHeight="1" thickBot="1">
      <c r="A130" s="80" t="s">
        <v>33</v>
      </c>
      <c r="B130" s="152" t="s">
        <v>410</v>
      </c>
      <c r="C130" s="225">
        <f>SUM(C127:C129)</f>
        <v>0</v>
      </c>
      <c r="D130" s="225">
        <f>SUM(D127:D129)</f>
        <v>0</v>
      </c>
      <c r="E130" s="95">
        <f>SUM(E127:E129)</f>
        <v>0</v>
      </c>
    </row>
    <row r="131" spans="1:5" s="1" customFormat="1" ht="28.5" customHeight="1" thickBot="1">
      <c r="A131" s="87" t="s">
        <v>12</v>
      </c>
      <c r="B131" s="153" t="s">
        <v>418</v>
      </c>
      <c r="C131" s="604">
        <f>SUM(C121+C130)</f>
        <v>0</v>
      </c>
      <c r="D131" s="604">
        <f>SUM(D121+D130)</f>
        <v>0</v>
      </c>
      <c r="E131" s="605">
        <f>SUM(E121+E130)</f>
        <v>0</v>
      </c>
    </row>
  </sheetData>
  <mergeCells count="2">
    <mergeCell ref="B2:D2"/>
    <mergeCell ref="B3:D3"/>
  </mergeCells>
  <pageMargins left="0.7" right="0.7" top="0.75" bottom="0.75" header="0.3" footer="0.3"/>
  <pageSetup paperSize="9" scale="8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E131"/>
  <sheetViews>
    <sheetView workbookViewId="0">
      <selection activeCell="E2" sqref="E2"/>
    </sheetView>
  </sheetViews>
  <sheetFormatPr defaultRowHeight="12.75"/>
  <cols>
    <col min="1" max="1" width="9.6640625" style="3" customWidth="1"/>
    <col min="2" max="2" width="61.33203125" style="4" customWidth="1"/>
    <col min="3" max="4" width="11" style="4" customWidth="1"/>
    <col min="5" max="5" width="10.33203125" style="4" customWidth="1"/>
    <col min="6" max="6" width="15.83203125" style="4" customWidth="1"/>
    <col min="7" max="16384" width="9.33203125" style="4"/>
  </cols>
  <sheetData>
    <row r="1" spans="1:5" s="2" customFormat="1" ht="21" customHeight="1" thickBot="1">
      <c r="A1" s="64"/>
      <c r="B1" s="65"/>
      <c r="C1" s="75"/>
      <c r="D1" s="74"/>
      <c r="E1" s="74" t="s">
        <v>959</v>
      </c>
    </row>
    <row r="2" spans="1:5" s="48" customFormat="1" ht="25.5" customHeight="1">
      <c r="A2" s="598"/>
      <c r="B2" s="1230" t="s">
        <v>684</v>
      </c>
      <c r="C2" s="1231"/>
      <c r="D2" s="1232"/>
      <c r="E2" s="76" t="s">
        <v>125</v>
      </c>
    </row>
    <row r="3" spans="1:5" s="48" customFormat="1" ht="36.75" thickBot="1">
      <c r="A3" s="593" t="s">
        <v>121</v>
      </c>
      <c r="B3" s="1227" t="s">
        <v>610</v>
      </c>
      <c r="C3" s="1228"/>
      <c r="D3" s="1233"/>
      <c r="E3" s="592" t="s">
        <v>534</v>
      </c>
    </row>
    <row r="4" spans="1:5" s="49" customFormat="1" ht="15.95" customHeight="1" thickBot="1">
      <c r="A4" s="68"/>
      <c r="B4" s="68" t="s">
        <v>618</v>
      </c>
      <c r="C4" s="68"/>
      <c r="D4" s="69"/>
      <c r="E4" s="69" t="s">
        <v>682</v>
      </c>
    </row>
    <row r="5" spans="1:5" ht="36.75" thickBot="1">
      <c r="A5" s="395"/>
      <c r="B5" s="70" t="s">
        <v>123</v>
      </c>
      <c r="C5" s="214" t="s">
        <v>5</v>
      </c>
      <c r="D5" s="214" t="s">
        <v>6</v>
      </c>
      <c r="E5" s="71" t="s">
        <v>7</v>
      </c>
    </row>
    <row r="6" spans="1:5" s="40" customFormat="1" ht="12.95" customHeight="1" thickBot="1">
      <c r="A6" s="63">
        <v>1</v>
      </c>
      <c r="B6" s="63">
        <v>2</v>
      </c>
      <c r="C6" s="63">
        <v>3</v>
      </c>
      <c r="D6" s="234">
        <v>4</v>
      </c>
      <c r="E6" s="233">
        <v>5</v>
      </c>
    </row>
    <row r="7" spans="1:5" s="40" customFormat="1" ht="12" customHeight="1" thickBot="1">
      <c r="A7" s="479" t="s">
        <v>8</v>
      </c>
      <c r="B7" s="568" t="s">
        <v>444</v>
      </c>
      <c r="C7" s="559">
        <f>SUM(C15+C8)</f>
        <v>0</v>
      </c>
      <c r="D7" s="559">
        <f>SUM(D15+D8)</f>
        <v>0</v>
      </c>
      <c r="E7" s="559">
        <f>SUM(E15+E8)</f>
        <v>0</v>
      </c>
    </row>
    <row r="8" spans="1:5" s="50" customFormat="1" ht="12" customHeight="1" thickBot="1">
      <c r="A8" s="557" t="s">
        <v>445</v>
      </c>
      <c r="B8" s="482" t="s">
        <v>354</v>
      </c>
      <c r="C8" s="478">
        <f>SUM(C9:C14)</f>
        <v>0</v>
      </c>
      <c r="D8" s="478">
        <f>SUM(D9:D14)</f>
        <v>0</v>
      </c>
      <c r="E8" s="521">
        <f>SUM(E9:E14)</f>
        <v>0</v>
      </c>
    </row>
    <row r="9" spans="1:5" s="51" customFormat="1" ht="12" hidden="1" customHeight="1">
      <c r="A9" s="455" t="s">
        <v>273</v>
      </c>
      <c r="B9" s="456" t="s">
        <v>274</v>
      </c>
      <c r="C9" s="553"/>
      <c r="D9" s="553"/>
      <c r="E9" s="554"/>
    </row>
    <row r="10" spans="1:5" s="51" customFormat="1" ht="12" hidden="1" customHeight="1">
      <c r="A10" s="458" t="s">
        <v>275</v>
      </c>
      <c r="B10" s="459" t="s">
        <v>355</v>
      </c>
      <c r="C10" s="460"/>
      <c r="D10" s="460"/>
      <c r="E10" s="523"/>
    </row>
    <row r="11" spans="1:5" s="51" customFormat="1" ht="12" hidden="1" customHeight="1">
      <c r="A11" s="458" t="s">
        <v>276</v>
      </c>
      <c r="B11" s="459" t="s">
        <v>277</v>
      </c>
      <c r="C11" s="460"/>
      <c r="D11" s="460"/>
      <c r="E11" s="523"/>
    </row>
    <row r="12" spans="1:5" s="51" customFormat="1" ht="12" hidden="1" customHeight="1">
      <c r="A12" s="458" t="s">
        <v>278</v>
      </c>
      <c r="B12" s="459" t="s">
        <v>279</v>
      </c>
      <c r="C12" s="460"/>
      <c r="D12" s="460"/>
      <c r="E12" s="523"/>
    </row>
    <row r="13" spans="1:5" s="50" customFormat="1" ht="12" hidden="1" customHeight="1">
      <c r="A13" s="458" t="s">
        <v>280</v>
      </c>
      <c r="B13" s="459" t="s">
        <v>356</v>
      </c>
      <c r="C13" s="460"/>
      <c r="D13" s="460"/>
      <c r="E13" s="523"/>
    </row>
    <row r="14" spans="1:5" s="50" customFormat="1" ht="12" hidden="1" customHeight="1">
      <c r="A14" s="468" t="s">
        <v>281</v>
      </c>
      <c r="B14" s="469" t="s">
        <v>357</v>
      </c>
      <c r="C14" s="470"/>
      <c r="D14" s="555"/>
      <c r="E14" s="556"/>
    </row>
    <row r="15" spans="1:5" s="50" customFormat="1" ht="12" customHeight="1" thickBot="1">
      <c r="A15" s="558" t="s">
        <v>446</v>
      </c>
      <c r="B15" s="475" t="s">
        <v>362</v>
      </c>
      <c r="C15" s="476">
        <f>SUM(C16:C20)</f>
        <v>0</v>
      </c>
      <c r="D15" s="476">
        <f>SUM(D16:D20)</f>
        <v>0</v>
      </c>
      <c r="E15" s="525">
        <f>SUM(E16:E20)</f>
        <v>0</v>
      </c>
    </row>
    <row r="16" spans="1:5" s="50" customFormat="1" ht="12" customHeight="1">
      <c r="A16" s="471" t="s">
        <v>282</v>
      </c>
      <c r="B16" s="472" t="s">
        <v>283</v>
      </c>
      <c r="C16" s="473"/>
      <c r="D16" s="473"/>
      <c r="E16" s="526"/>
    </row>
    <row r="17" spans="1:5" s="50" customFormat="1" ht="12" customHeight="1">
      <c r="A17" s="458" t="s">
        <v>284</v>
      </c>
      <c r="B17" s="459" t="s">
        <v>358</v>
      </c>
      <c r="C17" s="460"/>
      <c r="D17" s="460"/>
      <c r="E17" s="523"/>
    </row>
    <row r="18" spans="1:5" s="50" customFormat="1" ht="12" customHeight="1">
      <c r="A18" s="458" t="s">
        <v>285</v>
      </c>
      <c r="B18" s="590" t="s">
        <v>359</v>
      </c>
      <c r="C18" s="460"/>
      <c r="D18" s="460"/>
      <c r="E18" s="523"/>
    </row>
    <row r="19" spans="1:5" s="50" customFormat="1" ht="12" customHeight="1">
      <c r="A19" s="458" t="s">
        <v>286</v>
      </c>
      <c r="B19" s="590" t="s">
        <v>360</v>
      </c>
      <c r="C19" s="460"/>
      <c r="D19" s="460"/>
      <c r="E19" s="523"/>
    </row>
    <row r="20" spans="1:5" s="51" customFormat="1" ht="12" customHeight="1" thickBot="1">
      <c r="A20" s="458" t="s">
        <v>287</v>
      </c>
      <c r="B20" s="459" t="s">
        <v>361</v>
      </c>
      <c r="C20" s="460"/>
      <c r="D20" s="460"/>
      <c r="E20" s="523"/>
    </row>
    <row r="21" spans="1:5" s="51" customFormat="1" ht="60" hidden="1" customHeight="1">
      <c r="A21" s="507" t="s">
        <v>287</v>
      </c>
      <c r="B21" s="508" t="s">
        <v>419</v>
      </c>
      <c r="C21" s="509"/>
      <c r="D21" s="509"/>
      <c r="E21" s="527">
        <v>19249</v>
      </c>
    </row>
    <row r="22" spans="1:5" s="51" customFormat="1" ht="12" customHeight="1" thickBot="1">
      <c r="A22" s="474" t="s">
        <v>10</v>
      </c>
      <c r="B22" s="485" t="s">
        <v>363</v>
      </c>
      <c r="C22" s="476">
        <f>SUM(C23:C27)</f>
        <v>0</v>
      </c>
      <c r="D22" s="476">
        <f>SUM(D23:D27)</f>
        <v>0</v>
      </c>
      <c r="E22" s="525">
        <f>SUM(E23:E27)</f>
        <v>0</v>
      </c>
    </row>
    <row r="23" spans="1:5" s="50" customFormat="1" ht="12" hidden="1" customHeight="1">
      <c r="A23" s="471" t="s">
        <v>288</v>
      </c>
      <c r="B23" s="472" t="s">
        <v>289</v>
      </c>
      <c r="C23" s="484"/>
      <c r="D23" s="496"/>
      <c r="E23" s="536"/>
    </row>
    <row r="24" spans="1:5" s="51" customFormat="1" ht="12" hidden="1" customHeight="1">
      <c r="A24" s="458" t="s">
        <v>290</v>
      </c>
      <c r="B24" s="459" t="s">
        <v>364</v>
      </c>
      <c r="C24" s="461"/>
      <c r="D24" s="461"/>
      <c r="E24" s="529"/>
    </row>
    <row r="25" spans="1:5" s="51" customFormat="1" ht="12" hidden="1" customHeight="1">
      <c r="A25" s="458" t="s">
        <v>291</v>
      </c>
      <c r="B25" s="590" t="s">
        <v>365</v>
      </c>
      <c r="C25" s="460"/>
      <c r="D25" s="460"/>
      <c r="E25" s="523"/>
    </row>
    <row r="26" spans="1:5" s="51" customFormat="1" ht="12" hidden="1" customHeight="1">
      <c r="A26" s="468" t="s">
        <v>292</v>
      </c>
      <c r="B26" s="591" t="s">
        <v>366</v>
      </c>
      <c r="C26" s="483"/>
      <c r="D26" s="483"/>
      <c r="E26" s="530"/>
    </row>
    <row r="27" spans="1:5" s="51" customFormat="1" ht="12" hidden="1" customHeight="1">
      <c r="A27" s="506" t="s">
        <v>293</v>
      </c>
      <c r="B27" s="505" t="s">
        <v>367</v>
      </c>
      <c r="C27" s="217"/>
      <c r="D27" s="217"/>
      <c r="E27" s="91"/>
    </row>
    <row r="28" spans="1:5" s="51" customFormat="1" ht="60" hidden="1" customHeight="1">
      <c r="A28" s="507" t="s">
        <v>293</v>
      </c>
      <c r="B28" s="508" t="s">
        <v>419</v>
      </c>
      <c r="C28" s="509"/>
      <c r="D28" s="509"/>
      <c r="E28" s="527">
        <v>128054</v>
      </c>
    </row>
    <row r="29" spans="1:5" s="51" customFormat="1" ht="12" customHeight="1" thickBot="1">
      <c r="A29" s="474" t="s">
        <v>11</v>
      </c>
      <c r="B29" s="485" t="s">
        <v>374</v>
      </c>
      <c r="C29" s="476">
        <f>SUM(C31+C33+C39)</f>
        <v>0</v>
      </c>
      <c r="D29" s="476">
        <f>SUM(D31+D33+D39)</f>
        <v>0</v>
      </c>
      <c r="E29" s="525">
        <f>SUM(E31+E33+E39)</f>
        <v>0</v>
      </c>
    </row>
    <row r="30" spans="1:5" s="51" customFormat="1" ht="12" hidden="1" customHeight="1">
      <c r="A30" s="471" t="s">
        <v>294</v>
      </c>
      <c r="B30" s="472" t="s">
        <v>295</v>
      </c>
      <c r="C30" s="473">
        <f>SUM(C35+C32)</f>
        <v>0</v>
      </c>
      <c r="D30" s="473">
        <f>SUM(D35+D32)</f>
        <v>0</v>
      </c>
      <c r="E30" s="526">
        <f>SUM(E35+E32)</f>
        <v>0</v>
      </c>
    </row>
    <row r="31" spans="1:5" s="51" customFormat="1" ht="12" hidden="1" customHeight="1">
      <c r="A31" s="458" t="s">
        <v>296</v>
      </c>
      <c r="B31" s="459" t="s">
        <v>297</v>
      </c>
      <c r="C31" s="560">
        <f>SUM(C32)</f>
        <v>0</v>
      </c>
      <c r="D31" s="560">
        <f>SUM(D32)</f>
        <v>0</v>
      </c>
      <c r="E31" s="561">
        <f>SUM(E32)</f>
        <v>0</v>
      </c>
    </row>
    <row r="32" spans="1:5" s="51" customFormat="1" ht="12" hidden="1" customHeight="1">
      <c r="A32" s="486" t="s">
        <v>296</v>
      </c>
      <c r="B32" s="487" t="s">
        <v>368</v>
      </c>
      <c r="C32" s="488"/>
      <c r="D32" s="488"/>
      <c r="E32" s="532"/>
    </row>
    <row r="33" spans="1:5" s="51" customFormat="1" ht="12" hidden="1" customHeight="1">
      <c r="A33" s="458" t="s">
        <v>371</v>
      </c>
      <c r="B33" s="490" t="s">
        <v>372</v>
      </c>
      <c r="C33" s="560">
        <f>SUM(C37+C36+C34)</f>
        <v>0</v>
      </c>
      <c r="D33" s="560">
        <f>SUM(D37+D36+D34)</f>
        <v>0</v>
      </c>
      <c r="E33" s="561">
        <f>SUM(E37+E36+E34)</f>
        <v>0</v>
      </c>
    </row>
    <row r="34" spans="1:5" s="51" customFormat="1" ht="12" hidden="1" customHeight="1">
      <c r="A34" s="458" t="s">
        <v>298</v>
      </c>
      <c r="B34" s="491" t="s">
        <v>373</v>
      </c>
      <c r="C34" s="463">
        <f>SUM(C35)</f>
        <v>0</v>
      </c>
      <c r="D34" s="463">
        <f>SUM(D35)</f>
        <v>0</v>
      </c>
      <c r="E34" s="531">
        <f>SUM(E35)</f>
        <v>0</v>
      </c>
    </row>
    <row r="35" spans="1:5" s="51" customFormat="1" ht="12" hidden="1" customHeight="1">
      <c r="A35" s="486" t="s">
        <v>298</v>
      </c>
      <c r="B35" s="492" t="s">
        <v>369</v>
      </c>
      <c r="C35" s="488"/>
      <c r="D35" s="488"/>
      <c r="E35" s="532"/>
    </row>
    <row r="36" spans="1:5" s="51" customFormat="1" ht="12" hidden="1" customHeight="1">
      <c r="A36" s="458" t="s">
        <v>299</v>
      </c>
      <c r="B36" s="493" t="s">
        <v>300</v>
      </c>
      <c r="C36" s="461"/>
      <c r="D36" s="461"/>
      <c r="E36" s="529"/>
    </row>
    <row r="37" spans="1:5" s="51" customFormat="1" ht="12" hidden="1" customHeight="1">
      <c r="A37" s="458" t="s">
        <v>301</v>
      </c>
      <c r="B37" s="493" t="s">
        <v>302</v>
      </c>
      <c r="C37" s="465">
        <f>SUM(C38)</f>
        <v>0</v>
      </c>
      <c r="D37" s="465">
        <f>SUM(D38)</f>
        <v>0</v>
      </c>
      <c r="E37" s="542">
        <f>SUM(E38)</f>
        <v>0</v>
      </c>
    </row>
    <row r="38" spans="1:5" s="51" customFormat="1" ht="12" hidden="1" customHeight="1">
      <c r="A38" s="486" t="s">
        <v>301</v>
      </c>
      <c r="B38" s="494" t="s">
        <v>370</v>
      </c>
      <c r="C38" s="464"/>
      <c r="D38" s="464"/>
      <c r="E38" s="533"/>
    </row>
    <row r="39" spans="1:5" s="51" customFormat="1" ht="12" hidden="1" customHeight="1">
      <c r="A39" s="468" t="s">
        <v>303</v>
      </c>
      <c r="B39" s="469" t="s">
        <v>304</v>
      </c>
      <c r="C39" s="499"/>
      <c r="D39" s="499"/>
      <c r="E39" s="538"/>
    </row>
    <row r="40" spans="1:5" s="51" customFormat="1" ht="12" customHeight="1" thickBot="1">
      <c r="A40" s="474" t="s">
        <v>12</v>
      </c>
      <c r="B40" s="485" t="s">
        <v>375</v>
      </c>
      <c r="C40" s="497">
        <f>SUM(C41:C50)</f>
        <v>0</v>
      </c>
      <c r="D40" s="497">
        <f>SUM(D41:D50)</f>
        <v>0</v>
      </c>
      <c r="E40" s="535">
        <f>SUM(E41:E50)</f>
        <v>0</v>
      </c>
    </row>
    <row r="41" spans="1:5" s="51" customFormat="1" ht="12" customHeight="1">
      <c r="A41" s="471" t="s">
        <v>305</v>
      </c>
      <c r="B41" s="472" t="s">
        <v>306</v>
      </c>
      <c r="C41" s="496"/>
      <c r="D41" s="496"/>
      <c r="E41" s="536"/>
    </row>
    <row r="42" spans="1:5" s="51" customFormat="1" ht="12" customHeight="1">
      <c r="A42" s="458" t="s">
        <v>307</v>
      </c>
      <c r="B42" s="459" t="s">
        <v>308</v>
      </c>
      <c r="C42" s="463"/>
      <c r="D42" s="463"/>
      <c r="E42" s="531"/>
    </row>
    <row r="43" spans="1:5" s="51" customFormat="1" ht="12" customHeight="1">
      <c r="A43" s="458" t="s">
        <v>309</v>
      </c>
      <c r="B43" s="459" t="s">
        <v>310</v>
      </c>
      <c r="C43" s="463"/>
      <c r="D43" s="463"/>
      <c r="E43" s="531"/>
    </row>
    <row r="44" spans="1:5" s="51" customFormat="1" ht="12" customHeight="1">
      <c r="A44" s="458" t="s">
        <v>311</v>
      </c>
      <c r="B44" s="459" t="s">
        <v>312</v>
      </c>
      <c r="C44" s="464"/>
      <c r="D44" s="464"/>
      <c r="E44" s="533"/>
    </row>
    <row r="45" spans="1:5" s="50" customFormat="1" ht="12" customHeight="1">
      <c r="A45" s="458" t="s">
        <v>313</v>
      </c>
      <c r="B45" s="459" t="s">
        <v>314</v>
      </c>
      <c r="C45" s="463"/>
      <c r="D45" s="463"/>
      <c r="E45" s="531"/>
    </row>
    <row r="46" spans="1:5" s="51" customFormat="1" ht="12" customHeight="1">
      <c r="A46" s="458" t="s">
        <v>315</v>
      </c>
      <c r="B46" s="459" t="s">
        <v>316</v>
      </c>
      <c r="C46" s="463"/>
      <c r="D46" s="463"/>
      <c r="E46" s="531"/>
    </row>
    <row r="47" spans="1:5" s="51" customFormat="1" ht="12" customHeight="1">
      <c r="A47" s="458" t="s">
        <v>317</v>
      </c>
      <c r="B47" s="459" t="s">
        <v>318</v>
      </c>
      <c r="C47" s="463"/>
      <c r="D47" s="463"/>
      <c r="E47" s="531"/>
    </row>
    <row r="48" spans="1:5" s="51" customFormat="1" ht="12" customHeight="1">
      <c r="A48" s="458" t="s">
        <v>319</v>
      </c>
      <c r="B48" s="459" t="s">
        <v>320</v>
      </c>
      <c r="C48" s="463"/>
      <c r="D48" s="463"/>
      <c r="E48" s="531"/>
    </row>
    <row r="49" spans="1:5" s="51" customFormat="1" ht="12" customHeight="1">
      <c r="A49" s="458" t="s">
        <v>321</v>
      </c>
      <c r="B49" s="459" t="s">
        <v>322</v>
      </c>
      <c r="C49" s="463"/>
      <c r="D49" s="463"/>
      <c r="E49" s="531"/>
    </row>
    <row r="50" spans="1:5" s="51" customFormat="1" ht="12" customHeight="1" thickBot="1">
      <c r="A50" s="468" t="s">
        <v>323</v>
      </c>
      <c r="B50" s="469" t="s">
        <v>324</v>
      </c>
      <c r="C50" s="483"/>
      <c r="D50" s="483"/>
      <c r="E50" s="530"/>
    </row>
    <row r="51" spans="1:5" s="51" customFormat="1" ht="12" customHeight="1" thickBot="1">
      <c r="A51" s="474" t="s">
        <v>13</v>
      </c>
      <c r="B51" s="485" t="s">
        <v>376</v>
      </c>
      <c r="C51" s="476">
        <f>SUM(C52:C56)</f>
        <v>0</v>
      </c>
      <c r="D51" s="476">
        <f>SUM(D52:D56)</f>
        <v>0</v>
      </c>
      <c r="E51" s="525">
        <f>SUM(E52:E56)</f>
        <v>0</v>
      </c>
    </row>
    <row r="52" spans="1:5" s="51" customFormat="1" ht="12" hidden="1" customHeight="1">
      <c r="A52" s="471" t="s">
        <v>326</v>
      </c>
      <c r="B52" s="472" t="s">
        <v>327</v>
      </c>
      <c r="C52" s="498"/>
      <c r="D52" s="498"/>
      <c r="E52" s="537"/>
    </row>
    <row r="53" spans="1:5" s="50" customFormat="1" ht="12" hidden="1" customHeight="1">
      <c r="A53" s="458" t="s">
        <v>328</v>
      </c>
      <c r="B53" s="459" t="s">
        <v>329</v>
      </c>
      <c r="C53" s="463"/>
      <c r="D53" s="463"/>
      <c r="E53" s="531"/>
    </row>
    <row r="54" spans="1:5" s="50" customFormat="1" ht="12" hidden="1" customHeight="1">
      <c r="A54" s="458" t="s">
        <v>330</v>
      </c>
      <c r="B54" s="459" t="s">
        <v>331</v>
      </c>
      <c r="C54" s="463"/>
      <c r="D54" s="463"/>
      <c r="E54" s="531"/>
    </row>
    <row r="55" spans="1:5" s="50" customFormat="1" ht="12" hidden="1" customHeight="1">
      <c r="A55" s="458" t="s">
        <v>332</v>
      </c>
      <c r="B55" s="459" t="s">
        <v>333</v>
      </c>
      <c r="C55" s="463"/>
      <c r="D55" s="463"/>
      <c r="E55" s="531"/>
    </row>
    <row r="56" spans="1:5" s="50" customFormat="1" ht="12" hidden="1" customHeight="1">
      <c r="A56" s="468" t="s">
        <v>334</v>
      </c>
      <c r="B56" s="469" t="s">
        <v>335</v>
      </c>
      <c r="C56" s="499"/>
      <c r="D56" s="499"/>
      <c r="E56" s="538"/>
    </row>
    <row r="57" spans="1:5" s="51" customFormat="1" ht="12" customHeight="1" thickBot="1">
      <c r="A57" s="474" t="s">
        <v>14</v>
      </c>
      <c r="B57" s="485" t="s">
        <v>382</v>
      </c>
      <c r="C57" s="501">
        <f>SUM(C58:C60)</f>
        <v>0</v>
      </c>
      <c r="D57" s="501">
        <f>SUM(D58:D60)</f>
        <v>0</v>
      </c>
      <c r="E57" s="539">
        <f>SUM(E58:E60)</f>
        <v>0</v>
      </c>
    </row>
    <row r="58" spans="1:5" s="51" customFormat="1" ht="11.25" hidden="1" customHeight="1">
      <c r="A58" s="471" t="s">
        <v>336</v>
      </c>
      <c r="B58" s="472" t="s">
        <v>377</v>
      </c>
      <c r="C58" s="500"/>
      <c r="D58" s="500"/>
      <c r="E58" s="540"/>
    </row>
    <row r="59" spans="1:5" ht="10.5" hidden="1" customHeight="1">
      <c r="A59" s="458" t="s">
        <v>379</v>
      </c>
      <c r="B59" s="459" t="s">
        <v>378</v>
      </c>
      <c r="C59" s="464"/>
      <c r="D59" s="464"/>
      <c r="E59" s="533"/>
    </row>
    <row r="60" spans="1:5" s="40" customFormat="1" ht="13.5" hidden="1" customHeight="1">
      <c r="A60" s="458" t="s">
        <v>380</v>
      </c>
      <c r="B60" s="459" t="s">
        <v>337</v>
      </c>
      <c r="C60" s="463"/>
      <c r="D60" s="463"/>
      <c r="E60" s="531"/>
    </row>
    <row r="61" spans="1:5" s="52" customFormat="1" ht="60" hidden="1" customHeight="1">
      <c r="A61" s="502" t="s">
        <v>380</v>
      </c>
      <c r="B61" s="503" t="s">
        <v>381</v>
      </c>
      <c r="C61" s="504"/>
      <c r="D61" s="504"/>
      <c r="E61" s="541"/>
    </row>
    <row r="62" spans="1:5" ht="12" customHeight="1" thickBot="1">
      <c r="A62" s="474" t="s">
        <v>15</v>
      </c>
      <c r="B62" s="475" t="s">
        <v>388</v>
      </c>
      <c r="C62" s="497">
        <f>SUM(C63:C65)</f>
        <v>0</v>
      </c>
      <c r="D62" s="497">
        <f>SUM(D63:D65)</f>
        <v>0</v>
      </c>
      <c r="E62" s="535">
        <f>SUM(E63:E65)</f>
        <v>0</v>
      </c>
    </row>
    <row r="63" spans="1:5" ht="60" hidden="1" customHeight="1">
      <c r="A63" s="471" t="s">
        <v>338</v>
      </c>
      <c r="B63" s="472" t="s">
        <v>383</v>
      </c>
      <c r="C63" s="496"/>
      <c r="D63" s="496"/>
      <c r="E63" s="536"/>
    </row>
    <row r="64" spans="1:5" ht="60" hidden="1" customHeight="1">
      <c r="A64" s="458" t="s">
        <v>385</v>
      </c>
      <c r="B64" s="459" t="s">
        <v>384</v>
      </c>
      <c r="C64" s="463"/>
      <c r="D64" s="463"/>
      <c r="E64" s="531"/>
    </row>
    <row r="65" spans="1:5" ht="60" hidden="1" customHeight="1">
      <c r="A65" s="458" t="s">
        <v>386</v>
      </c>
      <c r="B65" s="459" t="s">
        <v>339</v>
      </c>
      <c r="C65" s="464"/>
      <c r="D65" s="464"/>
      <c r="E65" s="533"/>
    </row>
    <row r="66" spans="1:5" ht="60" hidden="1" customHeight="1">
      <c r="A66" s="502" t="s">
        <v>386</v>
      </c>
      <c r="B66" s="503" t="s">
        <v>387</v>
      </c>
      <c r="C66" s="504"/>
      <c r="D66" s="504"/>
      <c r="E66" s="541"/>
    </row>
    <row r="67" spans="1:5" ht="12" customHeight="1" thickBot="1">
      <c r="A67" s="474" t="s">
        <v>35</v>
      </c>
      <c r="B67" s="485" t="s">
        <v>389</v>
      </c>
      <c r="C67" s="599">
        <f>SUM(C8+C15+C22+C29+C40+C51+C57+C62)</f>
        <v>0</v>
      </c>
      <c r="D67" s="599">
        <f>SUM(D8+D15+D22+D29+D40+D51+D57+D62)</f>
        <v>0</v>
      </c>
      <c r="E67" s="694">
        <f>SUM(E8+E15+E22+E29+E40+E51+E57+E62)</f>
        <v>0</v>
      </c>
    </row>
    <row r="68" spans="1:5" ht="12" hidden="1" customHeight="1">
      <c r="A68" s="511" t="s">
        <v>391</v>
      </c>
      <c r="B68" s="510" t="s">
        <v>340</v>
      </c>
      <c r="C68" s="484">
        <f>SUM(C69:C71)</f>
        <v>0</v>
      </c>
      <c r="D68" s="496">
        <f>SUM(D69:D71)</f>
        <v>0</v>
      </c>
      <c r="E68" s="702">
        <f>SUM(E69:E71)</f>
        <v>0</v>
      </c>
    </row>
    <row r="69" spans="1:5" ht="12" hidden="1" customHeight="1">
      <c r="A69" s="458" t="s">
        <v>341</v>
      </c>
      <c r="B69" s="459" t="s">
        <v>342</v>
      </c>
      <c r="C69" s="463"/>
      <c r="D69" s="463"/>
      <c r="E69" s="703"/>
    </row>
    <row r="70" spans="1:5" ht="12" hidden="1" customHeight="1">
      <c r="A70" s="458" t="s">
        <v>343</v>
      </c>
      <c r="B70" s="459" t="s">
        <v>344</v>
      </c>
      <c r="C70" s="463"/>
      <c r="D70" s="463"/>
      <c r="E70" s="703"/>
    </row>
    <row r="71" spans="1:5" ht="12" hidden="1" customHeight="1">
      <c r="A71" s="458" t="s">
        <v>345</v>
      </c>
      <c r="B71" s="466" t="s">
        <v>346</v>
      </c>
      <c r="C71" s="465"/>
      <c r="D71" s="465"/>
      <c r="E71" s="704"/>
    </row>
    <row r="72" spans="1:5" ht="12" hidden="1" customHeight="1">
      <c r="A72" s="511" t="s">
        <v>392</v>
      </c>
      <c r="B72" s="462" t="s">
        <v>347</v>
      </c>
      <c r="C72" s="467"/>
      <c r="D72" s="467"/>
      <c r="E72" s="705"/>
    </row>
    <row r="73" spans="1:5" ht="12" hidden="1" customHeight="1">
      <c r="A73" s="511" t="s">
        <v>393</v>
      </c>
      <c r="B73" s="462" t="s">
        <v>348</v>
      </c>
      <c r="C73" s="467">
        <f>SUM(C74:C75)</f>
        <v>0</v>
      </c>
      <c r="D73" s="467">
        <f>SUM(D74:D75)</f>
        <v>0</v>
      </c>
      <c r="E73" s="705">
        <f>SUM(E74:E75)</f>
        <v>0</v>
      </c>
    </row>
    <row r="74" spans="1:5" ht="12" hidden="1" customHeight="1">
      <c r="A74" s="458" t="s">
        <v>349</v>
      </c>
      <c r="B74" s="459" t="s">
        <v>350</v>
      </c>
      <c r="C74" s="467"/>
      <c r="D74" s="562"/>
      <c r="E74" s="706"/>
    </row>
    <row r="75" spans="1:5" ht="12" hidden="1" customHeight="1">
      <c r="A75" s="458" t="s">
        <v>351</v>
      </c>
      <c r="B75" s="459" t="s">
        <v>352</v>
      </c>
      <c r="C75" s="467"/>
      <c r="D75" s="562"/>
      <c r="E75" s="706"/>
    </row>
    <row r="76" spans="1:5" s="52" customFormat="1" ht="12" hidden="1" customHeight="1">
      <c r="A76" s="565" t="s">
        <v>449</v>
      </c>
      <c r="B76" s="566" t="s">
        <v>450</v>
      </c>
      <c r="C76" s="564"/>
      <c r="D76" s="564"/>
      <c r="E76" s="707"/>
    </row>
    <row r="77" spans="1:5" ht="12" customHeight="1">
      <c r="A77" s="511" t="s">
        <v>393</v>
      </c>
      <c r="B77" s="462" t="s">
        <v>348</v>
      </c>
      <c r="C77" s="467">
        <f>SUM(C78:C79)</f>
        <v>0</v>
      </c>
      <c r="D77" s="467">
        <f>SUM(D78:D79)</f>
        <v>0</v>
      </c>
      <c r="E77" s="705">
        <f>SUM(E78:E79)</f>
        <v>0</v>
      </c>
    </row>
    <row r="78" spans="1:5" ht="12" customHeight="1">
      <c r="A78" s="458" t="s">
        <v>349</v>
      </c>
      <c r="B78" s="459" t="s">
        <v>350</v>
      </c>
      <c r="C78" s="467"/>
      <c r="D78" s="562"/>
      <c r="E78" s="706"/>
    </row>
    <row r="79" spans="1:5" ht="12" customHeight="1">
      <c r="A79" s="458" t="s">
        <v>351</v>
      </c>
      <c r="B79" s="459" t="s">
        <v>352</v>
      </c>
      <c r="C79" s="467"/>
      <c r="D79" s="562"/>
      <c r="E79" s="706"/>
    </row>
    <row r="80" spans="1:5" s="52" customFormat="1" ht="12" customHeight="1" thickBot="1">
      <c r="A80" s="565" t="s">
        <v>449</v>
      </c>
      <c r="B80" s="566" t="s">
        <v>450</v>
      </c>
      <c r="C80" s="564"/>
      <c r="D80" s="564"/>
      <c r="E80" s="707"/>
    </row>
    <row r="81" spans="1:5" s="52" customFormat="1" ht="12" customHeight="1" thickBot="1">
      <c r="A81" s="600" t="s">
        <v>535</v>
      </c>
      <c r="B81" s="1172" t="s">
        <v>536</v>
      </c>
      <c r="C81" s="222"/>
      <c r="D81" s="222"/>
      <c r="E81" s="1071"/>
    </row>
    <row r="82" spans="1:5" ht="12" customHeight="1" thickBot="1">
      <c r="A82" s="1144" t="s">
        <v>394</v>
      </c>
      <c r="B82" s="1148" t="s">
        <v>395</v>
      </c>
      <c r="C82" s="222">
        <f>SUM(C77+C80+C81)</f>
        <v>0</v>
      </c>
      <c r="D82" s="222">
        <f>SUM(D77+D80+D81)</f>
        <v>0</v>
      </c>
      <c r="E82" s="1071">
        <f>SUM(E77+E80+E81)</f>
        <v>0</v>
      </c>
    </row>
    <row r="83" spans="1:5" ht="12" customHeight="1" thickBot="1">
      <c r="A83" s="1144" t="s">
        <v>411</v>
      </c>
      <c r="B83" s="1148" t="s">
        <v>396</v>
      </c>
      <c r="C83" s="222"/>
      <c r="D83" s="222"/>
      <c r="E83" s="1071"/>
    </row>
    <row r="84" spans="1:5" ht="12" customHeight="1" thickBot="1">
      <c r="A84" s="1144" t="s">
        <v>412</v>
      </c>
      <c r="B84" s="1148" t="s">
        <v>397</v>
      </c>
      <c r="C84" s="222"/>
      <c r="D84" s="222"/>
      <c r="E84" s="698"/>
    </row>
    <row r="85" spans="1:5" ht="12" customHeight="1" thickBot="1">
      <c r="A85" s="1144" t="s">
        <v>16</v>
      </c>
      <c r="B85" s="1149" t="s">
        <v>390</v>
      </c>
      <c r="C85" s="222">
        <f>SUM(C82:C84)</f>
        <v>0</v>
      </c>
      <c r="D85" s="222">
        <f>SUM(D82:D84)</f>
        <v>0</v>
      </c>
      <c r="E85" s="698">
        <f>SUM(E82:E84)</f>
        <v>0</v>
      </c>
    </row>
    <row r="86" spans="1:5" ht="24.75" customHeight="1" thickBot="1">
      <c r="A86" s="1144" t="s">
        <v>17</v>
      </c>
      <c r="B86" s="1153" t="s">
        <v>413</v>
      </c>
      <c r="C86" s="1170">
        <f>SUM(C67+C85)</f>
        <v>0</v>
      </c>
      <c r="D86" s="1170">
        <f>SUM(D67+D85)</f>
        <v>0</v>
      </c>
      <c r="E86" s="1169">
        <f>SUM(E67+E85)</f>
        <v>0</v>
      </c>
    </row>
    <row r="87" spans="1:5">
      <c r="A87" s="158"/>
      <c r="B87" s="158"/>
      <c r="C87" s="159"/>
      <c r="D87" s="159"/>
      <c r="E87" s="159"/>
    </row>
    <row r="88" spans="1:5" ht="13.5" thickBot="1">
      <c r="A88" s="158"/>
      <c r="B88" s="158"/>
      <c r="C88" s="159"/>
      <c r="D88" s="159"/>
      <c r="E88" s="159"/>
    </row>
    <row r="89" spans="1:5" s="22" customFormat="1" ht="38.1" customHeight="1" thickBot="1">
      <c r="A89" s="594"/>
      <c r="B89" s="595" t="s">
        <v>23</v>
      </c>
      <c r="C89" s="596" t="s">
        <v>5</v>
      </c>
      <c r="D89" s="596" t="s">
        <v>6</v>
      </c>
      <c r="E89" s="597" t="s">
        <v>7</v>
      </c>
    </row>
    <row r="90" spans="1:5" s="23" customFormat="1" ht="12" customHeight="1" thickBot="1">
      <c r="A90" s="19">
        <v>1</v>
      </c>
      <c r="B90" s="20">
        <v>2</v>
      </c>
      <c r="C90" s="20">
        <v>3</v>
      </c>
      <c r="D90" s="20">
        <v>4</v>
      </c>
      <c r="E90" s="21">
        <v>5</v>
      </c>
    </row>
    <row r="91" spans="1:5" s="22" customFormat="1" ht="12" customHeight="1" thickBot="1">
      <c r="A91" s="14" t="s">
        <v>8</v>
      </c>
      <c r="B91" s="18" t="s">
        <v>269</v>
      </c>
      <c r="C91" s="215">
        <f>+C92+C93+C94+C95+C96</f>
        <v>0</v>
      </c>
      <c r="D91" s="215">
        <f>+D92+D93+D94+D95+D96</f>
        <v>0</v>
      </c>
      <c r="E91" s="88">
        <f>+E92+E93+E94+E95+E96</f>
        <v>0</v>
      </c>
    </row>
    <row r="92" spans="1:5" s="22" customFormat="1" ht="12" customHeight="1">
      <c r="A92" s="11" t="s">
        <v>221</v>
      </c>
      <c r="B92" s="6" t="s">
        <v>24</v>
      </c>
      <c r="C92" s="218"/>
      <c r="D92" s="218"/>
      <c r="E92" s="90"/>
    </row>
    <row r="93" spans="1:5" s="22" customFormat="1" ht="12" customHeight="1">
      <c r="A93" s="9" t="s">
        <v>222</v>
      </c>
      <c r="B93" s="5" t="s">
        <v>25</v>
      </c>
      <c r="C93" s="217"/>
      <c r="D93" s="217"/>
      <c r="E93" s="91"/>
    </row>
    <row r="94" spans="1:5" s="22" customFormat="1" ht="12" customHeight="1">
      <c r="A94" s="9" t="s">
        <v>223</v>
      </c>
      <c r="B94" s="5" t="s">
        <v>26</v>
      </c>
      <c r="C94" s="220"/>
      <c r="D94" s="220"/>
      <c r="E94" s="93"/>
    </row>
    <row r="95" spans="1:5" s="22" customFormat="1" ht="12" customHeight="1">
      <c r="A95" s="9" t="s">
        <v>224</v>
      </c>
      <c r="B95" s="7" t="s">
        <v>27</v>
      </c>
      <c r="C95" s="220"/>
      <c r="D95" s="220"/>
      <c r="E95" s="93"/>
    </row>
    <row r="96" spans="1:5" s="22" customFormat="1" ht="12" customHeight="1" thickBot="1">
      <c r="A96" s="9" t="s">
        <v>225</v>
      </c>
      <c r="B96" s="12" t="s">
        <v>28</v>
      </c>
      <c r="C96" s="220">
        <f>SUM(C97:C108)</f>
        <v>0</v>
      </c>
      <c r="D96" s="220"/>
      <c r="E96" s="93"/>
    </row>
    <row r="97" spans="1:5" s="437" customFormat="1" ht="12" hidden="1" customHeight="1">
      <c r="A97" s="435" t="s">
        <v>232</v>
      </c>
      <c r="B97" s="436" t="s">
        <v>226</v>
      </c>
      <c r="C97" s="421"/>
      <c r="D97" s="421"/>
      <c r="E97" s="422"/>
    </row>
    <row r="98" spans="1:5" s="437" customFormat="1" ht="12" hidden="1" customHeight="1">
      <c r="A98" s="435" t="s">
        <v>233</v>
      </c>
      <c r="B98" s="438" t="s">
        <v>227</v>
      </c>
      <c r="C98" s="421"/>
      <c r="D98" s="421"/>
      <c r="E98" s="422"/>
    </row>
    <row r="99" spans="1:5" s="437" customFormat="1" ht="12" hidden="1" customHeight="1">
      <c r="A99" s="435" t="s">
        <v>234</v>
      </c>
      <c r="B99" s="438" t="s">
        <v>228</v>
      </c>
      <c r="C99" s="421"/>
      <c r="D99" s="421"/>
      <c r="E99" s="422"/>
    </row>
    <row r="100" spans="1:5" s="437" customFormat="1" ht="12" hidden="1" customHeight="1">
      <c r="A100" s="435" t="s">
        <v>235</v>
      </c>
      <c r="B100" s="436" t="s">
        <v>229</v>
      </c>
      <c r="C100" s="421"/>
      <c r="D100" s="421"/>
      <c r="E100" s="422"/>
    </row>
    <row r="101" spans="1:5" s="437" customFormat="1" ht="12" hidden="1" customHeight="1">
      <c r="A101" s="439" t="s">
        <v>236</v>
      </c>
      <c r="B101" s="440" t="s">
        <v>230</v>
      </c>
      <c r="C101" s="421"/>
      <c r="D101" s="421"/>
      <c r="E101" s="422"/>
    </row>
    <row r="102" spans="1:5" s="437" customFormat="1" ht="12" hidden="1" customHeight="1">
      <c r="A102" s="435" t="s">
        <v>237</v>
      </c>
      <c r="B102" s="440" t="s">
        <v>231</v>
      </c>
      <c r="C102" s="421"/>
      <c r="D102" s="421"/>
      <c r="E102" s="422"/>
    </row>
    <row r="103" spans="1:5" s="437" customFormat="1" ht="12" hidden="1" customHeight="1">
      <c r="A103" s="441" t="s">
        <v>238</v>
      </c>
      <c r="B103" s="438" t="s">
        <v>244</v>
      </c>
      <c r="C103" s="421"/>
      <c r="D103" s="421"/>
      <c r="E103" s="422"/>
    </row>
    <row r="104" spans="1:5" s="437" customFormat="1" ht="12" hidden="1" customHeight="1">
      <c r="A104" s="441" t="s">
        <v>239</v>
      </c>
      <c r="B104" s="436" t="s">
        <v>245</v>
      </c>
      <c r="C104" s="421"/>
      <c r="D104" s="421"/>
      <c r="E104" s="422"/>
    </row>
    <row r="105" spans="1:5" s="437" customFormat="1" ht="12" hidden="1" customHeight="1">
      <c r="A105" s="441" t="s">
        <v>240</v>
      </c>
      <c r="B105" s="440" t="s">
        <v>246</v>
      </c>
      <c r="C105" s="421"/>
      <c r="D105" s="421"/>
      <c r="E105" s="422"/>
    </row>
    <row r="106" spans="1:5" s="437" customFormat="1" ht="12" hidden="1" customHeight="1">
      <c r="A106" s="441" t="s">
        <v>241</v>
      </c>
      <c r="B106" s="440" t="s">
        <v>247</v>
      </c>
      <c r="C106" s="421"/>
      <c r="D106" s="421"/>
      <c r="E106" s="422"/>
    </row>
    <row r="107" spans="1:5" s="437" customFormat="1" ht="12" hidden="1" customHeight="1">
      <c r="A107" s="441" t="s">
        <v>242</v>
      </c>
      <c r="B107" s="440" t="s">
        <v>248</v>
      </c>
      <c r="C107" s="421"/>
      <c r="D107" s="421"/>
      <c r="E107" s="422"/>
    </row>
    <row r="108" spans="1:5" s="437" customFormat="1" ht="12" hidden="1" customHeight="1">
      <c r="A108" s="442" t="s">
        <v>243</v>
      </c>
      <c r="B108" s="443" t="s">
        <v>249</v>
      </c>
      <c r="C108" s="423"/>
      <c r="D108" s="423"/>
      <c r="E108" s="424"/>
    </row>
    <row r="109" spans="1:5" s="22" customFormat="1" ht="12" customHeight="1" thickBot="1">
      <c r="A109" s="13" t="s">
        <v>9</v>
      </c>
      <c r="B109" s="17" t="s">
        <v>270</v>
      </c>
      <c r="C109" s="216">
        <f>+C110+C111+C112</f>
        <v>0</v>
      </c>
      <c r="D109" s="216">
        <f>+D110+D111+D112</f>
        <v>0</v>
      </c>
      <c r="E109" s="89">
        <f>+E110+E111+E112</f>
        <v>0</v>
      </c>
    </row>
    <row r="110" spans="1:5" s="22" customFormat="1" ht="12" customHeight="1">
      <c r="A110" s="10" t="s">
        <v>250</v>
      </c>
      <c r="B110" s="5" t="s">
        <v>29</v>
      </c>
      <c r="C110" s="219"/>
      <c r="D110" s="219"/>
      <c r="E110" s="92"/>
    </row>
    <row r="111" spans="1:5" s="22" customFormat="1" ht="12" customHeight="1">
      <c r="A111" s="10" t="s">
        <v>251</v>
      </c>
      <c r="B111" s="8" t="s">
        <v>30</v>
      </c>
      <c r="C111" s="217"/>
      <c r="D111" s="217"/>
      <c r="E111" s="91"/>
    </row>
    <row r="112" spans="1:5" s="22" customFormat="1" ht="12" customHeight="1" thickBot="1">
      <c r="A112" s="10" t="s">
        <v>252</v>
      </c>
      <c r="B112" s="434" t="s">
        <v>253</v>
      </c>
      <c r="C112" s="217">
        <f>SUM(C113:C120)</f>
        <v>0</v>
      </c>
      <c r="D112" s="217">
        <f>SUM(D113:D120)</f>
        <v>0</v>
      </c>
      <c r="E112" s="91">
        <f>SUM(E113:E120)</f>
        <v>0</v>
      </c>
    </row>
    <row r="113" spans="1:5" s="437" customFormat="1" ht="60" hidden="1" customHeight="1">
      <c r="A113" s="444" t="s">
        <v>254</v>
      </c>
      <c r="B113" s="79" t="s">
        <v>268</v>
      </c>
      <c r="C113" s="419"/>
      <c r="D113" s="419"/>
      <c r="E113" s="420"/>
    </row>
    <row r="114" spans="1:5" s="437" customFormat="1" ht="60" hidden="1" customHeight="1">
      <c r="A114" s="444" t="s">
        <v>255</v>
      </c>
      <c r="B114" s="445" t="s">
        <v>262</v>
      </c>
      <c r="C114" s="419"/>
      <c r="D114" s="419"/>
      <c r="E114" s="420"/>
    </row>
    <row r="115" spans="1:5" s="437" customFormat="1" ht="16.5" hidden="1" thickBot="1">
      <c r="A115" s="444" t="s">
        <v>256</v>
      </c>
      <c r="B115" s="446" t="s">
        <v>263</v>
      </c>
      <c r="C115" s="419"/>
      <c r="D115" s="419"/>
      <c r="E115" s="420"/>
    </row>
    <row r="116" spans="1:5" s="437" customFormat="1" ht="60" hidden="1" customHeight="1">
      <c r="A116" s="444" t="s">
        <v>257</v>
      </c>
      <c r="B116" s="446" t="s">
        <v>264</v>
      </c>
      <c r="C116" s="447"/>
      <c r="D116" s="447"/>
      <c r="E116" s="448"/>
    </row>
    <row r="117" spans="1:5" s="437" customFormat="1" ht="60" hidden="1" customHeight="1">
      <c r="A117" s="444" t="s">
        <v>258</v>
      </c>
      <c r="B117" s="446" t="s">
        <v>265</v>
      </c>
      <c r="C117" s="447"/>
      <c r="D117" s="447"/>
      <c r="E117" s="448"/>
    </row>
    <row r="118" spans="1:5" s="437" customFormat="1" ht="60" hidden="1" customHeight="1">
      <c r="A118" s="444" t="s">
        <v>259</v>
      </c>
      <c r="B118" s="446" t="s">
        <v>266</v>
      </c>
      <c r="C118" s="447"/>
      <c r="D118" s="447"/>
      <c r="E118" s="448"/>
    </row>
    <row r="119" spans="1:5" s="437" customFormat="1" ht="60" hidden="1" customHeight="1">
      <c r="A119" s="449" t="s">
        <v>260</v>
      </c>
      <c r="B119" s="446" t="s">
        <v>32</v>
      </c>
      <c r="C119" s="450"/>
      <c r="D119" s="450"/>
      <c r="E119" s="451"/>
    </row>
    <row r="120" spans="1:5" s="437" customFormat="1" ht="60" hidden="1" customHeight="1">
      <c r="A120" s="452" t="s">
        <v>261</v>
      </c>
      <c r="B120" s="453" t="s">
        <v>267</v>
      </c>
      <c r="C120" s="450"/>
      <c r="D120" s="450"/>
      <c r="E120" s="451"/>
    </row>
    <row r="121" spans="1:5" s="22" customFormat="1" ht="12" customHeight="1" thickBot="1">
      <c r="A121" s="13" t="s">
        <v>10</v>
      </c>
      <c r="B121" s="454" t="s">
        <v>271</v>
      </c>
      <c r="C121" s="215">
        <f>+C91+C109</f>
        <v>0</v>
      </c>
      <c r="D121" s="215">
        <f>+D91+D109</f>
        <v>0</v>
      </c>
      <c r="E121" s="88">
        <f>+E91+E109</f>
        <v>0</v>
      </c>
    </row>
    <row r="122" spans="1:5" s="22" customFormat="1" ht="12" hidden="1" customHeight="1">
      <c r="A122" s="82" t="s">
        <v>398</v>
      </c>
      <c r="B122" s="518" t="s">
        <v>399</v>
      </c>
      <c r="C122" s="216">
        <f>SUM(C123:C125)</f>
        <v>0</v>
      </c>
      <c r="D122" s="216">
        <f>SUM(D123:D125)</f>
        <v>0</v>
      </c>
      <c r="E122" s="89">
        <f>SUM(E123:E125)</f>
        <v>0</v>
      </c>
    </row>
    <row r="123" spans="1:5" s="22" customFormat="1" ht="12" hidden="1" customHeight="1">
      <c r="A123" s="83" t="s">
        <v>400</v>
      </c>
      <c r="B123" s="84" t="s">
        <v>403</v>
      </c>
      <c r="C123" s="217"/>
      <c r="D123" s="217"/>
      <c r="E123" s="91"/>
    </row>
    <row r="124" spans="1:5" s="22" customFormat="1" ht="12" hidden="1" customHeight="1">
      <c r="A124" s="81" t="s">
        <v>401</v>
      </c>
      <c r="B124" s="78" t="s">
        <v>447</v>
      </c>
      <c r="C124" s="217"/>
      <c r="D124" s="217"/>
      <c r="E124" s="91"/>
    </row>
    <row r="125" spans="1:5" s="22" customFormat="1" ht="12" hidden="1" customHeight="1">
      <c r="A125" s="85" t="s">
        <v>402</v>
      </c>
      <c r="B125" s="86" t="s">
        <v>448</v>
      </c>
      <c r="C125" s="220"/>
      <c r="D125" s="220"/>
      <c r="E125" s="93"/>
    </row>
    <row r="126" spans="1:5" s="22" customFormat="1" ht="12" hidden="1" customHeight="1">
      <c r="A126" s="82" t="s">
        <v>406</v>
      </c>
      <c r="B126" s="518" t="s">
        <v>407</v>
      </c>
      <c r="C126" s="223"/>
      <c r="D126" s="223"/>
      <c r="E126" s="224"/>
    </row>
    <row r="127" spans="1:5" s="22" customFormat="1" ht="12" customHeight="1" thickBot="1">
      <c r="A127" s="519" t="s">
        <v>415</v>
      </c>
      <c r="B127" s="518" t="s">
        <v>414</v>
      </c>
      <c r="C127" s="223">
        <f>SUM(C122+C126)</f>
        <v>0</v>
      </c>
      <c r="D127" s="223">
        <f>SUM(D122+D126)</f>
        <v>0</v>
      </c>
      <c r="E127" s="224">
        <f>SUM(E122+E126)</f>
        <v>0</v>
      </c>
    </row>
    <row r="128" spans="1:5" s="22" customFormat="1" ht="12" customHeight="1" thickBot="1">
      <c r="A128" s="519" t="s">
        <v>416</v>
      </c>
      <c r="B128" s="518" t="s">
        <v>408</v>
      </c>
      <c r="C128" s="223"/>
      <c r="D128" s="223"/>
      <c r="E128" s="224"/>
    </row>
    <row r="129" spans="1:5" s="22" customFormat="1" ht="12" customHeight="1" thickBot="1">
      <c r="A129" s="519" t="s">
        <v>417</v>
      </c>
      <c r="B129" s="518" t="s">
        <v>409</v>
      </c>
      <c r="C129" s="223"/>
      <c r="D129" s="223"/>
      <c r="E129" s="224"/>
    </row>
    <row r="130" spans="1:5" s="22" customFormat="1" ht="12" customHeight="1" thickBot="1">
      <c r="A130" s="80" t="s">
        <v>33</v>
      </c>
      <c r="B130" s="152" t="s">
        <v>410</v>
      </c>
      <c r="C130" s="225">
        <f>SUM(C127:C129)</f>
        <v>0</v>
      </c>
      <c r="D130" s="225">
        <f>SUM(D127:D129)</f>
        <v>0</v>
      </c>
      <c r="E130" s="95">
        <f>SUM(E127:E129)</f>
        <v>0</v>
      </c>
    </row>
    <row r="131" spans="1:5" s="1" customFormat="1" ht="28.5" customHeight="1" thickBot="1">
      <c r="A131" s="87" t="s">
        <v>12</v>
      </c>
      <c r="B131" s="153" t="s">
        <v>418</v>
      </c>
      <c r="C131" s="604">
        <f>SUM(C121+C130)</f>
        <v>0</v>
      </c>
      <c r="D131" s="604">
        <f>SUM(D121+D130)</f>
        <v>0</v>
      </c>
      <c r="E131" s="605">
        <f>SUM(E121+E130)</f>
        <v>0</v>
      </c>
    </row>
  </sheetData>
  <mergeCells count="2">
    <mergeCell ref="B2:D2"/>
    <mergeCell ref="B3:D3"/>
  </mergeCells>
  <pageMargins left="0.7" right="0.7" top="0.75" bottom="0.75" header="0.3" footer="0.3"/>
  <pageSetup paperSize="9" scale="8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E136"/>
  <sheetViews>
    <sheetView workbookViewId="0">
      <selection activeCell="E2" sqref="E2"/>
    </sheetView>
  </sheetViews>
  <sheetFormatPr defaultRowHeight="12.75"/>
  <cols>
    <col min="1" max="1" width="9.6640625" style="4" customWidth="1"/>
    <col min="2" max="2" width="59.33203125" style="4" customWidth="1"/>
    <col min="3" max="5" width="15.83203125" style="4" customWidth="1"/>
    <col min="6" max="16384" width="9.33203125" style="4"/>
  </cols>
  <sheetData>
    <row r="1" spans="1:5" s="2" customFormat="1" ht="21" customHeight="1" thickBot="1">
      <c r="A1" s="65"/>
      <c r="B1" s="75"/>
      <c r="C1" s="74"/>
      <c r="D1" s="74"/>
      <c r="E1" s="74" t="s">
        <v>960</v>
      </c>
    </row>
    <row r="2" spans="1:5" s="48" customFormat="1" ht="25.5" customHeight="1">
      <c r="A2" s="394"/>
      <c r="B2" s="1230" t="s">
        <v>184</v>
      </c>
      <c r="C2" s="1231"/>
      <c r="D2" s="1234"/>
      <c r="E2" s="76" t="s">
        <v>126</v>
      </c>
    </row>
    <row r="3" spans="1:5" s="48" customFormat="1" ht="16.5" thickBot="1">
      <c r="A3" s="67"/>
      <c r="B3" s="1235" t="s">
        <v>540</v>
      </c>
      <c r="C3" s="1236"/>
      <c r="D3" s="1237"/>
      <c r="E3" s="77"/>
    </row>
    <row r="4" spans="1:5" s="49" customFormat="1" ht="15.95" customHeight="1" thickBot="1">
      <c r="A4" s="68"/>
      <c r="B4" s="68"/>
      <c r="C4" s="69"/>
      <c r="D4" s="69"/>
      <c r="E4" s="69" t="s">
        <v>683</v>
      </c>
    </row>
    <row r="5" spans="1:5" ht="24.75" thickBot="1">
      <c r="A5" s="395"/>
      <c r="B5" s="70" t="s">
        <v>123</v>
      </c>
      <c r="C5" s="214" t="s">
        <v>5</v>
      </c>
      <c r="D5" s="214" t="s">
        <v>6</v>
      </c>
      <c r="E5" s="71" t="s">
        <v>7</v>
      </c>
    </row>
    <row r="6" spans="1:5" s="40" customFormat="1" ht="12.95" customHeight="1" thickBot="1">
      <c r="A6" s="63">
        <v>1</v>
      </c>
      <c r="B6" s="63">
        <v>2</v>
      </c>
      <c r="C6" s="63">
        <v>3</v>
      </c>
      <c r="D6" s="234">
        <v>4</v>
      </c>
      <c r="E6" s="233">
        <v>5</v>
      </c>
    </row>
    <row r="7" spans="1:5" s="40" customFormat="1" ht="12" customHeight="1" thickBot="1">
      <c r="A7" s="479" t="s">
        <v>8</v>
      </c>
      <c r="B7" s="568" t="s">
        <v>444</v>
      </c>
      <c r="C7" s="559">
        <f>SUM(C15+C8)</f>
        <v>3200000</v>
      </c>
      <c r="D7" s="559">
        <f>SUM(D15+D8)</f>
        <v>3200000</v>
      </c>
      <c r="E7" s="559">
        <f>SUM(E15+E8)</f>
        <v>6300000</v>
      </c>
    </row>
    <row r="8" spans="1:5" s="50" customFormat="1" ht="12" customHeight="1" thickBot="1">
      <c r="A8" s="557" t="s">
        <v>445</v>
      </c>
      <c r="B8" s="482" t="s">
        <v>354</v>
      </c>
      <c r="C8" s="478">
        <f>SUM(C9:C14)</f>
        <v>0</v>
      </c>
      <c r="D8" s="478">
        <f>SUM(D9:D14)</f>
        <v>0</v>
      </c>
      <c r="E8" s="521">
        <f>SUM(E9:E14)</f>
        <v>0</v>
      </c>
    </row>
    <row r="9" spans="1:5" s="51" customFormat="1" ht="12" hidden="1" customHeight="1">
      <c r="A9" s="455" t="s">
        <v>273</v>
      </c>
      <c r="B9" s="456" t="s">
        <v>274</v>
      </c>
      <c r="C9" s="553"/>
      <c r="D9" s="553"/>
      <c r="E9" s="554"/>
    </row>
    <row r="10" spans="1:5" s="51" customFormat="1" ht="12" hidden="1" customHeight="1">
      <c r="A10" s="458" t="s">
        <v>275</v>
      </c>
      <c r="B10" s="459" t="s">
        <v>355</v>
      </c>
      <c r="C10" s="460"/>
      <c r="D10" s="460"/>
      <c r="E10" s="523"/>
    </row>
    <row r="11" spans="1:5" s="51" customFormat="1" ht="12" hidden="1" customHeight="1">
      <c r="A11" s="458" t="s">
        <v>276</v>
      </c>
      <c r="B11" s="459" t="s">
        <v>277</v>
      </c>
      <c r="C11" s="460"/>
      <c r="D11" s="460"/>
      <c r="E11" s="523"/>
    </row>
    <row r="12" spans="1:5" s="51" customFormat="1" ht="12" hidden="1" customHeight="1">
      <c r="A12" s="458" t="s">
        <v>278</v>
      </c>
      <c r="B12" s="459" t="s">
        <v>279</v>
      </c>
      <c r="C12" s="460"/>
      <c r="D12" s="460"/>
      <c r="E12" s="523"/>
    </row>
    <row r="13" spans="1:5" s="50" customFormat="1" ht="12" hidden="1" customHeight="1">
      <c r="A13" s="458" t="s">
        <v>280</v>
      </c>
      <c r="B13" s="459" t="s">
        <v>356</v>
      </c>
      <c r="C13" s="460"/>
      <c r="D13" s="460"/>
      <c r="E13" s="523"/>
    </row>
    <row r="14" spans="1:5" s="50" customFormat="1" ht="12" hidden="1" customHeight="1">
      <c r="A14" s="468" t="s">
        <v>281</v>
      </c>
      <c r="B14" s="469" t="s">
        <v>357</v>
      </c>
      <c r="C14" s="470"/>
      <c r="D14" s="555"/>
      <c r="E14" s="556"/>
    </row>
    <row r="15" spans="1:5" s="50" customFormat="1" ht="12" customHeight="1" thickBot="1">
      <c r="A15" s="558" t="s">
        <v>446</v>
      </c>
      <c r="B15" s="475" t="s">
        <v>362</v>
      </c>
      <c r="C15" s="599">
        <f>SUM(C16:C20)</f>
        <v>3200000</v>
      </c>
      <c r="D15" s="599">
        <f>SUM(D16:D20)</f>
        <v>3200000</v>
      </c>
      <c r="E15" s="729">
        <f>SUM(E16:E20)</f>
        <v>6300000</v>
      </c>
    </row>
    <row r="16" spans="1:5" s="50" customFormat="1" ht="12" customHeight="1">
      <c r="A16" s="471" t="s">
        <v>282</v>
      </c>
      <c r="B16" s="472" t="s">
        <v>283</v>
      </c>
      <c r="C16" s="473"/>
      <c r="D16" s="473"/>
      <c r="E16" s="526"/>
    </row>
    <row r="17" spans="1:5" s="50" customFormat="1" ht="12" customHeight="1">
      <c r="A17" s="458" t="s">
        <v>284</v>
      </c>
      <c r="B17" s="459" t="s">
        <v>358</v>
      </c>
      <c r="C17" s="460"/>
      <c r="D17" s="460"/>
      <c r="E17" s="523"/>
    </row>
    <row r="18" spans="1:5" s="50" customFormat="1" ht="12" customHeight="1">
      <c r="A18" s="458" t="s">
        <v>285</v>
      </c>
      <c r="B18" s="590" t="s">
        <v>359</v>
      </c>
      <c r="C18" s="460"/>
      <c r="D18" s="460"/>
      <c r="E18" s="523"/>
    </row>
    <row r="19" spans="1:5" s="50" customFormat="1" ht="12" customHeight="1">
      <c r="A19" s="458" t="s">
        <v>286</v>
      </c>
      <c r="B19" s="590" t="s">
        <v>360</v>
      </c>
      <c r="C19" s="460"/>
      <c r="D19" s="460"/>
      <c r="E19" s="523"/>
    </row>
    <row r="20" spans="1:5" s="51" customFormat="1" ht="12" customHeight="1" thickBot="1">
      <c r="A20" s="458" t="s">
        <v>287</v>
      </c>
      <c r="B20" s="459" t="s">
        <v>361</v>
      </c>
      <c r="C20" s="460">
        <v>3200000</v>
      </c>
      <c r="D20" s="460">
        <v>3200000</v>
      </c>
      <c r="E20" s="523">
        <v>6300000</v>
      </c>
    </row>
    <row r="21" spans="1:5" s="51" customFormat="1" ht="60" hidden="1" customHeight="1" thickBot="1">
      <c r="A21" s="507" t="s">
        <v>287</v>
      </c>
      <c r="B21" s="508" t="s">
        <v>419</v>
      </c>
      <c r="C21" s="509"/>
      <c r="D21" s="509"/>
      <c r="E21" s="527">
        <v>19249</v>
      </c>
    </row>
    <row r="22" spans="1:5" s="51" customFormat="1" ht="12" customHeight="1" thickBot="1">
      <c r="A22" s="474" t="s">
        <v>10</v>
      </c>
      <c r="B22" s="485" t="s">
        <v>363</v>
      </c>
      <c r="C22" s="476">
        <f>SUM(C23:C27)</f>
        <v>0</v>
      </c>
      <c r="D22" s="476">
        <f>SUM(D23:D27)</f>
        <v>0</v>
      </c>
      <c r="E22" s="525">
        <f>SUM(E23:E27)</f>
        <v>0</v>
      </c>
    </row>
    <row r="23" spans="1:5" s="50" customFormat="1" ht="12" hidden="1" customHeight="1">
      <c r="A23" s="471" t="s">
        <v>288</v>
      </c>
      <c r="B23" s="472" t="s">
        <v>289</v>
      </c>
      <c r="C23" s="484"/>
      <c r="D23" s="496"/>
      <c r="E23" s="536"/>
    </row>
    <row r="24" spans="1:5" s="51" customFormat="1" ht="12" hidden="1" customHeight="1" thickBot="1">
      <c r="A24" s="458" t="s">
        <v>290</v>
      </c>
      <c r="B24" s="459" t="s">
        <v>364</v>
      </c>
      <c r="C24" s="461"/>
      <c r="D24" s="461"/>
      <c r="E24" s="529"/>
    </row>
    <row r="25" spans="1:5" s="51" customFormat="1" ht="12" hidden="1" customHeight="1" thickBot="1">
      <c r="A25" s="458" t="s">
        <v>291</v>
      </c>
      <c r="B25" s="590" t="s">
        <v>365</v>
      </c>
      <c r="C25" s="460"/>
      <c r="D25" s="460"/>
      <c r="E25" s="523"/>
    </row>
    <row r="26" spans="1:5" s="51" customFormat="1" ht="12" hidden="1" customHeight="1" thickBot="1">
      <c r="A26" s="468" t="s">
        <v>292</v>
      </c>
      <c r="B26" s="591" t="s">
        <v>366</v>
      </c>
      <c r="C26" s="483"/>
      <c r="D26" s="483"/>
      <c r="E26" s="530"/>
    </row>
    <row r="27" spans="1:5" s="51" customFormat="1" ht="12" hidden="1" customHeight="1" thickBot="1">
      <c r="A27" s="506" t="s">
        <v>293</v>
      </c>
      <c r="B27" s="505" t="s">
        <v>367</v>
      </c>
      <c r="C27" s="217"/>
      <c r="D27" s="217"/>
      <c r="E27" s="91"/>
    </row>
    <row r="28" spans="1:5" s="51" customFormat="1" ht="60" hidden="1" customHeight="1">
      <c r="A28" s="507" t="s">
        <v>293</v>
      </c>
      <c r="B28" s="508" t="s">
        <v>419</v>
      </c>
      <c r="C28" s="509"/>
      <c r="D28" s="509"/>
      <c r="E28" s="527">
        <v>128054</v>
      </c>
    </row>
    <row r="29" spans="1:5" s="51" customFormat="1" ht="12" customHeight="1" thickBot="1">
      <c r="A29" s="474" t="s">
        <v>11</v>
      </c>
      <c r="B29" s="485" t="s">
        <v>374</v>
      </c>
      <c r="C29" s="476">
        <f>SUM(C31+C33+C39)</f>
        <v>0</v>
      </c>
      <c r="D29" s="476">
        <f>SUM(D31+D33+D39)</f>
        <v>0</v>
      </c>
      <c r="E29" s="525">
        <f>SUM(E31+E33+E39)</f>
        <v>0</v>
      </c>
    </row>
    <row r="30" spans="1:5" s="51" customFormat="1" ht="12" hidden="1" customHeight="1" thickBot="1">
      <c r="A30" s="471" t="s">
        <v>294</v>
      </c>
      <c r="B30" s="472" t="s">
        <v>295</v>
      </c>
      <c r="C30" s="473">
        <f>SUM(C35+C32)</f>
        <v>0</v>
      </c>
      <c r="D30" s="473">
        <f>SUM(D35+D32)</f>
        <v>0</v>
      </c>
      <c r="E30" s="526">
        <f>SUM(E35+E32)</f>
        <v>0</v>
      </c>
    </row>
    <row r="31" spans="1:5" s="51" customFormat="1" ht="12" hidden="1" customHeight="1" thickBot="1">
      <c r="A31" s="458" t="s">
        <v>296</v>
      </c>
      <c r="B31" s="459" t="s">
        <v>297</v>
      </c>
      <c r="C31" s="560">
        <f>SUM(C32)</f>
        <v>0</v>
      </c>
      <c r="D31" s="560">
        <f>SUM(D32)</f>
        <v>0</v>
      </c>
      <c r="E31" s="561">
        <f>SUM(E32)</f>
        <v>0</v>
      </c>
    </row>
    <row r="32" spans="1:5" s="51" customFormat="1" ht="12" hidden="1" customHeight="1">
      <c r="A32" s="486" t="s">
        <v>296</v>
      </c>
      <c r="B32" s="487" t="s">
        <v>368</v>
      </c>
      <c r="C32" s="488"/>
      <c r="D32" s="488"/>
      <c r="E32" s="532"/>
    </row>
    <row r="33" spans="1:5" s="51" customFormat="1" ht="12" hidden="1" customHeight="1" thickBot="1">
      <c r="A33" s="458" t="s">
        <v>371</v>
      </c>
      <c r="B33" s="490" t="s">
        <v>372</v>
      </c>
      <c r="C33" s="560">
        <f>SUM(C37+C36+C34)</f>
        <v>0</v>
      </c>
      <c r="D33" s="560">
        <f>SUM(D37+D36+D34)</f>
        <v>0</v>
      </c>
      <c r="E33" s="561">
        <f>SUM(E37+E36+E34)</f>
        <v>0</v>
      </c>
    </row>
    <row r="34" spans="1:5" s="51" customFormat="1" ht="12" hidden="1" customHeight="1" thickBot="1">
      <c r="A34" s="458" t="s">
        <v>298</v>
      </c>
      <c r="B34" s="491" t="s">
        <v>373</v>
      </c>
      <c r="C34" s="463">
        <f>SUM(C35)</f>
        <v>0</v>
      </c>
      <c r="D34" s="463">
        <f>SUM(D35)</f>
        <v>0</v>
      </c>
      <c r="E34" s="531">
        <f>SUM(E35)</f>
        <v>0</v>
      </c>
    </row>
    <row r="35" spans="1:5" s="51" customFormat="1" ht="12" hidden="1" customHeight="1" thickBot="1">
      <c r="A35" s="486" t="s">
        <v>298</v>
      </c>
      <c r="B35" s="492" t="s">
        <v>369</v>
      </c>
      <c r="C35" s="488"/>
      <c r="D35" s="488"/>
      <c r="E35" s="532"/>
    </row>
    <row r="36" spans="1:5" s="51" customFormat="1" ht="12" hidden="1" customHeight="1">
      <c r="A36" s="458" t="s">
        <v>299</v>
      </c>
      <c r="B36" s="493" t="s">
        <v>300</v>
      </c>
      <c r="C36" s="461"/>
      <c r="D36" s="461"/>
      <c r="E36" s="529"/>
    </row>
    <row r="37" spans="1:5" s="51" customFormat="1" ht="12" hidden="1" customHeight="1">
      <c r="A37" s="458" t="s">
        <v>301</v>
      </c>
      <c r="B37" s="493" t="s">
        <v>302</v>
      </c>
      <c r="C37" s="465">
        <f>SUM(C38)</f>
        <v>0</v>
      </c>
      <c r="D37" s="465">
        <f>SUM(D38)</f>
        <v>0</v>
      </c>
      <c r="E37" s="542">
        <f>SUM(E38)</f>
        <v>0</v>
      </c>
    </row>
    <row r="38" spans="1:5" s="51" customFormat="1" ht="12" hidden="1" customHeight="1">
      <c r="A38" s="486" t="s">
        <v>301</v>
      </c>
      <c r="B38" s="494" t="s">
        <v>370</v>
      </c>
      <c r="C38" s="464"/>
      <c r="D38" s="464"/>
      <c r="E38" s="533"/>
    </row>
    <row r="39" spans="1:5" s="51" customFormat="1" ht="12" hidden="1" customHeight="1">
      <c r="A39" s="468" t="s">
        <v>303</v>
      </c>
      <c r="B39" s="469" t="s">
        <v>304</v>
      </c>
      <c r="C39" s="499"/>
      <c r="D39" s="499"/>
      <c r="E39" s="538"/>
    </row>
    <row r="40" spans="1:5" s="51" customFormat="1" ht="12" customHeight="1" thickBot="1">
      <c r="A40" s="474" t="s">
        <v>12</v>
      </c>
      <c r="B40" s="485" t="s">
        <v>375</v>
      </c>
      <c r="C40" s="599">
        <f>SUM(C41:C50)</f>
        <v>9670100</v>
      </c>
      <c r="D40" s="599">
        <f>SUM(D41:D50)</f>
        <v>9670100</v>
      </c>
      <c r="E40" s="729">
        <f>SUM(E41:E50)</f>
        <v>6075760</v>
      </c>
    </row>
    <row r="41" spans="1:5" s="51" customFormat="1" ht="12" customHeight="1">
      <c r="A41" s="471" t="s">
        <v>305</v>
      </c>
      <c r="B41" s="472" t="s">
        <v>306</v>
      </c>
      <c r="C41" s="496"/>
      <c r="D41" s="496"/>
      <c r="E41" s="536"/>
    </row>
    <row r="42" spans="1:5" s="51" customFormat="1" ht="12" customHeight="1">
      <c r="A42" s="458" t="s">
        <v>307</v>
      </c>
      <c r="B42" s="459" t="s">
        <v>308</v>
      </c>
      <c r="C42" s="463">
        <v>9110100</v>
      </c>
      <c r="D42" s="463">
        <v>9110100</v>
      </c>
      <c r="E42" s="531">
        <v>5739510</v>
      </c>
    </row>
    <row r="43" spans="1:5" s="51" customFormat="1" ht="12" customHeight="1">
      <c r="A43" s="458" t="s">
        <v>309</v>
      </c>
      <c r="B43" s="459" t="s">
        <v>310</v>
      </c>
      <c r="C43" s="463">
        <v>560000</v>
      </c>
      <c r="D43" s="463">
        <v>560000</v>
      </c>
      <c r="E43" s="531">
        <v>228596</v>
      </c>
    </row>
    <row r="44" spans="1:5" s="51" customFormat="1" ht="12" customHeight="1">
      <c r="A44" s="458" t="s">
        <v>311</v>
      </c>
      <c r="B44" s="459" t="s">
        <v>312</v>
      </c>
      <c r="C44" s="464"/>
      <c r="D44" s="464"/>
      <c r="E44" s="533"/>
    </row>
    <row r="45" spans="1:5" s="50" customFormat="1" ht="12" customHeight="1">
      <c r="A45" s="458" t="s">
        <v>313</v>
      </c>
      <c r="B45" s="459" t="s">
        <v>314</v>
      </c>
      <c r="C45" s="463"/>
      <c r="D45" s="463"/>
      <c r="E45" s="531"/>
    </row>
    <row r="46" spans="1:5" s="51" customFormat="1" ht="12" customHeight="1">
      <c r="A46" s="458" t="s">
        <v>315</v>
      </c>
      <c r="B46" s="459" t="s">
        <v>316</v>
      </c>
      <c r="C46" s="463"/>
      <c r="D46" s="463"/>
      <c r="E46" s="531"/>
    </row>
    <row r="47" spans="1:5" s="51" customFormat="1" ht="12" customHeight="1">
      <c r="A47" s="458" t="s">
        <v>317</v>
      </c>
      <c r="B47" s="459" t="s">
        <v>318</v>
      </c>
      <c r="C47" s="463"/>
      <c r="D47" s="463"/>
      <c r="E47" s="531"/>
    </row>
    <row r="48" spans="1:5" s="51" customFormat="1" ht="12" customHeight="1">
      <c r="A48" s="458" t="s">
        <v>319</v>
      </c>
      <c r="B48" s="459" t="s">
        <v>320</v>
      </c>
      <c r="C48" s="463"/>
      <c r="D48" s="463"/>
      <c r="E48" s="531">
        <v>3</v>
      </c>
    </row>
    <row r="49" spans="1:5" s="51" customFormat="1" ht="12" customHeight="1">
      <c r="A49" s="458" t="s">
        <v>321</v>
      </c>
      <c r="B49" s="459" t="s">
        <v>322</v>
      </c>
      <c r="C49" s="463"/>
      <c r="D49" s="463"/>
      <c r="E49" s="531"/>
    </row>
    <row r="50" spans="1:5" s="51" customFormat="1" ht="12" customHeight="1" thickBot="1">
      <c r="A50" s="468" t="s">
        <v>655</v>
      </c>
      <c r="B50" s="469" t="s">
        <v>324</v>
      </c>
      <c r="C50" s="483"/>
      <c r="D50" s="483"/>
      <c r="E50" s="530">
        <v>107651</v>
      </c>
    </row>
    <row r="51" spans="1:5" s="51" customFormat="1" ht="12" customHeight="1" thickBot="1">
      <c r="A51" s="474" t="s">
        <v>13</v>
      </c>
      <c r="B51" s="485" t="s">
        <v>376</v>
      </c>
      <c r="C51" s="476">
        <f>SUM(C52:C56)</f>
        <v>0</v>
      </c>
      <c r="D51" s="476">
        <f>SUM(D52:D56)</f>
        <v>0</v>
      </c>
      <c r="E51" s="525">
        <f>SUM(E52:E56)</f>
        <v>0</v>
      </c>
    </row>
    <row r="52" spans="1:5" s="51" customFormat="1" ht="12" hidden="1" customHeight="1">
      <c r="A52" s="471" t="s">
        <v>326</v>
      </c>
      <c r="B52" s="472" t="s">
        <v>327</v>
      </c>
      <c r="C52" s="498"/>
      <c r="D52" s="498"/>
      <c r="E52" s="537"/>
    </row>
    <row r="53" spans="1:5" s="50" customFormat="1" ht="12" hidden="1" customHeight="1">
      <c r="A53" s="458" t="s">
        <v>328</v>
      </c>
      <c r="B53" s="459" t="s">
        <v>329</v>
      </c>
      <c r="C53" s="463"/>
      <c r="D53" s="463"/>
      <c r="E53" s="531"/>
    </row>
    <row r="54" spans="1:5" s="50" customFormat="1" ht="12" hidden="1" customHeight="1">
      <c r="A54" s="458" t="s">
        <v>330</v>
      </c>
      <c r="B54" s="459" t="s">
        <v>331</v>
      </c>
      <c r="C54" s="463"/>
      <c r="D54" s="463"/>
      <c r="E54" s="531"/>
    </row>
    <row r="55" spans="1:5" s="50" customFormat="1" ht="12" hidden="1" customHeight="1">
      <c r="A55" s="458" t="s">
        <v>332</v>
      </c>
      <c r="B55" s="459" t="s">
        <v>333</v>
      </c>
      <c r="C55" s="463"/>
      <c r="D55" s="463"/>
      <c r="E55" s="531"/>
    </row>
    <row r="56" spans="1:5" s="50" customFormat="1" ht="12" hidden="1" customHeight="1">
      <c r="A56" s="468" t="s">
        <v>334</v>
      </c>
      <c r="B56" s="469" t="s">
        <v>335</v>
      </c>
      <c r="C56" s="499"/>
      <c r="D56" s="499"/>
      <c r="E56" s="538"/>
    </row>
    <row r="57" spans="1:5" s="51" customFormat="1" ht="12" customHeight="1" thickBot="1">
      <c r="A57" s="474" t="s">
        <v>14</v>
      </c>
      <c r="B57" s="485" t="s">
        <v>382</v>
      </c>
      <c r="C57" s="606">
        <f>SUM(C58:C60)</f>
        <v>0</v>
      </c>
      <c r="D57" s="606"/>
      <c r="E57" s="607"/>
    </row>
    <row r="58" spans="1:5" s="51" customFormat="1" ht="11.25" hidden="1" customHeight="1">
      <c r="A58" s="471" t="s">
        <v>336</v>
      </c>
      <c r="B58" s="472" t="s">
        <v>377</v>
      </c>
      <c r="C58" s="500"/>
      <c r="D58" s="500"/>
      <c r="E58" s="540"/>
    </row>
    <row r="59" spans="1:5" ht="10.5" hidden="1" customHeight="1">
      <c r="A59" s="458" t="s">
        <v>379</v>
      </c>
      <c r="B59" s="459" t="s">
        <v>378</v>
      </c>
      <c r="C59" s="464"/>
      <c r="D59" s="464"/>
      <c r="E59" s="533"/>
    </row>
    <row r="60" spans="1:5" s="40" customFormat="1" ht="13.5" hidden="1" customHeight="1">
      <c r="A60" s="458" t="s">
        <v>380</v>
      </c>
      <c r="B60" s="459" t="s">
        <v>337</v>
      </c>
      <c r="C60" s="463"/>
      <c r="D60" s="463"/>
      <c r="E60" s="531"/>
    </row>
    <row r="61" spans="1:5" s="52" customFormat="1" ht="60" hidden="1" customHeight="1">
      <c r="A61" s="502" t="s">
        <v>380</v>
      </c>
      <c r="B61" s="503" t="s">
        <v>381</v>
      </c>
      <c r="C61" s="504"/>
      <c r="D61" s="504"/>
      <c r="E61" s="541"/>
    </row>
    <row r="62" spans="1:5" ht="12" customHeight="1" thickBot="1">
      <c r="A62" s="474" t="s">
        <v>15</v>
      </c>
      <c r="B62" s="475" t="s">
        <v>388</v>
      </c>
      <c r="C62" s="497">
        <f>SUM(C63:C65)</f>
        <v>0</v>
      </c>
      <c r="D62" s="497">
        <f>SUM(D63:D65)</f>
        <v>0</v>
      </c>
      <c r="E62" s="535">
        <f>SUM(E63:E65)</f>
        <v>0</v>
      </c>
    </row>
    <row r="63" spans="1:5" ht="60" hidden="1" customHeight="1">
      <c r="A63" s="471" t="s">
        <v>338</v>
      </c>
      <c r="B63" s="472" t="s">
        <v>383</v>
      </c>
      <c r="C63" s="496"/>
      <c r="D63" s="496"/>
      <c r="E63" s="536"/>
    </row>
    <row r="64" spans="1:5" ht="60" hidden="1" customHeight="1">
      <c r="A64" s="458" t="s">
        <v>385</v>
      </c>
      <c r="B64" s="459" t="s">
        <v>384</v>
      </c>
      <c r="C64" s="463"/>
      <c r="D64" s="463"/>
      <c r="E64" s="531"/>
    </row>
    <row r="65" spans="1:5" ht="60" hidden="1" customHeight="1">
      <c r="A65" s="458" t="s">
        <v>386</v>
      </c>
      <c r="B65" s="459" t="s">
        <v>339</v>
      </c>
      <c r="C65" s="464"/>
      <c r="D65" s="464"/>
      <c r="E65" s="533"/>
    </row>
    <row r="66" spans="1:5" ht="60" hidden="1" customHeight="1">
      <c r="A66" s="502" t="s">
        <v>386</v>
      </c>
      <c r="B66" s="503" t="s">
        <v>387</v>
      </c>
      <c r="C66" s="504"/>
      <c r="D66" s="504"/>
      <c r="E66" s="541"/>
    </row>
    <row r="67" spans="1:5" ht="12" customHeight="1" thickBot="1">
      <c r="A67" s="474" t="s">
        <v>35</v>
      </c>
      <c r="B67" s="485" t="s">
        <v>389</v>
      </c>
      <c r="C67" s="599">
        <f>SUM(C8+C15+C22+C29+C40+C51+C57+C62)</f>
        <v>12870100</v>
      </c>
      <c r="D67" s="599">
        <f>SUM(D8+D15+D22+D29+D40+D51+D57+D62)</f>
        <v>12870100</v>
      </c>
      <c r="E67" s="694">
        <f>SUM(E8+E15+E22+E29+E40+E51+E57+E62)</f>
        <v>12375760</v>
      </c>
    </row>
    <row r="68" spans="1:5" ht="12" hidden="1" customHeight="1">
      <c r="A68" s="511" t="s">
        <v>391</v>
      </c>
      <c r="B68" s="510" t="s">
        <v>340</v>
      </c>
      <c r="C68" s="484">
        <f>SUM(C69:C71)</f>
        <v>0</v>
      </c>
      <c r="D68" s="496">
        <f>SUM(D69:D71)</f>
        <v>0</v>
      </c>
      <c r="E68" s="702">
        <f>SUM(E69:E71)</f>
        <v>0</v>
      </c>
    </row>
    <row r="69" spans="1:5" ht="12" hidden="1" customHeight="1">
      <c r="A69" s="458" t="s">
        <v>341</v>
      </c>
      <c r="B69" s="459" t="s">
        <v>342</v>
      </c>
      <c r="C69" s="463"/>
      <c r="D69" s="463"/>
      <c r="E69" s="703"/>
    </row>
    <row r="70" spans="1:5" ht="12" hidden="1" customHeight="1">
      <c r="A70" s="458" t="s">
        <v>343</v>
      </c>
      <c r="B70" s="459" t="s">
        <v>344</v>
      </c>
      <c r="C70" s="463"/>
      <c r="D70" s="463"/>
      <c r="E70" s="703"/>
    </row>
    <row r="71" spans="1:5" ht="12" hidden="1" customHeight="1">
      <c r="A71" s="458" t="s">
        <v>345</v>
      </c>
      <c r="B71" s="466" t="s">
        <v>346</v>
      </c>
      <c r="C71" s="465"/>
      <c r="D71" s="465"/>
      <c r="E71" s="704"/>
    </row>
    <row r="72" spans="1:5" ht="12" hidden="1" customHeight="1">
      <c r="A72" s="511" t="s">
        <v>392</v>
      </c>
      <c r="B72" s="462" t="s">
        <v>347</v>
      </c>
      <c r="C72" s="467"/>
      <c r="D72" s="467"/>
      <c r="E72" s="705"/>
    </row>
    <row r="73" spans="1:5" ht="12" hidden="1" customHeight="1">
      <c r="A73" s="511" t="s">
        <v>393</v>
      </c>
      <c r="B73" s="462" t="s">
        <v>348</v>
      </c>
      <c r="C73" s="467">
        <f>SUM(C74:C75)</f>
        <v>0</v>
      </c>
      <c r="D73" s="467">
        <f>SUM(D74:D75)</f>
        <v>0</v>
      </c>
      <c r="E73" s="705">
        <f>SUM(E74:E75)</f>
        <v>0</v>
      </c>
    </row>
    <row r="74" spans="1:5" ht="12" hidden="1" customHeight="1">
      <c r="A74" s="458" t="s">
        <v>349</v>
      </c>
      <c r="B74" s="459" t="s">
        <v>350</v>
      </c>
      <c r="C74" s="467"/>
      <c r="D74" s="562"/>
      <c r="E74" s="706"/>
    </row>
    <row r="75" spans="1:5" ht="12" hidden="1" customHeight="1">
      <c r="A75" s="458" t="s">
        <v>351</v>
      </c>
      <c r="B75" s="459" t="s">
        <v>352</v>
      </c>
      <c r="C75" s="467"/>
      <c r="D75" s="562"/>
      <c r="E75" s="706"/>
    </row>
    <row r="76" spans="1:5" s="52" customFormat="1" ht="12" hidden="1" customHeight="1">
      <c r="A76" s="565" t="s">
        <v>449</v>
      </c>
      <c r="B76" s="566" t="s">
        <v>450</v>
      </c>
      <c r="C76" s="564"/>
      <c r="D76" s="564"/>
      <c r="E76" s="707"/>
    </row>
    <row r="77" spans="1:5" ht="12" customHeight="1">
      <c r="A77" s="511" t="s">
        <v>393</v>
      </c>
      <c r="B77" s="462" t="s">
        <v>348</v>
      </c>
      <c r="C77" s="467">
        <f>SUM(C78:C79)</f>
        <v>3380000</v>
      </c>
      <c r="D77" s="467">
        <f>SUM(D78:D79)</f>
        <v>3495088</v>
      </c>
      <c r="E77" s="705">
        <f>SUM(E78:E79)</f>
        <v>3493169</v>
      </c>
    </row>
    <row r="78" spans="1:5" ht="12" customHeight="1">
      <c r="A78" s="458" t="s">
        <v>349</v>
      </c>
      <c r="B78" s="459" t="s">
        <v>350</v>
      </c>
      <c r="C78" s="562">
        <v>3380000</v>
      </c>
      <c r="D78" s="562">
        <v>3495088</v>
      </c>
      <c r="E78" s="706">
        <v>3493169</v>
      </c>
    </row>
    <row r="79" spans="1:5" ht="12" customHeight="1">
      <c r="A79" s="458" t="s">
        <v>351</v>
      </c>
      <c r="B79" s="459" t="s">
        <v>352</v>
      </c>
      <c r="C79" s="467"/>
      <c r="D79" s="562"/>
      <c r="E79" s="706"/>
    </row>
    <row r="80" spans="1:5" s="52" customFormat="1" ht="12" customHeight="1" thickBot="1">
      <c r="A80" s="565" t="s">
        <v>449</v>
      </c>
      <c r="B80" s="566" t="s">
        <v>450</v>
      </c>
      <c r="C80" s="564"/>
      <c r="D80" s="564"/>
      <c r="E80" s="707"/>
    </row>
    <row r="81" spans="1:5" s="52" customFormat="1" ht="12" customHeight="1" thickBot="1">
      <c r="A81" s="600" t="s">
        <v>535</v>
      </c>
      <c r="B81" s="1172" t="s">
        <v>536</v>
      </c>
      <c r="C81" s="222">
        <v>38303398</v>
      </c>
      <c r="D81" s="222">
        <v>31543238</v>
      </c>
      <c r="E81" s="1071">
        <v>26883693</v>
      </c>
    </row>
    <row r="82" spans="1:5" ht="12" customHeight="1" thickBot="1">
      <c r="A82" s="1144" t="s">
        <v>394</v>
      </c>
      <c r="B82" s="1148" t="s">
        <v>395</v>
      </c>
      <c r="C82" s="222">
        <f>SUM(C77+C80+C81)</f>
        <v>41683398</v>
      </c>
      <c r="D82" s="222">
        <f>SUM(D77+D80+D81)</f>
        <v>35038326</v>
      </c>
      <c r="E82" s="1071">
        <f>SUM(E77+E80+E81)</f>
        <v>30376862</v>
      </c>
    </row>
    <row r="83" spans="1:5" ht="12" customHeight="1" thickBot="1">
      <c r="A83" s="1144" t="s">
        <v>411</v>
      </c>
      <c r="B83" s="1148" t="s">
        <v>396</v>
      </c>
      <c r="C83" s="222"/>
      <c r="D83" s="222"/>
      <c r="E83" s="1071"/>
    </row>
    <row r="84" spans="1:5" ht="12" customHeight="1" thickBot="1">
      <c r="A84" s="1144" t="s">
        <v>412</v>
      </c>
      <c r="B84" s="1148" t="s">
        <v>397</v>
      </c>
      <c r="C84" s="222"/>
      <c r="D84" s="222"/>
      <c r="E84" s="698"/>
    </row>
    <row r="85" spans="1:5" ht="12" customHeight="1" thickBot="1">
      <c r="A85" s="1144" t="s">
        <v>16</v>
      </c>
      <c r="B85" s="1149" t="s">
        <v>390</v>
      </c>
      <c r="C85" s="222">
        <f>SUM(C82:C84)</f>
        <v>41683398</v>
      </c>
      <c r="D85" s="222">
        <f>SUM(D82:D84)</f>
        <v>35038326</v>
      </c>
      <c r="E85" s="698">
        <f>SUM(E82:E84)</f>
        <v>30376862</v>
      </c>
    </row>
    <row r="86" spans="1:5" ht="24.75" customHeight="1" thickBot="1">
      <c r="A86" s="1144" t="s">
        <v>17</v>
      </c>
      <c r="B86" s="1153" t="s">
        <v>413</v>
      </c>
      <c r="C86" s="1170">
        <f>SUM(C67+C85)</f>
        <v>54553498</v>
      </c>
      <c r="D86" s="1170">
        <f>SUM(D67+D85)</f>
        <v>47908426</v>
      </c>
      <c r="E86" s="1169">
        <f>SUM(E67+E85)</f>
        <v>42752622</v>
      </c>
    </row>
    <row r="87" spans="1:5">
      <c r="A87" s="158"/>
      <c r="B87" s="158"/>
      <c r="C87" s="159"/>
      <c r="D87" s="159"/>
      <c r="E87" s="159"/>
    </row>
    <row r="88" spans="1:5" ht="13.5" thickBot="1">
      <c r="A88" s="158"/>
      <c r="B88" s="158"/>
      <c r="C88" s="159"/>
      <c r="D88" s="159"/>
      <c r="E88" s="159"/>
    </row>
    <row r="89" spans="1:5" s="22" customFormat="1" ht="38.1" customHeight="1" thickBot="1">
      <c r="A89" s="594"/>
      <c r="B89" s="595" t="s">
        <v>23</v>
      </c>
      <c r="C89" s="596" t="s">
        <v>5</v>
      </c>
      <c r="D89" s="596" t="s">
        <v>6</v>
      </c>
      <c r="E89" s="597" t="s">
        <v>7</v>
      </c>
    </row>
    <row r="90" spans="1:5" s="23" customFormat="1" ht="12" customHeight="1" thickBot="1">
      <c r="A90" s="19">
        <v>1</v>
      </c>
      <c r="B90" s="20">
        <v>2</v>
      </c>
      <c r="C90" s="20">
        <v>3</v>
      </c>
      <c r="D90" s="20">
        <v>4</v>
      </c>
      <c r="E90" s="21">
        <v>5</v>
      </c>
    </row>
    <row r="91" spans="1:5" s="22" customFormat="1" ht="12" customHeight="1" thickBot="1">
      <c r="A91" s="14" t="s">
        <v>8</v>
      </c>
      <c r="B91" s="18" t="s">
        <v>269</v>
      </c>
      <c r="C91" s="215">
        <f>+C92+C93+C94+C95+C96</f>
        <v>52594498</v>
      </c>
      <c r="D91" s="215">
        <f>+D92+D93+D94+D95+D96</f>
        <v>45249426</v>
      </c>
      <c r="E91" s="88">
        <f>+E92+E93+E94+E95+E96</f>
        <v>37136751</v>
      </c>
    </row>
    <row r="92" spans="1:5" s="22" customFormat="1" ht="12" customHeight="1">
      <c r="A92" s="11" t="s">
        <v>221</v>
      </c>
      <c r="B92" s="6" t="s">
        <v>24</v>
      </c>
      <c r="C92" s="218">
        <v>24381000</v>
      </c>
      <c r="D92" s="218">
        <v>21432902</v>
      </c>
      <c r="E92" s="90">
        <v>19622402</v>
      </c>
    </row>
    <row r="93" spans="1:5" s="22" customFormat="1" ht="12" customHeight="1">
      <c r="A93" s="9" t="s">
        <v>222</v>
      </c>
      <c r="B93" s="5" t="s">
        <v>25</v>
      </c>
      <c r="C93" s="217">
        <v>5785000</v>
      </c>
      <c r="D93" s="217">
        <v>6210026</v>
      </c>
      <c r="E93" s="91">
        <v>4051196</v>
      </c>
    </row>
    <row r="94" spans="1:5" s="22" customFormat="1" ht="12" customHeight="1">
      <c r="A94" s="9" t="s">
        <v>223</v>
      </c>
      <c r="B94" s="5" t="s">
        <v>26</v>
      </c>
      <c r="C94" s="220">
        <v>22428498</v>
      </c>
      <c r="D94" s="220">
        <v>17606498</v>
      </c>
      <c r="E94" s="93">
        <v>13463153</v>
      </c>
    </row>
    <row r="95" spans="1:5" s="22" customFormat="1" ht="12" customHeight="1">
      <c r="A95" s="9" t="s">
        <v>224</v>
      </c>
      <c r="B95" s="7" t="s">
        <v>27</v>
      </c>
      <c r="C95" s="220"/>
      <c r="D95" s="220"/>
      <c r="E95" s="93"/>
    </row>
    <row r="96" spans="1:5" s="22" customFormat="1" ht="12" customHeight="1" thickBot="1">
      <c r="A96" s="9" t="s">
        <v>225</v>
      </c>
      <c r="B96" s="12" t="s">
        <v>28</v>
      </c>
      <c r="C96" s="220"/>
      <c r="D96" s="220"/>
      <c r="E96" s="93"/>
    </row>
    <row r="97" spans="1:5" s="437" customFormat="1" ht="12" hidden="1" customHeight="1">
      <c r="A97" s="435" t="s">
        <v>232</v>
      </c>
      <c r="B97" s="436" t="s">
        <v>226</v>
      </c>
      <c r="C97" s="421"/>
      <c r="D97" s="421"/>
      <c r="E97" s="422"/>
    </row>
    <row r="98" spans="1:5" s="437" customFormat="1" ht="12" hidden="1" customHeight="1">
      <c r="A98" s="435" t="s">
        <v>233</v>
      </c>
      <c r="B98" s="438" t="s">
        <v>227</v>
      </c>
      <c r="C98" s="421"/>
      <c r="D98" s="421"/>
      <c r="E98" s="422"/>
    </row>
    <row r="99" spans="1:5" s="437" customFormat="1" ht="12" hidden="1" customHeight="1">
      <c r="A99" s="435" t="s">
        <v>234</v>
      </c>
      <c r="B99" s="438" t="s">
        <v>228</v>
      </c>
      <c r="C99" s="421"/>
      <c r="D99" s="421"/>
      <c r="E99" s="422"/>
    </row>
    <row r="100" spans="1:5" s="437" customFormat="1" ht="12" hidden="1" customHeight="1">
      <c r="A100" s="435" t="s">
        <v>235</v>
      </c>
      <c r="B100" s="436" t="s">
        <v>229</v>
      </c>
      <c r="C100" s="421"/>
      <c r="D100" s="421"/>
      <c r="E100" s="422"/>
    </row>
    <row r="101" spans="1:5" s="437" customFormat="1" ht="12" hidden="1" customHeight="1">
      <c r="A101" s="439" t="s">
        <v>236</v>
      </c>
      <c r="B101" s="440" t="s">
        <v>230</v>
      </c>
      <c r="C101" s="421"/>
      <c r="D101" s="421"/>
      <c r="E101" s="422"/>
    </row>
    <row r="102" spans="1:5" s="437" customFormat="1" ht="12" hidden="1" customHeight="1">
      <c r="A102" s="435" t="s">
        <v>237</v>
      </c>
      <c r="B102" s="440" t="s">
        <v>231</v>
      </c>
      <c r="C102" s="421"/>
      <c r="D102" s="421"/>
      <c r="E102" s="422"/>
    </row>
    <row r="103" spans="1:5" s="437" customFormat="1" ht="12" hidden="1" customHeight="1">
      <c r="A103" s="441" t="s">
        <v>238</v>
      </c>
      <c r="B103" s="438" t="s">
        <v>244</v>
      </c>
      <c r="C103" s="421"/>
      <c r="D103" s="421"/>
      <c r="E103" s="422"/>
    </row>
    <row r="104" spans="1:5" s="437" customFormat="1" ht="12" hidden="1" customHeight="1">
      <c r="A104" s="441" t="s">
        <v>239</v>
      </c>
      <c r="B104" s="436" t="s">
        <v>245</v>
      </c>
      <c r="C104" s="421"/>
      <c r="D104" s="421"/>
      <c r="E104" s="422"/>
    </row>
    <row r="105" spans="1:5" s="437" customFormat="1" ht="12" hidden="1" customHeight="1">
      <c r="A105" s="441" t="s">
        <v>240</v>
      </c>
      <c r="B105" s="440" t="s">
        <v>246</v>
      </c>
      <c r="C105" s="421"/>
      <c r="D105" s="421"/>
      <c r="E105" s="422"/>
    </row>
    <row r="106" spans="1:5" s="437" customFormat="1" ht="12" hidden="1" customHeight="1">
      <c r="A106" s="441" t="s">
        <v>241</v>
      </c>
      <c r="B106" s="440" t="s">
        <v>247</v>
      </c>
      <c r="C106" s="421"/>
      <c r="D106" s="421"/>
      <c r="E106" s="422"/>
    </row>
    <row r="107" spans="1:5" s="437" customFormat="1" ht="12" hidden="1" customHeight="1">
      <c r="A107" s="441" t="s">
        <v>242</v>
      </c>
      <c r="B107" s="440" t="s">
        <v>248</v>
      </c>
      <c r="C107" s="421"/>
      <c r="D107" s="421"/>
      <c r="E107" s="422"/>
    </row>
    <row r="108" spans="1:5" s="437" customFormat="1" ht="12" hidden="1" customHeight="1">
      <c r="A108" s="442" t="s">
        <v>243</v>
      </c>
      <c r="B108" s="443" t="s">
        <v>249</v>
      </c>
      <c r="C108" s="423"/>
      <c r="D108" s="423"/>
      <c r="E108" s="424"/>
    </row>
    <row r="109" spans="1:5" s="22" customFormat="1" ht="12" customHeight="1" thickBot="1">
      <c r="A109" s="13" t="s">
        <v>9</v>
      </c>
      <c r="B109" s="17" t="s">
        <v>270</v>
      </c>
      <c r="C109" s="216">
        <f>+C110+C111+C112</f>
        <v>1959000</v>
      </c>
      <c r="D109" s="216">
        <f>+D110+D111+D112</f>
        <v>2659000</v>
      </c>
      <c r="E109" s="89">
        <f>+E110+E111+E112</f>
        <v>1772779</v>
      </c>
    </row>
    <row r="110" spans="1:5" s="22" customFormat="1" ht="12" customHeight="1">
      <c r="A110" s="10" t="s">
        <v>250</v>
      </c>
      <c r="B110" s="5" t="s">
        <v>29</v>
      </c>
      <c r="C110" s="219">
        <v>1959000</v>
      </c>
      <c r="D110" s="219">
        <v>2659000</v>
      </c>
      <c r="E110" s="92">
        <v>1772779</v>
      </c>
    </row>
    <row r="111" spans="1:5" s="22" customFormat="1" ht="12" customHeight="1">
      <c r="A111" s="10" t="s">
        <v>251</v>
      </c>
      <c r="B111" s="8" t="s">
        <v>30</v>
      </c>
      <c r="C111" s="217"/>
      <c r="D111" s="217"/>
      <c r="E111" s="91"/>
    </row>
    <row r="112" spans="1:5" s="22" customFormat="1" ht="12" customHeight="1" thickBot="1">
      <c r="A112" s="10" t="s">
        <v>252</v>
      </c>
      <c r="B112" s="434" t="s">
        <v>253</v>
      </c>
      <c r="C112" s="217">
        <f>SUM(C113:C120)</f>
        <v>0</v>
      </c>
      <c r="D112" s="217">
        <f>SUM(D113:D120)</f>
        <v>0</v>
      </c>
      <c r="E112" s="91">
        <f>SUM(E113:E120)</f>
        <v>0</v>
      </c>
    </row>
    <row r="113" spans="1:5" s="437" customFormat="1" ht="60" hidden="1" customHeight="1">
      <c r="A113" s="444" t="s">
        <v>254</v>
      </c>
      <c r="B113" s="79" t="s">
        <v>268</v>
      </c>
      <c r="C113" s="419"/>
      <c r="D113" s="419"/>
      <c r="E113" s="420"/>
    </row>
    <row r="114" spans="1:5" s="437" customFormat="1" ht="60" hidden="1" customHeight="1">
      <c r="A114" s="444" t="s">
        <v>255</v>
      </c>
      <c r="B114" s="445" t="s">
        <v>262</v>
      </c>
      <c r="C114" s="419"/>
      <c r="D114" s="419"/>
      <c r="E114" s="420"/>
    </row>
    <row r="115" spans="1:5" s="437" customFormat="1" ht="16.5" hidden="1" thickBot="1">
      <c r="A115" s="444" t="s">
        <v>256</v>
      </c>
      <c r="B115" s="446" t="s">
        <v>263</v>
      </c>
      <c r="C115" s="419"/>
      <c r="D115" s="419"/>
      <c r="E115" s="420"/>
    </row>
    <row r="116" spans="1:5" s="437" customFormat="1" ht="60" hidden="1" customHeight="1">
      <c r="A116" s="444" t="s">
        <v>257</v>
      </c>
      <c r="B116" s="446" t="s">
        <v>264</v>
      </c>
      <c r="C116" s="447"/>
      <c r="D116" s="447"/>
      <c r="E116" s="448"/>
    </row>
    <row r="117" spans="1:5" s="437" customFormat="1" ht="60" hidden="1" customHeight="1">
      <c r="A117" s="444" t="s">
        <v>258</v>
      </c>
      <c r="B117" s="446" t="s">
        <v>265</v>
      </c>
      <c r="C117" s="447"/>
      <c r="D117" s="447"/>
      <c r="E117" s="448"/>
    </row>
    <row r="118" spans="1:5" s="437" customFormat="1" ht="60" hidden="1" customHeight="1">
      <c r="A118" s="444" t="s">
        <v>259</v>
      </c>
      <c r="B118" s="446" t="s">
        <v>266</v>
      </c>
      <c r="C118" s="447"/>
      <c r="D118" s="447"/>
      <c r="E118" s="448"/>
    </row>
    <row r="119" spans="1:5" s="437" customFormat="1" ht="60" hidden="1" customHeight="1">
      <c r="A119" s="449" t="s">
        <v>260</v>
      </c>
      <c r="B119" s="446" t="s">
        <v>32</v>
      </c>
      <c r="C119" s="450"/>
      <c r="D119" s="450"/>
      <c r="E119" s="451"/>
    </row>
    <row r="120" spans="1:5" s="437" customFormat="1" ht="60" hidden="1" customHeight="1">
      <c r="A120" s="452" t="s">
        <v>261</v>
      </c>
      <c r="B120" s="453" t="s">
        <v>267</v>
      </c>
      <c r="C120" s="450"/>
      <c r="D120" s="450"/>
      <c r="E120" s="451"/>
    </row>
    <row r="121" spans="1:5" s="22" customFormat="1" ht="12" customHeight="1" thickBot="1">
      <c r="A121" s="13" t="s">
        <v>10</v>
      </c>
      <c r="B121" s="454" t="s">
        <v>271</v>
      </c>
      <c r="C121" s="215">
        <f>+C91+C109</f>
        <v>54553498</v>
      </c>
      <c r="D121" s="215">
        <f>+D91+D109</f>
        <v>47908426</v>
      </c>
      <c r="E121" s="88">
        <f>+E91+E109</f>
        <v>38909530</v>
      </c>
    </row>
    <row r="122" spans="1:5" s="22" customFormat="1" ht="12" hidden="1" customHeight="1">
      <c r="A122" s="82" t="s">
        <v>398</v>
      </c>
      <c r="B122" s="518" t="s">
        <v>399</v>
      </c>
      <c r="C122" s="216">
        <f>SUM(C123:C125)</f>
        <v>0</v>
      </c>
      <c r="D122" s="216">
        <f>SUM(D123:D125)</f>
        <v>0</v>
      </c>
      <c r="E122" s="89">
        <f>SUM(E123:E125)</f>
        <v>0</v>
      </c>
    </row>
    <row r="123" spans="1:5" s="22" customFormat="1" ht="12" hidden="1" customHeight="1">
      <c r="A123" s="83" t="s">
        <v>400</v>
      </c>
      <c r="B123" s="84" t="s">
        <v>403</v>
      </c>
      <c r="C123" s="217"/>
      <c r="D123" s="217"/>
      <c r="E123" s="91"/>
    </row>
    <row r="124" spans="1:5" s="22" customFormat="1" ht="12" hidden="1" customHeight="1">
      <c r="A124" s="81" t="s">
        <v>401</v>
      </c>
      <c r="B124" s="78" t="s">
        <v>447</v>
      </c>
      <c r="C124" s="217"/>
      <c r="D124" s="217"/>
      <c r="E124" s="91"/>
    </row>
    <row r="125" spans="1:5" s="22" customFormat="1" ht="12" hidden="1" customHeight="1">
      <c r="A125" s="85" t="s">
        <v>402</v>
      </c>
      <c r="B125" s="86" t="s">
        <v>448</v>
      </c>
      <c r="C125" s="220"/>
      <c r="D125" s="220"/>
      <c r="E125" s="93"/>
    </row>
    <row r="126" spans="1:5" s="22" customFormat="1" ht="12" hidden="1" customHeight="1">
      <c r="A126" s="82" t="s">
        <v>406</v>
      </c>
      <c r="B126" s="518" t="s">
        <v>407</v>
      </c>
      <c r="C126" s="223"/>
      <c r="D126" s="223"/>
      <c r="E126" s="224"/>
    </row>
    <row r="127" spans="1:5" s="22" customFormat="1" ht="12" customHeight="1" thickBot="1">
      <c r="A127" s="519" t="s">
        <v>415</v>
      </c>
      <c r="B127" s="518" t="s">
        <v>414</v>
      </c>
      <c r="C127" s="223">
        <f>SUM(C122+C126)</f>
        <v>0</v>
      </c>
      <c r="D127" s="223">
        <f>SUM(D122+D126)</f>
        <v>0</v>
      </c>
      <c r="E127" s="224">
        <f>SUM(E122+E126)</f>
        <v>0</v>
      </c>
    </row>
    <row r="128" spans="1:5" s="22" customFormat="1" ht="12" customHeight="1" thickBot="1">
      <c r="A128" s="519" t="s">
        <v>416</v>
      </c>
      <c r="B128" s="518" t="s">
        <v>408</v>
      </c>
      <c r="C128" s="223"/>
      <c r="D128" s="223"/>
      <c r="E128" s="224"/>
    </row>
    <row r="129" spans="1:5" s="22" customFormat="1" ht="12" customHeight="1" thickBot="1">
      <c r="A129" s="519" t="s">
        <v>417</v>
      </c>
      <c r="B129" s="518" t="s">
        <v>409</v>
      </c>
      <c r="C129" s="223"/>
      <c r="D129" s="223"/>
      <c r="E129" s="224"/>
    </row>
    <row r="130" spans="1:5" s="22" customFormat="1" ht="12" customHeight="1" thickBot="1">
      <c r="A130" s="80" t="s">
        <v>33</v>
      </c>
      <c r="B130" s="152" t="s">
        <v>410</v>
      </c>
      <c r="C130" s="225">
        <f>SUM(C127:C129)</f>
        <v>0</v>
      </c>
      <c r="D130" s="225">
        <f>SUM(D127:D129)</f>
        <v>0</v>
      </c>
      <c r="E130" s="95">
        <f>SUM(E127:E129)</f>
        <v>0</v>
      </c>
    </row>
    <row r="131" spans="1:5" s="1" customFormat="1" ht="28.5" customHeight="1" thickBot="1">
      <c r="A131" s="87" t="s">
        <v>12</v>
      </c>
      <c r="B131" s="153" t="s">
        <v>418</v>
      </c>
      <c r="C131" s="604">
        <f>SUM(C121+C130)</f>
        <v>54553498</v>
      </c>
      <c r="D131" s="604">
        <f>SUM(D121+D130)</f>
        <v>47908426</v>
      </c>
      <c r="E131" s="605">
        <f>SUM(E121+E130)</f>
        <v>38909530</v>
      </c>
    </row>
    <row r="133" spans="1:5" ht="13.5">
      <c r="A133" s="3"/>
      <c r="B133" s="932" t="s">
        <v>732</v>
      </c>
    </row>
    <row r="134" spans="1:5">
      <c r="A134" s="3"/>
      <c r="B134" s="928" t="s">
        <v>736</v>
      </c>
      <c r="C134" s="928">
        <v>6</v>
      </c>
      <c r="D134" s="928"/>
      <c r="E134" s="928">
        <v>6</v>
      </c>
    </row>
    <row r="135" spans="1:5">
      <c r="A135" s="3"/>
      <c r="B135" s="928" t="s">
        <v>734</v>
      </c>
      <c r="C135" s="928">
        <v>0</v>
      </c>
      <c r="D135" s="928"/>
      <c r="E135" s="928">
        <v>0</v>
      </c>
    </row>
    <row r="136" spans="1:5" s="931" customFormat="1">
      <c r="A136" s="929"/>
      <c r="B136" s="930" t="s">
        <v>731</v>
      </c>
      <c r="C136" s="930">
        <f>SUM(C134:C135)</f>
        <v>6</v>
      </c>
      <c r="D136" s="930"/>
      <c r="E136" s="930">
        <f>SUM(E134:E135)</f>
        <v>6</v>
      </c>
    </row>
  </sheetData>
  <mergeCells count="2">
    <mergeCell ref="B2:D2"/>
    <mergeCell ref="B3:D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dimension ref="A1:E131"/>
  <sheetViews>
    <sheetView workbookViewId="0">
      <selection activeCell="E2" sqref="E2"/>
    </sheetView>
  </sheetViews>
  <sheetFormatPr defaultRowHeight="12.75"/>
  <cols>
    <col min="1" max="1" width="9.6640625" style="4" customWidth="1"/>
    <col min="2" max="2" width="59.33203125" style="4" customWidth="1"/>
    <col min="3" max="5" width="15.83203125" style="4" customWidth="1"/>
    <col min="6" max="16384" width="9.33203125" style="4"/>
  </cols>
  <sheetData>
    <row r="1" spans="1:5" s="2" customFormat="1" ht="21" customHeight="1" thickBot="1">
      <c r="A1" s="65"/>
      <c r="B1" s="75"/>
      <c r="C1" s="74"/>
      <c r="D1" s="74"/>
      <c r="E1" s="74" t="s">
        <v>961</v>
      </c>
    </row>
    <row r="2" spans="1:5" s="48" customFormat="1" ht="25.5" customHeight="1">
      <c r="A2" s="394"/>
      <c r="B2" s="1230" t="s">
        <v>184</v>
      </c>
      <c r="C2" s="1231"/>
      <c r="D2" s="1234"/>
      <c r="E2" s="76" t="s">
        <v>126</v>
      </c>
    </row>
    <row r="3" spans="1:5" s="48" customFormat="1" ht="16.5" thickBot="1">
      <c r="A3" s="67"/>
      <c r="B3" s="1235" t="s">
        <v>542</v>
      </c>
      <c r="C3" s="1236"/>
      <c r="D3" s="1237"/>
      <c r="E3" s="77"/>
    </row>
    <row r="4" spans="1:5" s="49" customFormat="1" ht="15.95" customHeight="1" thickBot="1">
      <c r="A4" s="68"/>
      <c r="B4" s="68"/>
      <c r="C4" s="69"/>
      <c r="D4" s="69"/>
      <c r="E4" s="69" t="s">
        <v>682</v>
      </c>
    </row>
    <row r="5" spans="1:5" ht="24.75" thickBot="1">
      <c r="A5" s="395"/>
      <c r="B5" s="70" t="s">
        <v>123</v>
      </c>
      <c r="C5" s="214" t="s">
        <v>5</v>
      </c>
      <c r="D5" s="214" t="s">
        <v>6</v>
      </c>
      <c r="E5" s="71" t="s">
        <v>7</v>
      </c>
    </row>
    <row r="6" spans="1:5" s="40" customFormat="1" ht="12.95" customHeight="1" thickBot="1">
      <c r="A6" s="63">
        <v>1</v>
      </c>
      <c r="B6" s="63">
        <v>2</v>
      </c>
      <c r="C6" s="63">
        <v>3</v>
      </c>
      <c r="D6" s="234">
        <v>4</v>
      </c>
      <c r="E6" s="233">
        <v>5</v>
      </c>
    </row>
    <row r="7" spans="1:5" s="40" customFormat="1" ht="12" customHeight="1" thickBot="1">
      <c r="A7" s="479" t="s">
        <v>8</v>
      </c>
      <c r="B7" s="568" t="s">
        <v>444</v>
      </c>
      <c r="C7" s="559">
        <f>SUM(C15+C8)</f>
        <v>3200000</v>
      </c>
      <c r="D7" s="559">
        <f>SUM(D15+D8)</f>
        <v>3200000</v>
      </c>
      <c r="E7" s="559">
        <f>SUM(E15+E8)</f>
        <v>6300000</v>
      </c>
    </row>
    <row r="8" spans="1:5" s="50" customFormat="1" ht="12" customHeight="1" thickBot="1">
      <c r="A8" s="557" t="s">
        <v>445</v>
      </c>
      <c r="B8" s="482" t="s">
        <v>354</v>
      </c>
      <c r="C8" s="478">
        <f>SUM(C9:C14)</f>
        <v>0</v>
      </c>
      <c r="D8" s="478">
        <f>SUM(D9:D14)</f>
        <v>0</v>
      </c>
      <c r="E8" s="521">
        <f>SUM(E9:E14)</f>
        <v>0</v>
      </c>
    </row>
    <row r="9" spans="1:5" s="51" customFormat="1" ht="12" hidden="1" customHeight="1">
      <c r="A9" s="455" t="s">
        <v>273</v>
      </c>
      <c r="B9" s="456" t="s">
        <v>274</v>
      </c>
      <c r="C9" s="553"/>
      <c r="D9" s="553"/>
      <c r="E9" s="554"/>
    </row>
    <row r="10" spans="1:5" s="51" customFormat="1" ht="12" hidden="1" customHeight="1">
      <c r="A10" s="458" t="s">
        <v>275</v>
      </c>
      <c r="B10" s="459" t="s">
        <v>355</v>
      </c>
      <c r="C10" s="460"/>
      <c r="D10" s="460"/>
      <c r="E10" s="523"/>
    </row>
    <row r="11" spans="1:5" s="51" customFormat="1" ht="12" hidden="1" customHeight="1">
      <c r="A11" s="458" t="s">
        <v>276</v>
      </c>
      <c r="B11" s="459" t="s">
        <v>277</v>
      </c>
      <c r="C11" s="460"/>
      <c r="D11" s="460"/>
      <c r="E11" s="523"/>
    </row>
    <row r="12" spans="1:5" s="51" customFormat="1" ht="12" hidden="1" customHeight="1">
      <c r="A12" s="458" t="s">
        <v>278</v>
      </c>
      <c r="B12" s="459" t="s">
        <v>279</v>
      </c>
      <c r="C12" s="460"/>
      <c r="D12" s="460"/>
      <c r="E12" s="523"/>
    </row>
    <row r="13" spans="1:5" s="50" customFormat="1" ht="12" hidden="1" customHeight="1">
      <c r="A13" s="458" t="s">
        <v>280</v>
      </c>
      <c r="B13" s="459" t="s">
        <v>356</v>
      </c>
      <c r="C13" s="460"/>
      <c r="D13" s="460"/>
      <c r="E13" s="523"/>
    </row>
    <row r="14" spans="1:5" s="50" customFormat="1" ht="12" hidden="1" customHeight="1">
      <c r="A14" s="468" t="s">
        <v>281</v>
      </c>
      <c r="B14" s="469" t="s">
        <v>357</v>
      </c>
      <c r="C14" s="470"/>
      <c r="D14" s="555"/>
      <c r="E14" s="556"/>
    </row>
    <row r="15" spans="1:5" s="50" customFormat="1" ht="12" customHeight="1" thickBot="1">
      <c r="A15" s="558" t="s">
        <v>446</v>
      </c>
      <c r="B15" s="475" t="s">
        <v>362</v>
      </c>
      <c r="C15" s="476">
        <f>SUM(C16:C20)</f>
        <v>3200000</v>
      </c>
      <c r="D15" s="476">
        <f>SUM(D16:D20)</f>
        <v>3200000</v>
      </c>
      <c r="E15" s="525">
        <f>SUM(E16:E20)</f>
        <v>6300000</v>
      </c>
    </row>
    <row r="16" spans="1:5" s="50" customFormat="1" ht="12" customHeight="1">
      <c r="A16" s="471" t="s">
        <v>282</v>
      </c>
      <c r="B16" s="472" t="s">
        <v>283</v>
      </c>
      <c r="C16" s="473"/>
      <c r="D16" s="473"/>
      <c r="E16" s="526"/>
    </row>
    <row r="17" spans="1:5" s="50" customFormat="1" ht="12" customHeight="1">
      <c r="A17" s="458" t="s">
        <v>284</v>
      </c>
      <c r="B17" s="459" t="s">
        <v>358</v>
      </c>
      <c r="C17" s="460"/>
      <c r="D17" s="460"/>
      <c r="E17" s="523"/>
    </row>
    <row r="18" spans="1:5" s="50" customFormat="1" ht="12" customHeight="1">
      <c r="A18" s="458" t="s">
        <v>285</v>
      </c>
      <c r="B18" s="590" t="s">
        <v>359</v>
      </c>
      <c r="C18" s="460"/>
      <c r="D18" s="460"/>
      <c r="E18" s="523"/>
    </row>
    <row r="19" spans="1:5" s="50" customFormat="1" ht="12" customHeight="1">
      <c r="A19" s="458" t="s">
        <v>286</v>
      </c>
      <c r="B19" s="590" t="s">
        <v>360</v>
      </c>
      <c r="C19" s="460"/>
      <c r="D19" s="460"/>
      <c r="E19" s="523"/>
    </row>
    <row r="20" spans="1:5" s="51" customFormat="1" ht="12" customHeight="1" thickBot="1">
      <c r="A20" s="458" t="s">
        <v>287</v>
      </c>
      <c r="B20" s="459" t="s">
        <v>361</v>
      </c>
      <c r="C20" s="460">
        <v>3200000</v>
      </c>
      <c r="D20" s="460">
        <v>3200000</v>
      </c>
      <c r="E20" s="523">
        <v>6300000</v>
      </c>
    </row>
    <row r="21" spans="1:5" s="51" customFormat="1" ht="60" hidden="1" customHeight="1">
      <c r="A21" s="507" t="s">
        <v>287</v>
      </c>
      <c r="B21" s="508" t="s">
        <v>419</v>
      </c>
      <c r="C21" s="509"/>
      <c r="D21" s="509"/>
      <c r="E21" s="527">
        <v>19249</v>
      </c>
    </row>
    <row r="22" spans="1:5" s="51" customFormat="1" ht="12" customHeight="1" thickBot="1">
      <c r="A22" s="474" t="s">
        <v>10</v>
      </c>
      <c r="B22" s="485" t="s">
        <v>363</v>
      </c>
      <c r="C22" s="476">
        <f>SUM(C23:C27)</f>
        <v>0</v>
      </c>
      <c r="D22" s="476">
        <f>SUM(D23:D27)</f>
        <v>0</v>
      </c>
      <c r="E22" s="525">
        <f>SUM(E23:E27)</f>
        <v>0</v>
      </c>
    </row>
    <row r="23" spans="1:5" s="50" customFormat="1" ht="12" hidden="1" customHeight="1">
      <c r="A23" s="471" t="s">
        <v>288</v>
      </c>
      <c r="B23" s="472" t="s">
        <v>289</v>
      </c>
      <c r="C23" s="484"/>
      <c r="D23" s="496"/>
      <c r="E23" s="536"/>
    </row>
    <row r="24" spans="1:5" s="51" customFormat="1" ht="12" hidden="1" customHeight="1">
      <c r="A24" s="458" t="s">
        <v>290</v>
      </c>
      <c r="B24" s="459" t="s">
        <v>364</v>
      </c>
      <c r="C24" s="461"/>
      <c r="D24" s="461"/>
      <c r="E24" s="529"/>
    </row>
    <row r="25" spans="1:5" s="51" customFormat="1" ht="12" hidden="1" customHeight="1">
      <c r="A25" s="458" t="s">
        <v>291</v>
      </c>
      <c r="B25" s="590" t="s">
        <v>365</v>
      </c>
      <c r="C25" s="460"/>
      <c r="D25" s="460"/>
      <c r="E25" s="523"/>
    </row>
    <row r="26" spans="1:5" s="51" customFormat="1" ht="12" hidden="1" customHeight="1">
      <c r="A26" s="468" t="s">
        <v>292</v>
      </c>
      <c r="B26" s="591" t="s">
        <v>366</v>
      </c>
      <c r="C26" s="483"/>
      <c r="D26" s="483"/>
      <c r="E26" s="530"/>
    </row>
    <row r="27" spans="1:5" s="51" customFormat="1" ht="12" hidden="1" customHeight="1">
      <c r="A27" s="506" t="s">
        <v>293</v>
      </c>
      <c r="B27" s="505" t="s">
        <v>367</v>
      </c>
      <c r="C27" s="217"/>
      <c r="D27" s="217"/>
      <c r="E27" s="91"/>
    </row>
    <row r="28" spans="1:5" s="51" customFormat="1" ht="60" hidden="1" customHeight="1">
      <c r="A28" s="507" t="s">
        <v>293</v>
      </c>
      <c r="B28" s="508" t="s">
        <v>419</v>
      </c>
      <c r="C28" s="509"/>
      <c r="D28" s="509"/>
      <c r="E28" s="527">
        <v>128054</v>
      </c>
    </row>
    <row r="29" spans="1:5" s="51" customFormat="1" ht="12" customHeight="1" thickBot="1">
      <c r="A29" s="474" t="s">
        <v>11</v>
      </c>
      <c r="B29" s="485" t="s">
        <v>374</v>
      </c>
      <c r="C29" s="476">
        <f>SUM(C31+C33+C39)</f>
        <v>0</v>
      </c>
      <c r="D29" s="476">
        <f>SUM(D31+D33+D39)</f>
        <v>0</v>
      </c>
      <c r="E29" s="525">
        <f>SUM(E31+E33+E39)</f>
        <v>0</v>
      </c>
    </row>
    <row r="30" spans="1:5" s="51" customFormat="1" ht="12" hidden="1" customHeight="1">
      <c r="A30" s="471" t="s">
        <v>294</v>
      </c>
      <c r="B30" s="472" t="s">
        <v>295</v>
      </c>
      <c r="C30" s="473">
        <f>SUM(C35+C32)</f>
        <v>0</v>
      </c>
      <c r="D30" s="473">
        <f>SUM(D35+D32)</f>
        <v>0</v>
      </c>
      <c r="E30" s="526">
        <f>SUM(E35+E32)</f>
        <v>0</v>
      </c>
    </row>
    <row r="31" spans="1:5" s="51" customFormat="1" ht="12" hidden="1" customHeight="1">
      <c r="A31" s="458" t="s">
        <v>296</v>
      </c>
      <c r="B31" s="459" t="s">
        <v>297</v>
      </c>
      <c r="C31" s="560">
        <f>SUM(C32)</f>
        <v>0</v>
      </c>
      <c r="D31" s="560">
        <f>SUM(D32)</f>
        <v>0</v>
      </c>
      <c r="E31" s="561">
        <f>SUM(E32)</f>
        <v>0</v>
      </c>
    </row>
    <row r="32" spans="1:5" s="51" customFormat="1" ht="12" hidden="1" customHeight="1">
      <c r="A32" s="486" t="s">
        <v>296</v>
      </c>
      <c r="B32" s="487" t="s">
        <v>368</v>
      </c>
      <c r="C32" s="488"/>
      <c r="D32" s="488"/>
      <c r="E32" s="532"/>
    </row>
    <row r="33" spans="1:5" s="51" customFormat="1" ht="12" hidden="1" customHeight="1">
      <c r="A33" s="458" t="s">
        <v>371</v>
      </c>
      <c r="B33" s="490" t="s">
        <v>372</v>
      </c>
      <c r="C33" s="560">
        <f>SUM(C37+C36+C34)</f>
        <v>0</v>
      </c>
      <c r="D33" s="560">
        <f>SUM(D37+D36+D34)</f>
        <v>0</v>
      </c>
      <c r="E33" s="561">
        <f>SUM(E37+E36+E34)</f>
        <v>0</v>
      </c>
    </row>
    <row r="34" spans="1:5" s="51" customFormat="1" ht="12" hidden="1" customHeight="1">
      <c r="A34" s="458" t="s">
        <v>298</v>
      </c>
      <c r="B34" s="491" t="s">
        <v>373</v>
      </c>
      <c r="C34" s="463">
        <f>SUM(C35)</f>
        <v>0</v>
      </c>
      <c r="D34" s="463">
        <f>SUM(D35)</f>
        <v>0</v>
      </c>
      <c r="E34" s="531">
        <f>SUM(E35)</f>
        <v>0</v>
      </c>
    </row>
    <row r="35" spans="1:5" s="51" customFormat="1" ht="12" hidden="1" customHeight="1">
      <c r="A35" s="486" t="s">
        <v>298</v>
      </c>
      <c r="B35" s="492" t="s">
        <v>369</v>
      </c>
      <c r="C35" s="488"/>
      <c r="D35" s="488"/>
      <c r="E35" s="532"/>
    </row>
    <row r="36" spans="1:5" s="51" customFormat="1" ht="12" hidden="1" customHeight="1">
      <c r="A36" s="458" t="s">
        <v>299</v>
      </c>
      <c r="B36" s="493" t="s">
        <v>300</v>
      </c>
      <c r="C36" s="461"/>
      <c r="D36" s="461"/>
      <c r="E36" s="529"/>
    </row>
    <row r="37" spans="1:5" s="51" customFormat="1" ht="12" hidden="1" customHeight="1">
      <c r="A37" s="458" t="s">
        <v>301</v>
      </c>
      <c r="B37" s="493" t="s">
        <v>302</v>
      </c>
      <c r="C37" s="465">
        <f>SUM(C38)</f>
        <v>0</v>
      </c>
      <c r="D37" s="465">
        <f>SUM(D38)</f>
        <v>0</v>
      </c>
      <c r="E37" s="542">
        <f>SUM(E38)</f>
        <v>0</v>
      </c>
    </row>
    <row r="38" spans="1:5" s="51" customFormat="1" ht="12" hidden="1" customHeight="1">
      <c r="A38" s="486" t="s">
        <v>301</v>
      </c>
      <c r="B38" s="494" t="s">
        <v>370</v>
      </c>
      <c r="C38" s="464"/>
      <c r="D38" s="464"/>
      <c r="E38" s="533"/>
    </row>
    <row r="39" spans="1:5" s="51" customFormat="1" ht="12" hidden="1" customHeight="1">
      <c r="A39" s="468" t="s">
        <v>303</v>
      </c>
      <c r="B39" s="469" t="s">
        <v>304</v>
      </c>
      <c r="C39" s="499"/>
      <c r="D39" s="499"/>
      <c r="E39" s="538"/>
    </row>
    <row r="40" spans="1:5" s="51" customFormat="1" ht="12" customHeight="1" thickBot="1">
      <c r="A40" s="474" t="s">
        <v>12</v>
      </c>
      <c r="B40" s="485" t="s">
        <v>375</v>
      </c>
      <c r="C40" s="599">
        <f>SUM(C41:C50)</f>
        <v>9670100</v>
      </c>
      <c r="D40" s="599">
        <f>SUM(D41:D50)</f>
        <v>9670100</v>
      </c>
      <c r="E40" s="729">
        <f>SUM(E41:E50)</f>
        <v>6075760</v>
      </c>
    </row>
    <row r="41" spans="1:5" s="51" customFormat="1" ht="12" customHeight="1">
      <c r="A41" s="471" t="s">
        <v>305</v>
      </c>
      <c r="B41" s="472" t="s">
        <v>306</v>
      </c>
      <c r="C41" s="496"/>
      <c r="D41" s="496"/>
      <c r="E41" s="536"/>
    </row>
    <row r="42" spans="1:5" s="51" customFormat="1" ht="12" customHeight="1">
      <c r="A42" s="458" t="s">
        <v>307</v>
      </c>
      <c r="B42" s="459" t="s">
        <v>308</v>
      </c>
      <c r="C42" s="463">
        <v>9110100</v>
      </c>
      <c r="D42" s="463">
        <v>9110100</v>
      </c>
      <c r="E42" s="531">
        <v>5739510</v>
      </c>
    </row>
    <row r="43" spans="1:5" s="51" customFormat="1" ht="12" customHeight="1">
      <c r="A43" s="458" t="s">
        <v>309</v>
      </c>
      <c r="B43" s="459" t="s">
        <v>310</v>
      </c>
      <c r="C43" s="463">
        <v>560000</v>
      </c>
      <c r="D43" s="463">
        <v>560000</v>
      </c>
      <c r="E43" s="531">
        <v>228596</v>
      </c>
    </row>
    <row r="44" spans="1:5" s="51" customFormat="1" ht="12" customHeight="1">
      <c r="A44" s="458" t="s">
        <v>311</v>
      </c>
      <c r="B44" s="459" t="s">
        <v>312</v>
      </c>
      <c r="C44" s="464"/>
      <c r="D44" s="464"/>
      <c r="E44" s="533"/>
    </row>
    <row r="45" spans="1:5" s="50" customFormat="1" ht="12" customHeight="1">
      <c r="A45" s="458" t="s">
        <v>313</v>
      </c>
      <c r="B45" s="459" t="s">
        <v>314</v>
      </c>
      <c r="C45" s="463"/>
      <c r="D45" s="463"/>
      <c r="E45" s="531"/>
    </row>
    <row r="46" spans="1:5" s="51" customFormat="1" ht="12" customHeight="1">
      <c r="A46" s="458" t="s">
        <v>315</v>
      </c>
      <c r="B46" s="459" t="s">
        <v>316</v>
      </c>
      <c r="C46" s="463"/>
      <c r="D46" s="463"/>
      <c r="E46" s="531"/>
    </row>
    <row r="47" spans="1:5" s="51" customFormat="1" ht="12" customHeight="1">
      <c r="A47" s="458" t="s">
        <v>317</v>
      </c>
      <c r="B47" s="459" t="s">
        <v>318</v>
      </c>
      <c r="C47" s="463"/>
      <c r="D47" s="463"/>
      <c r="E47" s="531"/>
    </row>
    <row r="48" spans="1:5" s="51" customFormat="1" ht="12" customHeight="1">
      <c r="A48" s="458" t="s">
        <v>319</v>
      </c>
      <c r="B48" s="459" t="s">
        <v>320</v>
      </c>
      <c r="C48" s="463"/>
      <c r="D48" s="463"/>
      <c r="E48" s="531">
        <v>3</v>
      </c>
    </row>
    <row r="49" spans="1:5" s="51" customFormat="1" ht="12" customHeight="1">
      <c r="A49" s="458" t="s">
        <v>321</v>
      </c>
      <c r="B49" s="459" t="s">
        <v>322</v>
      </c>
      <c r="C49" s="463"/>
      <c r="D49" s="463"/>
      <c r="E49" s="531"/>
    </row>
    <row r="50" spans="1:5" s="51" customFormat="1" ht="12" customHeight="1" thickBot="1">
      <c r="A50" s="468" t="s">
        <v>655</v>
      </c>
      <c r="B50" s="469" t="s">
        <v>324</v>
      </c>
      <c r="C50" s="483"/>
      <c r="D50" s="483"/>
      <c r="E50" s="530">
        <v>107651</v>
      </c>
    </row>
    <row r="51" spans="1:5" s="51" customFormat="1" ht="12" customHeight="1" thickBot="1">
      <c r="A51" s="474" t="s">
        <v>13</v>
      </c>
      <c r="B51" s="485" t="s">
        <v>376</v>
      </c>
      <c r="C51" s="476">
        <f>SUM(C52:C56)</f>
        <v>0</v>
      </c>
      <c r="D51" s="476">
        <f>SUM(D52:D56)</f>
        <v>0</v>
      </c>
      <c r="E51" s="525">
        <f>SUM(E52:E56)</f>
        <v>0</v>
      </c>
    </row>
    <row r="52" spans="1:5" s="51" customFormat="1" ht="12" hidden="1" customHeight="1">
      <c r="A52" s="471" t="s">
        <v>326</v>
      </c>
      <c r="B52" s="472" t="s">
        <v>327</v>
      </c>
      <c r="C52" s="498"/>
      <c r="D52" s="498"/>
      <c r="E52" s="537"/>
    </row>
    <row r="53" spans="1:5" s="50" customFormat="1" ht="12" hidden="1" customHeight="1">
      <c r="A53" s="458" t="s">
        <v>328</v>
      </c>
      <c r="B53" s="459" t="s">
        <v>329</v>
      </c>
      <c r="C53" s="463"/>
      <c r="D53" s="463"/>
      <c r="E53" s="531"/>
    </row>
    <row r="54" spans="1:5" s="50" customFormat="1" ht="12" hidden="1" customHeight="1">
      <c r="A54" s="458" t="s">
        <v>330</v>
      </c>
      <c r="B54" s="459" t="s">
        <v>331</v>
      </c>
      <c r="C54" s="463"/>
      <c r="D54" s="463"/>
      <c r="E54" s="531"/>
    </row>
    <row r="55" spans="1:5" s="50" customFormat="1" ht="12" hidden="1" customHeight="1">
      <c r="A55" s="458" t="s">
        <v>332</v>
      </c>
      <c r="B55" s="459" t="s">
        <v>333</v>
      </c>
      <c r="C55" s="463"/>
      <c r="D55" s="463"/>
      <c r="E55" s="531"/>
    </row>
    <row r="56" spans="1:5" s="50" customFormat="1" ht="12" hidden="1" customHeight="1">
      <c r="A56" s="468" t="s">
        <v>334</v>
      </c>
      <c r="B56" s="469" t="s">
        <v>335</v>
      </c>
      <c r="C56" s="499"/>
      <c r="D56" s="499"/>
      <c r="E56" s="538"/>
    </row>
    <row r="57" spans="1:5" s="51" customFormat="1" ht="12" customHeight="1" thickBot="1">
      <c r="A57" s="474" t="s">
        <v>14</v>
      </c>
      <c r="B57" s="485" t="s">
        <v>382</v>
      </c>
      <c r="C57" s="606">
        <f>SUM(C58:C60)</f>
        <v>0</v>
      </c>
      <c r="D57" s="606"/>
      <c r="E57" s="607"/>
    </row>
    <row r="58" spans="1:5" s="51" customFormat="1" ht="11.25" hidden="1" customHeight="1">
      <c r="A58" s="471" t="s">
        <v>336</v>
      </c>
      <c r="B58" s="472" t="s">
        <v>377</v>
      </c>
      <c r="C58" s="500"/>
      <c r="D58" s="500"/>
      <c r="E58" s="540"/>
    </row>
    <row r="59" spans="1:5" ht="10.5" hidden="1" customHeight="1">
      <c r="A59" s="458" t="s">
        <v>379</v>
      </c>
      <c r="B59" s="459" t="s">
        <v>378</v>
      </c>
      <c r="C59" s="464"/>
      <c r="D59" s="464"/>
      <c r="E59" s="533"/>
    </row>
    <row r="60" spans="1:5" s="40" customFormat="1" ht="13.5" hidden="1" customHeight="1">
      <c r="A60" s="458" t="s">
        <v>380</v>
      </c>
      <c r="B60" s="459" t="s">
        <v>337</v>
      </c>
      <c r="C60" s="463"/>
      <c r="D60" s="463"/>
      <c r="E60" s="531"/>
    </row>
    <row r="61" spans="1:5" s="52" customFormat="1" ht="60" hidden="1" customHeight="1">
      <c r="A61" s="502" t="s">
        <v>380</v>
      </c>
      <c r="B61" s="503" t="s">
        <v>381</v>
      </c>
      <c r="C61" s="504"/>
      <c r="D61" s="504"/>
      <c r="E61" s="541"/>
    </row>
    <row r="62" spans="1:5" ht="12" customHeight="1" thickBot="1">
      <c r="A62" s="474" t="s">
        <v>15</v>
      </c>
      <c r="B62" s="475" t="s">
        <v>388</v>
      </c>
      <c r="C62" s="497">
        <f>SUM(C63:C65)</f>
        <v>0</v>
      </c>
      <c r="D62" s="497">
        <f>SUM(D63:D65)</f>
        <v>0</v>
      </c>
      <c r="E62" s="535">
        <f>SUM(E63:E65)</f>
        <v>0</v>
      </c>
    </row>
    <row r="63" spans="1:5" ht="60" hidden="1" customHeight="1">
      <c r="A63" s="471" t="s">
        <v>338</v>
      </c>
      <c r="B63" s="472" t="s">
        <v>383</v>
      </c>
      <c r="C63" s="496"/>
      <c r="D63" s="496"/>
      <c r="E63" s="536"/>
    </row>
    <row r="64" spans="1:5" ht="60" hidden="1" customHeight="1">
      <c r="A64" s="458" t="s">
        <v>385</v>
      </c>
      <c r="B64" s="459" t="s">
        <v>384</v>
      </c>
      <c r="C64" s="463"/>
      <c r="D64" s="463"/>
      <c r="E64" s="531"/>
    </row>
    <row r="65" spans="1:5" ht="60" hidden="1" customHeight="1">
      <c r="A65" s="458" t="s">
        <v>386</v>
      </c>
      <c r="B65" s="459" t="s">
        <v>339</v>
      </c>
      <c r="C65" s="464"/>
      <c r="D65" s="464"/>
      <c r="E65" s="533"/>
    </row>
    <row r="66" spans="1:5" ht="60" hidden="1" customHeight="1">
      <c r="A66" s="502" t="s">
        <v>386</v>
      </c>
      <c r="B66" s="503" t="s">
        <v>387</v>
      </c>
      <c r="C66" s="504"/>
      <c r="D66" s="504"/>
      <c r="E66" s="541"/>
    </row>
    <row r="67" spans="1:5" ht="12" customHeight="1" thickBot="1">
      <c r="A67" s="474" t="s">
        <v>35</v>
      </c>
      <c r="B67" s="485" t="s">
        <v>389</v>
      </c>
      <c r="C67" s="599">
        <f>SUM(C8+C15+C22+C29+C40+C51+C57+C62)</f>
        <v>12870100</v>
      </c>
      <c r="D67" s="599">
        <f>SUM(D8+D15+D22+D29+D40+D51+D57+D62)</f>
        <v>12870100</v>
      </c>
      <c r="E67" s="694">
        <f>SUM(E8+E15+E22+E29+E40+E51+E57+E62)</f>
        <v>12375760</v>
      </c>
    </row>
    <row r="68" spans="1:5" ht="12" hidden="1" customHeight="1">
      <c r="A68" s="511" t="s">
        <v>391</v>
      </c>
      <c r="B68" s="510" t="s">
        <v>340</v>
      </c>
      <c r="C68" s="484">
        <f>SUM(C69:C71)</f>
        <v>0</v>
      </c>
      <c r="D68" s="496">
        <f>SUM(D69:D71)</f>
        <v>0</v>
      </c>
      <c r="E68" s="702">
        <f>SUM(E69:E71)</f>
        <v>0</v>
      </c>
    </row>
    <row r="69" spans="1:5" ht="12" hidden="1" customHeight="1">
      <c r="A69" s="458" t="s">
        <v>341</v>
      </c>
      <c r="B69" s="459" t="s">
        <v>342</v>
      </c>
      <c r="C69" s="463"/>
      <c r="D69" s="463"/>
      <c r="E69" s="703"/>
    </row>
    <row r="70" spans="1:5" ht="12" hidden="1" customHeight="1">
      <c r="A70" s="458" t="s">
        <v>343</v>
      </c>
      <c r="B70" s="459" t="s">
        <v>344</v>
      </c>
      <c r="C70" s="463"/>
      <c r="D70" s="463"/>
      <c r="E70" s="703"/>
    </row>
    <row r="71" spans="1:5" ht="12" hidden="1" customHeight="1">
      <c r="A71" s="458" t="s">
        <v>345</v>
      </c>
      <c r="B71" s="466" t="s">
        <v>346</v>
      </c>
      <c r="C71" s="465"/>
      <c r="D71" s="465"/>
      <c r="E71" s="704"/>
    </row>
    <row r="72" spans="1:5" ht="12" hidden="1" customHeight="1">
      <c r="A72" s="511" t="s">
        <v>392</v>
      </c>
      <c r="B72" s="462" t="s">
        <v>347</v>
      </c>
      <c r="C72" s="467"/>
      <c r="D72" s="467"/>
      <c r="E72" s="705"/>
    </row>
    <row r="73" spans="1:5" ht="12" hidden="1" customHeight="1">
      <c r="A73" s="511" t="s">
        <v>393</v>
      </c>
      <c r="B73" s="462" t="s">
        <v>348</v>
      </c>
      <c r="C73" s="467">
        <f>SUM(C74:C75)</f>
        <v>0</v>
      </c>
      <c r="D73" s="467">
        <f>SUM(D74:D75)</f>
        <v>0</v>
      </c>
      <c r="E73" s="705">
        <f>SUM(E74:E75)</f>
        <v>0</v>
      </c>
    </row>
    <row r="74" spans="1:5" ht="12" hidden="1" customHeight="1">
      <c r="A74" s="458" t="s">
        <v>349</v>
      </c>
      <c r="B74" s="459" t="s">
        <v>350</v>
      </c>
      <c r="C74" s="467"/>
      <c r="D74" s="562"/>
      <c r="E74" s="706"/>
    </row>
    <row r="75" spans="1:5" ht="12" hidden="1" customHeight="1">
      <c r="A75" s="458" t="s">
        <v>351</v>
      </c>
      <c r="B75" s="459" t="s">
        <v>352</v>
      </c>
      <c r="C75" s="467"/>
      <c r="D75" s="562"/>
      <c r="E75" s="706"/>
    </row>
    <row r="76" spans="1:5" s="52" customFormat="1" ht="12" hidden="1" customHeight="1">
      <c r="A76" s="565" t="s">
        <v>449</v>
      </c>
      <c r="B76" s="566" t="s">
        <v>450</v>
      </c>
      <c r="C76" s="564"/>
      <c r="D76" s="564"/>
      <c r="E76" s="707"/>
    </row>
    <row r="77" spans="1:5" ht="12" customHeight="1">
      <c r="A77" s="511" t="s">
        <v>393</v>
      </c>
      <c r="B77" s="462" t="s">
        <v>348</v>
      </c>
      <c r="C77" s="467">
        <f>SUM(C78:C79)</f>
        <v>3380000</v>
      </c>
      <c r="D77" s="467">
        <f>SUM(D78:D79)</f>
        <v>3495088</v>
      </c>
      <c r="E77" s="705">
        <f>SUM(E78:E79)</f>
        <v>3493169</v>
      </c>
    </row>
    <row r="78" spans="1:5" ht="12" customHeight="1">
      <c r="A78" s="458" t="s">
        <v>349</v>
      </c>
      <c r="B78" s="459" t="s">
        <v>350</v>
      </c>
      <c r="C78" s="562">
        <v>3380000</v>
      </c>
      <c r="D78" s="562">
        <v>3495088</v>
      </c>
      <c r="E78" s="706">
        <v>3493169</v>
      </c>
    </row>
    <row r="79" spans="1:5" ht="12" customHeight="1">
      <c r="A79" s="458" t="s">
        <v>351</v>
      </c>
      <c r="B79" s="459" t="s">
        <v>352</v>
      </c>
      <c r="C79" s="467"/>
      <c r="D79" s="562"/>
      <c r="E79" s="706"/>
    </row>
    <row r="80" spans="1:5" s="52" customFormat="1" ht="12" customHeight="1" thickBot="1">
      <c r="A80" s="565" t="s">
        <v>449</v>
      </c>
      <c r="B80" s="566" t="s">
        <v>450</v>
      </c>
      <c r="C80" s="564"/>
      <c r="D80" s="564"/>
      <c r="E80" s="707"/>
    </row>
    <row r="81" spans="1:5" s="52" customFormat="1" ht="12" customHeight="1" thickBot="1">
      <c r="A81" s="600" t="s">
        <v>535</v>
      </c>
      <c r="B81" s="1172" t="s">
        <v>536</v>
      </c>
      <c r="C81" s="222">
        <v>38303398</v>
      </c>
      <c r="D81" s="222">
        <v>31543238</v>
      </c>
      <c r="E81" s="1071">
        <v>26883693</v>
      </c>
    </row>
    <row r="82" spans="1:5" ht="12" customHeight="1" thickBot="1">
      <c r="A82" s="1144" t="s">
        <v>394</v>
      </c>
      <c r="B82" s="1148" t="s">
        <v>395</v>
      </c>
      <c r="C82" s="222">
        <f>SUM(C77+C80+C81)</f>
        <v>41683398</v>
      </c>
      <c r="D82" s="222">
        <f>SUM(D77+D80+D81)</f>
        <v>35038326</v>
      </c>
      <c r="E82" s="1071">
        <f>SUM(E77+E80+E81)</f>
        <v>30376862</v>
      </c>
    </row>
    <row r="83" spans="1:5" ht="12" customHeight="1" thickBot="1">
      <c r="A83" s="1144" t="s">
        <v>411</v>
      </c>
      <c r="B83" s="1148" t="s">
        <v>396</v>
      </c>
      <c r="C83" s="222"/>
      <c r="D83" s="222"/>
      <c r="E83" s="1071"/>
    </row>
    <row r="84" spans="1:5" ht="12" customHeight="1" thickBot="1">
      <c r="A84" s="1144" t="s">
        <v>412</v>
      </c>
      <c r="B84" s="1148" t="s">
        <v>397</v>
      </c>
      <c r="C84" s="222"/>
      <c r="D84" s="222"/>
      <c r="E84" s="698"/>
    </row>
    <row r="85" spans="1:5" ht="12" customHeight="1" thickBot="1">
      <c r="A85" s="1144" t="s">
        <v>16</v>
      </c>
      <c r="B85" s="1149" t="s">
        <v>390</v>
      </c>
      <c r="C85" s="222">
        <f>SUM(C82:C84)</f>
        <v>41683398</v>
      </c>
      <c r="D85" s="222">
        <f>SUM(D82:D84)</f>
        <v>35038326</v>
      </c>
      <c r="E85" s="698">
        <f>SUM(E82:E84)</f>
        <v>30376862</v>
      </c>
    </row>
    <row r="86" spans="1:5" ht="24.75" customHeight="1" thickBot="1">
      <c r="A86" s="1144" t="s">
        <v>17</v>
      </c>
      <c r="B86" s="1153" t="s">
        <v>413</v>
      </c>
      <c r="C86" s="1170">
        <f>SUM(C67+C85)</f>
        <v>54553498</v>
      </c>
      <c r="D86" s="1170">
        <f>SUM(D67+D85)</f>
        <v>47908426</v>
      </c>
      <c r="E86" s="1169">
        <f>SUM(E67+E85)</f>
        <v>42752622</v>
      </c>
    </row>
    <row r="87" spans="1:5">
      <c r="A87" s="158"/>
      <c r="B87" s="158"/>
      <c r="C87" s="159"/>
      <c r="D87" s="159"/>
      <c r="E87" s="159"/>
    </row>
    <row r="88" spans="1:5" ht="13.5" thickBot="1">
      <c r="A88" s="158"/>
      <c r="B88" s="158"/>
      <c r="C88" s="159"/>
      <c r="D88" s="159"/>
      <c r="E88" s="159"/>
    </row>
    <row r="89" spans="1:5" s="22" customFormat="1" ht="38.1" customHeight="1" thickBot="1">
      <c r="A89" s="594"/>
      <c r="B89" s="595" t="s">
        <v>23</v>
      </c>
      <c r="C89" s="596" t="s">
        <v>5</v>
      </c>
      <c r="D89" s="596" t="s">
        <v>6</v>
      </c>
      <c r="E89" s="597" t="s">
        <v>7</v>
      </c>
    </row>
    <row r="90" spans="1:5" s="23" customFormat="1" ht="12" customHeight="1" thickBot="1">
      <c r="A90" s="19">
        <v>1</v>
      </c>
      <c r="B90" s="20">
        <v>2</v>
      </c>
      <c r="C90" s="20">
        <v>3</v>
      </c>
      <c r="D90" s="20">
        <v>4</v>
      </c>
      <c r="E90" s="21">
        <v>5</v>
      </c>
    </row>
    <row r="91" spans="1:5" s="22" customFormat="1" ht="12" customHeight="1" thickBot="1">
      <c r="A91" s="14" t="s">
        <v>8</v>
      </c>
      <c r="B91" s="18" t="s">
        <v>269</v>
      </c>
      <c r="C91" s="215">
        <f>+C92+C93+C94+C95+C96</f>
        <v>52594498</v>
      </c>
      <c r="D91" s="215">
        <f>+D92+D93+D94+D95+D96</f>
        <v>45249426</v>
      </c>
      <c r="E91" s="88">
        <f>+E92+E93+E94+E95+E96</f>
        <v>37136751</v>
      </c>
    </row>
    <row r="92" spans="1:5" s="22" customFormat="1" ht="12" customHeight="1">
      <c r="A92" s="11" t="s">
        <v>221</v>
      </c>
      <c r="B92" s="6" t="s">
        <v>24</v>
      </c>
      <c r="C92" s="218">
        <v>24381000</v>
      </c>
      <c r="D92" s="218">
        <v>21432902</v>
      </c>
      <c r="E92" s="90">
        <v>19622402</v>
      </c>
    </row>
    <row r="93" spans="1:5" s="22" customFormat="1" ht="12" customHeight="1">
      <c r="A93" s="9" t="s">
        <v>222</v>
      </c>
      <c r="B93" s="5" t="s">
        <v>25</v>
      </c>
      <c r="C93" s="217">
        <v>5785000</v>
      </c>
      <c r="D93" s="217">
        <v>6210026</v>
      </c>
      <c r="E93" s="91">
        <v>4051196</v>
      </c>
    </row>
    <row r="94" spans="1:5" s="22" customFormat="1" ht="12" customHeight="1">
      <c r="A94" s="9" t="s">
        <v>223</v>
      </c>
      <c r="B94" s="5" t="s">
        <v>26</v>
      </c>
      <c r="C94" s="220">
        <v>22428498</v>
      </c>
      <c r="D94" s="220">
        <v>17606498</v>
      </c>
      <c r="E94" s="93">
        <v>13463153</v>
      </c>
    </row>
    <row r="95" spans="1:5" s="22" customFormat="1" ht="12" customHeight="1">
      <c r="A95" s="9" t="s">
        <v>224</v>
      </c>
      <c r="B95" s="7" t="s">
        <v>27</v>
      </c>
      <c r="C95" s="220"/>
      <c r="D95" s="220"/>
      <c r="E95" s="93"/>
    </row>
    <row r="96" spans="1:5" s="22" customFormat="1" ht="12" customHeight="1" thickBot="1">
      <c r="A96" s="9" t="s">
        <v>225</v>
      </c>
      <c r="B96" s="12" t="s">
        <v>28</v>
      </c>
      <c r="C96" s="220"/>
      <c r="D96" s="220"/>
      <c r="E96" s="93"/>
    </row>
    <row r="97" spans="1:5" s="437" customFormat="1" ht="12" hidden="1" customHeight="1">
      <c r="A97" s="435" t="s">
        <v>232</v>
      </c>
      <c r="B97" s="436" t="s">
        <v>226</v>
      </c>
      <c r="C97" s="421"/>
      <c r="D97" s="421"/>
      <c r="E97" s="422"/>
    </row>
    <row r="98" spans="1:5" s="437" customFormat="1" ht="12" hidden="1" customHeight="1">
      <c r="A98" s="435" t="s">
        <v>233</v>
      </c>
      <c r="B98" s="438" t="s">
        <v>227</v>
      </c>
      <c r="C98" s="421"/>
      <c r="D98" s="421"/>
      <c r="E98" s="422"/>
    </row>
    <row r="99" spans="1:5" s="437" customFormat="1" ht="12" hidden="1" customHeight="1">
      <c r="A99" s="435" t="s">
        <v>234</v>
      </c>
      <c r="B99" s="438" t="s">
        <v>228</v>
      </c>
      <c r="C99" s="421"/>
      <c r="D99" s="421"/>
      <c r="E99" s="422"/>
    </row>
    <row r="100" spans="1:5" s="437" customFormat="1" ht="12" hidden="1" customHeight="1">
      <c r="A100" s="435" t="s">
        <v>235</v>
      </c>
      <c r="B100" s="436" t="s">
        <v>229</v>
      </c>
      <c r="C100" s="421"/>
      <c r="D100" s="421"/>
      <c r="E100" s="422"/>
    </row>
    <row r="101" spans="1:5" s="437" customFormat="1" ht="12" hidden="1" customHeight="1">
      <c r="A101" s="439" t="s">
        <v>236</v>
      </c>
      <c r="B101" s="440" t="s">
        <v>230</v>
      </c>
      <c r="C101" s="421"/>
      <c r="D101" s="421"/>
      <c r="E101" s="422"/>
    </row>
    <row r="102" spans="1:5" s="437" customFormat="1" ht="12" hidden="1" customHeight="1">
      <c r="A102" s="435" t="s">
        <v>237</v>
      </c>
      <c r="B102" s="440" t="s">
        <v>231</v>
      </c>
      <c r="C102" s="421"/>
      <c r="D102" s="421"/>
      <c r="E102" s="422"/>
    </row>
    <row r="103" spans="1:5" s="437" customFormat="1" ht="12" hidden="1" customHeight="1">
      <c r="A103" s="441" t="s">
        <v>238</v>
      </c>
      <c r="B103" s="438" t="s">
        <v>244</v>
      </c>
      <c r="C103" s="421"/>
      <c r="D103" s="421"/>
      <c r="E103" s="422"/>
    </row>
    <row r="104" spans="1:5" s="437" customFormat="1" ht="12" hidden="1" customHeight="1">
      <c r="A104" s="441" t="s">
        <v>239</v>
      </c>
      <c r="B104" s="436" t="s">
        <v>245</v>
      </c>
      <c r="C104" s="421"/>
      <c r="D104" s="421"/>
      <c r="E104" s="422"/>
    </row>
    <row r="105" spans="1:5" s="437" customFormat="1" ht="12" hidden="1" customHeight="1">
      <c r="A105" s="441" t="s">
        <v>240</v>
      </c>
      <c r="B105" s="440" t="s">
        <v>246</v>
      </c>
      <c r="C105" s="421"/>
      <c r="D105" s="421"/>
      <c r="E105" s="422"/>
    </row>
    <row r="106" spans="1:5" s="437" customFormat="1" ht="12" hidden="1" customHeight="1">
      <c r="A106" s="441" t="s">
        <v>241</v>
      </c>
      <c r="B106" s="440" t="s">
        <v>247</v>
      </c>
      <c r="C106" s="421"/>
      <c r="D106" s="421"/>
      <c r="E106" s="422"/>
    </row>
    <row r="107" spans="1:5" s="437" customFormat="1" ht="12" hidden="1" customHeight="1">
      <c r="A107" s="441" t="s">
        <v>242</v>
      </c>
      <c r="B107" s="440" t="s">
        <v>248</v>
      </c>
      <c r="C107" s="421"/>
      <c r="D107" s="421"/>
      <c r="E107" s="422"/>
    </row>
    <row r="108" spans="1:5" s="437" customFormat="1" ht="12" hidden="1" customHeight="1">
      <c r="A108" s="442" t="s">
        <v>243</v>
      </c>
      <c r="B108" s="443" t="s">
        <v>249</v>
      </c>
      <c r="C108" s="423"/>
      <c r="D108" s="423"/>
      <c r="E108" s="424"/>
    </row>
    <row r="109" spans="1:5" s="22" customFormat="1" ht="12" customHeight="1" thickBot="1">
      <c r="A109" s="13" t="s">
        <v>9</v>
      </c>
      <c r="B109" s="17" t="s">
        <v>270</v>
      </c>
      <c r="C109" s="216">
        <f>+C110+C111+C112</f>
        <v>1959000</v>
      </c>
      <c r="D109" s="216">
        <f>+D110+D111+D112</f>
        <v>2659000</v>
      </c>
      <c r="E109" s="89">
        <f>+E110+E111+E112</f>
        <v>1772779</v>
      </c>
    </row>
    <row r="110" spans="1:5" s="22" customFormat="1" ht="12" customHeight="1">
      <c r="A110" s="10" t="s">
        <v>250</v>
      </c>
      <c r="B110" s="5" t="s">
        <v>29</v>
      </c>
      <c r="C110" s="219">
        <v>1959000</v>
      </c>
      <c r="D110" s="219">
        <v>2659000</v>
      </c>
      <c r="E110" s="92">
        <v>1772779</v>
      </c>
    </row>
    <row r="111" spans="1:5" s="22" customFormat="1" ht="12" customHeight="1">
      <c r="A111" s="10" t="s">
        <v>251</v>
      </c>
      <c r="B111" s="8" t="s">
        <v>30</v>
      </c>
      <c r="C111" s="217"/>
      <c r="D111" s="217"/>
      <c r="E111" s="91"/>
    </row>
    <row r="112" spans="1:5" s="22" customFormat="1" ht="12" customHeight="1" thickBot="1">
      <c r="A112" s="10" t="s">
        <v>252</v>
      </c>
      <c r="B112" s="434" t="s">
        <v>253</v>
      </c>
      <c r="C112" s="217">
        <f>SUM(C113:C120)</f>
        <v>0</v>
      </c>
      <c r="D112" s="217">
        <f>SUM(D113:D120)</f>
        <v>0</v>
      </c>
      <c r="E112" s="91">
        <f>SUM(E113:E120)</f>
        <v>0</v>
      </c>
    </row>
    <row r="113" spans="1:5" s="437" customFormat="1" ht="60" hidden="1" customHeight="1">
      <c r="A113" s="444" t="s">
        <v>254</v>
      </c>
      <c r="B113" s="79" t="s">
        <v>268</v>
      </c>
      <c r="C113" s="419"/>
      <c r="D113" s="419"/>
      <c r="E113" s="420"/>
    </row>
    <row r="114" spans="1:5" s="437" customFormat="1" ht="60" hidden="1" customHeight="1">
      <c r="A114" s="444" t="s">
        <v>255</v>
      </c>
      <c r="B114" s="445" t="s">
        <v>262</v>
      </c>
      <c r="C114" s="419"/>
      <c r="D114" s="419"/>
      <c r="E114" s="420"/>
    </row>
    <row r="115" spans="1:5" s="437" customFormat="1" ht="16.5" hidden="1" thickBot="1">
      <c r="A115" s="444" t="s">
        <v>256</v>
      </c>
      <c r="B115" s="446" t="s">
        <v>263</v>
      </c>
      <c r="C115" s="419"/>
      <c r="D115" s="419"/>
      <c r="E115" s="420"/>
    </row>
    <row r="116" spans="1:5" s="437" customFormat="1" ht="60" hidden="1" customHeight="1">
      <c r="A116" s="444" t="s">
        <v>257</v>
      </c>
      <c r="B116" s="446" t="s">
        <v>264</v>
      </c>
      <c r="C116" s="447"/>
      <c r="D116" s="447"/>
      <c r="E116" s="448"/>
    </row>
    <row r="117" spans="1:5" s="437" customFormat="1" ht="60" hidden="1" customHeight="1">
      <c r="A117" s="444" t="s">
        <v>258</v>
      </c>
      <c r="B117" s="446" t="s">
        <v>265</v>
      </c>
      <c r="C117" s="447"/>
      <c r="D117" s="447"/>
      <c r="E117" s="448"/>
    </row>
    <row r="118" spans="1:5" s="437" customFormat="1" ht="60" hidden="1" customHeight="1">
      <c r="A118" s="444" t="s">
        <v>259</v>
      </c>
      <c r="B118" s="446" t="s">
        <v>266</v>
      </c>
      <c r="C118" s="447"/>
      <c r="D118" s="447"/>
      <c r="E118" s="448"/>
    </row>
    <row r="119" spans="1:5" s="437" customFormat="1" ht="60" hidden="1" customHeight="1">
      <c r="A119" s="449" t="s">
        <v>260</v>
      </c>
      <c r="B119" s="446" t="s">
        <v>32</v>
      </c>
      <c r="C119" s="450"/>
      <c r="D119" s="450"/>
      <c r="E119" s="451"/>
    </row>
    <row r="120" spans="1:5" s="437" customFormat="1" ht="60" hidden="1" customHeight="1">
      <c r="A120" s="452" t="s">
        <v>261</v>
      </c>
      <c r="B120" s="453" t="s">
        <v>267</v>
      </c>
      <c r="C120" s="450"/>
      <c r="D120" s="450"/>
      <c r="E120" s="451"/>
    </row>
    <row r="121" spans="1:5" s="22" customFormat="1" ht="12" customHeight="1" thickBot="1">
      <c r="A121" s="13" t="s">
        <v>10</v>
      </c>
      <c r="B121" s="454" t="s">
        <v>271</v>
      </c>
      <c r="C121" s="215">
        <f>+C91+C109</f>
        <v>54553498</v>
      </c>
      <c r="D121" s="215">
        <f>+D91+D109</f>
        <v>47908426</v>
      </c>
      <c r="E121" s="88">
        <f>+E91+E109</f>
        <v>38909530</v>
      </c>
    </row>
    <row r="122" spans="1:5" s="22" customFormat="1" ht="12" hidden="1" customHeight="1">
      <c r="A122" s="82" t="s">
        <v>398</v>
      </c>
      <c r="B122" s="518" t="s">
        <v>399</v>
      </c>
      <c r="C122" s="216">
        <f>SUM(C123:C125)</f>
        <v>0</v>
      </c>
      <c r="D122" s="216">
        <f>SUM(D123:D125)</f>
        <v>0</v>
      </c>
      <c r="E122" s="89">
        <f>SUM(E123:E125)</f>
        <v>0</v>
      </c>
    </row>
    <row r="123" spans="1:5" s="22" customFormat="1" ht="12" hidden="1" customHeight="1">
      <c r="A123" s="83" t="s">
        <v>400</v>
      </c>
      <c r="B123" s="84" t="s">
        <v>403</v>
      </c>
      <c r="C123" s="217"/>
      <c r="D123" s="217"/>
      <c r="E123" s="91"/>
    </row>
    <row r="124" spans="1:5" s="22" customFormat="1" ht="12" hidden="1" customHeight="1">
      <c r="A124" s="81" t="s">
        <v>401</v>
      </c>
      <c r="B124" s="78" t="s">
        <v>447</v>
      </c>
      <c r="C124" s="217"/>
      <c r="D124" s="217"/>
      <c r="E124" s="91"/>
    </row>
    <row r="125" spans="1:5" s="22" customFormat="1" ht="12" hidden="1" customHeight="1">
      <c r="A125" s="85" t="s">
        <v>402</v>
      </c>
      <c r="B125" s="86" t="s">
        <v>448</v>
      </c>
      <c r="C125" s="220"/>
      <c r="D125" s="220"/>
      <c r="E125" s="93"/>
    </row>
    <row r="126" spans="1:5" s="22" customFormat="1" ht="12" hidden="1" customHeight="1">
      <c r="A126" s="82" t="s">
        <v>406</v>
      </c>
      <c r="B126" s="518" t="s">
        <v>407</v>
      </c>
      <c r="C126" s="223"/>
      <c r="D126" s="223"/>
      <c r="E126" s="224"/>
    </row>
    <row r="127" spans="1:5" s="22" customFormat="1" ht="12" customHeight="1" thickBot="1">
      <c r="A127" s="519" t="s">
        <v>415</v>
      </c>
      <c r="B127" s="518" t="s">
        <v>414</v>
      </c>
      <c r="C127" s="223">
        <f>SUM(C122+C126)</f>
        <v>0</v>
      </c>
      <c r="D127" s="223">
        <f>SUM(D122+D126)</f>
        <v>0</v>
      </c>
      <c r="E127" s="224">
        <f>SUM(E122+E126)</f>
        <v>0</v>
      </c>
    </row>
    <row r="128" spans="1:5" s="22" customFormat="1" ht="12" customHeight="1" thickBot="1">
      <c r="A128" s="519" t="s">
        <v>416</v>
      </c>
      <c r="B128" s="518" t="s">
        <v>408</v>
      </c>
      <c r="C128" s="223"/>
      <c r="D128" s="223"/>
      <c r="E128" s="224"/>
    </row>
    <row r="129" spans="1:5" s="22" customFormat="1" ht="12" customHeight="1" thickBot="1">
      <c r="A129" s="519" t="s">
        <v>417</v>
      </c>
      <c r="B129" s="518" t="s">
        <v>409</v>
      </c>
      <c r="C129" s="223"/>
      <c r="D129" s="223"/>
      <c r="E129" s="224"/>
    </row>
    <row r="130" spans="1:5" s="22" customFormat="1" ht="12" customHeight="1" thickBot="1">
      <c r="A130" s="80" t="s">
        <v>33</v>
      </c>
      <c r="B130" s="152" t="s">
        <v>410</v>
      </c>
      <c r="C130" s="225">
        <f>SUM(C127:C129)</f>
        <v>0</v>
      </c>
      <c r="D130" s="225">
        <f>SUM(D127:D129)</f>
        <v>0</v>
      </c>
      <c r="E130" s="95">
        <f>SUM(E127:E129)</f>
        <v>0</v>
      </c>
    </row>
    <row r="131" spans="1:5" s="1" customFormat="1" ht="28.5" customHeight="1" thickBot="1">
      <c r="A131" s="87" t="s">
        <v>12</v>
      </c>
      <c r="B131" s="153" t="s">
        <v>418</v>
      </c>
      <c r="C131" s="604">
        <f>SUM(C121+C130)</f>
        <v>54553498</v>
      </c>
      <c r="D131" s="604">
        <f>SUM(D121+D130)</f>
        <v>47908426</v>
      </c>
      <c r="E131" s="605">
        <f>SUM(E121+E130)</f>
        <v>38909530</v>
      </c>
    </row>
  </sheetData>
  <mergeCells count="2">
    <mergeCell ref="B2:D2"/>
    <mergeCell ref="B3:D3"/>
  </mergeCells>
  <pageMargins left="0.7" right="0.7" top="0.75" bottom="0.75" header="0.3" footer="0.3"/>
  <pageSetup paperSize="9" scale="84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E131"/>
  <sheetViews>
    <sheetView workbookViewId="0">
      <selection activeCell="E2" sqref="E2"/>
    </sheetView>
  </sheetViews>
  <sheetFormatPr defaultRowHeight="12.75"/>
  <cols>
    <col min="1" max="1" width="9.6640625" style="4" customWidth="1"/>
    <col min="2" max="2" width="59.33203125" style="4" customWidth="1"/>
    <col min="3" max="5" width="15.83203125" style="4" customWidth="1"/>
    <col min="6" max="16384" width="9.33203125" style="4"/>
  </cols>
  <sheetData>
    <row r="1" spans="1:5" s="2" customFormat="1" ht="21" customHeight="1" thickBot="1">
      <c r="A1" s="65"/>
      <c r="B1" s="75"/>
      <c r="C1" s="74"/>
      <c r="D1" s="74"/>
      <c r="E1" s="74" t="s">
        <v>962</v>
      </c>
    </row>
    <row r="2" spans="1:5" s="48" customFormat="1" ht="25.5" customHeight="1">
      <c r="A2" s="394"/>
      <c r="B2" s="1230" t="s">
        <v>184</v>
      </c>
      <c r="C2" s="1231"/>
      <c r="D2" s="1234"/>
      <c r="E2" s="76" t="s">
        <v>126</v>
      </c>
    </row>
    <row r="3" spans="1:5" s="48" customFormat="1" ht="16.5" thickBot="1">
      <c r="A3" s="67"/>
      <c r="B3" s="1235" t="s">
        <v>544</v>
      </c>
      <c r="C3" s="1236"/>
      <c r="D3" s="1237"/>
      <c r="E3" s="77"/>
    </row>
    <row r="4" spans="1:5" s="49" customFormat="1" ht="15.95" customHeight="1" thickBot="1">
      <c r="A4" s="68"/>
      <c r="B4" s="692" t="s">
        <v>618</v>
      </c>
      <c r="C4" s="69"/>
      <c r="D4" s="69"/>
      <c r="E4" s="69" t="s">
        <v>682</v>
      </c>
    </row>
    <row r="5" spans="1:5" ht="24.75" thickBot="1">
      <c r="A5" s="395"/>
      <c r="B5" s="70" t="s">
        <v>123</v>
      </c>
      <c r="C5" s="214" t="s">
        <v>5</v>
      </c>
      <c r="D5" s="214" t="s">
        <v>6</v>
      </c>
      <c r="E5" s="71" t="s">
        <v>7</v>
      </c>
    </row>
    <row r="6" spans="1:5" s="40" customFormat="1" ht="12.95" customHeight="1" thickBot="1">
      <c r="A6" s="63">
        <v>1</v>
      </c>
      <c r="B6" s="63">
        <v>2</v>
      </c>
      <c r="C6" s="63">
        <v>3</v>
      </c>
      <c r="D6" s="234">
        <v>4</v>
      </c>
      <c r="E6" s="233">
        <v>5</v>
      </c>
    </row>
    <row r="7" spans="1:5" s="40" customFormat="1" ht="12" customHeight="1" thickBot="1">
      <c r="A7" s="479" t="s">
        <v>8</v>
      </c>
      <c r="B7" s="568" t="s">
        <v>444</v>
      </c>
      <c r="C7" s="559">
        <f>SUM(C15+C8)</f>
        <v>0</v>
      </c>
      <c r="D7" s="559">
        <f>SUM(D15+D8)</f>
        <v>0</v>
      </c>
      <c r="E7" s="559">
        <f>SUM(E15+E8)</f>
        <v>0</v>
      </c>
    </row>
    <row r="8" spans="1:5" s="50" customFormat="1" ht="12" customHeight="1" thickBot="1">
      <c r="A8" s="557" t="s">
        <v>445</v>
      </c>
      <c r="B8" s="482" t="s">
        <v>354</v>
      </c>
      <c r="C8" s="478">
        <f>SUM(C9:C14)</f>
        <v>0</v>
      </c>
      <c r="D8" s="478">
        <f>SUM(D9:D14)</f>
        <v>0</v>
      </c>
      <c r="E8" s="521">
        <f>SUM(E9:E14)</f>
        <v>0</v>
      </c>
    </row>
    <row r="9" spans="1:5" s="51" customFormat="1" ht="12" hidden="1" customHeight="1">
      <c r="A9" s="455" t="s">
        <v>273</v>
      </c>
      <c r="B9" s="456" t="s">
        <v>274</v>
      </c>
      <c r="C9" s="553"/>
      <c r="D9" s="553"/>
      <c r="E9" s="554"/>
    </row>
    <row r="10" spans="1:5" s="51" customFormat="1" ht="12" hidden="1" customHeight="1">
      <c r="A10" s="458" t="s">
        <v>275</v>
      </c>
      <c r="B10" s="459" t="s">
        <v>355</v>
      </c>
      <c r="C10" s="460"/>
      <c r="D10" s="460"/>
      <c r="E10" s="523"/>
    </row>
    <row r="11" spans="1:5" s="51" customFormat="1" ht="12" hidden="1" customHeight="1">
      <c r="A11" s="458" t="s">
        <v>276</v>
      </c>
      <c r="B11" s="459" t="s">
        <v>277</v>
      </c>
      <c r="C11" s="460"/>
      <c r="D11" s="460"/>
      <c r="E11" s="523"/>
    </row>
    <row r="12" spans="1:5" s="51" customFormat="1" ht="12" hidden="1" customHeight="1">
      <c r="A12" s="458" t="s">
        <v>278</v>
      </c>
      <c r="B12" s="459" t="s">
        <v>279</v>
      </c>
      <c r="C12" s="460"/>
      <c r="D12" s="460"/>
      <c r="E12" s="523"/>
    </row>
    <row r="13" spans="1:5" s="50" customFormat="1" ht="12" hidden="1" customHeight="1">
      <c r="A13" s="458" t="s">
        <v>280</v>
      </c>
      <c r="B13" s="459" t="s">
        <v>356</v>
      </c>
      <c r="C13" s="460"/>
      <c r="D13" s="460"/>
      <c r="E13" s="523"/>
    </row>
    <row r="14" spans="1:5" s="50" customFormat="1" ht="12" hidden="1" customHeight="1">
      <c r="A14" s="468" t="s">
        <v>281</v>
      </c>
      <c r="B14" s="469" t="s">
        <v>357</v>
      </c>
      <c r="C14" s="470"/>
      <c r="D14" s="555"/>
      <c r="E14" s="556"/>
    </row>
    <row r="15" spans="1:5" s="50" customFormat="1" ht="12" customHeight="1" thickBot="1">
      <c r="A15" s="558" t="s">
        <v>446</v>
      </c>
      <c r="B15" s="475" t="s">
        <v>362</v>
      </c>
      <c r="C15" s="476">
        <f>SUM(C16:C20)</f>
        <v>0</v>
      </c>
      <c r="D15" s="476">
        <f>SUM(D16:D20)</f>
        <v>0</v>
      </c>
      <c r="E15" s="525">
        <f>SUM(E16:E20)</f>
        <v>0</v>
      </c>
    </row>
    <row r="16" spans="1:5" s="50" customFormat="1" ht="12" customHeight="1">
      <c r="A16" s="471" t="s">
        <v>282</v>
      </c>
      <c r="B16" s="472" t="s">
        <v>283</v>
      </c>
      <c r="C16" s="473"/>
      <c r="D16" s="473"/>
      <c r="E16" s="526"/>
    </row>
    <row r="17" spans="1:5" s="50" customFormat="1" ht="12" customHeight="1">
      <c r="A17" s="458" t="s">
        <v>284</v>
      </c>
      <c r="B17" s="459" t="s">
        <v>358</v>
      </c>
      <c r="C17" s="460"/>
      <c r="D17" s="460"/>
      <c r="E17" s="523"/>
    </row>
    <row r="18" spans="1:5" s="50" customFormat="1" ht="12" customHeight="1">
      <c r="A18" s="458" t="s">
        <v>285</v>
      </c>
      <c r="B18" s="590" t="s">
        <v>359</v>
      </c>
      <c r="C18" s="460"/>
      <c r="D18" s="460"/>
      <c r="E18" s="523"/>
    </row>
    <row r="19" spans="1:5" s="50" customFormat="1" ht="12" customHeight="1">
      <c r="A19" s="458" t="s">
        <v>286</v>
      </c>
      <c r="B19" s="590" t="s">
        <v>360</v>
      </c>
      <c r="C19" s="460"/>
      <c r="D19" s="460"/>
      <c r="E19" s="523"/>
    </row>
    <row r="20" spans="1:5" s="51" customFormat="1" ht="12" customHeight="1" thickBot="1">
      <c r="A20" s="458" t="s">
        <v>287</v>
      </c>
      <c r="B20" s="459" t="s">
        <v>361</v>
      </c>
      <c r="C20" s="460"/>
      <c r="D20" s="460"/>
      <c r="E20" s="523"/>
    </row>
    <row r="21" spans="1:5" s="51" customFormat="1" ht="60" hidden="1" customHeight="1">
      <c r="A21" s="507" t="s">
        <v>287</v>
      </c>
      <c r="B21" s="508" t="s">
        <v>419</v>
      </c>
      <c r="C21" s="509"/>
      <c r="D21" s="509"/>
      <c r="E21" s="527">
        <v>19249</v>
      </c>
    </row>
    <row r="22" spans="1:5" s="51" customFormat="1" ht="12" customHeight="1" thickBot="1">
      <c r="A22" s="474" t="s">
        <v>10</v>
      </c>
      <c r="B22" s="485" t="s">
        <v>363</v>
      </c>
      <c r="C22" s="476">
        <f>SUM(C23:C27)</f>
        <v>0</v>
      </c>
      <c r="D22" s="476">
        <f>SUM(D23:D27)</f>
        <v>0</v>
      </c>
      <c r="E22" s="525">
        <f>SUM(E23:E27)</f>
        <v>0</v>
      </c>
    </row>
    <row r="23" spans="1:5" s="50" customFormat="1" ht="12" hidden="1" customHeight="1">
      <c r="A23" s="471" t="s">
        <v>288</v>
      </c>
      <c r="B23" s="472" t="s">
        <v>289</v>
      </c>
      <c r="C23" s="484"/>
      <c r="D23" s="496"/>
      <c r="E23" s="536"/>
    </row>
    <row r="24" spans="1:5" s="51" customFormat="1" ht="12" hidden="1" customHeight="1">
      <c r="A24" s="458" t="s">
        <v>290</v>
      </c>
      <c r="B24" s="459" t="s">
        <v>364</v>
      </c>
      <c r="C24" s="461"/>
      <c r="D24" s="461"/>
      <c r="E24" s="529"/>
    </row>
    <row r="25" spans="1:5" s="51" customFormat="1" ht="12" hidden="1" customHeight="1">
      <c r="A25" s="458" t="s">
        <v>291</v>
      </c>
      <c r="B25" s="590" t="s">
        <v>365</v>
      </c>
      <c r="C25" s="460"/>
      <c r="D25" s="460"/>
      <c r="E25" s="523"/>
    </row>
    <row r="26" spans="1:5" s="51" customFormat="1" ht="12" hidden="1" customHeight="1">
      <c r="A26" s="468" t="s">
        <v>292</v>
      </c>
      <c r="B26" s="591" t="s">
        <v>366</v>
      </c>
      <c r="C26" s="483"/>
      <c r="D26" s="483"/>
      <c r="E26" s="530"/>
    </row>
    <row r="27" spans="1:5" s="51" customFormat="1" ht="12" hidden="1" customHeight="1">
      <c r="A27" s="506" t="s">
        <v>293</v>
      </c>
      <c r="B27" s="505" t="s">
        <v>367</v>
      </c>
      <c r="C27" s="217"/>
      <c r="D27" s="217"/>
      <c r="E27" s="91"/>
    </row>
    <row r="28" spans="1:5" s="51" customFormat="1" ht="60" hidden="1" customHeight="1">
      <c r="A28" s="507" t="s">
        <v>293</v>
      </c>
      <c r="B28" s="508" t="s">
        <v>419</v>
      </c>
      <c r="C28" s="509"/>
      <c r="D28" s="509"/>
      <c r="E28" s="527">
        <v>128054</v>
      </c>
    </row>
    <row r="29" spans="1:5" s="51" customFormat="1" ht="12" customHeight="1" thickBot="1">
      <c r="A29" s="474" t="s">
        <v>11</v>
      </c>
      <c r="B29" s="485" t="s">
        <v>374</v>
      </c>
      <c r="C29" s="476">
        <f>SUM(C31+C33+C39)</f>
        <v>0</v>
      </c>
      <c r="D29" s="476">
        <f>SUM(D31+D33+D39)</f>
        <v>0</v>
      </c>
      <c r="E29" s="525">
        <f>SUM(E31+E33+E39)</f>
        <v>0</v>
      </c>
    </row>
    <row r="30" spans="1:5" s="51" customFormat="1" ht="12" hidden="1" customHeight="1">
      <c r="A30" s="471" t="s">
        <v>294</v>
      </c>
      <c r="B30" s="472" t="s">
        <v>295</v>
      </c>
      <c r="C30" s="473">
        <f>SUM(C35+C32)</f>
        <v>0</v>
      </c>
      <c r="D30" s="473">
        <f>SUM(D35+D32)</f>
        <v>0</v>
      </c>
      <c r="E30" s="526">
        <f>SUM(E35+E32)</f>
        <v>0</v>
      </c>
    </row>
    <row r="31" spans="1:5" s="51" customFormat="1" ht="12" hidden="1" customHeight="1">
      <c r="A31" s="458" t="s">
        <v>296</v>
      </c>
      <c r="B31" s="459" t="s">
        <v>297</v>
      </c>
      <c r="C31" s="560">
        <f>SUM(C32)</f>
        <v>0</v>
      </c>
      <c r="D31" s="560">
        <f>SUM(D32)</f>
        <v>0</v>
      </c>
      <c r="E31" s="561">
        <f>SUM(E32)</f>
        <v>0</v>
      </c>
    </row>
    <row r="32" spans="1:5" s="51" customFormat="1" ht="12" hidden="1" customHeight="1">
      <c r="A32" s="486" t="s">
        <v>296</v>
      </c>
      <c r="B32" s="487" t="s">
        <v>368</v>
      </c>
      <c r="C32" s="488"/>
      <c r="D32" s="488"/>
      <c r="E32" s="532"/>
    </row>
    <row r="33" spans="1:5" s="51" customFormat="1" ht="12" hidden="1" customHeight="1">
      <c r="A33" s="458" t="s">
        <v>371</v>
      </c>
      <c r="B33" s="490" t="s">
        <v>372</v>
      </c>
      <c r="C33" s="560">
        <f>SUM(C37+C36+C34)</f>
        <v>0</v>
      </c>
      <c r="D33" s="560">
        <f>SUM(D37+D36+D34)</f>
        <v>0</v>
      </c>
      <c r="E33" s="561">
        <f>SUM(E37+E36+E34)</f>
        <v>0</v>
      </c>
    </row>
    <row r="34" spans="1:5" s="51" customFormat="1" ht="12" hidden="1" customHeight="1">
      <c r="A34" s="458" t="s">
        <v>298</v>
      </c>
      <c r="B34" s="491" t="s">
        <v>373</v>
      </c>
      <c r="C34" s="463">
        <f>SUM(C35)</f>
        <v>0</v>
      </c>
      <c r="D34" s="463">
        <f>SUM(D35)</f>
        <v>0</v>
      </c>
      <c r="E34" s="531">
        <f>SUM(E35)</f>
        <v>0</v>
      </c>
    </row>
    <row r="35" spans="1:5" s="51" customFormat="1" ht="12" hidden="1" customHeight="1">
      <c r="A35" s="486" t="s">
        <v>298</v>
      </c>
      <c r="B35" s="492" t="s">
        <v>369</v>
      </c>
      <c r="C35" s="488"/>
      <c r="D35" s="488"/>
      <c r="E35" s="532"/>
    </row>
    <row r="36" spans="1:5" s="51" customFormat="1" ht="12" hidden="1" customHeight="1">
      <c r="A36" s="458" t="s">
        <v>299</v>
      </c>
      <c r="B36" s="493" t="s">
        <v>300</v>
      </c>
      <c r="C36" s="461"/>
      <c r="D36" s="461"/>
      <c r="E36" s="529"/>
    </row>
    <row r="37" spans="1:5" s="51" customFormat="1" ht="12" hidden="1" customHeight="1">
      <c r="A37" s="458" t="s">
        <v>301</v>
      </c>
      <c r="B37" s="493" t="s">
        <v>302</v>
      </c>
      <c r="C37" s="465">
        <f>SUM(C38)</f>
        <v>0</v>
      </c>
      <c r="D37" s="465">
        <f>SUM(D38)</f>
        <v>0</v>
      </c>
      <c r="E37" s="542">
        <f>SUM(E38)</f>
        <v>0</v>
      </c>
    </row>
    <row r="38" spans="1:5" s="51" customFormat="1" ht="12" hidden="1" customHeight="1">
      <c r="A38" s="486" t="s">
        <v>301</v>
      </c>
      <c r="B38" s="494" t="s">
        <v>370</v>
      </c>
      <c r="C38" s="464"/>
      <c r="D38" s="464"/>
      <c r="E38" s="533"/>
    </row>
    <row r="39" spans="1:5" s="51" customFormat="1" ht="12" hidden="1" customHeight="1">
      <c r="A39" s="468" t="s">
        <v>303</v>
      </c>
      <c r="B39" s="469" t="s">
        <v>304</v>
      </c>
      <c r="C39" s="499"/>
      <c r="D39" s="499"/>
      <c r="E39" s="538"/>
    </row>
    <row r="40" spans="1:5" s="51" customFormat="1" ht="12" customHeight="1" thickBot="1">
      <c r="A40" s="474" t="s">
        <v>12</v>
      </c>
      <c r="B40" s="485" t="s">
        <v>375</v>
      </c>
      <c r="C40" s="497">
        <f>SUM(C41:C50)</f>
        <v>0</v>
      </c>
      <c r="D40" s="497">
        <f>SUM(D41:D50)</f>
        <v>0</v>
      </c>
      <c r="E40" s="535">
        <f>SUM(E41:E50)</f>
        <v>0</v>
      </c>
    </row>
    <row r="41" spans="1:5" s="51" customFormat="1" ht="12" customHeight="1">
      <c r="A41" s="471" t="s">
        <v>305</v>
      </c>
      <c r="B41" s="472" t="s">
        <v>306</v>
      </c>
      <c r="C41" s="496"/>
      <c r="D41" s="496"/>
      <c r="E41" s="536"/>
    </row>
    <row r="42" spans="1:5" s="51" customFormat="1" ht="12" customHeight="1">
      <c r="A42" s="458" t="s">
        <v>307</v>
      </c>
      <c r="B42" s="459" t="s">
        <v>308</v>
      </c>
      <c r="C42" s="463"/>
      <c r="D42" s="463"/>
      <c r="E42" s="531"/>
    </row>
    <row r="43" spans="1:5" s="51" customFormat="1" ht="12" customHeight="1">
      <c r="A43" s="458" t="s">
        <v>309</v>
      </c>
      <c r="B43" s="459" t="s">
        <v>310</v>
      </c>
      <c r="C43" s="463"/>
      <c r="D43" s="463"/>
      <c r="E43" s="531"/>
    </row>
    <row r="44" spans="1:5" s="51" customFormat="1" ht="12" customHeight="1">
      <c r="A44" s="458" t="s">
        <v>311</v>
      </c>
      <c r="B44" s="459" t="s">
        <v>312</v>
      </c>
      <c r="C44" s="464"/>
      <c r="D44" s="464"/>
      <c r="E44" s="533"/>
    </row>
    <row r="45" spans="1:5" s="50" customFormat="1" ht="12" customHeight="1">
      <c r="A45" s="458" t="s">
        <v>313</v>
      </c>
      <c r="B45" s="459" t="s">
        <v>314</v>
      </c>
      <c r="C45" s="463"/>
      <c r="D45" s="463"/>
      <c r="E45" s="531"/>
    </row>
    <row r="46" spans="1:5" s="51" customFormat="1" ht="12" customHeight="1">
      <c r="A46" s="458" t="s">
        <v>315</v>
      </c>
      <c r="B46" s="459" t="s">
        <v>316</v>
      </c>
      <c r="C46" s="463"/>
      <c r="D46" s="463"/>
      <c r="E46" s="531"/>
    </row>
    <row r="47" spans="1:5" s="51" customFormat="1" ht="12" customHeight="1">
      <c r="A47" s="458" t="s">
        <v>317</v>
      </c>
      <c r="B47" s="459" t="s">
        <v>318</v>
      </c>
      <c r="C47" s="463"/>
      <c r="D47" s="463"/>
      <c r="E47" s="531"/>
    </row>
    <row r="48" spans="1:5" s="51" customFormat="1" ht="12" customHeight="1">
      <c r="A48" s="458" t="s">
        <v>319</v>
      </c>
      <c r="B48" s="459" t="s">
        <v>320</v>
      </c>
      <c r="C48" s="463"/>
      <c r="D48" s="463"/>
      <c r="E48" s="531"/>
    </row>
    <row r="49" spans="1:5" s="51" customFormat="1" ht="12" customHeight="1">
      <c r="A49" s="458" t="s">
        <v>321</v>
      </c>
      <c r="B49" s="459" t="s">
        <v>322</v>
      </c>
      <c r="C49" s="463"/>
      <c r="D49" s="463"/>
      <c r="E49" s="531"/>
    </row>
    <row r="50" spans="1:5" s="51" customFormat="1" ht="12" customHeight="1" thickBot="1">
      <c r="A50" s="468" t="s">
        <v>323</v>
      </c>
      <c r="B50" s="469" t="s">
        <v>324</v>
      </c>
      <c r="C50" s="483"/>
      <c r="D50" s="483"/>
      <c r="E50" s="530"/>
    </row>
    <row r="51" spans="1:5" s="51" customFormat="1" ht="12" customHeight="1" thickBot="1">
      <c r="A51" s="474" t="s">
        <v>13</v>
      </c>
      <c r="B51" s="485" t="s">
        <v>376</v>
      </c>
      <c r="C51" s="476">
        <f>SUM(C52:C56)</f>
        <v>0</v>
      </c>
      <c r="D51" s="476">
        <f>SUM(D52:D56)</f>
        <v>0</v>
      </c>
      <c r="E51" s="525">
        <f>SUM(E52:E56)</f>
        <v>0</v>
      </c>
    </row>
    <row r="52" spans="1:5" s="51" customFormat="1" ht="12" hidden="1" customHeight="1">
      <c r="A52" s="471" t="s">
        <v>326</v>
      </c>
      <c r="B52" s="472" t="s">
        <v>327</v>
      </c>
      <c r="C52" s="498"/>
      <c r="D52" s="498"/>
      <c r="E52" s="537"/>
    </row>
    <row r="53" spans="1:5" s="50" customFormat="1" ht="12" hidden="1" customHeight="1">
      <c r="A53" s="458" t="s">
        <v>328</v>
      </c>
      <c r="B53" s="459" t="s">
        <v>329</v>
      </c>
      <c r="C53" s="463"/>
      <c r="D53" s="463"/>
      <c r="E53" s="531"/>
    </row>
    <row r="54" spans="1:5" s="50" customFormat="1" ht="12" hidden="1" customHeight="1">
      <c r="A54" s="458" t="s">
        <v>330</v>
      </c>
      <c r="B54" s="459" t="s">
        <v>331</v>
      </c>
      <c r="C54" s="463"/>
      <c r="D54" s="463"/>
      <c r="E54" s="531"/>
    </row>
    <row r="55" spans="1:5" s="50" customFormat="1" ht="12" hidden="1" customHeight="1">
      <c r="A55" s="458" t="s">
        <v>332</v>
      </c>
      <c r="B55" s="459" t="s">
        <v>333</v>
      </c>
      <c r="C55" s="463"/>
      <c r="D55" s="463"/>
      <c r="E55" s="531"/>
    </row>
    <row r="56" spans="1:5" s="50" customFormat="1" ht="12" hidden="1" customHeight="1">
      <c r="A56" s="468" t="s">
        <v>334</v>
      </c>
      <c r="B56" s="469" t="s">
        <v>335</v>
      </c>
      <c r="C56" s="499"/>
      <c r="D56" s="499"/>
      <c r="E56" s="538"/>
    </row>
    <row r="57" spans="1:5" s="51" customFormat="1" ht="12" customHeight="1" thickBot="1">
      <c r="A57" s="474" t="s">
        <v>14</v>
      </c>
      <c r="B57" s="485" t="s">
        <v>382</v>
      </c>
      <c r="C57" s="606">
        <f>SUM(C58:C60)</f>
        <v>0</v>
      </c>
      <c r="D57" s="606"/>
      <c r="E57" s="607"/>
    </row>
    <row r="58" spans="1:5" s="51" customFormat="1" ht="11.25" hidden="1" customHeight="1">
      <c r="A58" s="471" t="s">
        <v>336</v>
      </c>
      <c r="B58" s="472" t="s">
        <v>377</v>
      </c>
      <c r="C58" s="500"/>
      <c r="D58" s="500"/>
      <c r="E58" s="540"/>
    </row>
    <row r="59" spans="1:5" ht="10.5" hidden="1" customHeight="1">
      <c r="A59" s="458" t="s">
        <v>379</v>
      </c>
      <c r="B59" s="459" t="s">
        <v>378</v>
      </c>
      <c r="C59" s="464"/>
      <c r="D59" s="464"/>
      <c r="E59" s="533"/>
    </row>
    <row r="60" spans="1:5" s="40" customFormat="1" ht="13.5" hidden="1" customHeight="1">
      <c r="A60" s="458" t="s">
        <v>380</v>
      </c>
      <c r="B60" s="459" t="s">
        <v>337</v>
      </c>
      <c r="C60" s="463"/>
      <c r="D60" s="463"/>
      <c r="E60" s="531"/>
    </row>
    <row r="61" spans="1:5" s="52" customFormat="1" ht="60" hidden="1" customHeight="1">
      <c r="A61" s="502" t="s">
        <v>380</v>
      </c>
      <c r="B61" s="503" t="s">
        <v>381</v>
      </c>
      <c r="C61" s="504"/>
      <c r="D61" s="504"/>
      <c r="E61" s="541"/>
    </row>
    <row r="62" spans="1:5" ht="12" customHeight="1" thickBot="1">
      <c r="A62" s="474" t="s">
        <v>15</v>
      </c>
      <c r="B62" s="475" t="s">
        <v>388</v>
      </c>
      <c r="C62" s="497">
        <f>SUM(C63:C65)</f>
        <v>0</v>
      </c>
      <c r="D62" s="497">
        <f>SUM(D63:D65)</f>
        <v>0</v>
      </c>
      <c r="E62" s="535">
        <f>SUM(E63:E65)</f>
        <v>0</v>
      </c>
    </row>
    <row r="63" spans="1:5" ht="60" hidden="1" customHeight="1">
      <c r="A63" s="471" t="s">
        <v>338</v>
      </c>
      <c r="B63" s="472" t="s">
        <v>383</v>
      </c>
      <c r="C63" s="496"/>
      <c r="D63" s="496"/>
      <c r="E63" s="536"/>
    </row>
    <row r="64" spans="1:5" ht="60" hidden="1" customHeight="1">
      <c r="A64" s="458" t="s">
        <v>385</v>
      </c>
      <c r="B64" s="459" t="s">
        <v>384</v>
      </c>
      <c r="C64" s="463"/>
      <c r="D64" s="463"/>
      <c r="E64" s="531"/>
    </row>
    <row r="65" spans="1:5" ht="60" hidden="1" customHeight="1">
      <c r="A65" s="458" t="s">
        <v>386</v>
      </c>
      <c r="B65" s="459" t="s">
        <v>339</v>
      </c>
      <c r="C65" s="464"/>
      <c r="D65" s="464"/>
      <c r="E65" s="533"/>
    </row>
    <row r="66" spans="1:5" ht="60" hidden="1" customHeight="1">
      <c r="A66" s="502" t="s">
        <v>386</v>
      </c>
      <c r="B66" s="503" t="s">
        <v>387</v>
      </c>
      <c r="C66" s="504"/>
      <c r="D66" s="504"/>
      <c r="E66" s="541"/>
    </row>
    <row r="67" spans="1:5" ht="12" customHeight="1" thickBot="1">
      <c r="A67" s="474" t="s">
        <v>35</v>
      </c>
      <c r="B67" s="485" t="s">
        <v>389</v>
      </c>
      <c r="C67" s="599">
        <f>SUM(C8+C15+C22+C29+C40+C51+C57+C62)</f>
        <v>0</v>
      </c>
      <c r="D67" s="599">
        <f>SUM(D8+D15+D22+D29+D40+D51+D57+D62)</f>
        <v>0</v>
      </c>
      <c r="E67" s="694">
        <f>SUM(E8+E15+E22+E29+E40+E51+E57+E62)</f>
        <v>0</v>
      </c>
    </row>
    <row r="68" spans="1:5" ht="12" hidden="1" customHeight="1">
      <c r="A68" s="511" t="s">
        <v>391</v>
      </c>
      <c r="B68" s="510" t="s">
        <v>340</v>
      </c>
      <c r="C68" s="484">
        <f>SUM(C69:C71)</f>
        <v>0</v>
      </c>
      <c r="D68" s="496">
        <f>SUM(D69:D71)</f>
        <v>0</v>
      </c>
      <c r="E68" s="536">
        <f>SUM(E69:E71)</f>
        <v>0</v>
      </c>
    </row>
    <row r="69" spans="1:5" ht="12" hidden="1" customHeight="1">
      <c r="A69" s="458" t="s">
        <v>341</v>
      </c>
      <c r="B69" s="459" t="s">
        <v>342</v>
      </c>
      <c r="C69" s="463"/>
      <c r="D69" s="463"/>
      <c r="E69" s="531"/>
    </row>
    <row r="70" spans="1:5" ht="12" hidden="1" customHeight="1">
      <c r="A70" s="458" t="s">
        <v>343</v>
      </c>
      <c r="B70" s="459" t="s">
        <v>344</v>
      </c>
      <c r="C70" s="463"/>
      <c r="D70" s="463"/>
      <c r="E70" s="531"/>
    </row>
    <row r="71" spans="1:5" ht="12" hidden="1" customHeight="1">
      <c r="A71" s="458" t="s">
        <v>345</v>
      </c>
      <c r="B71" s="466" t="s">
        <v>346</v>
      </c>
      <c r="C71" s="465"/>
      <c r="D71" s="465"/>
      <c r="E71" s="542"/>
    </row>
    <row r="72" spans="1:5" ht="12" hidden="1" customHeight="1">
      <c r="A72" s="511" t="s">
        <v>392</v>
      </c>
      <c r="B72" s="462" t="s">
        <v>347</v>
      </c>
      <c r="C72" s="467"/>
      <c r="D72" s="467"/>
      <c r="E72" s="543"/>
    </row>
    <row r="73" spans="1:5" ht="12" hidden="1" customHeight="1">
      <c r="A73" s="511" t="s">
        <v>393</v>
      </c>
      <c r="B73" s="462" t="s">
        <v>348</v>
      </c>
      <c r="C73" s="467">
        <f>SUM(C74:C75)</f>
        <v>0</v>
      </c>
      <c r="D73" s="467">
        <f>SUM(D74:D75)</f>
        <v>0</v>
      </c>
      <c r="E73" s="543">
        <f>SUM(E74:E75)</f>
        <v>0</v>
      </c>
    </row>
    <row r="74" spans="1:5" ht="12" hidden="1" customHeight="1">
      <c r="A74" s="458" t="s">
        <v>349</v>
      </c>
      <c r="B74" s="459" t="s">
        <v>350</v>
      </c>
      <c r="C74" s="467"/>
      <c r="D74" s="562"/>
      <c r="E74" s="563"/>
    </row>
    <row r="75" spans="1:5" ht="12" hidden="1" customHeight="1">
      <c r="A75" s="458" t="s">
        <v>351</v>
      </c>
      <c r="B75" s="459" t="s">
        <v>352</v>
      </c>
      <c r="C75" s="467"/>
      <c r="D75" s="562"/>
      <c r="E75" s="563"/>
    </row>
    <row r="76" spans="1:5" s="52" customFormat="1" ht="12" hidden="1" customHeight="1">
      <c r="A76" s="565" t="s">
        <v>449</v>
      </c>
      <c r="B76" s="566" t="s">
        <v>450</v>
      </c>
      <c r="C76" s="564"/>
      <c r="D76" s="564"/>
      <c r="E76" s="567"/>
    </row>
    <row r="77" spans="1:5" ht="12" customHeight="1">
      <c r="A77" s="511" t="s">
        <v>393</v>
      </c>
      <c r="B77" s="462" t="s">
        <v>348</v>
      </c>
      <c r="C77" s="467">
        <f>SUM(C78:C79)</f>
        <v>0</v>
      </c>
      <c r="D77" s="467">
        <f>SUM(D78:D79)</f>
        <v>0</v>
      </c>
      <c r="E77" s="543">
        <f>SUM(E78:E79)</f>
        <v>0</v>
      </c>
    </row>
    <row r="78" spans="1:5" ht="12" customHeight="1">
      <c r="A78" s="458" t="s">
        <v>349</v>
      </c>
      <c r="B78" s="459" t="s">
        <v>350</v>
      </c>
      <c r="C78" s="467"/>
      <c r="D78" s="562"/>
      <c r="E78" s="563"/>
    </row>
    <row r="79" spans="1:5" ht="12" customHeight="1">
      <c r="A79" s="458" t="s">
        <v>351</v>
      </c>
      <c r="B79" s="459" t="s">
        <v>352</v>
      </c>
      <c r="C79" s="467"/>
      <c r="D79" s="562"/>
      <c r="E79" s="563"/>
    </row>
    <row r="80" spans="1:5" s="52" customFormat="1" ht="12" customHeight="1" thickBot="1">
      <c r="A80" s="565" t="s">
        <v>449</v>
      </c>
      <c r="B80" s="566" t="s">
        <v>450</v>
      </c>
      <c r="C80" s="564"/>
      <c r="D80" s="564"/>
      <c r="E80" s="567"/>
    </row>
    <row r="81" spans="1:5" s="52" customFormat="1" ht="12" customHeight="1" thickBot="1">
      <c r="A81" s="600" t="s">
        <v>535</v>
      </c>
      <c r="B81" s="601" t="s">
        <v>536</v>
      </c>
      <c r="C81" s="516"/>
      <c r="D81" s="222"/>
      <c r="E81" s="98"/>
    </row>
    <row r="82" spans="1:5" ht="12" customHeight="1" thickBot="1">
      <c r="A82" s="513" t="s">
        <v>394</v>
      </c>
      <c r="B82" s="514" t="s">
        <v>395</v>
      </c>
      <c r="C82" s="516">
        <f>SUM(C77+C80+C81)</f>
        <v>0</v>
      </c>
      <c r="D82" s="516">
        <f>SUM(D77+D80+D81)</f>
        <v>0</v>
      </c>
      <c r="E82" s="515">
        <f>SUM(E77+E80+E81)</f>
        <v>0</v>
      </c>
    </row>
    <row r="83" spans="1:5" ht="12" customHeight="1" thickBot="1">
      <c r="A83" s="513" t="s">
        <v>411</v>
      </c>
      <c r="B83" s="514" t="s">
        <v>396</v>
      </c>
      <c r="C83" s="516"/>
      <c r="D83" s="222"/>
      <c r="E83" s="98"/>
    </row>
    <row r="84" spans="1:5" ht="12" customHeight="1" thickBot="1">
      <c r="A84" s="513" t="s">
        <v>412</v>
      </c>
      <c r="B84" s="514" t="s">
        <v>397</v>
      </c>
      <c r="C84" s="516"/>
      <c r="D84" s="222"/>
      <c r="E84" s="98"/>
    </row>
    <row r="85" spans="1:5" ht="12" customHeight="1" thickBot="1">
      <c r="A85" s="513" t="s">
        <v>16</v>
      </c>
      <c r="B85" s="544" t="s">
        <v>390</v>
      </c>
      <c r="C85" s="516">
        <f>SUM(C82:C84)</f>
        <v>0</v>
      </c>
      <c r="D85" s="516">
        <f>SUM(D82:D84)</f>
        <v>0</v>
      </c>
      <c r="E85" s="515">
        <f>SUM(E82:E84)</f>
        <v>0</v>
      </c>
    </row>
    <row r="86" spans="1:5" ht="24.75" customHeight="1" thickBot="1">
      <c r="A86" s="513" t="s">
        <v>17</v>
      </c>
      <c r="B86" s="520" t="s">
        <v>413</v>
      </c>
      <c r="C86" s="602">
        <f>SUM(C67+C85)</f>
        <v>0</v>
      </c>
      <c r="D86" s="602">
        <f>SUM(D67+D85)</f>
        <v>0</v>
      </c>
      <c r="E86" s="603">
        <f>SUM(E67+E85)</f>
        <v>0</v>
      </c>
    </row>
    <row r="87" spans="1:5">
      <c r="A87" s="158"/>
      <c r="B87" s="158"/>
      <c r="C87" s="159"/>
      <c r="D87" s="159"/>
      <c r="E87" s="159"/>
    </row>
    <row r="88" spans="1:5" ht="13.5" thickBot="1">
      <c r="A88" s="158"/>
      <c r="B88" s="158"/>
      <c r="C88" s="159"/>
      <c r="D88" s="159"/>
      <c r="E88" s="159"/>
    </row>
    <row r="89" spans="1:5" s="22" customFormat="1" ht="38.1" customHeight="1" thickBot="1">
      <c r="A89" s="594"/>
      <c r="B89" s="595" t="s">
        <v>23</v>
      </c>
      <c r="C89" s="596" t="s">
        <v>5</v>
      </c>
      <c r="D89" s="596" t="s">
        <v>6</v>
      </c>
      <c r="E89" s="597" t="s">
        <v>7</v>
      </c>
    </row>
    <row r="90" spans="1:5" s="23" customFormat="1" ht="12" customHeight="1" thickBot="1">
      <c r="A90" s="19">
        <v>1</v>
      </c>
      <c r="B90" s="20">
        <v>2</v>
      </c>
      <c r="C90" s="20">
        <v>3</v>
      </c>
      <c r="D90" s="20">
        <v>4</v>
      </c>
      <c r="E90" s="21">
        <v>5</v>
      </c>
    </row>
    <row r="91" spans="1:5" s="22" customFormat="1" ht="12" customHeight="1" thickBot="1">
      <c r="A91" s="14" t="s">
        <v>8</v>
      </c>
      <c r="B91" s="18" t="s">
        <v>269</v>
      </c>
      <c r="C91" s="215">
        <f>+C92+C93+C94+C95+C96</f>
        <v>0</v>
      </c>
      <c r="D91" s="215">
        <f>+D92+D93+D94+D95+D96</f>
        <v>0</v>
      </c>
      <c r="E91" s="88">
        <f>+E92+E93+E94+E95+E96</f>
        <v>0</v>
      </c>
    </row>
    <row r="92" spans="1:5" s="22" customFormat="1" ht="12" customHeight="1">
      <c r="A92" s="11" t="s">
        <v>221</v>
      </c>
      <c r="B92" s="6" t="s">
        <v>24</v>
      </c>
      <c r="C92" s="218"/>
      <c r="D92" s="218"/>
      <c r="E92" s="90"/>
    </row>
    <row r="93" spans="1:5" s="22" customFormat="1" ht="12" customHeight="1">
      <c r="A93" s="9" t="s">
        <v>222</v>
      </c>
      <c r="B93" s="5" t="s">
        <v>25</v>
      </c>
      <c r="C93" s="217"/>
      <c r="D93" s="217"/>
      <c r="E93" s="91"/>
    </row>
    <row r="94" spans="1:5" s="22" customFormat="1" ht="12" customHeight="1">
      <c r="A94" s="9" t="s">
        <v>223</v>
      </c>
      <c r="B94" s="5" t="s">
        <v>26</v>
      </c>
      <c r="C94" s="220"/>
      <c r="D94" s="220"/>
      <c r="E94" s="93"/>
    </row>
    <row r="95" spans="1:5" s="22" customFormat="1" ht="12" customHeight="1">
      <c r="A95" s="9" t="s">
        <v>224</v>
      </c>
      <c r="B95" s="7" t="s">
        <v>27</v>
      </c>
      <c r="C95" s="220"/>
      <c r="D95" s="220"/>
      <c r="E95" s="93"/>
    </row>
    <row r="96" spans="1:5" s="22" customFormat="1" ht="12" customHeight="1" thickBot="1">
      <c r="A96" s="9" t="s">
        <v>225</v>
      </c>
      <c r="B96" s="12" t="s">
        <v>28</v>
      </c>
      <c r="C96" s="220"/>
      <c r="D96" s="220"/>
      <c r="E96" s="93"/>
    </row>
    <row r="97" spans="1:5" s="437" customFormat="1" ht="12" hidden="1" customHeight="1">
      <c r="A97" s="435" t="s">
        <v>232</v>
      </c>
      <c r="B97" s="436" t="s">
        <v>226</v>
      </c>
      <c r="C97" s="421"/>
      <c r="D97" s="421"/>
      <c r="E97" s="422"/>
    </row>
    <row r="98" spans="1:5" s="437" customFormat="1" ht="12" hidden="1" customHeight="1">
      <c r="A98" s="435" t="s">
        <v>233</v>
      </c>
      <c r="B98" s="438" t="s">
        <v>227</v>
      </c>
      <c r="C98" s="421"/>
      <c r="D98" s="421"/>
      <c r="E98" s="422"/>
    </row>
    <row r="99" spans="1:5" s="437" customFormat="1" ht="12" hidden="1" customHeight="1">
      <c r="A99" s="435" t="s">
        <v>234</v>
      </c>
      <c r="B99" s="438" t="s">
        <v>228</v>
      </c>
      <c r="C99" s="421"/>
      <c r="D99" s="421"/>
      <c r="E99" s="422"/>
    </row>
    <row r="100" spans="1:5" s="437" customFormat="1" ht="12" hidden="1" customHeight="1">
      <c r="A100" s="435" t="s">
        <v>235</v>
      </c>
      <c r="B100" s="436" t="s">
        <v>229</v>
      </c>
      <c r="C100" s="421"/>
      <c r="D100" s="421"/>
      <c r="E100" s="422"/>
    </row>
    <row r="101" spans="1:5" s="437" customFormat="1" ht="12" hidden="1" customHeight="1">
      <c r="A101" s="439" t="s">
        <v>236</v>
      </c>
      <c r="B101" s="440" t="s">
        <v>230</v>
      </c>
      <c r="C101" s="421"/>
      <c r="D101" s="421"/>
      <c r="E101" s="422"/>
    </row>
    <row r="102" spans="1:5" s="437" customFormat="1" ht="12" hidden="1" customHeight="1">
      <c r="A102" s="435" t="s">
        <v>237</v>
      </c>
      <c r="B102" s="440" t="s">
        <v>231</v>
      </c>
      <c r="C102" s="421"/>
      <c r="D102" s="421"/>
      <c r="E102" s="422"/>
    </row>
    <row r="103" spans="1:5" s="437" customFormat="1" ht="12" hidden="1" customHeight="1">
      <c r="A103" s="441" t="s">
        <v>238</v>
      </c>
      <c r="B103" s="438" t="s">
        <v>244</v>
      </c>
      <c r="C103" s="421"/>
      <c r="D103" s="421"/>
      <c r="E103" s="422"/>
    </row>
    <row r="104" spans="1:5" s="437" customFormat="1" ht="12" hidden="1" customHeight="1">
      <c r="A104" s="441" t="s">
        <v>239</v>
      </c>
      <c r="B104" s="436" t="s">
        <v>245</v>
      </c>
      <c r="C104" s="421"/>
      <c r="D104" s="421"/>
      <c r="E104" s="422"/>
    </row>
    <row r="105" spans="1:5" s="437" customFormat="1" ht="12" hidden="1" customHeight="1">
      <c r="A105" s="441" t="s">
        <v>240</v>
      </c>
      <c r="B105" s="440" t="s">
        <v>246</v>
      </c>
      <c r="C105" s="421"/>
      <c r="D105" s="421"/>
      <c r="E105" s="422"/>
    </row>
    <row r="106" spans="1:5" s="437" customFormat="1" ht="12" hidden="1" customHeight="1">
      <c r="A106" s="441" t="s">
        <v>241</v>
      </c>
      <c r="B106" s="440" t="s">
        <v>247</v>
      </c>
      <c r="C106" s="421"/>
      <c r="D106" s="421"/>
      <c r="E106" s="422"/>
    </row>
    <row r="107" spans="1:5" s="437" customFormat="1" ht="12" hidden="1" customHeight="1">
      <c r="A107" s="441" t="s">
        <v>242</v>
      </c>
      <c r="B107" s="440" t="s">
        <v>248</v>
      </c>
      <c r="C107" s="421"/>
      <c r="D107" s="421"/>
      <c r="E107" s="422"/>
    </row>
    <row r="108" spans="1:5" s="437" customFormat="1" ht="12" hidden="1" customHeight="1">
      <c r="A108" s="442" t="s">
        <v>243</v>
      </c>
      <c r="B108" s="443" t="s">
        <v>249</v>
      </c>
      <c r="C108" s="423"/>
      <c r="D108" s="423"/>
      <c r="E108" s="424"/>
    </row>
    <row r="109" spans="1:5" s="22" customFormat="1" ht="12" customHeight="1" thickBot="1">
      <c r="A109" s="13" t="s">
        <v>9</v>
      </c>
      <c r="B109" s="17" t="s">
        <v>270</v>
      </c>
      <c r="C109" s="216">
        <f>+C110+C111+C112</f>
        <v>0</v>
      </c>
      <c r="D109" s="216">
        <f>+D110+D111+D112</f>
        <v>0</v>
      </c>
      <c r="E109" s="89">
        <f>+E110+E111+E112</f>
        <v>0</v>
      </c>
    </row>
    <row r="110" spans="1:5" s="22" customFormat="1" ht="12" customHeight="1">
      <c r="A110" s="10" t="s">
        <v>250</v>
      </c>
      <c r="B110" s="5" t="s">
        <v>29</v>
      </c>
      <c r="C110" s="219"/>
      <c r="D110" s="219"/>
      <c r="E110" s="92"/>
    </row>
    <row r="111" spans="1:5" s="22" customFormat="1" ht="12" customHeight="1">
      <c r="A111" s="10" t="s">
        <v>251</v>
      </c>
      <c r="B111" s="8" t="s">
        <v>30</v>
      </c>
      <c r="C111" s="217"/>
      <c r="D111" s="217"/>
      <c r="E111" s="91"/>
    </row>
    <row r="112" spans="1:5" s="22" customFormat="1" ht="12" customHeight="1" thickBot="1">
      <c r="A112" s="10" t="s">
        <v>252</v>
      </c>
      <c r="B112" s="434" t="s">
        <v>253</v>
      </c>
      <c r="C112" s="217">
        <f>SUM(C113:C120)</f>
        <v>0</v>
      </c>
      <c r="D112" s="217">
        <f>SUM(D113:D120)</f>
        <v>0</v>
      </c>
      <c r="E112" s="91">
        <f>SUM(E113:E120)</f>
        <v>0</v>
      </c>
    </row>
    <row r="113" spans="1:5" s="437" customFormat="1" ht="60" hidden="1" customHeight="1">
      <c r="A113" s="444" t="s">
        <v>254</v>
      </c>
      <c r="B113" s="79" t="s">
        <v>268</v>
      </c>
      <c r="C113" s="419"/>
      <c r="D113" s="419"/>
      <c r="E113" s="420"/>
    </row>
    <row r="114" spans="1:5" s="437" customFormat="1" ht="60" hidden="1" customHeight="1">
      <c r="A114" s="444" t="s">
        <v>255</v>
      </c>
      <c r="B114" s="445" t="s">
        <v>262</v>
      </c>
      <c r="C114" s="419"/>
      <c r="D114" s="419"/>
      <c r="E114" s="420"/>
    </row>
    <row r="115" spans="1:5" s="437" customFormat="1" ht="16.5" hidden="1" thickBot="1">
      <c r="A115" s="444" t="s">
        <v>256</v>
      </c>
      <c r="B115" s="446" t="s">
        <v>263</v>
      </c>
      <c r="C115" s="419"/>
      <c r="D115" s="419"/>
      <c r="E115" s="420"/>
    </row>
    <row r="116" spans="1:5" s="437" customFormat="1" ht="60" hidden="1" customHeight="1">
      <c r="A116" s="444" t="s">
        <v>257</v>
      </c>
      <c r="B116" s="446" t="s">
        <v>264</v>
      </c>
      <c r="C116" s="447"/>
      <c r="D116" s="447"/>
      <c r="E116" s="448"/>
    </row>
    <row r="117" spans="1:5" s="437" customFormat="1" ht="60" hidden="1" customHeight="1">
      <c r="A117" s="444" t="s">
        <v>258</v>
      </c>
      <c r="B117" s="446" t="s">
        <v>265</v>
      </c>
      <c r="C117" s="447"/>
      <c r="D117" s="447"/>
      <c r="E117" s="448"/>
    </row>
    <row r="118" spans="1:5" s="437" customFormat="1" ht="60" hidden="1" customHeight="1">
      <c r="A118" s="444" t="s">
        <v>259</v>
      </c>
      <c r="B118" s="446" t="s">
        <v>266</v>
      </c>
      <c r="C118" s="447"/>
      <c r="D118" s="447"/>
      <c r="E118" s="448"/>
    </row>
    <row r="119" spans="1:5" s="437" customFormat="1" ht="60" hidden="1" customHeight="1">
      <c r="A119" s="449" t="s">
        <v>260</v>
      </c>
      <c r="B119" s="446" t="s">
        <v>32</v>
      </c>
      <c r="C119" s="450"/>
      <c r="D119" s="450"/>
      <c r="E119" s="451"/>
    </row>
    <row r="120" spans="1:5" s="437" customFormat="1" ht="60" hidden="1" customHeight="1">
      <c r="A120" s="452" t="s">
        <v>261</v>
      </c>
      <c r="B120" s="453" t="s">
        <v>267</v>
      </c>
      <c r="C120" s="450"/>
      <c r="D120" s="450"/>
      <c r="E120" s="451"/>
    </row>
    <row r="121" spans="1:5" s="22" customFormat="1" ht="12" customHeight="1" thickBot="1">
      <c r="A121" s="13" t="s">
        <v>10</v>
      </c>
      <c r="B121" s="454" t="s">
        <v>271</v>
      </c>
      <c r="C121" s="215">
        <f>+C91+C109</f>
        <v>0</v>
      </c>
      <c r="D121" s="215">
        <f>+D91+D109</f>
        <v>0</v>
      </c>
      <c r="E121" s="88">
        <f>+E91+E109</f>
        <v>0</v>
      </c>
    </row>
    <row r="122" spans="1:5" s="22" customFormat="1" ht="12" hidden="1" customHeight="1">
      <c r="A122" s="82" t="s">
        <v>398</v>
      </c>
      <c r="B122" s="518" t="s">
        <v>399</v>
      </c>
      <c r="C122" s="216">
        <f>SUM(C123:C125)</f>
        <v>0</v>
      </c>
      <c r="D122" s="216">
        <f>SUM(D123:D125)</f>
        <v>0</v>
      </c>
      <c r="E122" s="89">
        <f>SUM(E123:E125)</f>
        <v>0</v>
      </c>
    </row>
    <row r="123" spans="1:5" s="22" customFormat="1" ht="12" hidden="1" customHeight="1">
      <c r="A123" s="83" t="s">
        <v>400</v>
      </c>
      <c r="B123" s="84" t="s">
        <v>403</v>
      </c>
      <c r="C123" s="217"/>
      <c r="D123" s="217"/>
      <c r="E123" s="91"/>
    </row>
    <row r="124" spans="1:5" s="22" customFormat="1" ht="12" hidden="1" customHeight="1">
      <c r="A124" s="81" t="s">
        <v>401</v>
      </c>
      <c r="B124" s="78" t="s">
        <v>447</v>
      </c>
      <c r="C124" s="217"/>
      <c r="D124" s="217"/>
      <c r="E124" s="91"/>
    </row>
    <row r="125" spans="1:5" s="22" customFormat="1" ht="12" hidden="1" customHeight="1">
      <c r="A125" s="85" t="s">
        <v>402</v>
      </c>
      <c r="B125" s="86" t="s">
        <v>448</v>
      </c>
      <c r="C125" s="220"/>
      <c r="D125" s="220"/>
      <c r="E125" s="93"/>
    </row>
    <row r="126" spans="1:5" s="22" customFormat="1" ht="12" hidden="1" customHeight="1">
      <c r="A126" s="82" t="s">
        <v>406</v>
      </c>
      <c r="B126" s="518" t="s">
        <v>407</v>
      </c>
      <c r="C126" s="223"/>
      <c r="D126" s="223"/>
      <c r="E126" s="224"/>
    </row>
    <row r="127" spans="1:5" s="22" customFormat="1" ht="12" customHeight="1" thickBot="1">
      <c r="A127" s="519" t="s">
        <v>415</v>
      </c>
      <c r="B127" s="518" t="s">
        <v>414</v>
      </c>
      <c r="C127" s="223">
        <f>SUM(C122+C126)</f>
        <v>0</v>
      </c>
      <c r="D127" s="223">
        <f>SUM(D122+D126)</f>
        <v>0</v>
      </c>
      <c r="E127" s="224">
        <f>SUM(E122+E126)</f>
        <v>0</v>
      </c>
    </row>
    <row r="128" spans="1:5" s="22" customFormat="1" ht="12" customHeight="1" thickBot="1">
      <c r="A128" s="519" t="s">
        <v>416</v>
      </c>
      <c r="B128" s="518" t="s">
        <v>408</v>
      </c>
      <c r="C128" s="223"/>
      <c r="D128" s="223"/>
      <c r="E128" s="224"/>
    </row>
    <row r="129" spans="1:5" s="22" customFormat="1" ht="12" customHeight="1" thickBot="1">
      <c r="A129" s="519" t="s">
        <v>417</v>
      </c>
      <c r="B129" s="518" t="s">
        <v>409</v>
      </c>
      <c r="C129" s="223"/>
      <c r="D129" s="223"/>
      <c r="E129" s="224"/>
    </row>
    <row r="130" spans="1:5" s="22" customFormat="1" ht="12" customHeight="1" thickBot="1">
      <c r="A130" s="80" t="s">
        <v>33</v>
      </c>
      <c r="B130" s="152" t="s">
        <v>410</v>
      </c>
      <c r="C130" s="225">
        <f>SUM(C127:C129)</f>
        <v>0</v>
      </c>
      <c r="D130" s="225">
        <f>SUM(D127:D129)</f>
        <v>0</v>
      </c>
      <c r="E130" s="95">
        <f>SUM(E127:E129)</f>
        <v>0</v>
      </c>
    </row>
    <row r="131" spans="1:5" s="1" customFormat="1" ht="28.5" customHeight="1" thickBot="1">
      <c r="A131" s="87" t="s">
        <v>12</v>
      </c>
      <c r="B131" s="153" t="s">
        <v>418</v>
      </c>
      <c r="C131" s="604">
        <f>SUM(C121+C130)</f>
        <v>0</v>
      </c>
      <c r="D131" s="604">
        <f>SUM(D121+D130)</f>
        <v>0</v>
      </c>
      <c r="E131" s="605">
        <f>SUM(E121+E130)</f>
        <v>0</v>
      </c>
    </row>
  </sheetData>
  <mergeCells count="2">
    <mergeCell ref="B2:D2"/>
    <mergeCell ref="B3:D3"/>
  </mergeCells>
  <pageMargins left="0.7" right="0.7" top="0.75" bottom="0.75" header="0.3" footer="0.3"/>
  <pageSetup paperSize="9" scale="83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E131"/>
  <sheetViews>
    <sheetView workbookViewId="0">
      <selection activeCell="E2" sqref="E2"/>
    </sheetView>
  </sheetViews>
  <sheetFormatPr defaultRowHeight="12.75"/>
  <cols>
    <col min="1" max="1" width="9.6640625" style="4" customWidth="1"/>
    <col min="2" max="2" width="59.33203125" style="4" customWidth="1"/>
    <col min="3" max="5" width="15.83203125" style="4" customWidth="1"/>
    <col min="6" max="16384" width="9.33203125" style="4"/>
  </cols>
  <sheetData>
    <row r="1" spans="1:5" s="2" customFormat="1" ht="21" customHeight="1" thickBot="1">
      <c r="A1" s="65"/>
      <c r="B1" s="75"/>
      <c r="C1" s="74"/>
      <c r="D1" s="74"/>
      <c r="E1" s="74" t="s">
        <v>963</v>
      </c>
    </row>
    <row r="2" spans="1:5" s="48" customFormat="1" ht="25.5" customHeight="1">
      <c r="A2" s="394"/>
      <c r="B2" s="1230" t="s">
        <v>184</v>
      </c>
      <c r="C2" s="1231"/>
      <c r="D2" s="1234"/>
      <c r="E2" s="76" t="s">
        <v>126</v>
      </c>
    </row>
    <row r="3" spans="1:5" s="48" customFormat="1" ht="16.5" thickBot="1">
      <c r="A3" s="67"/>
      <c r="B3" s="1235" t="s">
        <v>610</v>
      </c>
      <c r="C3" s="1236"/>
      <c r="D3" s="1237"/>
      <c r="E3" s="77"/>
    </row>
    <row r="4" spans="1:5" s="49" customFormat="1" ht="15.95" customHeight="1" thickBot="1">
      <c r="A4" s="68"/>
      <c r="B4" s="692" t="s">
        <v>618</v>
      </c>
      <c r="C4" s="69"/>
      <c r="D4" s="69"/>
      <c r="E4" s="69" t="s">
        <v>682</v>
      </c>
    </row>
    <row r="5" spans="1:5" ht="24.75" thickBot="1">
      <c r="A5" s="395"/>
      <c r="B5" s="70" t="s">
        <v>123</v>
      </c>
      <c r="C5" s="214" t="s">
        <v>5</v>
      </c>
      <c r="D5" s="214" t="s">
        <v>6</v>
      </c>
      <c r="E5" s="71" t="s">
        <v>7</v>
      </c>
    </row>
    <row r="6" spans="1:5" s="40" customFormat="1" ht="12.95" customHeight="1" thickBot="1">
      <c r="A6" s="63">
        <v>1</v>
      </c>
      <c r="B6" s="63">
        <v>2</v>
      </c>
      <c r="C6" s="63">
        <v>3</v>
      </c>
      <c r="D6" s="234">
        <v>4</v>
      </c>
      <c r="E6" s="233">
        <v>5</v>
      </c>
    </row>
    <row r="7" spans="1:5" s="40" customFormat="1" ht="12" customHeight="1" thickBot="1">
      <c r="A7" s="479" t="s">
        <v>8</v>
      </c>
      <c r="B7" s="568" t="s">
        <v>444</v>
      </c>
      <c r="C7" s="559">
        <f>SUM(C15+C8)</f>
        <v>0</v>
      </c>
      <c r="D7" s="559">
        <f>SUM(D15+D8)</f>
        <v>0</v>
      </c>
      <c r="E7" s="559">
        <f>SUM(E15+E8)</f>
        <v>0</v>
      </c>
    </row>
    <row r="8" spans="1:5" s="50" customFormat="1" ht="12" customHeight="1" thickBot="1">
      <c r="A8" s="557" t="s">
        <v>445</v>
      </c>
      <c r="B8" s="482" t="s">
        <v>354</v>
      </c>
      <c r="C8" s="478">
        <f>SUM(C9:C14)</f>
        <v>0</v>
      </c>
      <c r="D8" s="478">
        <f>SUM(D9:D14)</f>
        <v>0</v>
      </c>
      <c r="E8" s="521">
        <f>SUM(E9:E14)</f>
        <v>0</v>
      </c>
    </row>
    <row r="9" spans="1:5" s="51" customFormat="1" ht="12" hidden="1" customHeight="1">
      <c r="A9" s="455" t="s">
        <v>273</v>
      </c>
      <c r="B9" s="456" t="s">
        <v>274</v>
      </c>
      <c r="C9" s="553"/>
      <c r="D9" s="553"/>
      <c r="E9" s="554"/>
    </row>
    <row r="10" spans="1:5" s="51" customFormat="1" ht="12" hidden="1" customHeight="1">
      <c r="A10" s="458" t="s">
        <v>275</v>
      </c>
      <c r="B10" s="459" t="s">
        <v>355</v>
      </c>
      <c r="C10" s="460"/>
      <c r="D10" s="460"/>
      <c r="E10" s="523"/>
    </row>
    <row r="11" spans="1:5" s="51" customFormat="1" ht="12" hidden="1" customHeight="1">
      <c r="A11" s="458" t="s">
        <v>276</v>
      </c>
      <c r="B11" s="459" t="s">
        <v>277</v>
      </c>
      <c r="C11" s="460"/>
      <c r="D11" s="460"/>
      <c r="E11" s="523"/>
    </row>
    <row r="12" spans="1:5" s="51" customFormat="1" ht="12" hidden="1" customHeight="1">
      <c r="A12" s="458" t="s">
        <v>278</v>
      </c>
      <c r="B12" s="459" t="s">
        <v>279</v>
      </c>
      <c r="C12" s="460"/>
      <c r="D12" s="460"/>
      <c r="E12" s="523"/>
    </row>
    <row r="13" spans="1:5" s="50" customFormat="1" ht="12" hidden="1" customHeight="1">
      <c r="A13" s="458" t="s">
        <v>280</v>
      </c>
      <c r="B13" s="459" t="s">
        <v>356</v>
      </c>
      <c r="C13" s="460"/>
      <c r="D13" s="460"/>
      <c r="E13" s="523"/>
    </row>
    <row r="14" spans="1:5" s="50" customFormat="1" ht="12" hidden="1" customHeight="1">
      <c r="A14" s="468" t="s">
        <v>281</v>
      </c>
      <c r="B14" s="469" t="s">
        <v>357</v>
      </c>
      <c r="C14" s="470"/>
      <c r="D14" s="555"/>
      <c r="E14" s="556"/>
    </row>
    <row r="15" spans="1:5" s="50" customFormat="1" ht="12" customHeight="1" thickBot="1">
      <c r="A15" s="558" t="s">
        <v>446</v>
      </c>
      <c r="B15" s="475" t="s">
        <v>362</v>
      </c>
      <c r="C15" s="476">
        <f>SUM(C16:C20)</f>
        <v>0</v>
      </c>
      <c r="D15" s="476">
        <f>SUM(D16:D20)</f>
        <v>0</v>
      </c>
      <c r="E15" s="525">
        <f>SUM(E16:E20)</f>
        <v>0</v>
      </c>
    </row>
    <row r="16" spans="1:5" s="50" customFormat="1" ht="12" customHeight="1">
      <c r="A16" s="471" t="s">
        <v>282</v>
      </c>
      <c r="B16" s="472" t="s">
        <v>283</v>
      </c>
      <c r="C16" s="473"/>
      <c r="D16" s="473"/>
      <c r="E16" s="526"/>
    </row>
    <row r="17" spans="1:5" s="50" customFormat="1" ht="12" customHeight="1">
      <c r="A17" s="458" t="s">
        <v>284</v>
      </c>
      <c r="B17" s="459" t="s">
        <v>358</v>
      </c>
      <c r="C17" s="460"/>
      <c r="D17" s="460"/>
      <c r="E17" s="523"/>
    </row>
    <row r="18" spans="1:5" s="50" customFormat="1" ht="12" customHeight="1">
      <c r="A18" s="458" t="s">
        <v>285</v>
      </c>
      <c r="B18" s="590" t="s">
        <v>359</v>
      </c>
      <c r="C18" s="460"/>
      <c r="D18" s="460"/>
      <c r="E18" s="523"/>
    </row>
    <row r="19" spans="1:5" s="50" customFormat="1" ht="12" customHeight="1">
      <c r="A19" s="458" t="s">
        <v>286</v>
      </c>
      <c r="B19" s="590" t="s">
        <v>360</v>
      </c>
      <c r="C19" s="460"/>
      <c r="D19" s="460"/>
      <c r="E19" s="523"/>
    </row>
    <row r="20" spans="1:5" s="51" customFormat="1" ht="12" customHeight="1" thickBot="1">
      <c r="A20" s="458" t="s">
        <v>287</v>
      </c>
      <c r="B20" s="459" t="s">
        <v>361</v>
      </c>
      <c r="C20" s="460"/>
      <c r="D20" s="460"/>
      <c r="E20" s="523"/>
    </row>
    <row r="21" spans="1:5" s="51" customFormat="1" ht="60" hidden="1" customHeight="1">
      <c r="A21" s="507" t="s">
        <v>287</v>
      </c>
      <c r="B21" s="508" t="s">
        <v>419</v>
      </c>
      <c r="C21" s="509"/>
      <c r="D21" s="509"/>
      <c r="E21" s="527">
        <v>19249</v>
      </c>
    </row>
    <row r="22" spans="1:5" s="51" customFormat="1" ht="12" customHeight="1" thickBot="1">
      <c r="A22" s="474" t="s">
        <v>10</v>
      </c>
      <c r="B22" s="485" t="s">
        <v>363</v>
      </c>
      <c r="C22" s="476">
        <f>SUM(C23:C27)</f>
        <v>0</v>
      </c>
      <c r="D22" s="476">
        <f>SUM(D23:D27)</f>
        <v>0</v>
      </c>
      <c r="E22" s="525">
        <f>SUM(E23:E27)</f>
        <v>0</v>
      </c>
    </row>
    <row r="23" spans="1:5" s="50" customFormat="1" ht="12" hidden="1" customHeight="1">
      <c r="A23" s="471" t="s">
        <v>288</v>
      </c>
      <c r="B23" s="472" t="s">
        <v>289</v>
      </c>
      <c r="C23" s="484"/>
      <c r="D23" s="496"/>
      <c r="E23" s="536"/>
    </row>
    <row r="24" spans="1:5" s="51" customFormat="1" ht="12" hidden="1" customHeight="1">
      <c r="A24" s="458" t="s">
        <v>290</v>
      </c>
      <c r="B24" s="459" t="s">
        <v>364</v>
      </c>
      <c r="C24" s="461"/>
      <c r="D24" s="461"/>
      <c r="E24" s="529"/>
    </row>
    <row r="25" spans="1:5" s="51" customFormat="1" ht="12" hidden="1" customHeight="1">
      <c r="A25" s="458" t="s">
        <v>291</v>
      </c>
      <c r="B25" s="590" t="s">
        <v>365</v>
      </c>
      <c r="C25" s="460"/>
      <c r="D25" s="460"/>
      <c r="E25" s="523"/>
    </row>
    <row r="26" spans="1:5" s="51" customFormat="1" ht="12" hidden="1" customHeight="1">
      <c r="A26" s="468" t="s">
        <v>292</v>
      </c>
      <c r="B26" s="591" t="s">
        <v>366</v>
      </c>
      <c r="C26" s="483"/>
      <c r="D26" s="483"/>
      <c r="E26" s="530"/>
    </row>
    <row r="27" spans="1:5" s="51" customFormat="1" ht="12" hidden="1" customHeight="1">
      <c r="A27" s="506" t="s">
        <v>293</v>
      </c>
      <c r="B27" s="505" t="s">
        <v>367</v>
      </c>
      <c r="C27" s="217"/>
      <c r="D27" s="217"/>
      <c r="E27" s="91"/>
    </row>
    <row r="28" spans="1:5" s="51" customFormat="1" ht="60" hidden="1" customHeight="1">
      <c r="A28" s="507" t="s">
        <v>293</v>
      </c>
      <c r="B28" s="508" t="s">
        <v>419</v>
      </c>
      <c r="C28" s="509"/>
      <c r="D28" s="509"/>
      <c r="E28" s="527">
        <v>128054</v>
      </c>
    </row>
    <row r="29" spans="1:5" s="51" customFormat="1" ht="12" customHeight="1" thickBot="1">
      <c r="A29" s="474" t="s">
        <v>11</v>
      </c>
      <c r="B29" s="485" t="s">
        <v>374</v>
      </c>
      <c r="C29" s="476">
        <f>SUM(C31+C33+C39)</f>
        <v>0</v>
      </c>
      <c r="D29" s="476">
        <f>SUM(D31+D33+D39)</f>
        <v>0</v>
      </c>
      <c r="E29" s="525">
        <f>SUM(E31+E33+E39)</f>
        <v>0</v>
      </c>
    </row>
    <row r="30" spans="1:5" s="51" customFormat="1" ht="12" hidden="1" customHeight="1">
      <c r="A30" s="471" t="s">
        <v>294</v>
      </c>
      <c r="B30" s="472" t="s">
        <v>295</v>
      </c>
      <c r="C30" s="473">
        <f>SUM(C35+C32)</f>
        <v>0</v>
      </c>
      <c r="D30" s="473">
        <f>SUM(D35+D32)</f>
        <v>0</v>
      </c>
      <c r="E30" s="526">
        <f>SUM(E35+E32)</f>
        <v>0</v>
      </c>
    </row>
    <row r="31" spans="1:5" s="51" customFormat="1" ht="12" hidden="1" customHeight="1">
      <c r="A31" s="458" t="s">
        <v>296</v>
      </c>
      <c r="B31" s="459" t="s">
        <v>297</v>
      </c>
      <c r="C31" s="560">
        <f>SUM(C32)</f>
        <v>0</v>
      </c>
      <c r="D31" s="560">
        <f>SUM(D32)</f>
        <v>0</v>
      </c>
      <c r="E31" s="561">
        <f>SUM(E32)</f>
        <v>0</v>
      </c>
    </row>
    <row r="32" spans="1:5" s="51" customFormat="1" ht="12" hidden="1" customHeight="1">
      <c r="A32" s="486" t="s">
        <v>296</v>
      </c>
      <c r="B32" s="487" t="s">
        <v>368</v>
      </c>
      <c r="C32" s="488"/>
      <c r="D32" s="488"/>
      <c r="E32" s="532"/>
    </row>
    <row r="33" spans="1:5" s="51" customFormat="1" ht="12" hidden="1" customHeight="1">
      <c r="A33" s="458" t="s">
        <v>371</v>
      </c>
      <c r="B33" s="490" t="s">
        <v>372</v>
      </c>
      <c r="C33" s="560">
        <f>SUM(C37+C36+C34)</f>
        <v>0</v>
      </c>
      <c r="D33" s="560">
        <f>SUM(D37+D36+D34)</f>
        <v>0</v>
      </c>
      <c r="E33" s="561">
        <f>SUM(E37+E36+E34)</f>
        <v>0</v>
      </c>
    </row>
    <row r="34" spans="1:5" s="51" customFormat="1" ht="12" hidden="1" customHeight="1">
      <c r="A34" s="458" t="s">
        <v>298</v>
      </c>
      <c r="B34" s="491" t="s">
        <v>373</v>
      </c>
      <c r="C34" s="463">
        <f>SUM(C35)</f>
        <v>0</v>
      </c>
      <c r="D34" s="463">
        <f>SUM(D35)</f>
        <v>0</v>
      </c>
      <c r="E34" s="531">
        <f>SUM(E35)</f>
        <v>0</v>
      </c>
    </row>
    <row r="35" spans="1:5" s="51" customFormat="1" ht="12" hidden="1" customHeight="1">
      <c r="A35" s="486" t="s">
        <v>298</v>
      </c>
      <c r="B35" s="492" t="s">
        <v>369</v>
      </c>
      <c r="C35" s="488"/>
      <c r="D35" s="488"/>
      <c r="E35" s="532"/>
    </row>
    <row r="36" spans="1:5" s="51" customFormat="1" ht="12" hidden="1" customHeight="1">
      <c r="A36" s="458" t="s">
        <v>299</v>
      </c>
      <c r="B36" s="493" t="s">
        <v>300</v>
      </c>
      <c r="C36" s="461"/>
      <c r="D36" s="461"/>
      <c r="E36" s="529"/>
    </row>
    <row r="37" spans="1:5" s="51" customFormat="1" ht="12" hidden="1" customHeight="1">
      <c r="A37" s="458" t="s">
        <v>301</v>
      </c>
      <c r="B37" s="493" t="s">
        <v>302</v>
      </c>
      <c r="C37" s="465">
        <f>SUM(C38)</f>
        <v>0</v>
      </c>
      <c r="D37" s="465">
        <f>SUM(D38)</f>
        <v>0</v>
      </c>
      <c r="E37" s="542">
        <f>SUM(E38)</f>
        <v>0</v>
      </c>
    </row>
    <row r="38" spans="1:5" s="51" customFormat="1" ht="12" hidden="1" customHeight="1">
      <c r="A38" s="486" t="s">
        <v>301</v>
      </c>
      <c r="B38" s="494" t="s">
        <v>370</v>
      </c>
      <c r="C38" s="464"/>
      <c r="D38" s="464"/>
      <c r="E38" s="533"/>
    </row>
    <row r="39" spans="1:5" s="51" customFormat="1" ht="12" hidden="1" customHeight="1">
      <c r="A39" s="468" t="s">
        <v>303</v>
      </c>
      <c r="B39" s="469" t="s">
        <v>304</v>
      </c>
      <c r="C39" s="499"/>
      <c r="D39" s="499"/>
      <c r="E39" s="538"/>
    </row>
    <row r="40" spans="1:5" s="51" customFormat="1" ht="12" customHeight="1" thickBot="1">
      <c r="A40" s="474" t="s">
        <v>12</v>
      </c>
      <c r="B40" s="485" t="s">
        <v>375</v>
      </c>
      <c r="C40" s="497">
        <f>SUM(C41:C50)</f>
        <v>0</v>
      </c>
      <c r="D40" s="497">
        <f>SUM(D41:D50)</f>
        <v>0</v>
      </c>
      <c r="E40" s="535">
        <f>SUM(E41:E50)</f>
        <v>0</v>
      </c>
    </row>
    <row r="41" spans="1:5" s="51" customFormat="1" ht="12" customHeight="1">
      <c r="A41" s="471" t="s">
        <v>305</v>
      </c>
      <c r="B41" s="472" t="s">
        <v>306</v>
      </c>
      <c r="C41" s="496"/>
      <c r="D41" s="496"/>
      <c r="E41" s="536"/>
    </row>
    <row r="42" spans="1:5" s="51" customFormat="1" ht="12" customHeight="1">
      <c r="A42" s="458" t="s">
        <v>307</v>
      </c>
      <c r="B42" s="459" t="s">
        <v>308</v>
      </c>
      <c r="C42" s="463"/>
      <c r="D42" s="463"/>
      <c r="E42" s="531"/>
    </row>
    <row r="43" spans="1:5" s="51" customFormat="1" ht="12" customHeight="1">
      <c r="A43" s="458" t="s">
        <v>309</v>
      </c>
      <c r="B43" s="459" t="s">
        <v>310</v>
      </c>
      <c r="C43" s="463"/>
      <c r="D43" s="463"/>
      <c r="E43" s="531"/>
    </row>
    <row r="44" spans="1:5" s="51" customFormat="1" ht="12" customHeight="1">
      <c r="A44" s="458" t="s">
        <v>311</v>
      </c>
      <c r="B44" s="459" t="s">
        <v>312</v>
      </c>
      <c r="C44" s="464"/>
      <c r="D44" s="464"/>
      <c r="E44" s="735"/>
    </row>
    <row r="45" spans="1:5" s="50" customFormat="1" ht="12" customHeight="1">
      <c r="A45" s="458" t="s">
        <v>313</v>
      </c>
      <c r="B45" s="459" t="s">
        <v>314</v>
      </c>
      <c r="C45" s="463"/>
      <c r="D45" s="463"/>
      <c r="E45" s="703"/>
    </row>
    <row r="46" spans="1:5" s="51" customFormat="1" ht="12" customHeight="1">
      <c r="A46" s="458" t="s">
        <v>315</v>
      </c>
      <c r="B46" s="459" t="s">
        <v>316</v>
      </c>
      <c r="C46" s="463"/>
      <c r="D46" s="463"/>
      <c r="E46" s="703"/>
    </row>
    <row r="47" spans="1:5" s="51" customFormat="1" ht="12" customHeight="1">
      <c r="A47" s="458" t="s">
        <v>317</v>
      </c>
      <c r="B47" s="459" t="s">
        <v>318</v>
      </c>
      <c r="C47" s="463"/>
      <c r="D47" s="463"/>
      <c r="E47" s="703"/>
    </row>
    <row r="48" spans="1:5" s="51" customFormat="1" ht="12" customHeight="1">
      <c r="A48" s="458" t="s">
        <v>319</v>
      </c>
      <c r="B48" s="459" t="s">
        <v>320</v>
      </c>
      <c r="C48" s="463"/>
      <c r="D48" s="463"/>
      <c r="E48" s="703"/>
    </row>
    <row r="49" spans="1:5" s="51" customFormat="1" ht="12" customHeight="1">
      <c r="A49" s="458" t="s">
        <v>321</v>
      </c>
      <c r="B49" s="459" t="s">
        <v>322</v>
      </c>
      <c r="C49" s="463"/>
      <c r="D49" s="463"/>
      <c r="E49" s="703"/>
    </row>
    <row r="50" spans="1:5" s="51" customFormat="1" ht="12" customHeight="1" thickBot="1">
      <c r="A50" s="468" t="s">
        <v>323</v>
      </c>
      <c r="B50" s="469" t="s">
        <v>324</v>
      </c>
      <c r="C50" s="483"/>
      <c r="D50" s="483"/>
      <c r="E50" s="736"/>
    </row>
    <row r="51" spans="1:5" s="51" customFormat="1" ht="12" customHeight="1" thickBot="1">
      <c r="A51" s="474" t="s">
        <v>13</v>
      </c>
      <c r="B51" s="485" t="s">
        <v>376</v>
      </c>
      <c r="C51" s="476">
        <f>SUM(C52:C56)</f>
        <v>0</v>
      </c>
      <c r="D51" s="476">
        <f>SUM(D52:D56)</f>
        <v>0</v>
      </c>
      <c r="E51" s="709">
        <f>SUM(E52:E56)</f>
        <v>0</v>
      </c>
    </row>
    <row r="52" spans="1:5" s="51" customFormat="1" ht="12" hidden="1" customHeight="1">
      <c r="A52" s="471" t="s">
        <v>326</v>
      </c>
      <c r="B52" s="472" t="s">
        <v>327</v>
      </c>
      <c r="C52" s="498"/>
      <c r="D52" s="498"/>
      <c r="E52" s="737"/>
    </row>
    <row r="53" spans="1:5" s="50" customFormat="1" ht="12" hidden="1" customHeight="1">
      <c r="A53" s="458" t="s">
        <v>328</v>
      </c>
      <c r="B53" s="459" t="s">
        <v>329</v>
      </c>
      <c r="C53" s="463"/>
      <c r="D53" s="463"/>
      <c r="E53" s="703"/>
    </row>
    <row r="54" spans="1:5" s="50" customFormat="1" ht="12" hidden="1" customHeight="1">
      <c r="A54" s="458" t="s">
        <v>330</v>
      </c>
      <c r="B54" s="459" t="s">
        <v>331</v>
      </c>
      <c r="C54" s="463"/>
      <c r="D54" s="463"/>
      <c r="E54" s="703"/>
    </row>
    <row r="55" spans="1:5" s="50" customFormat="1" ht="12" hidden="1" customHeight="1">
      <c r="A55" s="458" t="s">
        <v>332</v>
      </c>
      <c r="B55" s="459" t="s">
        <v>333</v>
      </c>
      <c r="C55" s="463"/>
      <c r="D55" s="463"/>
      <c r="E55" s="703"/>
    </row>
    <row r="56" spans="1:5" s="50" customFormat="1" ht="12" hidden="1" customHeight="1">
      <c r="A56" s="468" t="s">
        <v>334</v>
      </c>
      <c r="B56" s="469" t="s">
        <v>335</v>
      </c>
      <c r="C56" s="499"/>
      <c r="D56" s="499"/>
      <c r="E56" s="738"/>
    </row>
    <row r="57" spans="1:5" s="51" customFormat="1" ht="12" customHeight="1" thickBot="1">
      <c r="A57" s="474" t="s">
        <v>14</v>
      </c>
      <c r="B57" s="485" t="s">
        <v>382</v>
      </c>
      <c r="C57" s="606">
        <f>SUM(C58:C60)</f>
        <v>0</v>
      </c>
      <c r="D57" s="606"/>
      <c r="E57" s="739"/>
    </row>
    <row r="58" spans="1:5" s="51" customFormat="1" ht="11.25" hidden="1" customHeight="1">
      <c r="A58" s="471" t="s">
        <v>336</v>
      </c>
      <c r="B58" s="472" t="s">
        <v>377</v>
      </c>
      <c r="C58" s="500"/>
      <c r="D58" s="500"/>
      <c r="E58" s="740"/>
    </row>
    <row r="59" spans="1:5" ht="10.5" hidden="1" customHeight="1">
      <c r="A59" s="458" t="s">
        <v>379</v>
      </c>
      <c r="B59" s="459" t="s">
        <v>378</v>
      </c>
      <c r="C59" s="464"/>
      <c r="D59" s="464"/>
      <c r="E59" s="735"/>
    </row>
    <row r="60" spans="1:5" s="40" customFormat="1" ht="13.5" hidden="1" customHeight="1">
      <c r="A60" s="458" t="s">
        <v>380</v>
      </c>
      <c r="B60" s="459" t="s">
        <v>337</v>
      </c>
      <c r="C60" s="463"/>
      <c r="D60" s="463"/>
      <c r="E60" s="703"/>
    </row>
    <row r="61" spans="1:5" s="52" customFormat="1" ht="60" hidden="1" customHeight="1">
      <c r="A61" s="502" t="s">
        <v>380</v>
      </c>
      <c r="B61" s="503" t="s">
        <v>381</v>
      </c>
      <c r="C61" s="504"/>
      <c r="D61" s="504"/>
      <c r="E61" s="741"/>
    </row>
    <row r="62" spans="1:5" ht="12" customHeight="1" thickBot="1">
      <c r="A62" s="474" t="s">
        <v>15</v>
      </c>
      <c r="B62" s="475" t="s">
        <v>388</v>
      </c>
      <c r="C62" s="497">
        <f>SUM(C63:C65)</f>
        <v>0</v>
      </c>
      <c r="D62" s="497">
        <f>SUM(D63:D65)</f>
        <v>0</v>
      </c>
      <c r="E62" s="721">
        <f>SUM(E63:E65)</f>
        <v>0</v>
      </c>
    </row>
    <row r="63" spans="1:5" ht="60" hidden="1" customHeight="1">
      <c r="A63" s="471" t="s">
        <v>338</v>
      </c>
      <c r="B63" s="472" t="s">
        <v>383</v>
      </c>
      <c r="C63" s="496"/>
      <c r="D63" s="496"/>
      <c r="E63" s="702"/>
    </row>
    <row r="64" spans="1:5" ht="60" hidden="1" customHeight="1">
      <c r="A64" s="458" t="s">
        <v>385</v>
      </c>
      <c r="B64" s="459" t="s">
        <v>384</v>
      </c>
      <c r="C64" s="463"/>
      <c r="D64" s="463"/>
      <c r="E64" s="703"/>
    </row>
    <row r="65" spans="1:5" ht="60" hidden="1" customHeight="1">
      <c r="A65" s="458" t="s">
        <v>386</v>
      </c>
      <c r="B65" s="459" t="s">
        <v>339</v>
      </c>
      <c r="C65" s="464"/>
      <c r="D65" s="464"/>
      <c r="E65" s="735"/>
    </row>
    <row r="66" spans="1:5" ht="60" hidden="1" customHeight="1">
      <c r="A66" s="502" t="s">
        <v>386</v>
      </c>
      <c r="B66" s="503" t="s">
        <v>387</v>
      </c>
      <c r="C66" s="504"/>
      <c r="D66" s="504"/>
      <c r="E66" s="741"/>
    </row>
    <row r="67" spans="1:5" ht="12" customHeight="1" thickBot="1">
      <c r="A67" s="474" t="s">
        <v>35</v>
      </c>
      <c r="B67" s="485" t="s">
        <v>389</v>
      </c>
      <c r="C67" s="599">
        <f>SUM(C8+C15+C22+C29+C40+C51+C57+C62)</f>
        <v>0</v>
      </c>
      <c r="D67" s="599">
        <f>SUM(D8+D15+D22+D29+D40+D51+D57+D62)</f>
        <v>0</v>
      </c>
      <c r="E67" s="694">
        <f>SUM(E8+E15+E22+E29+E40+E51+E57+E62)</f>
        <v>0</v>
      </c>
    </row>
    <row r="68" spans="1:5" ht="12" hidden="1" customHeight="1">
      <c r="A68" s="511" t="s">
        <v>391</v>
      </c>
      <c r="B68" s="510" t="s">
        <v>340</v>
      </c>
      <c r="C68" s="484">
        <f>SUM(C69:C71)</f>
        <v>0</v>
      </c>
      <c r="D68" s="496">
        <f>SUM(D69:D71)</f>
        <v>0</v>
      </c>
      <c r="E68" s="702">
        <f>SUM(E69:E71)</f>
        <v>0</v>
      </c>
    </row>
    <row r="69" spans="1:5" ht="12" hidden="1" customHeight="1">
      <c r="A69" s="458" t="s">
        <v>341</v>
      </c>
      <c r="B69" s="459" t="s">
        <v>342</v>
      </c>
      <c r="C69" s="463"/>
      <c r="D69" s="463"/>
      <c r="E69" s="703"/>
    </row>
    <row r="70" spans="1:5" ht="12" hidden="1" customHeight="1">
      <c r="A70" s="458" t="s">
        <v>343</v>
      </c>
      <c r="B70" s="459" t="s">
        <v>344</v>
      </c>
      <c r="C70" s="463"/>
      <c r="D70" s="463"/>
      <c r="E70" s="703"/>
    </row>
    <row r="71" spans="1:5" ht="12" hidden="1" customHeight="1">
      <c r="A71" s="458" t="s">
        <v>345</v>
      </c>
      <c r="B71" s="466" t="s">
        <v>346</v>
      </c>
      <c r="C71" s="465"/>
      <c r="D71" s="465"/>
      <c r="E71" s="704"/>
    </row>
    <row r="72" spans="1:5" ht="12" hidden="1" customHeight="1">
      <c r="A72" s="511" t="s">
        <v>392</v>
      </c>
      <c r="B72" s="462" t="s">
        <v>347</v>
      </c>
      <c r="C72" s="467"/>
      <c r="D72" s="467"/>
      <c r="E72" s="705"/>
    </row>
    <row r="73" spans="1:5" ht="12" hidden="1" customHeight="1">
      <c r="A73" s="511" t="s">
        <v>393</v>
      </c>
      <c r="B73" s="462" t="s">
        <v>348</v>
      </c>
      <c r="C73" s="467">
        <f>SUM(C74:C75)</f>
        <v>0</v>
      </c>
      <c r="D73" s="467">
        <f>SUM(D74:D75)</f>
        <v>0</v>
      </c>
      <c r="E73" s="705">
        <f>SUM(E74:E75)</f>
        <v>0</v>
      </c>
    </row>
    <row r="74" spans="1:5" ht="12" hidden="1" customHeight="1">
      <c r="A74" s="458" t="s">
        <v>349</v>
      </c>
      <c r="B74" s="459" t="s">
        <v>350</v>
      </c>
      <c r="C74" s="467"/>
      <c r="D74" s="562"/>
      <c r="E74" s="706"/>
    </row>
    <row r="75" spans="1:5" ht="12" hidden="1" customHeight="1">
      <c r="A75" s="458" t="s">
        <v>351</v>
      </c>
      <c r="B75" s="459" t="s">
        <v>352</v>
      </c>
      <c r="C75" s="467"/>
      <c r="D75" s="562"/>
      <c r="E75" s="706"/>
    </row>
    <row r="76" spans="1:5" s="52" customFormat="1" ht="12" hidden="1" customHeight="1">
      <c r="A76" s="565" t="s">
        <v>449</v>
      </c>
      <c r="B76" s="566" t="s">
        <v>450</v>
      </c>
      <c r="C76" s="564"/>
      <c r="D76" s="564"/>
      <c r="E76" s="707"/>
    </row>
    <row r="77" spans="1:5" ht="12" customHeight="1">
      <c r="A77" s="511" t="s">
        <v>393</v>
      </c>
      <c r="B77" s="462" t="s">
        <v>348</v>
      </c>
      <c r="C77" s="467">
        <f>SUM(C78:C79)</f>
        <v>0</v>
      </c>
      <c r="D77" s="467">
        <f>SUM(D78:D79)</f>
        <v>0</v>
      </c>
      <c r="E77" s="705">
        <f>SUM(E78:E79)</f>
        <v>0</v>
      </c>
    </row>
    <row r="78" spans="1:5" ht="12" customHeight="1">
      <c r="A78" s="458" t="s">
        <v>349</v>
      </c>
      <c r="B78" s="459" t="s">
        <v>350</v>
      </c>
      <c r="C78" s="467"/>
      <c r="D78" s="562"/>
      <c r="E78" s="706"/>
    </row>
    <row r="79" spans="1:5" ht="12" customHeight="1">
      <c r="A79" s="458" t="s">
        <v>351</v>
      </c>
      <c r="B79" s="459" t="s">
        <v>352</v>
      </c>
      <c r="C79" s="467"/>
      <c r="D79" s="562"/>
      <c r="E79" s="706"/>
    </row>
    <row r="80" spans="1:5" s="52" customFormat="1" ht="12" customHeight="1" thickBot="1">
      <c r="A80" s="565" t="s">
        <v>449</v>
      </c>
      <c r="B80" s="566" t="s">
        <v>450</v>
      </c>
      <c r="C80" s="564"/>
      <c r="D80" s="564"/>
      <c r="E80" s="707"/>
    </row>
    <row r="81" spans="1:5" s="52" customFormat="1" ht="12" customHeight="1" thickBot="1">
      <c r="A81" s="600" t="s">
        <v>535</v>
      </c>
      <c r="B81" s="601" t="s">
        <v>536</v>
      </c>
      <c r="C81" s="516"/>
      <c r="D81" s="222"/>
      <c r="E81" s="708"/>
    </row>
    <row r="82" spans="1:5" ht="12" customHeight="1" thickBot="1">
      <c r="A82" s="513" t="s">
        <v>394</v>
      </c>
      <c r="B82" s="514" t="s">
        <v>395</v>
      </c>
      <c r="C82" s="516">
        <f>SUM(C77+C80+C81)</f>
        <v>0</v>
      </c>
      <c r="D82" s="516">
        <f>SUM(D77+D80+D81)</f>
        <v>0</v>
      </c>
      <c r="E82" s="727">
        <f>SUM(E77+E80+E81)</f>
        <v>0</v>
      </c>
    </row>
    <row r="83" spans="1:5" ht="12" customHeight="1" thickBot="1">
      <c r="A83" s="513" t="s">
        <v>411</v>
      </c>
      <c r="B83" s="514" t="s">
        <v>396</v>
      </c>
      <c r="C83" s="516"/>
      <c r="D83" s="222"/>
      <c r="E83" s="708"/>
    </row>
    <row r="84" spans="1:5" ht="12" customHeight="1" thickBot="1">
      <c r="A84" s="513" t="s">
        <v>412</v>
      </c>
      <c r="B84" s="514" t="s">
        <v>397</v>
      </c>
      <c r="C84" s="516"/>
      <c r="D84" s="222"/>
      <c r="E84" s="98"/>
    </row>
    <row r="85" spans="1:5" ht="12" customHeight="1" thickBot="1">
      <c r="A85" s="513" t="s">
        <v>16</v>
      </c>
      <c r="B85" s="544" t="s">
        <v>390</v>
      </c>
      <c r="C85" s="516">
        <f>SUM(C82:C84)</f>
        <v>0</v>
      </c>
      <c r="D85" s="516">
        <f>SUM(D82:D84)</f>
        <v>0</v>
      </c>
      <c r="E85" s="515">
        <f>SUM(E82:E84)</f>
        <v>0</v>
      </c>
    </row>
    <row r="86" spans="1:5" ht="24.75" customHeight="1" thickBot="1">
      <c r="A86" s="513" t="s">
        <v>17</v>
      </c>
      <c r="B86" s="520" t="s">
        <v>413</v>
      </c>
      <c r="C86" s="602">
        <f>SUM(C67+C85)</f>
        <v>0</v>
      </c>
      <c r="D86" s="602">
        <f>SUM(D67+D85)</f>
        <v>0</v>
      </c>
      <c r="E86" s="603">
        <f>SUM(E67+E85)</f>
        <v>0</v>
      </c>
    </row>
    <row r="87" spans="1:5">
      <c r="A87" s="158"/>
      <c r="B87" s="158"/>
      <c r="C87" s="159"/>
      <c r="D87" s="159"/>
      <c r="E87" s="159"/>
    </row>
    <row r="88" spans="1:5" ht="13.5" thickBot="1">
      <c r="A88" s="158"/>
      <c r="B88" s="158"/>
      <c r="C88" s="159"/>
      <c r="D88" s="159"/>
      <c r="E88" s="159"/>
    </row>
    <row r="89" spans="1:5" s="22" customFormat="1" ht="38.1" customHeight="1" thickBot="1">
      <c r="A89" s="594"/>
      <c r="B89" s="595" t="s">
        <v>23</v>
      </c>
      <c r="C89" s="596" t="s">
        <v>5</v>
      </c>
      <c r="D89" s="596" t="s">
        <v>6</v>
      </c>
      <c r="E89" s="597" t="s">
        <v>7</v>
      </c>
    </row>
    <row r="90" spans="1:5" s="23" customFormat="1" ht="12" customHeight="1" thickBot="1">
      <c r="A90" s="19">
        <v>1</v>
      </c>
      <c r="B90" s="20">
        <v>2</v>
      </c>
      <c r="C90" s="20">
        <v>3</v>
      </c>
      <c r="D90" s="20">
        <v>4</v>
      </c>
      <c r="E90" s="21">
        <v>5</v>
      </c>
    </row>
    <row r="91" spans="1:5" s="22" customFormat="1" ht="12" customHeight="1" thickBot="1">
      <c r="A91" s="14" t="s">
        <v>8</v>
      </c>
      <c r="B91" s="18" t="s">
        <v>269</v>
      </c>
      <c r="C91" s="215">
        <f>+C92+C93+C94+C95+C96</f>
        <v>0</v>
      </c>
      <c r="D91" s="215">
        <f>+D92+D93+D94+D95+D96</f>
        <v>0</v>
      </c>
      <c r="E91" s="88">
        <f>+E92+E93+E94+E95+E96</f>
        <v>0</v>
      </c>
    </row>
    <row r="92" spans="1:5" s="22" customFormat="1" ht="12" customHeight="1">
      <c r="A92" s="11" t="s">
        <v>221</v>
      </c>
      <c r="B92" s="6" t="s">
        <v>24</v>
      </c>
      <c r="C92" s="218"/>
      <c r="D92" s="218"/>
      <c r="E92" s="90"/>
    </row>
    <row r="93" spans="1:5" s="22" customFormat="1" ht="12" customHeight="1">
      <c r="A93" s="9" t="s">
        <v>222</v>
      </c>
      <c r="B93" s="5" t="s">
        <v>25</v>
      </c>
      <c r="C93" s="217"/>
      <c r="D93" s="217"/>
      <c r="E93" s="91"/>
    </row>
    <row r="94" spans="1:5" s="22" customFormat="1" ht="12" customHeight="1">
      <c r="A94" s="9" t="s">
        <v>223</v>
      </c>
      <c r="B94" s="5" t="s">
        <v>26</v>
      </c>
      <c r="C94" s="220"/>
      <c r="D94" s="220"/>
      <c r="E94" s="93"/>
    </row>
    <row r="95" spans="1:5" s="22" customFormat="1" ht="12" customHeight="1">
      <c r="A95" s="9" t="s">
        <v>224</v>
      </c>
      <c r="B95" s="7" t="s">
        <v>27</v>
      </c>
      <c r="C95" s="220"/>
      <c r="D95" s="220"/>
      <c r="E95" s="93"/>
    </row>
    <row r="96" spans="1:5" s="22" customFormat="1" ht="12" customHeight="1" thickBot="1">
      <c r="A96" s="9" t="s">
        <v>225</v>
      </c>
      <c r="B96" s="12" t="s">
        <v>28</v>
      </c>
      <c r="C96" s="220"/>
      <c r="D96" s="220"/>
      <c r="E96" s="93"/>
    </row>
    <row r="97" spans="1:5" s="437" customFormat="1" ht="12" hidden="1" customHeight="1">
      <c r="A97" s="435" t="s">
        <v>232</v>
      </c>
      <c r="B97" s="436" t="s">
        <v>226</v>
      </c>
      <c r="C97" s="421"/>
      <c r="D97" s="421"/>
      <c r="E97" s="422"/>
    </row>
    <row r="98" spans="1:5" s="437" customFormat="1" ht="12" hidden="1" customHeight="1">
      <c r="A98" s="435" t="s">
        <v>233</v>
      </c>
      <c r="B98" s="438" t="s">
        <v>227</v>
      </c>
      <c r="C98" s="421"/>
      <c r="D98" s="421"/>
      <c r="E98" s="422"/>
    </row>
    <row r="99" spans="1:5" s="437" customFormat="1" ht="12" hidden="1" customHeight="1">
      <c r="A99" s="435" t="s">
        <v>234</v>
      </c>
      <c r="B99" s="438" t="s">
        <v>228</v>
      </c>
      <c r="C99" s="421"/>
      <c r="D99" s="421"/>
      <c r="E99" s="422"/>
    </row>
    <row r="100" spans="1:5" s="437" customFormat="1" ht="12" hidden="1" customHeight="1">
      <c r="A100" s="435" t="s">
        <v>235</v>
      </c>
      <c r="B100" s="436" t="s">
        <v>229</v>
      </c>
      <c r="C100" s="421"/>
      <c r="D100" s="421"/>
      <c r="E100" s="422"/>
    </row>
    <row r="101" spans="1:5" s="437" customFormat="1" ht="12" hidden="1" customHeight="1">
      <c r="A101" s="439" t="s">
        <v>236</v>
      </c>
      <c r="B101" s="440" t="s">
        <v>230</v>
      </c>
      <c r="C101" s="421"/>
      <c r="D101" s="421"/>
      <c r="E101" s="422"/>
    </row>
    <row r="102" spans="1:5" s="437" customFormat="1" ht="12" hidden="1" customHeight="1">
      <c r="A102" s="435" t="s">
        <v>237</v>
      </c>
      <c r="B102" s="440" t="s">
        <v>231</v>
      </c>
      <c r="C102" s="421"/>
      <c r="D102" s="421"/>
      <c r="E102" s="422"/>
    </row>
    <row r="103" spans="1:5" s="437" customFormat="1" ht="12" hidden="1" customHeight="1">
      <c r="A103" s="441" t="s">
        <v>238</v>
      </c>
      <c r="B103" s="438" t="s">
        <v>244</v>
      </c>
      <c r="C103" s="421"/>
      <c r="D103" s="421"/>
      <c r="E103" s="422"/>
    </row>
    <row r="104" spans="1:5" s="437" customFormat="1" ht="12" hidden="1" customHeight="1">
      <c r="A104" s="441" t="s">
        <v>239</v>
      </c>
      <c r="B104" s="436" t="s">
        <v>245</v>
      </c>
      <c r="C104" s="421"/>
      <c r="D104" s="421"/>
      <c r="E104" s="422"/>
    </row>
    <row r="105" spans="1:5" s="437" customFormat="1" ht="12" hidden="1" customHeight="1">
      <c r="A105" s="441" t="s">
        <v>240</v>
      </c>
      <c r="B105" s="440" t="s">
        <v>246</v>
      </c>
      <c r="C105" s="421"/>
      <c r="D105" s="421"/>
      <c r="E105" s="422"/>
    </row>
    <row r="106" spans="1:5" s="437" customFormat="1" ht="12" hidden="1" customHeight="1">
      <c r="A106" s="441" t="s">
        <v>241</v>
      </c>
      <c r="B106" s="440" t="s">
        <v>247</v>
      </c>
      <c r="C106" s="421"/>
      <c r="D106" s="421"/>
      <c r="E106" s="422"/>
    </row>
    <row r="107" spans="1:5" s="437" customFormat="1" ht="12" hidden="1" customHeight="1">
      <c r="A107" s="441" t="s">
        <v>242</v>
      </c>
      <c r="B107" s="440" t="s">
        <v>248</v>
      </c>
      <c r="C107" s="421"/>
      <c r="D107" s="421"/>
      <c r="E107" s="422"/>
    </row>
    <row r="108" spans="1:5" s="437" customFormat="1" ht="12" hidden="1" customHeight="1">
      <c r="A108" s="442" t="s">
        <v>243</v>
      </c>
      <c r="B108" s="443" t="s">
        <v>249</v>
      </c>
      <c r="C108" s="423"/>
      <c r="D108" s="423"/>
      <c r="E108" s="424"/>
    </row>
    <row r="109" spans="1:5" s="22" customFormat="1" ht="12" customHeight="1" thickBot="1">
      <c r="A109" s="13" t="s">
        <v>9</v>
      </c>
      <c r="B109" s="17" t="s">
        <v>270</v>
      </c>
      <c r="C109" s="216">
        <f>+C110+C111+C112</f>
        <v>0</v>
      </c>
      <c r="D109" s="216">
        <f>+D110+D111+D112</f>
        <v>0</v>
      </c>
      <c r="E109" s="89">
        <f>+E110+E111+E112</f>
        <v>0</v>
      </c>
    </row>
    <row r="110" spans="1:5" s="22" customFormat="1" ht="12" customHeight="1">
      <c r="A110" s="10" t="s">
        <v>250</v>
      </c>
      <c r="B110" s="5" t="s">
        <v>29</v>
      </c>
      <c r="C110" s="219"/>
      <c r="D110" s="219"/>
      <c r="E110" s="92"/>
    </row>
    <row r="111" spans="1:5" s="22" customFormat="1" ht="12" customHeight="1">
      <c r="A111" s="10" t="s">
        <v>251</v>
      </c>
      <c r="B111" s="8" t="s">
        <v>30</v>
      </c>
      <c r="C111" s="217"/>
      <c r="D111" s="217"/>
      <c r="E111" s="91"/>
    </row>
    <row r="112" spans="1:5" s="22" customFormat="1" ht="12" customHeight="1" thickBot="1">
      <c r="A112" s="10" t="s">
        <v>252</v>
      </c>
      <c r="B112" s="434" t="s">
        <v>253</v>
      </c>
      <c r="C112" s="217">
        <f>SUM(C113:C120)</f>
        <v>0</v>
      </c>
      <c r="D112" s="217">
        <f>SUM(D113:D120)</f>
        <v>0</v>
      </c>
      <c r="E112" s="91">
        <f>SUM(E113:E120)</f>
        <v>0</v>
      </c>
    </row>
    <row r="113" spans="1:5" s="437" customFormat="1" ht="60" hidden="1" customHeight="1">
      <c r="A113" s="444" t="s">
        <v>254</v>
      </c>
      <c r="B113" s="79" t="s">
        <v>268</v>
      </c>
      <c r="C113" s="419"/>
      <c r="D113" s="419"/>
      <c r="E113" s="420"/>
    </row>
    <row r="114" spans="1:5" s="437" customFormat="1" ht="60" hidden="1" customHeight="1">
      <c r="A114" s="444" t="s">
        <v>255</v>
      </c>
      <c r="B114" s="445" t="s">
        <v>262</v>
      </c>
      <c r="C114" s="419"/>
      <c r="D114" s="419"/>
      <c r="E114" s="420"/>
    </row>
    <row r="115" spans="1:5" s="437" customFormat="1" ht="16.5" hidden="1" thickBot="1">
      <c r="A115" s="444" t="s">
        <v>256</v>
      </c>
      <c r="B115" s="446" t="s">
        <v>263</v>
      </c>
      <c r="C115" s="419"/>
      <c r="D115" s="419"/>
      <c r="E115" s="420"/>
    </row>
    <row r="116" spans="1:5" s="437" customFormat="1" ht="60" hidden="1" customHeight="1">
      <c r="A116" s="444" t="s">
        <v>257</v>
      </c>
      <c r="B116" s="446" t="s">
        <v>264</v>
      </c>
      <c r="C116" s="447"/>
      <c r="D116" s="447"/>
      <c r="E116" s="448"/>
    </row>
    <row r="117" spans="1:5" s="437" customFormat="1" ht="60" hidden="1" customHeight="1">
      <c r="A117" s="444" t="s">
        <v>258</v>
      </c>
      <c r="B117" s="446" t="s">
        <v>265</v>
      </c>
      <c r="C117" s="447"/>
      <c r="D117" s="447"/>
      <c r="E117" s="448"/>
    </row>
    <row r="118" spans="1:5" s="437" customFormat="1" ht="60" hidden="1" customHeight="1">
      <c r="A118" s="444" t="s">
        <v>259</v>
      </c>
      <c r="B118" s="446" t="s">
        <v>266</v>
      </c>
      <c r="C118" s="447"/>
      <c r="D118" s="447"/>
      <c r="E118" s="448"/>
    </row>
    <row r="119" spans="1:5" s="437" customFormat="1" ht="60" hidden="1" customHeight="1">
      <c r="A119" s="449" t="s">
        <v>260</v>
      </c>
      <c r="B119" s="446" t="s">
        <v>32</v>
      </c>
      <c r="C119" s="450"/>
      <c r="D119" s="450"/>
      <c r="E119" s="451"/>
    </row>
    <row r="120" spans="1:5" s="437" customFormat="1" ht="60" hidden="1" customHeight="1">
      <c r="A120" s="452" t="s">
        <v>261</v>
      </c>
      <c r="B120" s="453" t="s">
        <v>267</v>
      </c>
      <c r="C120" s="450"/>
      <c r="D120" s="450"/>
      <c r="E120" s="451"/>
    </row>
    <row r="121" spans="1:5" s="22" customFormat="1" ht="12" customHeight="1" thickBot="1">
      <c r="A121" s="13" t="s">
        <v>10</v>
      </c>
      <c r="B121" s="454" t="s">
        <v>271</v>
      </c>
      <c r="C121" s="215">
        <f>+C91+C109</f>
        <v>0</v>
      </c>
      <c r="D121" s="215">
        <f>+D91+D109</f>
        <v>0</v>
      </c>
      <c r="E121" s="88">
        <f>+E91+E109</f>
        <v>0</v>
      </c>
    </row>
    <row r="122" spans="1:5" s="22" customFormat="1" ht="12" hidden="1" customHeight="1">
      <c r="A122" s="82" t="s">
        <v>398</v>
      </c>
      <c r="B122" s="518" t="s">
        <v>399</v>
      </c>
      <c r="C122" s="216">
        <f>SUM(C123:C125)</f>
        <v>0</v>
      </c>
      <c r="D122" s="216">
        <f>SUM(D123:D125)</f>
        <v>0</v>
      </c>
      <c r="E122" s="89">
        <f>SUM(E123:E125)</f>
        <v>0</v>
      </c>
    </row>
    <row r="123" spans="1:5" s="22" customFormat="1" ht="12" hidden="1" customHeight="1">
      <c r="A123" s="83" t="s">
        <v>400</v>
      </c>
      <c r="B123" s="84" t="s">
        <v>403</v>
      </c>
      <c r="C123" s="217"/>
      <c r="D123" s="217"/>
      <c r="E123" s="91"/>
    </row>
    <row r="124" spans="1:5" s="22" customFormat="1" ht="12" hidden="1" customHeight="1">
      <c r="A124" s="81" t="s">
        <v>401</v>
      </c>
      <c r="B124" s="78" t="s">
        <v>447</v>
      </c>
      <c r="C124" s="217"/>
      <c r="D124" s="217"/>
      <c r="E124" s="91"/>
    </row>
    <row r="125" spans="1:5" s="22" customFormat="1" ht="12" hidden="1" customHeight="1">
      <c r="A125" s="85" t="s">
        <v>402</v>
      </c>
      <c r="B125" s="86" t="s">
        <v>448</v>
      </c>
      <c r="C125" s="220"/>
      <c r="D125" s="220"/>
      <c r="E125" s="93"/>
    </row>
    <row r="126" spans="1:5" s="22" customFormat="1" ht="12" hidden="1" customHeight="1">
      <c r="A126" s="82" t="s">
        <v>406</v>
      </c>
      <c r="B126" s="518" t="s">
        <v>407</v>
      </c>
      <c r="C126" s="223"/>
      <c r="D126" s="223"/>
      <c r="E126" s="224"/>
    </row>
    <row r="127" spans="1:5" s="22" customFormat="1" ht="12" customHeight="1" thickBot="1">
      <c r="A127" s="519" t="s">
        <v>415</v>
      </c>
      <c r="B127" s="518" t="s">
        <v>414</v>
      </c>
      <c r="C127" s="223">
        <f>SUM(C122+C126)</f>
        <v>0</v>
      </c>
      <c r="D127" s="223">
        <f>SUM(D122+D126)</f>
        <v>0</v>
      </c>
      <c r="E127" s="224">
        <f>SUM(E122+E126)</f>
        <v>0</v>
      </c>
    </row>
    <row r="128" spans="1:5" s="22" customFormat="1" ht="12" customHeight="1" thickBot="1">
      <c r="A128" s="519" t="s">
        <v>416</v>
      </c>
      <c r="B128" s="518" t="s">
        <v>408</v>
      </c>
      <c r="C128" s="223"/>
      <c r="D128" s="223"/>
      <c r="E128" s="224"/>
    </row>
    <row r="129" spans="1:5" s="22" customFormat="1" ht="12" customHeight="1" thickBot="1">
      <c r="A129" s="519" t="s">
        <v>417</v>
      </c>
      <c r="B129" s="518" t="s">
        <v>409</v>
      </c>
      <c r="C129" s="223"/>
      <c r="D129" s="223"/>
      <c r="E129" s="224"/>
    </row>
    <row r="130" spans="1:5" s="22" customFormat="1" ht="12" customHeight="1" thickBot="1">
      <c r="A130" s="80" t="s">
        <v>33</v>
      </c>
      <c r="B130" s="152" t="s">
        <v>410</v>
      </c>
      <c r="C130" s="225">
        <f>SUM(C127:C129)</f>
        <v>0</v>
      </c>
      <c r="D130" s="225">
        <f>SUM(D127:D129)</f>
        <v>0</v>
      </c>
      <c r="E130" s="95">
        <f>SUM(E127:E129)</f>
        <v>0</v>
      </c>
    </row>
    <row r="131" spans="1:5" s="1" customFormat="1" ht="28.5" customHeight="1" thickBot="1">
      <c r="A131" s="87" t="s">
        <v>12</v>
      </c>
      <c r="B131" s="153" t="s">
        <v>418</v>
      </c>
      <c r="C131" s="604">
        <f>SUM(C121+C130)</f>
        <v>0</v>
      </c>
      <c r="D131" s="604">
        <f>SUM(D121+D130)</f>
        <v>0</v>
      </c>
      <c r="E131" s="605">
        <f>SUM(E121+E130)</f>
        <v>0</v>
      </c>
    </row>
  </sheetData>
  <mergeCells count="2">
    <mergeCell ref="B2:D2"/>
    <mergeCell ref="B3:D3"/>
  </mergeCells>
  <pageMargins left="0.7" right="0.7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34"/>
  <sheetViews>
    <sheetView topLeftCell="A91" workbookViewId="0">
      <selection activeCell="E86" sqref="E86"/>
    </sheetView>
  </sheetViews>
  <sheetFormatPr defaultRowHeight="15.75"/>
  <cols>
    <col min="1" max="1" width="9.5" style="156" customWidth="1"/>
    <col min="2" max="2" width="60.83203125" style="156" customWidth="1"/>
    <col min="3" max="5" width="15.83203125" style="157" customWidth="1"/>
    <col min="6" max="16384" width="9.33203125" style="22"/>
  </cols>
  <sheetData>
    <row r="1" spans="1:5" ht="15.95" customHeight="1">
      <c r="A1" s="360" t="s">
        <v>0</v>
      </c>
      <c r="B1" s="360"/>
      <c r="C1" s="360"/>
      <c r="D1" s="360"/>
      <c r="E1" s="360"/>
    </row>
    <row r="2" spans="1:5" ht="15.95" customHeight="1" thickBot="1">
      <c r="A2" s="160" t="s">
        <v>1</v>
      </c>
      <c r="B2" s="160"/>
      <c r="C2" s="97"/>
      <c r="D2" s="97"/>
      <c r="E2" s="97" t="s">
        <v>681</v>
      </c>
    </row>
    <row r="3" spans="1:5" ht="15.95" customHeight="1">
      <c r="A3" s="1201" t="s">
        <v>272</v>
      </c>
      <c r="B3" s="1199" t="s">
        <v>4</v>
      </c>
      <c r="C3" s="1203" t="s">
        <v>764</v>
      </c>
      <c r="D3" s="1204"/>
      <c r="E3" s="1205"/>
    </row>
    <row r="4" spans="1:5" ht="38.1" customHeight="1" thickBot="1">
      <c r="A4" s="1202"/>
      <c r="B4" s="1200"/>
      <c r="C4" s="163" t="s">
        <v>5</v>
      </c>
      <c r="D4" s="163" t="s">
        <v>6</v>
      </c>
      <c r="E4" s="164" t="s">
        <v>7</v>
      </c>
    </row>
    <row r="5" spans="1:5" s="23" customFormat="1" ht="12" customHeight="1" thickBot="1">
      <c r="A5" s="479">
        <v>1</v>
      </c>
      <c r="B5" s="481">
        <v>2</v>
      </c>
      <c r="C5" s="477">
        <v>3</v>
      </c>
      <c r="D5" s="20">
        <v>4</v>
      </c>
      <c r="E5" s="21">
        <v>5</v>
      </c>
    </row>
    <row r="6" spans="1:5" s="1" customFormat="1" ht="12" customHeight="1" thickBot="1">
      <c r="A6" s="480" t="s">
        <v>8</v>
      </c>
      <c r="B6" s="482" t="s">
        <v>354</v>
      </c>
      <c r="C6" s="478">
        <f>SUM(C7:C12)</f>
        <v>0</v>
      </c>
      <c r="D6" s="478">
        <f>SUM(D7:D12)</f>
        <v>0</v>
      </c>
      <c r="E6" s="521">
        <f>SUM(E7:E12)</f>
        <v>0</v>
      </c>
    </row>
    <row r="7" spans="1:5" s="1" customFormat="1" ht="12" customHeight="1">
      <c r="A7" s="455" t="s">
        <v>273</v>
      </c>
      <c r="B7" s="456" t="s">
        <v>274</v>
      </c>
      <c r="C7" s="553"/>
      <c r="D7" s="553"/>
      <c r="E7" s="554"/>
    </row>
    <row r="8" spans="1:5" s="1" customFormat="1" ht="12" customHeight="1">
      <c r="A8" s="458" t="s">
        <v>275</v>
      </c>
      <c r="B8" s="459" t="s">
        <v>355</v>
      </c>
      <c r="C8" s="460"/>
      <c r="D8" s="460"/>
      <c r="E8" s="523"/>
    </row>
    <row r="9" spans="1:5" s="1" customFormat="1" ht="21.75" customHeight="1">
      <c r="A9" s="458" t="s">
        <v>276</v>
      </c>
      <c r="B9" s="459" t="s">
        <v>277</v>
      </c>
      <c r="C9" s="460"/>
      <c r="D9" s="460"/>
      <c r="E9" s="523"/>
    </row>
    <row r="10" spans="1:5" s="1" customFormat="1" ht="12" customHeight="1">
      <c r="A10" s="458" t="s">
        <v>278</v>
      </c>
      <c r="B10" s="459" t="s">
        <v>279</v>
      </c>
      <c r="C10" s="460"/>
      <c r="D10" s="460"/>
      <c r="E10" s="523"/>
    </row>
    <row r="11" spans="1:5" s="1" customFormat="1" ht="12" customHeight="1">
      <c r="A11" s="458" t="s">
        <v>280</v>
      </c>
      <c r="B11" s="459" t="s">
        <v>641</v>
      </c>
      <c r="C11" s="460"/>
      <c r="D11" s="460"/>
      <c r="E11" s="523"/>
    </row>
    <row r="12" spans="1:5" s="1" customFormat="1" ht="12" customHeight="1" thickBot="1">
      <c r="A12" s="468" t="s">
        <v>281</v>
      </c>
      <c r="B12" s="469" t="s">
        <v>642</v>
      </c>
      <c r="C12" s="470"/>
      <c r="D12" s="555"/>
      <c r="E12" s="556"/>
    </row>
    <row r="13" spans="1:5" s="1" customFormat="1" ht="12" customHeight="1" thickBot="1">
      <c r="A13" s="558" t="s">
        <v>446</v>
      </c>
      <c r="B13" s="475" t="s">
        <v>362</v>
      </c>
      <c r="C13" s="476">
        <f>SUM(C14:C18)</f>
        <v>6235000</v>
      </c>
      <c r="D13" s="476">
        <f>SUM(D14:D18)</f>
        <v>7085000</v>
      </c>
      <c r="E13" s="525">
        <f>SUM(E14:E18)</f>
        <v>66953823</v>
      </c>
    </row>
    <row r="14" spans="1:5" s="1" customFormat="1" ht="12" customHeight="1">
      <c r="A14" s="471" t="s">
        <v>282</v>
      </c>
      <c r="B14" s="472" t="s">
        <v>283</v>
      </c>
      <c r="C14" s="473"/>
      <c r="D14" s="473"/>
      <c r="E14" s="526"/>
    </row>
    <row r="15" spans="1:5" s="1" customFormat="1" ht="12" customHeight="1">
      <c r="A15" s="458" t="s">
        <v>284</v>
      </c>
      <c r="B15" s="459" t="s">
        <v>358</v>
      </c>
      <c r="C15" s="460"/>
      <c r="D15" s="460"/>
      <c r="E15" s="523"/>
    </row>
    <row r="16" spans="1:5" s="1" customFormat="1" ht="12" customHeight="1">
      <c r="A16" s="458" t="s">
        <v>285</v>
      </c>
      <c r="B16" s="590" t="s">
        <v>359</v>
      </c>
      <c r="C16" s="460"/>
      <c r="D16" s="460"/>
      <c r="E16" s="523"/>
    </row>
    <row r="17" spans="1:5" s="1" customFormat="1" ht="12" customHeight="1">
      <c r="A17" s="458" t="s">
        <v>286</v>
      </c>
      <c r="B17" s="590" t="s">
        <v>360</v>
      </c>
      <c r="C17" s="460"/>
      <c r="D17" s="460"/>
      <c r="E17" s="523"/>
    </row>
    <row r="18" spans="1:5" s="1" customFormat="1" ht="12" customHeight="1" thickBot="1">
      <c r="A18" s="458" t="s">
        <v>287</v>
      </c>
      <c r="B18" s="459" t="s">
        <v>361</v>
      </c>
      <c r="C18" s="460">
        <v>6235000</v>
      </c>
      <c r="D18" s="460">
        <v>7085000</v>
      </c>
      <c r="E18" s="523">
        <v>66953823</v>
      </c>
    </row>
    <row r="19" spans="1:5" s="1" customFormat="1" ht="12" customHeight="1" thickBot="1">
      <c r="A19" s="474" t="s">
        <v>10</v>
      </c>
      <c r="B19" s="485" t="s">
        <v>363</v>
      </c>
      <c r="C19" s="476">
        <f>SUM(C20:C24)</f>
        <v>37946044</v>
      </c>
      <c r="D19" s="476">
        <f>SUM(D20:D24)</f>
        <v>37946044</v>
      </c>
      <c r="E19" s="525">
        <f>SUM(E20:E24)</f>
        <v>0</v>
      </c>
    </row>
    <row r="20" spans="1:5" s="1" customFormat="1" ht="12" customHeight="1">
      <c r="A20" s="471" t="s">
        <v>288</v>
      </c>
      <c r="B20" s="472" t="s">
        <v>289</v>
      </c>
      <c r="C20" s="484"/>
      <c r="D20" s="496"/>
      <c r="E20" s="536"/>
    </row>
    <row r="21" spans="1:5" s="1" customFormat="1" ht="12" customHeight="1">
      <c r="A21" s="458" t="s">
        <v>290</v>
      </c>
      <c r="B21" s="459" t="s">
        <v>364</v>
      </c>
      <c r="C21" s="461"/>
      <c r="D21" s="461"/>
      <c r="E21" s="529"/>
    </row>
    <row r="22" spans="1:5" s="1" customFormat="1" ht="12" customHeight="1">
      <c r="A22" s="458" t="s">
        <v>291</v>
      </c>
      <c r="B22" s="590" t="s">
        <v>365</v>
      </c>
      <c r="C22" s="460"/>
      <c r="D22" s="460"/>
      <c r="E22" s="523"/>
    </row>
    <row r="23" spans="1:5" s="1" customFormat="1" ht="12" customHeight="1">
      <c r="A23" s="468" t="s">
        <v>292</v>
      </c>
      <c r="B23" s="591" t="s">
        <v>366</v>
      </c>
      <c r="C23" s="483"/>
      <c r="D23" s="483"/>
      <c r="E23" s="530"/>
    </row>
    <row r="24" spans="1:5" s="1" customFormat="1" ht="12" customHeight="1" thickBot="1">
      <c r="A24" s="506" t="s">
        <v>293</v>
      </c>
      <c r="B24" s="505" t="s">
        <v>367</v>
      </c>
      <c r="C24" s="1063">
        <v>37946044</v>
      </c>
      <c r="D24" s="217">
        <v>37946044</v>
      </c>
      <c r="E24" s="91"/>
    </row>
    <row r="25" spans="1:5" s="1" customFormat="1" ht="12" customHeight="1" thickBot="1">
      <c r="A25" s="474" t="s">
        <v>11</v>
      </c>
      <c r="B25" s="485" t="s">
        <v>374</v>
      </c>
      <c r="C25" s="476">
        <f>SUM(C27+C29+C34)</f>
        <v>147300000</v>
      </c>
      <c r="D25" s="476">
        <f>SUM(D27+D29+D34)</f>
        <v>138300000</v>
      </c>
      <c r="E25" s="525">
        <f>SUM(E27+E29+E34)</f>
        <v>139816225</v>
      </c>
    </row>
    <row r="26" spans="1:5" s="1" customFormat="1" ht="12" customHeight="1">
      <c r="A26" s="471" t="s">
        <v>294</v>
      </c>
      <c r="B26" s="472" t="s">
        <v>295</v>
      </c>
      <c r="C26" s="473">
        <f>SUM(C31+C28)</f>
        <v>147300000</v>
      </c>
      <c r="D26" s="473">
        <f>SUM(D31+D28)</f>
        <v>138300000</v>
      </c>
      <c r="E26" s="526">
        <f>SUM(E31+E28)</f>
        <v>138001475</v>
      </c>
    </row>
    <row r="27" spans="1:5" s="1" customFormat="1" ht="12" customHeight="1">
      <c r="A27" s="458" t="s">
        <v>296</v>
      </c>
      <c r="B27" s="459" t="s">
        <v>297</v>
      </c>
      <c r="C27" s="560">
        <f>SUM(C28)</f>
        <v>14300000</v>
      </c>
      <c r="D27" s="560">
        <f>SUM(D28)</f>
        <v>14300000</v>
      </c>
      <c r="E27" s="561">
        <f>SUM(E28)</f>
        <v>13707130</v>
      </c>
    </row>
    <row r="28" spans="1:5" s="489" customFormat="1" ht="12" customHeight="1">
      <c r="A28" s="486" t="s">
        <v>296</v>
      </c>
      <c r="B28" s="487" t="s">
        <v>368</v>
      </c>
      <c r="C28" s="488">
        <v>14300000</v>
      </c>
      <c r="D28" s="488">
        <v>14300000</v>
      </c>
      <c r="E28" s="488">
        <v>13707130</v>
      </c>
    </row>
    <row r="29" spans="1:5" s="1" customFormat="1" ht="12" customHeight="1">
      <c r="A29" s="458" t="s">
        <v>371</v>
      </c>
      <c r="B29" s="490" t="s">
        <v>372</v>
      </c>
      <c r="C29" s="560">
        <f>SUM(C33+C32+C30)</f>
        <v>133000000</v>
      </c>
      <c r="D29" s="560">
        <f>SUM(D33+D32+D30)</f>
        <v>124000000</v>
      </c>
      <c r="E29" s="561">
        <f>SUM(E33+E32+E30)</f>
        <v>124294345</v>
      </c>
    </row>
    <row r="30" spans="1:5" s="1" customFormat="1" ht="12" customHeight="1">
      <c r="A30" s="458" t="s">
        <v>298</v>
      </c>
      <c r="B30" s="491" t="s">
        <v>373</v>
      </c>
      <c r="C30" s="463">
        <f>SUM(C31)</f>
        <v>133000000</v>
      </c>
      <c r="D30" s="463">
        <f>SUM(D31)</f>
        <v>124000000</v>
      </c>
      <c r="E30" s="531">
        <f>SUM(E31)</f>
        <v>124294345</v>
      </c>
    </row>
    <row r="31" spans="1:5" s="489" customFormat="1" ht="12" customHeight="1">
      <c r="A31" s="486" t="s">
        <v>298</v>
      </c>
      <c r="B31" s="492" t="s">
        <v>369</v>
      </c>
      <c r="C31" s="488">
        <v>133000000</v>
      </c>
      <c r="D31" s="488">
        <v>124000000</v>
      </c>
      <c r="E31" s="532">
        <v>124294345</v>
      </c>
    </row>
    <row r="32" spans="1:5" s="1" customFormat="1" ht="12" customHeight="1">
      <c r="A32" s="458" t="s">
        <v>299</v>
      </c>
      <c r="B32" s="493" t="s">
        <v>300</v>
      </c>
      <c r="C32" s="461"/>
      <c r="D32" s="461"/>
      <c r="E32" s="529"/>
    </row>
    <row r="33" spans="1:5" s="1" customFormat="1" ht="12" customHeight="1">
      <c r="A33" s="458" t="s">
        <v>301</v>
      </c>
      <c r="B33" s="493" t="s">
        <v>302</v>
      </c>
      <c r="C33" s="465"/>
      <c r="D33" s="465"/>
      <c r="E33" s="542"/>
    </row>
    <row r="34" spans="1:5" s="489" customFormat="1" ht="12" customHeight="1" thickBot="1">
      <c r="A34" s="468" t="s">
        <v>303</v>
      </c>
      <c r="B34" s="469" t="s">
        <v>304</v>
      </c>
      <c r="C34" s="499"/>
      <c r="D34" s="499"/>
      <c r="E34" s="534">
        <v>1814750</v>
      </c>
    </row>
    <row r="35" spans="1:5" s="1" customFormat="1" ht="12" customHeight="1" thickBot="1">
      <c r="A35" s="474" t="s">
        <v>12</v>
      </c>
      <c r="B35" s="485" t="s">
        <v>375</v>
      </c>
      <c r="C35" s="497">
        <f>SUM(C36:C45)</f>
        <v>79580100</v>
      </c>
      <c r="D35" s="497">
        <f>SUM(D36:D45)</f>
        <v>66225100</v>
      </c>
      <c r="E35" s="535">
        <f>SUM(E36:E45)</f>
        <v>77654693</v>
      </c>
    </row>
    <row r="36" spans="1:5" s="1" customFormat="1" ht="12" customHeight="1">
      <c r="A36" s="471" t="s">
        <v>305</v>
      </c>
      <c r="B36" s="472" t="s">
        <v>306</v>
      </c>
      <c r="C36" s="496">
        <v>10000000</v>
      </c>
      <c r="D36" s="496">
        <v>10000000</v>
      </c>
      <c r="E36" s="536">
        <v>16825618</v>
      </c>
    </row>
    <row r="37" spans="1:5" s="1" customFormat="1" ht="12" customHeight="1">
      <c r="A37" s="458" t="s">
        <v>307</v>
      </c>
      <c r="B37" s="459" t="s">
        <v>308</v>
      </c>
      <c r="C37" s="463">
        <v>56904000</v>
      </c>
      <c r="D37" s="463">
        <v>41549000</v>
      </c>
      <c r="E37" s="531">
        <v>44209439</v>
      </c>
    </row>
    <row r="38" spans="1:5" s="1" customFormat="1" ht="12" customHeight="1">
      <c r="A38" s="458" t="s">
        <v>309</v>
      </c>
      <c r="B38" s="459" t="s">
        <v>310</v>
      </c>
      <c r="C38" s="463"/>
      <c r="D38" s="463">
        <v>2000000</v>
      </c>
      <c r="E38" s="531">
        <v>5761966</v>
      </c>
    </row>
    <row r="39" spans="1:5" s="1" customFormat="1" ht="12" customHeight="1">
      <c r="A39" s="458" t="s">
        <v>311</v>
      </c>
      <c r="B39" s="459" t="s">
        <v>312</v>
      </c>
      <c r="C39" s="464"/>
      <c r="D39" s="464"/>
      <c r="E39" s="533"/>
    </row>
    <row r="40" spans="1:5" s="1" customFormat="1" ht="12" customHeight="1">
      <c r="A40" s="458" t="s">
        <v>313</v>
      </c>
      <c r="B40" s="459" t="s">
        <v>314</v>
      </c>
      <c r="C40" s="463"/>
      <c r="D40" s="463"/>
      <c r="E40" s="531"/>
    </row>
    <row r="41" spans="1:5" s="1" customFormat="1" ht="12" customHeight="1">
      <c r="A41" s="458" t="s">
        <v>315</v>
      </c>
      <c r="B41" s="459" t="s">
        <v>316</v>
      </c>
      <c r="C41" s="463">
        <v>12676100</v>
      </c>
      <c r="D41" s="463">
        <v>12676100</v>
      </c>
      <c r="E41" s="531">
        <v>10842598</v>
      </c>
    </row>
    <row r="42" spans="1:5" s="1" customFormat="1" ht="12" customHeight="1">
      <c r="A42" s="458" t="s">
        <v>317</v>
      </c>
      <c r="B42" s="459" t="s">
        <v>318</v>
      </c>
      <c r="C42" s="463"/>
      <c r="D42" s="463"/>
      <c r="E42" s="531"/>
    </row>
    <row r="43" spans="1:5" s="1" customFormat="1" ht="12" customHeight="1">
      <c r="A43" s="458" t="s">
        <v>319</v>
      </c>
      <c r="B43" s="459" t="s">
        <v>320</v>
      </c>
      <c r="C43" s="463"/>
      <c r="D43" s="463"/>
      <c r="E43" s="531">
        <v>85</v>
      </c>
    </row>
    <row r="44" spans="1:5" s="1" customFormat="1" ht="12" customHeight="1">
      <c r="A44" s="458" t="s">
        <v>323</v>
      </c>
      <c r="B44" s="459" t="s">
        <v>643</v>
      </c>
      <c r="C44" s="463"/>
      <c r="D44" s="463"/>
      <c r="E44" s="531"/>
    </row>
    <row r="45" spans="1:5" s="1" customFormat="1" ht="12" customHeight="1" thickBot="1">
      <c r="A45" s="468" t="s">
        <v>655</v>
      </c>
      <c r="B45" s="469" t="s">
        <v>324</v>
      </c>
      <c r="C45" s="483"/>
      <c r="D45" s="483"/>
      <c r="E45" s="530">
        <v>14987</v>
      </c>
    </row>
    <row r="46" spans="1:5" s="1" customFormat="1" ht="12" customHeight="1" thickBot="1">
      <c r="A46" s="474" t="s">
        <v>13</v>
      </c>
      <c r="B46" s="485" t="s">
        <v>376</v>
      </c>
      <c r="C46" s="476">
        <f>SUM(C47:C51)</f>
        <v>0</v>
      </c>
      <c r="D46" s="476">
        <f>SUM(D47:D51)</f>
        <v>0</v>
      </c>
      <c r="E46" s="525">
        <f>SUM(E47:E51)</f>
        <v>110000</v>
      </c>
    </row>
    <row r="47" spans="1:5" s="1" customFormat="1" ht="12" customHeight="1">
      <c r="A47" s="471" t="s">
        <v>326</v>
      </c>
      <c r="B47" s="472" t="s">
        <v>327</v>
      </c>
      <c r="C47" s="498"/>
      <c r="D47" s="498"/>
      <c r="E47" s="537"/>
    </row>
    <row r="48" spans="1:5" s="1" customFormat="1" ht="12" customHeight="1">
      <c r="A48" s="458" t="s">
        <v>328</v>
      </c>
      <c r="B48" s="459" t="s">
        <v>329</v>
      </c>
      <c r="C48" s="463"/>
      <c r="D48" s="463"/>
      <c r="E48" s="531">
        <v>110000</v>
      </c>
    </row>
    <row r="49" spans="1:5" s="1" customFormat="1" ht="12" customHeight="1">
      <c r="A49" s="458" t="s">
        <v>330</v>
      </c>
      <c r="B49" s="459" t="s">
        <v>331</v>
      </c>
      <c r="C49" s="463"/>
      <c r="D49" s="463"/>
      <c r="E49" s="531"/>
    </row>
    <row r="50" spans="1:5" s="1" customFormat="1" ht="12" customHeight="1">
      <c r="A50" s="458" t="s">
        <v>332</v>
      </c>
      <c r="B50" s="459" t="s">
        <v>333</v>
      </c>
      <c r="C50" s="463"/>
      <c r="D50" s="463"/>
      <c r="E50" s="531"/>
    </row>
    <row r="51" spans="1:5" s="1" customFormat="1" ht="12" customHeight="1" thickBot="1">
      <c r="A51" s="468" t="s">
        <v>334</v>
      </c>
      <c r="B51" s="469" t="s">
        <v>335</v>
      </c>
      <c r="C51" s="499"/>
      <c r="D51" s="499"/>
      <c r="E51" s="538"/>
    </row>
    <row r="52" spans="1:5" s="1" customFormat="1" ht="13.5" thickBot="1">
      <c r="A52" s="474" t="s">
        <v>14</v>
      </c>
      <c r="B52" s="485" t="s">
        <v>382</v>
      </c>
      <c r="C52" s="501">
        <f>SUM(C53:C55)</f>
        <v>0</v>
      </c>
      <c r="D52" s="501">
        <f>SUM(D53:D55)</f>
        <v>0</v>
      </c>
      <c r="E52" s="539">
        <f>SUM(E53:E55)</f>
        <v>0</v>
      </c>
    </row>
    <row r="53" spans="1:5" s="1" customFormat="1" ht="12" customHeight="1">
      <c r="A53" s="471" t="s">
        <v>336</v>
      </c>
      <c r="B53" s="472" t="s">
        <v>377</v>
      </c>
      <c r="C53" s="500"/>
      <c r="D53" s="500"/>
      <c r="E53" s="540"/>
    </row>
    <row r="54" spans="1:5" s="1" customFormat="1" ht="12" customHeight="1">
      <c r="A54" s="458" t="s">
        <v>379</v>
      </c>
      <c r="B54" s="459" t="s">
        <v>378</v>
      </c>
      <c r="C54" s="464"/>
      <c r="D54" s="464"/>
      <c r="E54" s="533"/>
    </row>
    <row r="55" spans="1:5" s="1" customFormat="1" ht="12" customHeight="1" thickBot="1">
      <c r="A55" s="458" t="s">
        <v>702</v>
      </c>
      <c r="B55" s="459" t="s">
        <v>337</v>
      </c>
      <c r="C55" s="463"/>
      <c r="D55" s="463"/>
      <c r="E55" s="531"/>
    </row>
    <row r="56" spans="1:5" s="1" customFormat="1" ht="12" customHeight="1" thickBot="1">
      <c r="A56" s="474" t="s">
        <v>15</v>
      </c>
      <c r="B56" s="475" t="s">
        <v>388</v>
      </c>
      <c r="C56" s="497"/>
      <c r="D56" s="497">
        <f>SUM(D57:D59)</f>
        <v>0</v>
      </c>
      <c r="E56" s="535">
        <f>SUM(E57:E59)</f>
        <v>0</v>
      </c>
    </row>
    <row r="57" spans="1:5" s="1" customFormat="1" ht="12" customHeight="1">
      <c r="A57" s="471" t="s">
        <v>338</v>
      </c>
      <c r="B57" s="472" t="s">
        <v>383</v>
      </c>
      <c r="C57" s="496"/>
      <c r="D57" s="496"/>
      <c r="E57" s="536"/>
    </row>
    <row r="58" spans="1:5" s="1" customFormat="1" ht="12" customHeight="1">
      <c r="A58" s="458" t="s">
        <v>385</v>
      </c>
      <c r="B58" s="459" t="s">
        <v>384</v>
      </c>
      <c r="C58" s="463"/>
      <c r="D58" s="463"/>
      <c r="E58" s="531"/>
    </row>
    <row r="59" spans="1:5" s="1" customFormat="1" ht="12" customHeight="1" thickBot="1">
      <c r="A59" s="458" t="s">
        <v>619</v>
      </c>
      <c r="B59" s="459" t="s">
        <v>339</v>
      </c>
      <c r="C59" s="464"/>
      <c r="D59" s="464"/>
      <c r="E59" s="533"/>
    </row>
    <row r="60" spans="1:5" s="1" customFormat="1" ht="12" customHeight="1" thickBot="1">
      <c r="A60" s="474" t="s">
        <v>35</v>
      </c>
      <c r="B60" s="485" t="s">
        <v>389</v>
      </c>
      <c r="C60" s="599">
        <f>SUM(C6+C13+C19+C25+C35+C46+C52+C56)</f>
        <v>271061144</v>
      </c>
      <c r="D60" s="599">
        <f>SUM(D6+D13+D19+D25+D35+D46+D52+D56)</f>
        <v>249556144</v>
      </c>
      <c r="E60" s="694">
        <f>SUM(E6+E13+E19+E25+E35+E46+E52+E56)</f>
        <v>284534741</v>
      </c>
    </row>
    <row r="61" spans="1:5" s="1" customFormat="1" ht="12" customHeight="1">
      <c r="A61" s="511" t="s">
        <v>391</v>
      </c>
      <c r="B61" s="510" t="s">
        <v>340</v>
      </c>
      <c r="C61" s="484">
        <f>SUM(C62:C64)</f>
        <v>0</v>
      </c>
      <c r="D61" s="496">
        <f>SUM(D62:D64)</f>
        <v>0</v>
      </c>
      <c r="E61" s="702">
        <f>SUM(E62:E64)</f>
        <v>0</v>
      </c>
    </row>
    <row r="62" spans="1:5" s="1" customFormat="1" ht="12" customHeight="1">
      <c r="A62" s="458" t="s">
        <v>341</v>
      </c>
      <c r="B62" s="459" t="s">
        <v>342</v>
      </c>
      <c r="C62" s="463"/>
      <c r="D62" s="463"/>
      <c r="E62" s="703"/>
    </row>
    <row r="63" spans="1:5" s="1" customFormat="1" ht="12" customHeight="1">
      <c r="A63" s="458" t="s">
        <v>343</v>
      </c>
      <c r="B63" s="459" t="s">
        <v>344</v>
      </c>
      <c r="C63" s="463"/>
      <c r="D63" s="463"/>
      <c r="E63" s="703"/>
    </row>
    <row r="64" spans="1:5" s="1" customFormat="1" ht="12" customHeight="1">
      <c r="A64" s="458" t="s">
        <v>345</v>
      </c>
      <c r="B64" s="466" t="s">
        <v>346</v>
      </c>
      <c r="C64" s="465"/>
      <c r="D64" s="465"/>
      <c r="E64" s="704"/>
    </row>
    <row r="65" spans="1:5" s="1" customFormat="1" ht="12" customHeight="1">
      <c r="A65" s="511" t="s">
        <v>392</v>
      </c>
      <c r="B65" s="462" t="s">
        <v>347</v>
      </c>
      <c r="C65" s="467"/>
      <c r="D65" s="467"/>
      <c r="E65" s="705"/>
    </row>
    <row r="66" spans="1:5" s="1" customFormat="1" ht="12" customHeight="1">
      <c r="A66" s="511" t="s">
        <v>393</v>
      </c>
      <c r="B66" s="462" t="s">
        <v>348</v>
      </c>
      <c r="C66" s="467">
        <f>SUM(C67:C68)</f>
        <v>47608537</v>
      </c>
      <c r="D66" s="467">
        <f>SUM(D67:D68)</f>
        <v>62491299</v>
      </c>
      <c r="E66" s="705">
        <f>SUM(E67:E68)</f>
        <v>42391608</v>
      </c>
    </row>
    <row r="67" spans="1:5" s="1" customFormat="1" ht="12" customHeight="1">
      <c r="A67" s="458" t="s">
        <v>349</v>
      </c>
      <c r="B67" s="459" t="s">
        <v>350</v>
      </c>
      <c r="C67" s="562">
        <v>47608537</v>
      </c>
      <c r="D67" s="562">
        <v>62491299</v>
      </c>
      <c r="E67" s="706">
        <v>42391608</v>
      </c>
    </row>
    <row r="68" spans="1:5" s="1" customFormat="1" ht="12" customHeight="1">
      <c r="A68" s="458" t="s">
        <v>351</v>
      </c>
      <c r="B68" s="459" t="s">
        <v>352</v>
      </c>
      <c r="C68" s="467"/>
      <c r="D68" s="562"/>
      <c r="E68" s="706"/>
    </row>
    <row r="69" spans="1:5" s="1" customFormat="1" ht="12" customHeight="1" thickBot="1">
      <c r="A69" s="565" t="s">
        <v>449</v>
      </c>
      <c r="B69" s="566" t="s">
        <v>450</v>
      </c>
      <c r="C69" s="564"/>
      <c r="D69" s="564"/>
      <c r="E69" s="707"/>
    </row>
    <row r="70" spans="1:5" s="1" customFormat="1" ht="12" customHeight="1" thickBot="1">
      <c r="A70" s="1144" t="s">
        <v>394</v>
      </c>
      <c r="B70" s="1148" t="s">
        <v>395</v>
      </c>
      <c r="C70" s="789">
        <f>SUM(C61+C65+C66+C69)</f>
        <v>47608537</v>
      </c>
      <c r="D70" s="222">
        <f>SUM(D61+D65+D66+D69)</f>
        <v>62491299</v>
      </c>
      <c r="E70" s="1071">
        <f>SUM(E61+E65+E66+E69)</f>
        <v>42391608</v>
      </c>
    </row>
    <row r="71" spans="1:5" s="1" customFormat="1" ht="12" customHeight="1" thickBot="1">
      <c r="A71" s="1144" t="s">
        <v>411</v>
      </c>
      <c r="B71" s="1148" t="s">
        <v>396</v>
      </c>
      <c r="C71" s="789"/>
      <c r="D71" s="222"/>
      <c r="E71" s="698"/>
    </row>
    <row r="72" spans="1:5" s="1" customFormat="1" ht="12" customHeight="1" thickBot="1">
      <c r="A72" s="1144" t="s">
        <v>412</v>
      </c>
      <c r="B72" s="1148" t="s">
        <v>397</v>
      </c>
      <c r="C72" s="789"/>
      <c r="D72" s="222"/>
      <c r="E72" s="698"/>
    </row>
    <row r="73" spans="1:5" s="1" customFormat="1" ht="26.25" customHeight="1" thickBot="1">
      <c r="A73" s="1144" t="s">
        <v>16</v>
      </c>
      <c r="B73" s="1149" t="s">
        <v>390</v>
      </c>
      <c r="C73" s="789">
        <f>SUM(C70:C72)</f>
        <v>47608537</v>
      </c>
      <c r="D73" s="222">
        <f>SUM(D70:D72)</f>
        <v>62491299</v>
      </c>
      <c r="E73" s="698">
        <f>SUM(E70:E72)</f>
        <v>42391608</v>
      </c>
    </row>
    <row r="74" spans="1:5" ht="24.75" customHeight="1" thickBot="1">
      <c r="A74" s="1144" t="s">
        <v>17</v>
      </c>
      <c r="B74" s="1147" t="s">
        <v>413</v>
      </c>
      <c r="C74" s="602">
        <f>SUM(C60+C73)</f>
        <v>318669681</v>
      </c>
      <c r="D74" s="602">
        <f>SUM(D60+D73)</f>
        <v>312047443</v>
      </c>
      <c r="E74" s="603">
        <f>SUM(E60+E73)</f>
        <v>326926349</v>
      </c>
    </row>
    <row r="75" spans="1:5" s="99" customFormat="1" ht="16.5" customHeight="1" thickBot="1">
      <c r="A75" s="161" t="s">
        <v>22</v>
      </c>
      <c r="B75" s="360"/>
      <c r="C75" s="56"/>
      <c r="D75" s="56"/>
      <c r="E75" s="56" t="s">
        <v>681</v>
      </c>
    </row>
    <row r="76" spans="1:5" s="99" customFormat="1" ht="16.5" customHeight="1">
      <c r="A76" s="361" t="s">
        <v>3</v>
      </c>
      <c r="B76" s="363" t="s">
        <v>23</v>
      </c>
      <c r="C76" s="1203" t="s">
        <v>764</v>
      </c>
      <c r="D76" s="1204"/>
      <c r="E76" s="1205"/>
    </row>
    <row r="77" spans="1:5" ht="38.1" customHeight="1" thickBot="1">
      <c r="A77" s="362"/>
      <c r="B77" s="364"/>
      <c r="C77" s="163" t="s">
        <v>5</v>
      </c>
      <c r="D77" s="163" t="s">
        <v>6</v>
      </c>
      <c r="E77" s="164" t="s">
        <v>7</v>
      </c>
    </row>
    <row r="78" spans="1:5" s="23" customFormat="1" ht="12" customHeight="1" thickBot="1">
      <c r="A78" s="19">
        <v>1</v>
      </c>
      <c r="B78" s="20">
        <v>2</v>
      </c>
      <c r="C78" s="20">
        <v>3</v>
      </c>
      <c r="D78" s="20">
        <v>4</v>
      </c>
      <c r="E78" s="21">
        <v>5</v>
      </c>
    </row>
    <row r="79" spans="1:5" ht="12" customHeight="1" thickBot="1">
      <c r="A79" s="14" t="s">
        <v>8</v>
      </c>
      <c r="B79" s="18" t="s">
        <v>269</v>
      </c>
      <c r="C79" s="215">
        <f>+C80+C81+C82+C83+C84</f>
        <v>261867217</v>
      </c>
      <c r="D79" s="215">
        <f>+D80+D81+D82+D83+D84</f>
        <v>252007697</v>
      </c>
      <c r="E79" s="88">
        <f>+E80+E81+E82+E83+E84</f>
        <v>284979535</v>
      </c>
    </row>
    <row r="80" spans="1:5" ht="12" customHeight="1">
      <c r="A80" s="11" t="s">
        <v>221</v>
      </c>
      <c r="B80" s="6" t="s">
        <v>24</v>
      </c>
      <c r="C80" s="218">
        <v>111893000</v>
      </c>
      <c r="D80" s="218">
        <v>121599502</v>
      </c>
      <c r="E80" s="90">
        <v>108347419</v>
      </c>
    </row>
    <row r="81" spans="1:5" ht="12" customHeight="1">
      <c r="A81" s="9" t="s">
        <v>222</v>
      </c>
      <c r="B81" s="5" t="s">
        <v>25</v>
      </c>
      <c r="C81" s="217">
        <v>19789000</v>
      </c>
      <c r="D81" s="217">
        <v>21400426</v>
      </c>
      <c r="E81" s="91">
        <v>17637588</v>
      </c>
    </row>
    <row r="82" spans="1:5" ht="12" customHeight="1">
      <c r="A82" s="9" t="s">
        <v>223</v>
      </c>
      <c r="B82" s="5" t="s">
        <v>26</v>
      </c>
      <c r="C82" s="220">
        <v>121280217</v>
      </c>
      <c r="D82" s="220">
        <v>95520769</v>
      </c>
      <c r="E82" s="93">
        <v>144575874</v>
      </c>
    </row>
    <row r="83" spans="1:5" ht="12" customHeight="1">
      <c r="A83" s="9" t="s">
        <v>224</v>
      </c>
      <c r="B83" s="7" t="s">
        <v>27</v>
      </c>
      <c r="C83" s="220"/>
      <c r="D83" s="220"/>
      <c r="E83" s="93"/>
    </row>
    <row r="84" spans="1:5" ht="12" customHeight="1">
      <c r="A84" s="9" t="s">
        <v>225</v>
      </c>
      <c r="B84" s="12" t="s">
        <v>28</v>
      </c>
      <c r="C84" s="220">
        <f>SUM(C85:C95)</f>
        <v>8905000</v>
      </c>
      <c r="D84" s="220">
        <f>SUM(D85:D95)</f>
        <v>13487000</v>
      </c>
      <c r="E84" s="93">
        <f>SUM(E85:E95)</f>
        <v>14418654</v>
      </c>
    </row>
    <row r="85" spans="1:5" s="437" customFormat="1" ht="12" customHeight="1">
      <c r="A85" s="435" t="s">
        <v>233</v>
      </c>
      <c r="B85" s="438" t="s">
        <v>227</v>
      </c>
      <c r="C85" s="421"/>
      <c r="D85" s="421">
        <v>410000</v>
      </c>
      <c r="E85" s="422">
        <v>744331</v>
      </c>
    </row>
    <row r="86" spans="1:5" s="437" customFormat="1" ht="12" customHeight="1">
      <c r="A86" s="435" t="s">
        <v>234</v>
      </c>
      <c r="B86" s="438" t="s">
        <v>228</v>
      </c>
      <c r="C86" s="421"/>
      <c r="D86" s="421"/>
      <c r="E86" s="422"/>
    </row>
    <row r="87" spans="1:5" s="437" customFormat="1" ht="12" customHeight="1">
      <c r="A87" s="435" t="s">
        <v>235</v>
      </c>
      <c r="B87" s="436" t="s">
        <v>229</v>
      </c>
      <c r="C87" s="421"/>
      <c r="D87" s="421"/>
      <c r="E87" s="422"/>
    </row>
    <row r="88" spans="1:5" s="437" customFormat="1" ht="12" customHeight="1">
      <c r="A88" s="439" t="s">
        <v>236</v>
      </c>
      <c r="B88" s="440" t="s">
        <v>230</v>
      </c>
      <c r="C88" s="421"/>
      <c r="D88" s="421"/>
      <c r="E88" s="422"/>
    </row>
    <row r="89" spans="1:5" s="437" customFormat="1" ht="12" customHeight="1">
      <c r="A89" s="435" t="s">
        <v>237</v>
      </c>
      <c r="B89" s="440" t="s">
        <v>231</v>
      </c>
      <c r="C89" s="421">
        <v>455000</v>
      </c>
      <c r="D89" s="421">
        <v>455000</v>
      </c>
      <c r="E89" s="422">
        <v>1053028</v>
      </c>
    </row>
    <row r="90" spans="1:5" s="437" customFormat="1" ht="12" customHeight="1">
      <c r="A90" s="441" t="s">
        <v>238</v>
      </c>
      <c r="B90" s="438" t="s">
        <v>244</v>
      </c>
      <c r="C90" s="421"/>
      <c r="D90" s="421"/>
      <c r="E90" s="422"/>
    </row>
    <row r="91" spans="1:5" s="437" customFormat="1" ht="12" customHeight="1">
      <c r="A91" s="441" t="s">
        <v>239</v>
      </c>
      <c r="B91" s="436" t="s">
        <v>245</v>
      </c>
      <c r="C91" s="421"/>
      <c r="D91" s="421">
        <v>4000000</v>
      </c>
      <c r="E91" s="422">
        <v>4000000</v>
      </c>
    </row>
    <row r="92" spans="1:5" s="437" customFormat="1" ht="12" customHeight="1">
      <c r="A92" s="441" t="s">
        <v>240</v>
      </c>
      <c r="B92" s="440" t="s">
        <v>246</v>
      </c>
      <c r="C92" s="421"/>
      <c r="D92" s="421"/>
      <c r="E92" s="422"/>
    </row>
    <row r="93" spans="1:5" s="437" customFormat="1" ht="12" customHeight="1">
      <c r="A93" s="441" t="s">
        <v>241</v>
      </c>
      <c r="B93" s="440" t="s">
        <v>247</v>
      </c>
      <c r="C93" s="421"/>
      <c r="D93" s="421"/>
      <c r="E93" s="422"/>
    </row>
    <row r="94" spans="1:5" s="437" customFormat="1" ht="12" customHeight="1">
      <c r="A94" s="441" t="s">
        <v>243</v>
      </c>
      <c r="B94" s="440" t="s">
        <v>248</v>
      </c>
      <c r="C94" s="421">
        <v>8450000</v>
      </c>
      <c r="D94" s="421">
        <v>8622000</v>
      </c>
      <c r="E94" s="422">
        <v>8621295</v>
      </c>
    </row>
    <row r="95" spans="1:5" s="437" customFormat="1" ht="12" customHeight="1" thickBot="1">
      <c r="A95" s="442" t="s">
        <v>622</v>
      </c>
      <c r="B95" s="443" t="s">
        <v>249</v>
      </c>
      <c r="C95" s="423"/>
      <c r="D95" s="423"/>
      <c r="E95" s="424"/>
    </row>
    <row r="96" spans="1:5" ht="12" customHeight="1" thickBot="1">
      <c r="A96" s="13" t="s">
        <v>9</v>
      </c>
      <c r="B96" s="17" t="s">
        <v>270</v>
      </c>
      <c r="C96" s="216">
        <f>+C97+C98+C99</f>
        <v>13794510</v>
      </c>
      <c r="D96" s="216">
        <f>+D97+D98+D99</f>
        <v>7494510</v>
      </c>
      <c r="E96" s="89">
        <f>+E97+E98+E99</f>
        <v>7894310</v>
      </c>
    </row>
    <row r="97" spans="1:6" ht="12" customHeight="1">
      <c r="A97" s="10" t="s">
        <v>250</v>
      </c>
      <c r="B97" s="5" t="s">
        <v>29</v>
      </c>
      <c r="C97" s="219">
        <v>13794510</v>
      </c>
      <c r="D97" s="219">
        <v>3494510</v>
      </c>
      <c r="E97" s="92">
        <v>7360910</v>
      </c>
    </row>
    <row r="98" spans="1:6" ht="12" customHeight="1">
      <c r="A98" s="10" t="s">
        <v>251</v>
      </c>
      <c r="B98" s="8" t="s">
        <v>30</v>
      </c>
      <c r="C98" s="217"/>
      <c r="D98" s="217"/>
      <c r="E98" s="91">
        <v>533400</v>
      </c>
    </row>
    <row r="99" spans="1:6" ht="12" customHeight="1">
      <c r="A99" s="10" t="s">
        <v>252</v>
      </c>
      <c r="B99" s="434" t="s">
        <v>253</v>
      </c>
      <c r="C99" s="217"/>
      <c r="D99" s="217">
        <v>4000000</v>
      </c>
      <c r="E99" s="91"/>
    </row>
    <row r="100" spans="1:6" s="437" customFormat="1" ht="12" customHeight="1">
      <c r="A100" s="444" t="s">
        <v>254</v>
      </c>
      <c r="B100" s="79" t="s">
        <v>268</v>
      </c>
      <c r="C100" s="419"/>
      <c r="D100" s="419"/>
      <c r="E100" s="420"/>
    </row>
    <row r="101" spans="1:6" s="437" customFormat="1" ht="12" customHeight="1">
      <c r="A101" s="444" t="s">
        <v>255</v>
      </c>
      <c r="B101" s="445" t="s">
        <v>262</v>
      </c>
      <c r="C101" s="419"/>
      <c r="D101" s="419"/>
      <c r="E101" s="420"/>
    </row>
    <row r="102" spans="1:6" s="437" customFormat="1">
      <c r="A102" s="444" t="s">
        <v>256</v>
      </c>
      <c r="B102" s="446" t="s">
        <v>263</v>
      </c>
      <c r="C102" s="419"/>
      <c r="D102" s="419"/>
      <c r="E102" s="420"/>
    </row>
    <row r="103" spans="1:6" s="437" customFormat="1" ht="12" customHeight="1">
      <c r="A103" s="444" t="s">
        <v>257</v>
      </c>
      <c r="B103" s="446" t="s">
        <v>264</v>
      </c>
      <c r="C103" s="447"/>
      <c r="D103" s="447"/>
      <c r="E103" s="448"/>
    </row>
    <row r="104" spans="1:6" s="437" customFormat="1" ht="14.25" customHeight="1">
      <c r="A104" s="444" t="s">
        <v>258</v>
      </c>
      <c r="B104" s="446" t="s">
        <v>831</v>
      </c>
      <c r="C104" s="447"/>
      <c r="D104" s="447"/>
      <c r="E104" s="448"/>
    </row>
    <row r="105" spans="1:6" s="437" customFormat="1" ht="16.5" customHeight="1">
      <c r="A105" s="444" t="s">
        <v>259</v>
      </c>
      <c r="B105" s="446" t="s">
        <v>832</v>
      </c>
      <c r="C105" s="447"/>
      <c r="D105" s="447">
        <v>4000000</v>
      </c>
      <c r="E105" s="448"/>
    </row>
    <row r="106" spans="1:6" s="437" customFormat="1" ht="12.75" customHeight="1">
      <c r="A106" s="449" t="s">
        <v>260</v>
      </c>
      <c r="B106" s="446" t="s">
        <v>32</v>
      </c>
      <c r="C106" s="450"/>
      <c r="D106" s="450"/>
      <c r="E106" s="451"/>
    </row>
    <row r="107" spans="1:6" s="437" customFormat="1" ht="14.25" customHeight="1" thickBot="1">
      <c r="A107" s="452" t="s">
        <v>261</v>
      </c>
      <c r="B107" s="453" t="s">
        <v>267</v>
      </c>
      <c r="C107" s="450"/>
      <c r="D107" s="450"/>
      <c r="E107" s="451"/>
    </row>
    <row r="108" spans="1:6" ht="12" customHeight="1" thickBot="1">
      <c r="A108" s="13" t="s">
        <v>10</v>
      </c>
      <c r="B108" s="454" t="s">
        <v>271</v>
      </c>
      <c r="C108" s="215">
        <f>+C79+C96</f>
        <v>275661727</v>
      </c>
      <c r="D108" s="215">
        <f>+D79+D96</f>
        <v>259502207</v>
      </c>
      <c r="E108" s="88">
        <f>+E79+E96</f>
        <v>292873845</v>
      </c>
    </row>
    <row r="109" spans="1:6" ht="12" customHeight="1" thickBot="1">
      <c r="A109" s="82" t="s">
        <v>398</v>
      </c>
      <c r="B109" s="518" t="s">
        <v>399</v>
      </c>
      <c r="C109" s="216">
        <f>SUM(C110:C112)</f>
        <v>0</v>
      </c>
      <c r="D109" s="216">
        <f>SUM(D110:D112)</f>
        <v>0</v>
      </c>
      <c r="E109" s="96">
        <f>SUM(E110:E112)</f>
        <v>0</v>
      </c>
      <c r="F109" s="1068"/>
    </row>
    <row r="110" spans="1:6" ht="12" customHeight="1">
      <c r="A110" s="83" t="s">
        <v>400</v>
      </c>
      <c r="B110" s="84" t="s">
        <v>403</v>
      </c>
      <c r="C110" s="217"/>
      <c r="D110" s="217"/>
      <c r="E110" s="780"/>
      <c r="F110" s="1068"/>
    </row>
    <row r="111" spans="1:6" ht="12" customHeight="1">
      <c r="A111" s="81" t="s">
        <v>401</v>
      </c>
      <c r="B111" s="78" t="s">
        <v>447</v>
      </c>
      <c r="C111" s="217"/>
      <c r="D111" s="217"/>
      <c r="E111" s="780"/>
      <c r="F111" s="1068"/>
    </row>
    <row r="112" spans="1:6" ht="12" customHeight="1" thickBot="1">
      <c r="A112" s="85" t="s">
        <v>402</v>
      </c>
      <c r="B112" s="86" t="s">
        <v>448</v>
      </c>
      <c r="C112" s="220"/>
      <c r="D112" s="220"/>
      <c r="E112" s="1064"/>
      <c r="F112" s="1068"/>
    </row>
    <row r="113" spans="1:6" ht="12" customHeight="1" thickBot="1">
      <c r="A113" s="82" t="s">
        <v>406</v>
      </c>
      <c r="B113" s="518" t="s">
        <v>407</v>
      </c>
      <c r="C113" s="223"/>
      <c r="D113" s="223"/>
      <c r="E113" s="1065"/>
      <c r="F113" s="1069"/>
    </row>
    <row r="114" spans="1:6" ht="12" customHeight="1" thickBot="1">
      <c r="A114" s="82" t="s">
        <v>620</v>
      </c>
      <c r="B114" s="518" t="s">
        <v>623</v>
      </c>
      <c r="C114" s="223"/>
      <c r="D114" s="223"/>
      <c r="E114" s="1065"/>
      <c r="F114" s="1069"/>
    </row>
    <row r="115" spans="1:6" ht="12" customHeight="1" thickBot="1">
      <c r="A115" s="519" t="s">
        <v>416</v>
      </c>
      <c r="B115" s="518" t="s">
        <v>408</v>
      </c>
      <c r="C115" s="223"/>
      <c r="D115" s="223"/>
      <c r="E115" s="1065"/>
      <c r="F115" s="1068"/>
    </row>
    <row r="116" spans="1:6" ht="12" customHeight="1" thickBot="1">
      <c r="A116" s="519" t="s">
        <v>417</v>
      </c>
      <c r="B116" s="518" t="s">
        <v>409</v>
      </c>
      <c r="C116" s="223"/>
      <c r="D116" s="223"/>
      <c r="E116" s="1065"/>
      <c r="F116" s="1068"/>
    </row>
    <row r="117" spans="1:6" ht="12" customHeight="1" thickBot="1">
      <c r="A117" s="80" t="s">
        <v>33</v>
      </c>
      <c r="B117" s="152" t="s">
        <v>410</v>
      </c>
      <c r="C117" s="225">
        <f>SUM(C114:C116)</f>
        <v>0</v>
      </c>
      <c r="D117" s="225">
        <f>SUM(D113:D116)</f>
        <v>0</v>
      </c>
      <c r="E117" s="1066">
        <f>SUM(E113:E116)</f>
        <v>0</v>
      </c>
      <c r="F117" s="1069"/>
    </row>
    <row r="118" spans="1:6" s="1" customFormat="1" ht="28.5" customHeight="1" thickBot="1">
      <c r="A118" s="87" t="s">
        <v>12</v>
      </c>
      <c r="B118" s="153" t="s">
        <v>418</v>
      </c>
      <c r="C118" s="847">
        <f>SUM(C108+C117)</f>
        <v>275661727</v>
      </c>
      <c r="D118" s="847">
        <f>SUM(D108+D117)</f>
        <v>259502207</v>
      </c>
      <c r="E118" s="1067">
        <f>SUM(E108+E117)</f>
        <v>292873845</v>
      </c>
      <c r="F118" s="1070"/>
    </row>
    <row r="119" spans="1:6" ht="7.5" customHeight="1">
      <c r="A119" s="154"/>
      <c r="B119" s="154"/>
      <c r="C119" s="155"/>
      <c r="D119" s="155"/>
      <c r="E119" s="155"/>
    </row>
    <row r="121" spans="1:6" ht="12.75" customHeight="1"/>
    <row r="122" spans="1:6" ht="13.5" customHeight="1"/>
    <row r="123" spans="1:6" ht="13.5" customHeight="1"/>
    <row r="124" spans="1:6" ht="13.5" customHeight="1"/>
    <row r="125" spans="1:6" ht="7.5" customHeight="1"/>
    <row r="127" spans="1:6" ht="12.75" customHeight="1"/>
    <row r="128" spans="1:6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</sheetData>
  <mergeCells count="4">
    <mergeCell ref="A3:A4"/>
    <mergeCell ref="B3:B4"/>
    <mergeCell ref="C3:E3"/>
    <mergeCell ref="C76:E7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8" fitToWidth="3" fitToHeight="2" orientation="portrait" r:id="rId1"/>
  <headerFooter alignWithMargins="0">
    <oddHeader>&amp;C&amp;"Times New Roman CE,Félkövér"&amp;12
Létavértes Városi Önkormányzat
2020. ÉVI ZÁRSZÁMADÁS
ÖNKÉNT VÁLLALT FELADATAINAK MÉRLEGE&amp;10
&amp;R&amp;"Times New Roman CE,Félkövér dőlt"&amp;11 1.3. melléklet a 6/2021. (IV.30.) önkormányzati rendelethez</oddHeader>
  </headerFooter>
  <rowBreaks count="1" manualBreakCount="1">
    <brk id="74" max="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dimension ref="A1:E136"/>
  <sheetViews>
    <sheetView zoomScaleSheetLayoutView="100" workbookViewId="0">
      <selection activeCell="E2" sqref="E2"/>
    </sheetView>
  </sheetViews>
  <sheetFormatPr defaultRowHeight="12.75"/>
  <cols>
    <col min="1" max="1" width="9.6640625" style="4" customWidth="1"/>
    <col min="2" max="2" width="59.33203125" style="4" customWidth="1"/>
    <col min="3" max="5" width="15.83203125" style="4" customWidth="1"/>
    <col min="6" max="16384" width="9.33203125" style="4"/>
  </cols>
  <sheetData>
    <row r="1" spans="1:5" s="2" customFormat="1" ht="21" customHeight="1" thickBot="1">
      <c r="A1" s="65"/>
      <c r="B1" s="75"/>
      <c r="C1" s="74"/>
      <c r="D1" s="74"/>
      <c r="E1" s="74" t="s">
        <v>964</v>
      </c>
    </row>
    <row r="2" spans="1:5" s="48" customFormat="1" ht="25.5" customHeight="1">
      <c r="A2" s="394"/>
      <c r="B2" s="1230" t="s">
        <v>651</v>
      </c>
      <c r="C2" s="1231"/>
      <c r="D2" s="1234"/>
      <c r="E2" s="76" t="s">
        <v>644</v>
      </c>
    </row>
    <row r="3" spans="1:5" s="48" customFormat="1" ht="16.5" thickBot="1">
      <c r="A3" s="67"/>
      <c r="B3" s="1235" t="s">
        <v>540</v>
      </c>
      <c r="C3" s="1236"/>
      <c r="D3" s="1237"/>
      <c r="E3" s="77"/>
    </row>
    <row r="4" spans="1:5" s="49" customFormat="1" ht="15.95" customHeight="1" thickBot="1">
      <c r="A4" s="68"/>
      <c r="B4" s="68"/>
      <c r="C4" s="69"/>
      <c r="D4" s="69"/>
      <c r="E4" s="69" t="s">
        <v>682</v>
      </c>
    </row>
    <row r="5" spans="1:5" ht="24.75" thickBot="1">
      <c r="A5" s="395"/>
      <c r="B5" s="70" t="s">
        <v>123</v>
      </c>
      <c r="C5" s="214" t="s">
        <v>5</v>
      </c>
      <c r="D5" s="214" t="s">
        <v>6</v>
      </c>
      <c r="E5" s="71" t="s">
        <v>7</v>
      </c>
    </row>
    <row r="6" spans="1:5" s="40" customFormat="1" ht="12.95" customHeight="1" thickBot="1">
      <c r="A6" s="63">
        <v>1</v>
      </c>
      <c r="B6" s="63">
        <v>2</v>
      </c>
      <c r="C6" s="63">
        <v>3</v>
      </c>
      <c r="D6" s="234">
        <v>4</v>
      </c>
      <c r="E6" s="233">
        <v>5</v>
      </c>
    </row>
    <row r="7" spans="1:5" s="40" customFormat="1" ht="12" customHeight="1" thickBot="1">
      <c r="A7" s="479" t="s">
        <v>8</v>
      </c>
      <c r="B7" s="568" t="s">
        <v>444</v>
      </c>
      <c r="C7" s="559">
        <f>SUM(C15+C8)</f>
        <v>0</v>
      </c>
      <c r="D7" s="559">
        <f>SUM(D15+D8)</f>
        <v>0</v>
      </c>
      <c r="E7" s="559">
        <f>SUM(E15+E8)</f>
        <v>0</v>
      </c>
    </row>
    <row r="8" spans="1:5" s="50" customFormat="1" ht="12" customHeight="1" thickBot="1">
      <c r="A8" s="557" t="s">
        <v>445</v>
      </c>
      <c r="B8" s="482" t="s">
        <v>354</v>
      </c>
      <c r="C8" s="478">
        <f>SUM(C9:C14)</f>
        <v>0</v>
      </c>
      <c r="D8" s="478">
        <f>SUM(D9:D14)</f>
        <v>0</v>
      </c>
      <c r="E8" s="521">
        <f>SUM(E9:E14)</f>
        <v>0</v>
      </c>
    </row>
    <row r="9" spans="1:5" s="51" customFormat="1" ht="12" hidden="1" customHeight="1">
      <c r="A9" s="455" t="s">
        <v>273</v>
      </c>
      <c r="B9" s="456" t="s">
        <v>274</v>
      </c>
      <c r="C9" s="553"/>
      <c r="D9" s="553"/>
      <c r="E9" s="554"/>
    </row>
    <row r="10" spans="1:5" s="51" customFormat="1" ht="12" hidden="1" customHeight="1">
      <c r="A10" s="458" t="s">
        <v>275</v>
      </c>
      <c r="B10" s="459" t="s">
        <v>355</v>
      </c>
      <c r="C10" s="460"/>
      <c r="D10" s="460"/>
      <c r="E10" s="523"/>
    </row>
    <row r="11" spans="1:5" s="51" customFormat="1" ht="12" hidden="1" customHeight="1">
      <c r="A11" s="458" t="s">
        <v>276</v>
      </c>
      <c r="B11" s="459" t="s">
        <v>277</v>
      </c>
      <c r="C11" s="460"/>
      <c r="D11" s="460"/>
      <c r="E11" s="523"/>
    </row>
    <row r="12" spans="1:5" s="51" customFormat="1" ht="12" hidden="1" customHeight="1">
      <c r="A12" s="458" t="s">
        <v>278</v>
      </c>
      <c r="B12" s="459" t="s">
        <v>279</v>
      </c>
      <c r="C12" s="460"/>
      <c r="D12" s="460"/>
      <c r="E12" s="523"/>
    </row>
    <row r="13" spans="1:5" s="50" customFormat="1" ht="12" hidden="1" customHeight="1">
      <c r="A13" s="458" t="s">
        <v>280</v>
      </c>
      <c r="B13" s="459" t="s">
        <v>356</v>
      </c>
      <c r="C13" s="460"/>
      <c r="D13" s="460"/>
      <c r="E13" s="523"/>
    </row>
    <row r="14" spans="1:5" s="50" customFormat="1" ht="12" hidden="1" customHeight="1">
      <c r="A14" s="468" t="s">
        <v>281</v>
      </c>
      <c r="B14" s="469" t="s">
        <v>357</v>
      </c>
      <c r="C14" s="470"/>
      <c r="D14" s="555"/>
      <c r="E14" s="556"/>
    </row>
    <row r="15" spans="1:5" s="50" customFormat="1" ht="12" customHeight="1" thickBot="1">
      <c r="A15" s="558" t="s">
        <v>446</v>
      </c>
      <c r="B15" s="475" t="s">
        <v>362</v>
      </c>
      <c r="C15" s="476">
        <f>SUM(C16:C20)</f>
        <v>0</v>
      </c>
      <c r="D15" s="476">
        <f>SUM(D16:D20)</f>
        <v>0</v>
      </c>
      <c r="E15" s="525">
        <f>SUM(E16:E20)</f>
        <v>0</v>
      </c>
    </row>
    <row r="16" spans="1:5" s="50" customFormat="1" ht="12" customHeight="1">
      <c r="A16" s="471" t="s">
        <v>282</v>
      </c>
      <c r="B16" s="472" t="s">
        <v>283</v>
      </c>
      <c r="C16" s="473"/>
      <c r="D16" s="473"/>
      <c r="E16" s="526"/>
    </row>
    <row r="17" spans="1:5" s="50" customFormat="1" ht="12" customHeight="1">
      <c r="A17" s="458" t="s">
        <v>284</v>
      </c>
      <c r="B17" s="459" t="s">
        <v>358</v>
      </c>
      <c r="C17" s="460"/>
      <c r="D17" s="460"/>
      <c r="E17" s="523"/>
    </row>
    <row r="18" spans="1:5" s="50" customFormat="1" ht="12" customHeight="1">
      <c r="A18" s="458" t="s">
        <v>285</v>
      </c>
      <c r="B18" s="590" t="s">
        <v>359</v>
      </c>
      <c r="C18" s="460"/>
      <c r="D18" s="460"/>
      <c r="E18" s="523"/>
    </row>
    <row r="19" spans="1:5" s="50" customFormat="1" ht="12" customHeight="1">
      <c r="A19" s="458" t="s">
        <v>286</v>
      </c>
      <c r="B19" s="590" t="s">
        <v>360</v>
      </c>
      <c r="C19" s="460"/>
      <c r="D19" s="460"/>
      <c r="E19" s="523"/>
    </row>
    <row r="20" spans="1:5" s="51" customFormat="1" ht="12" customHeight="1" thickBot="1">
      <c r="A20" s="458" t="s">
        <v>287</v>
      </c>
      <c r="B20" s="459" t="s">
        <v>361</v>
      </c>
      <c r="C20" s="460"/>
      <c r="D20" s="460"/>
      <c r="E20" s="523"/>
    </row>
    <row r="21" spans="1:5" s="51" customFormat="1" ht="60" hidden="1" customHeight="1">
      <c r="A21" s="507" t="s">
        <v>287</v>
      </c>
      <c r="B21" s="508" t="s">
        <v>419</v>
      </c>
      <c r="C21" s="509"/>
      <c r="D21" s="509"/>
      <c r="E21" s="527">
        <v>19249</v>
      </c>
    </row>
    <row r="22" spans="1:5" s="51" customFormat="1" ht="12" customHeight="1" thickBot="1">
      <c r="A22" s="474" t="s">
        <v>10</v>
      </c>
      <c r="B22" s="485" t="s">
        <v>363</v>
      </c>
      <c r="C22" s="476">
        <f>SUM(C23:C27)</f>
        <v>0</v>
      </c>
      <c r="D22" s="476">
        <f>SUM(D23:D27)</f>
        <v>0</v>
      </c>
      <c r="E22" s="525">
        <f>SUM(E23:E27)</f>
        <v>0</v>
      </c>
    </row>
    <row r="23" spans="1:5" s="50" customFormat="1" ht="12" hidden="1" customHeight="1">
      <c r="A23" s="471" t="s">
        <v>288</v>
      </c>
      <c r="B23" s="472" t="s">
        <v>289</v>
      </c>
      <c r="C23" s="484"/>
      <c r="D23" s="496"/>
      <c r="E23" s="536"/>
    </row>
    <row r="24" spans="1:5" s="51" customFormat="1" ht="12" hidden="1" customHeight="1">
      <c r="A24" s="458" t="s">
        <v>290</v>
      </c>
      <c r="B24" s="459" t="s">
        <v>364</v>
      </c>
      <c r="C24" s="461"/>
      <c r="D24" s="461"/>
      <c r="E24" s="529"/>
    </row>
    <row r="25" spans="1:5" s="51" customFormat="1" ht="12" hidden="1" customHeight="1">
      <c r="A25" s="458" t="s">
        <v>291</v>
      </c>
      <c r="B25" s="590" t="s">
        <v>365</v>
      </c>
      <c r="C25" s="460"/>
      <c r="D25" s="460"/>
      <c r="E25" s="523"/>
    </row>
    <row r="26" spans="1:5" s="51" customFormat="1" ht="12" hidden="1" customHeight="1">
      <c r="A26" s="468" t="s">
        <v>292</v>
      </c>
      <c r="B26" s="591" t="s">
        <v>366</v>
      </c>
      <c r="C26" s="483"/>
      <c r="D26" s="483"/>
      <c r="E26" s="530"/>
    </row>
    <row r="27" spans="1:5" s="51" customFormat="1" ht="12" hidden="1" customHeight="1">
      <c r="A27" s="506" t="s">
        <v>293</v>
      </c>
      <c r="B27" s="505" t="s">
        <v>367</v>
      </c>
      <c r="C27" s="217"/>
      <c r="D27" s="217"/>
      <c r="E27" s="91"/>
    </row>
    <row r="28" spans="1:5" s="51" customFormat="1" ht="60" hidden="1" customHeight="1">
      <c r="A28" s="507" t="s">
        <v>293</v>
      </c>
      <c r="B28" s="508" t="s">
        <v>419</v>
      </c>
      <c r="C28" s="509"/>
      <c r="D28" s="509"/>
      <c r="E28" s="527">
        <v>128054</v>
      </c>
    </row>
    <row r="29" spans="1:5" s="51" customFormat="1" ht="12" customHeight="1" thickBot="1">
      <c r="A29" s="474" t="s">
        <v>11</v>
      </c>
      <c r="B29" s="485" t="s">
        <v>374</v>
      </c>
      <c r="C29" s="476">
        <f>SUM(C31+C33+C39)</f>
        <v>0</v>
      </c>
      <c r="D29" s="476">
        <f>SUM(D31+D33+D39)</f>
        <v>0</v>
      </c>
      <c r="E29" s="525">
        <f>SUM(E31+E33+E39)</f>
        <v>0</v>
      </c>
    </row>
    <row r="30" spans="1:5" s="51" customFormat="1" ht="12" hidden="1" customHeight="1">
      <c r="A30" s="471" t="s">
        <v>294</v>
      </c>
      <c r="B30" s="472" t="s">
        <v>295</v>
      </c>
      <c r="C30" s="473">
        <f>SUM(C35+C32)</f>
        <v>0</v>
      </c>
      <c r="D30" s="473">
        <f>SUM(D35+D32)</f>
        <v>0</v>
      </c>
      <c r="E30" s="526">
        <f>SUM(E35+E32)</f>
        <v>0</v>
      </c>
    </row>
    <row r="31" spans="1:5" s="51" customFormat="1" ht="12" hidden="1" customHeight="1">
      <c r="A31" s="458" t="s">
        <v>296</v>
      </c>
      <c r="B31" s="459" t="s">
        <v>297</v>
      </c>
      <c r="C31" s="560">
        <f>SUM(C32)</f>
        <v>0</v>
      </c>
      <c r="D31" s="560">
        <f>SUM(D32)</f>
        <v>0</v>
      </c>
      <c r="E31" s="561">
        <f>SUM(E32)</f>
        <v>0</v>
      </c>
    </row>
    <row r="32" spans="1:5" s="51" customFormat="1" ht="12" hidden="1" customHeight="1">
      <c r="A32" s="486" t="s">
        <v>296</v>
      </c>
      <c r="B32" s="487" t="s">
        <v>368</v>
      </c>
      <c r="C32" s="488"/>
      <c r="D32" s="488"/>
      <c r="E32" s="532"/>
    </row>
    <row r="33" spans="1:5" s="51" customFormat="1" ht="12" hidden="1" customHeight="1">
      <c r="A33" s="458" t="s">
        <v>371</v>
      </c>
      <c r="B33" s="490" t="s">
        <v>372</v>
      </c>
      <c r="C33" s="560">
        <f>SUM(C37+C36+C34)</f>
        <v>0</v>
      </c>
      <c r="D33" s="560">
        <f>SUM(D37+D36+D34)</f>
        <v>0</v>
      </c>
      <c r="E33" s="561">
        <f>SUM(E37+E36+E34)</f>
        <v>0</v>
      </c>
    </row>
    <row r="34" spans="1:5" s="51" customFormat="1" ht="12" hidden="1" customHeight="1">
      <c r="A34" s="458" t="s">
        <v>298</v>
      </c>
      <c r="B34" s="491" t="s">
        <v>373</v>
      </c>
      <c r="C34" s="463">
        <f>SUM(C35)</f>
        <v>0</v>
      </c>
      <c r="D34" s="463">
        <f>SUM(D35)</f>
        <v>0</v>
      </c>
      <c r="E34" s="531">
        <f>SUM(E35)</f>
        <v>0</v>
      </c>
    </row>
    <row r="35" spans="1:5" s="51" customFormat="1" ht="12" hidden="1" customHeight="1">
      <c r="A35" s="486" t="s">
        <v>298</v>
      </c>
      <c r="B35" s="492" t="s">
        <v>369</v>
      </c>
      <c r="C35" s="488"/>
      <c r="D35" s="488"/>
      <c r="E35" s="532"/>
    </row>
    <row r="36" spans="1:5" s="51" customFormat="1" ht="12" hidden="1" customHeight="1">
      <c r="A36" s="458" t="s">
        <v>299</v>
      </c>
      <c r="B36" s="493" t="s">
        <v>300</v>
      </c>
      <c r="C36" s="461"/>
      <c r="D36" s="461"/>
      <c r="E36" s="529"/>
    </row>
    <row r="37" spans="1:5" s="51" customFormat="1" ht="12" hidden="1" customHeight="1">
      <c r="A37" s="458" t="s">
        <v>301</v>
      </c>
      <c r="B37" s="493" t="s">
        <v>302</v>
      </c>
      <c r="C37" s="465">
        <f>SUM(C38)</f>
        <v>0</v>
      </c>
      <c r="D37" s="465">
        <f>SUM(D38)</f>
        <v>0</v>
      </c>
      <c r="E37" s="542">
        <f>SUM(E38)</f>
        <v>0</v>
      </c>
    </row>
    <row r="38" spans="1:5" s="51" customFormat="1" ht="12" hidden="1" customHeight="1">
      <c r="A38" s="486" t="s">
        <v>301</v>
      </c>
      <c r="B38" s="494" t="s">
        <v>370</v>
      </c>
      <c r="C38" s="464"/>
      <c r="D38" s="464"/>
      <c r="E38" s="533"/>
    </row>
    <row r="39" spans="1:5" s="51" customFormat="1" ht="12" hidden="1" customHeight="1">
      <c r="A39" s="468" t="s">
        <v>303</v>
      </c>
      <c r="B39" s="469" t="s">
        <v>304</v>
      </c>
      <c r="C39" s="499"/>
      <c r="D39" s="499"/>
      <c r="E39" s="538"/>
    </row>
    <row r="40" spans="1:5" s="51" customFormat="1" ht="12" customHeight="1" thickBot="1">
      <c r="A40" s="474" t="s">
        <v>12</v>
      </c>
      <c r="B40" s="485" t="s">
        <v>375</v>
      </c>
      <c r="C40" s="497">
        <f>SUM(C41:C50)</f>
        <v>0</v>
      </c>
      <c r="D40" s="497">
        <f>SUM(D41:D50)</f>
        <v>0</v>
      </c>
      <c r="E40" s="535">
        <f>SUM(E41:E50)</f>
        <v>3</v>
      </c>
    </row>
    <row r="41" spans="1:5" s="51" customFormat="1" ht="12" customHeight="1">
      <c r="A41" s="471" t="s">
        <v>305</v>
      </c>
      <c r="B41" s="472" t="s">
        <v>306</v>
      </c>
      <c r="C41" s="496"/>
      <c r="D41" s="496"/>
      <c r="E41" s="536"/>
    </row>
    <row r="42" spans="1:5" s="51" customFormat="1" ht="12" customHeight="1">
      <c r="A42" s="458" t="s">
        <v>307</v>
      </c>
      <c r="B42" s="459" t="s">
        <v>308</v>
      </c>
      <c r="C42" s="463"/>
      <c r="D42" s="463"/>
      <c r="E42" s="531"/>
    </row>
    <row r="43" spans="1:5" s="51" customFormat="1" ht="12" customHeight="1">
      <c r="A43" s="458" t="s">
        <v>309</v>
      </c>
      <c r="B43" s="459" t="s">
        <v>310</v>
      </c>
      <c r="C43" s="463"/>
      <c r="D43" s="463"/>
      <c r="E43" s="531"/>
    </row>
    <row r="44" spans="1:5" s="51" customFormat="1" ht="12" customHeight="1">
      <c r="A44" s="458" t="s">
        <v>311</v>
      </c>
      <c r="B44" s="459" t="s">
        <v>312</v>
      </c>
      <c r="C44" s="464"/>
      <c r="D44" s="464"/>
      <c r="E44" s="533"/>
    </row>
    <row r="45" spans="1:5" s="50" customFormat="1" ht="12" customHeight="1">
      <c r="A45" s="458" t="s">
        <v>313</v>
      </c>
      <c r="B45" s="459" t="s">
        <v>314</v>
      </c>
      <c r="C45" s="463"/>
      <c r="D45" s="463"/>
      <c r="E45" s="531"/>
    </row>
    <row r="46" spans="1:5" s="51" customFormat="1" ht="12" customHeight="1">
      <c r="A46" s="458" t="s">
        <v>315</v>
      </c>
      <c r="B46" s="459" t="s">
        <v>316</v>
      </c>
      <c r="C46" s="463"/>
      <c r="D46" s="463"/>
      <c r="E46" s="531"/>
    </row>
    <row r="47" spans="1:5" s="51" customFormat="1" ht="12" customHeight="1">
      <c r="A47" s="458" t="s">
        <v>317</v>
      </c>
      <c r="B47" s="459" t="s">
        <v>318</v>
      </c>
      <c r="C47" s="463"/>
      <c r="D47" s="463"/>
      <c r="E47" s="531"/>
    </row>
    <row r="48" spans="1:5" s="51" customFormat="1" ht="12" customHeight="1">
      <c r="A48" s="458" t="s">
        <v>319</v>
      </c>
      <c r="B48" s="459" t="s">
        <v>320</v>
      </c>
      <c r="C48" s="463"/>
      <c r="D48" s="463"/>
      <c r="E48" s="531">
        <v>3</v>
      </c>
    </row>
    <row r="49" spans="1:5" s="51" customFormat="1" ht="12" customHeight="1">
      <c r="A49" s="458" t="s">
        <v>321</v>
      </c>
      <c r="B49" s="459" t="s">
        <v>322</v>
      </c>
      <c r="C49" s="463"/>
      <c r="D49" s="463"/>
      <c r="E49" s="703"/>
    </row>
    <row r="50" spans="1:5" s="51" customFormat="1" ht="12" customHeight="1" thickBot="1">
      <c r="A50" s="468" t="s">
        <v>655</v>
      </c>
      <c r="B50" s="469" t="s">
        <v>324</v>
      </c>
      <c r="C50" s="483"/>
      <c r="D50" s="483"/>
      <c r="E50" s="736"/>
    </row>
    <row r="51" spans="1:5" s="51" customFormat="1" ht="12" customHeight="1" thickBot="1">
      <c r="A51" s="474" t="s">
        <v>13</v>
      </c>
      <c r="B51" s="485" t="s">
        <v>376</v>
      </c>
      <c r="C51" s="476">
        <f>SUM(C52:C56)</f>
        <v>0</v>
      </c>
      <c r="D51" s="476">
        <f>SUM(D52:D56)</f>
        <v>0</v>
      </c>
      <c r="E51" s="709">
        <f>SUM(E52:E56)</f>
        <v>0</v>
      </c>
    </row>
    <row r="52" spans="1:5" s="51" customFormat="1" ht="12" hidden="1" customHeight="1">
      <c r="A52" s="471" t="s">
        <v>326</v>
      </c>
      <c r="B52" s="472" t="s">
        <v>327</v>
      </c>
      <c r="C52" s="498"/>
      <c r="D52" s="498"/>
      <c r="E52" s="737"/>
    </row>
    <row r="53" spans="1:5" s="50" customFormat="1" ht="12" hidden="1" customHeight="1">
      <c r="A53" s="458" t="s">
        <v>328</v>
      </c>
      <c r="B53" s="459" t="s">
        <v>329</v>
      </c>
      <c r="C53" s="463"/>
      <c r="D53" s="463"/>
      <c r="E53" s="703"/>
    </row>
    <row r="54" spans="1:5" s="50" customFormat="1" ht="12" hidden="1" customHeight="1">
      <c r="A54" s="458" t="s">
        <v>330</v>
      </c>
      <c r="B54" s="459" t="s">
        <v>331</v>
      </c>
      <c r="C54" s="463"/>
      <c r="D54" s="463"/>
      <c r="E54" s="703"/>
    </row>
    <row r="55" spans="1:5" s="50" customFormat="1" ht="12" hidden="1" customHeight="1">
      <c r="A55" s="458" t="s">
        <v>332</v>
      </c>
      <c r="B55" s="459" t="s">
        <v>333</v>
      </c>
      <c r="C55" s="463"/>
      <c r="D55" s="463"/>
      <c r="E55" s="703"/>
    </row>
    <row r="56" spans="1:5" s="50" customFormat="1" ht="12" hidden="1" customHeight="1">
      <c r="A56" s="468" t="s">
        <v>334</v>
      </c>
      <c r="B56" s="469" t="s">
        <v>335</v>
      </c>
      <c r="C56" s="499"/>
      <c r="D56" s="499"/>
      <c r="E56" s="738"/>
    </row>
    <row r="57" spans="1:5" s="51" customFormat="1" ht="12" customHeight="1" thickBot="1">
      <c r="A57" s="474" t="s">
        <v>14</v>
      </c>
      <c r="B57" s="485" t="s">
        <v>382</v>
      </c>
      <c r="C57" s="606">
        <f>SUM(C58:C60)</f>
        <v>0</v>
      </c>
      <c r="D57" s="606"/>
      <c r="E57" s="739"/>
    </row>
    <row r="58" spans="1:5" s="51" customFormat="1" ht="11.25" hidden="1" customHeight="1">
      <c r="A58" s="471" t="s">
        <v>336</v>
      </c>
      <c r="B58" s="472" t="s">
        <v>377</v>
      </c>
      <c r="C58" s="500"/>
      <c r="D58" s="500"/>
      <c r="E58" s="740"/>
    </row>
    <row r="59" spans="1:5" ht="10.5" hidden="1" customHeight="1">
      <c r="A59" s="458" t="s">
        <v>379</v>
      </c>
      <c r="B59" s="459" t="s">
        <v>378</v>
      </c>
      <c r="C59" s="464"/>
      <c r="D59" s="464"/>
      <c r="E59" s="735"/>
    </row>
    <row r="60" spans="1:5" s="40" customFormat="1" ht="13.5" hidden="1" customHeight="1">
      <c r="A60" s="458" t="s">
        <v>380</v>
      </c>
      <c r="B60" s="459" t="s">
        <v>337</v>
      </c>
      <c r="C60" s="463"/>
      <c r="D60" s="463"/>
      <c r="E60" s="703"/>
    </row>
    <row r="61" spans="1:5" s="52" customFormat="1" ht="60" hidden="1" customHeight="1">
      <c r="A61" s="502" t="s">
        <v>380</v>
      </c>
      <c r="B61" s="503" t="s">
        <v>381</v>
      </c>
      <c r="C61" s="504"/>
      <c r="D61" s="504"/>
      <c r="E61" s="741"/>
    </row>
    <row r="62" spans="1:5" ht="12" customHeight="1" thickBot="1">
      <c r="A62" s="474" t="s">
        <v>15</v>
      </c>
      <c r="B62" s="475" t="s">
        <v>388</v>
      </c>
      <c r="C62" s="497">
        <f>SUM(C63:C65)</f>
        <v>0</v>
      </c>
      <c r="D62" s="497">
        <f>SUM(D63:D65)</f>
        <v>0</v>
      </c>
      <c r="E62" s="721">
        <f>SUM(E63:E65)</f>
        <v>0</v>
      </c>
    </row>
    <row r="63" spans="1:5" ht="60" hidden="1" customHeight="1">
      <c r="A63" s="471" t="s">
        <v>338</v>
      </c>
      <c r="B63" s="472" t="s">
        <v>383</v>
      </c>
      <c r="C63" s="496"/>
      <c r="D63" s="496"/>
      <c r="E63" s="702"/>
    </row>
    <row r="64" spans="1:5" ht="60" hidden="1" customHeight="1">
      <c r="A64" s="458" t="s">
        <v>385</v>
      </c>
      <c r="B64" s="459" t="s">
        <v>384</v>
      </c>
      <c r="C64" s="463"/>
      <c r="D64" s="463"/>
      <c r="E64" s="703"/>
    </row>
    <row r="65" spans="1:5" ht="60" hidden="1" customHeight="1">
      <c r="A65" s="458" t="s">
        <v>386</v>
      </c>
      <c r="B65" s="459" t="s">
        <v>339</v>
      </c>
      <c r="C65" s="464"/>
      <c r="D65" s="464"/>
      <c r="E65" s="735"/>
    </row>
    <row r="66" spans="1:5" ht="60" hidden="1" customHeight="1">
      <c r="A66" s="502" t="s">
        <v>386</v>
      </c>
      <c r="B66" s="503" t="s">
        <v>387</v>
      </c>
      <c r="C66" s="504"/>
      <c r="D66" s="504"/>
      <c r="E66" s="741"/>
    </row>
    <row r="67" spans="1:5" ht="12" customHeight="1" thickBot="1">
      <c r="A67" s="474" t="s">
        <v>35</v>
      </c>
      <c r="B67" s="485" t="s">
        <v>389</v>
      </c>
      <c r="C67" s="599">
        <f>SUM(C8+C15+C22+C29+C40+C51+C57+C62)</f>
        <v>0</v>
      </c>
      <c r="D67" s="599">
        <f>SUM(D8+D15+D22+D29+D40+D51+D57+D62)</f>
        <v>0</v>
      </c>
      <c r="E67" s="694">
        <f>SUM(E8+E15+E22+E29+E40+E51+E57+E62)</f>
        <v>3</v>
      </c>
    </row>
    <row r="68" spans="1:5" ht="12" hidden="1" customHeight="1">
      <c r="A68" s="511" t="s">
        <v>391</v>
      </c>
      <c r="B68" s="510" t="s">
        <v>340</v>
      </c>
      <c r="C68" s="484">
        <f>SUM(C69:C71)</f>
        <v>0</v>
      </c>
      <c r="D68" s="496">
        <f>SUM(D69:D71)</f>
        <v>0</v>
      </c>
      <c r="E68" s="702">
        <f>SUM(E69:E71)</f>
        <v>0</v>
      </c>
    </row>
    <row r="69" spans="1:5" ht="12" hidden="1" customHeight="1">
      <c r="A69" s="458" t="s">
        <v>341</v>
      </c>
      <c r="B69" s="459" t="s">
        <v>342</v>
      </c>
      <c r="C69" s="463"/>
      <c r="D69" s="463"/>
      <c r="E69" s="703"/>
    </row>
    <row r="70" spans="1:5" ht="12" hidden="1" customHeight="1">
      <c r="A70" s="458" t="s">
        <v>343</v>
      </c>
      <c r="B70" s="459" t="s">
        <v>344</v>
      </c>
      <c r="C70" s="463"/>
      <c r="D70" s="463"/>
      <c r="E70" s="703"/>
    </row>
    <row r="71" spans="1:5" ht="12" hidden="1" customHeight="1">
      <c r="A71" s="458" t="s">
        <v>345</v>
      </c>
      <c r="B71" s="466" t="s">
        <v>346</v>
      </c>
      <c r="C71" s="465"/>
      <c r="D71" s="465"/>
      <c r="E71" s="704"/>
    </row>
    <row r="72" spans="1:5" ht="12" hidden="1" customHeight="1">
      <c r="A72" s="511" t="s">
        <v>392</v>
      </c>
      <c r="B72" s="462" t="s">
        <v>347</v>
      </c>
      <c r="C72" s="467"/>
      <c r="D72" s="467"/>
      <c r="E72" s="705"/>
    </row>
    <row r="73" spans="1:5" ht="12" hidden="1" customHeight="1">
      <c r="A73" s="511" t="s">
        <v>393</v>
      </c>
      <c r="B73" s="462" t="s">
        <v>348</v>
      </c>
      <c r="C73" s="467">
        <f>SUM(C74:C75)</f>
        <v>0</v>
      </c>
      <c r="D73" s="467">
        <f>SUM(D74:D75)</f>
        <v>0</v>
      </c>
      <c r="E73" s="705">
        <f>SUM(E74:E75)</f>
        <v>0</v>
      </c>
    </row>
    <row r="74" spans="1:5" ht="12" hidden="1" customHeight="1">
      <c r="A74" s="458" t="s">
        <v>349</v>
      </c>
      <c r="B74" s="459" t="s">
        <v>350</v>
      </c>
      <c r="C74" s="467"/>
      <c r="D74" s="562"/>
      <c r="E74" s="706"/>
    </row>
    <row r="75" spans="1:5" ht="12" hidden="1" customHeight="1">
      <c r="A75" s="458" t="s">
        <v>351</v>
      </c>
      <c r="B75" s="459" t="s">
        <v>352</v>
      </c>
      <c r="C75" s="467"/>
      <c r="D75" s="562"/>
      <c r="E75" s="706"/>
    </row>
    <row r="76" spans="1:5" s="52" customFormat="1" ht="12" hidden="1" customHeight="1">
      <c r="A76" s="565" t="s">
        <v>449</v>
      </c>
      <c r="B76" s="566" t="s">
        <v>450</v>
      </c>
      <c r="C76" s="564"/>
      <c r="D76" s="564"/>
      <c r="E76" s="707"/>
    </row>
    <row r="77" spans="1:5" ht="12" customHeight="1">
      <c r="A77" s="511" t="s">
        <v>393</v>
      </c>
      <c r="B77" s="462" t="s">
        <v>348</v>
      </c>
      <c r="C77" s="467">
        <f>SUM(C78:C79)</f>
        <v>3760000</v>
      </c>
      <c r="D77" s="467">
        <f>SUM(D78:D79)</f>
        <v>3935621</v>
      </c>
      <c r="E77" s="705">
        <f>SUM(E78:E79)</f>
        <v>3935396</v>
      </c>
    </row>
    <row r="78" spans="1:5" ht="12" customHeight="1">
      <c r="A78" s="458" t="s">
        <v>349</v>
      </c>
      <c r="B78" s="459" t="s">
        <v>350</v>
      </c>
      <c r="C78" s="562">
        <v>3760000</v>
      </c>
      <c r="D78" s="562">
        <v>3935621</v>
      </c>
      <c r="E78" s="706">
        <v>3935396</v>
      </c>
    </row>
    <row r="79" spans="1:5" ht="12" customHeight="1">
      <c r="A79" s="458" t="s">
        <v>351</v>
      </c>
      <c r="B79" s="459" t="s">
        <v>352</v>
      </c>
      <c r="C79" s="467"/>
      <c r="D79" s="562"/>
      <c r="E79" s="706"/>
    </row>
    <row r="80" spans="1:5" s="52" customFormat="1" ht="12" customHeight="1" thickBot="1">
      <c r="A80" s="565" t="s">
        <v>449</v>
      </c>
      <c r="B80" s="566" t="s">
        <v>450</v>
      </c>
      <c r="C80" s="564"/>
      <c r="D80" s="564"/>
      <c r="E80" s="707"/>
    </row>
    <row r="81" spans="1:5" s="52" customFormat="1" ht="12" customHeight="1" thickBot="1">
      <c r="A81" s="600" t="s">
        <v>535</v>
      </c>
      <c r="B81" s="1172" t="s">
        <v>536</v>
      </c>
      <c r="C81" s="222">
        <v>22537500</v>
      </c>
      <c r="D81" s="222">
        <v>22530124</v>
      </c>
      <c r="E81" s="1071">
        <v>23330741</v>
      </c>
    </row>
    <row r="82" spans="1:5" ht="12" customHeight="1" thickBot="1">
      <c r="A82" s="1144" t="s">
        <v>394</v>
      </c>
      <c r="B82" s="1148" t="s">
        <v>395</v>
      </c>
      <c r="C82" s="222">
        <f>SUM(C77+C80+C81)</f>
        <v>26297500</v>
      </c>
      <c r="D82" s="222">
        <f>SUM(D77+D80+D81)</f>
        <v>26465745</v>
      </c>
      <c r="E82" s="1071">
        <f>SUM(E77+E80+E81)</f>
        <v>27266137</v>
      </c>
    </row>
    <row r="83" spans="1:5" ht="12" customHeight="1" thickBot="1">
      <c r="A83" s="1144" t="s">
        <v>411</v>
      </c>
      <c r="B83" s="1148" t="s">
        <v>396</v>
      </c>
      <c r="C83" s="222"/>
      <c r="D83" s="222"/>
      <c r="E83" s="1071"/>
    </row>
    <row r="84" spans="1:5" ht="12" customHeight="1" thickBot="1">
      <c r="A84" s="1144" t="s">
        <v>412</v>
      </c>
      <c r="B84" s="1148" t="s">
        <v>397</v>
      </c>
      <c r="C84" s="222"/>
      <c r="D84" s="222"/>
      <c r="E84" s="698"/>
    </row>
    <row r="85" spans="1:5" ht="12" customHeight="1" thickBot="1">
      <c r="A85" s="1144" t="s">
        <v>16</v>
      </c>
      <c r="B85" s="1149" t="s">
        <v>390</v>
      </c>
      <c r="C85" s="222">
        <f>SUM(C82:C84)</f>
        <v>26297500</v>
      </c>
      <c r="D85" s="222">
        <f>SUM(D82:D84)</f>
        <v>26465745</v>
      </c>
      <c r="E85" s="698">
        <f>SUM(E82:E84)</f>
        <v>27266137</v>
      </c>
    </row>
    <row r="86" spans="1:5" ht="24.75" customHeight="1" thickBot="1">
      <c r="A86" s="1144" t="s">
        <v>17</v>
      </c>
      <c r="B86" s="1153" t="s">
        <v>413</v>
      </c>
      <c r="C86" s="1170">
        <f>SUM(C67+C85)</f>
        <v>26297500</v>
      </c>
      <c r="D86" s="1170">
        <f>SUM(D67+D85)</f>
        <v>26465745</v>
      </c>
      <c r="E86" s="1169">
        <f>SUM(E67+E85)</f>
        <v>27266140</v>
      </c>
    </row>
    <row r="87" spans="1:5">
      <c r="A87" s="158"/>
      <c r="B87" s="158"/>
      <c r="C87" s="159"/>
      <c r="D87" s="159"/>
      <c r="E87" s="159"/>
    </row>
    <row r="88" spans="1:5" ht="13.5" thickBot="1">
      <c r="A88" s="158"/>
      <c r="B88" s="158"/>
      <c r="C88" s="159"/>
      <c r="D88" s="159"/>
      <c r="E88" s="159"/>
    </row>
    <row r="89" spans="1:5" s="22" customFormat="1" ht="38.1" customHeight="1" thickBot="1">
      <c r="A89" s="594"/>
      <c r="B89" s="595" t="s">
        <v>23</v>
      </c>
      <c r="C89" s="596" t="s">
        <v>5</v>
      </c>
      <c r="D89" s="596" t="s">
        <v>6</v>
      </c>
      <c r="E89" s="597" t="s">
        <v>7</v>
      </c>
    </row>
    <row r="90" spans="1:5" s="23" customFormat="1" ht="12" customHeight="1" thickBot="1">
      <c r="A90" s="19">
        <v>1</v>
      </c>
      <c r="B90" s="20">
        <v>2</v>
      </c>
      <c r="C90" s="20">
        <v>3</v>
      </c>
      <c r="D90" s="20">
        <v>4</v>
      </c>
      <c r="E90" s="21">
        <v>5</v>
      </c>
    </row>
    <row r="91" spans="1:5" s="22" customFormat="1" ht="12" customHeight="1" thickBot="1">
      <c r="A91" s="14" t="s">
        <v>8</v>
      </c>
      <c r="B91" s="18" t="s">
        <v>269</v>
      </c>
      <c r="C91" s="215">
        <f>+C92+C93+C94+C95+C96</f>
        <v>26234000</v>
      </c>
      <c r="D91" s="215">
        <f>+D92+D93+D94+D95+D96</f>
        <v>26413445</v>
      </c>
      <c r="E91" s="88">
        <f>+E92+E93+E94+E95+E96</f>
        <v>26040729</v>
      </c>
    </row>
    <row r="92" spans="1:5" s="22" customFormat="1" ht="12" customHeight="1">
      <c r="A92" s="11" t="s">
        <v>221</v>
      </c>
      <c r="B92" s="6" t="s">
        <v>24</v>
      </c>
      <c r="C92" s="218">
        <v>20404000</v>
      </c>
      <c r="D92" s="218">
        <v>21853490</v>
      </c>
      <c r="E92" s="90">
        <v>21492039</v>
      </c>
    </row>
    <row r="93" spans="1:5" s="22" customFormat="1" ht="12" customHeight="1">
      <c r="A93" s="9" t="s">
        <v>222</v>
      </c>
      <c r="B93" s="5" t="s">
        <v>25</v>
      </c>
      <c r="C93" s="217">
        <v>3608000</v>
      </c>
      <c r="D93" s="217">
        <v>3426803</v>
      </c>
      <c r="E93" s="91">
        <v>3415538</v>
      </c>
    </row>
    <row r="94" spans="1:5" s="22" customFormat="1" ht="12" customHeight="1">
      <c r="A94" s="9" t="s">
        <v>223</v>
      </c>
      <c r="B94" s="5" t="s">
        <v>26</v>
      </c>
      <c r="C94" s="220">
        <v>2222000</v>
      </c>
      <c r="D94" s="220">
        <v>1133152</v>
      </c>
      <c r="E94" s="93">
        <v>1133152</v>
      </c>
    </row>
    <row r="95" spans="1:5" s="22" customFormat="1" ht="12" customHeight="1">
      <c r="A95" s="9" t="s">
        <v>224</v>
      </c>
      <c r="B95" s="7" t="s">
        <v>27</v>
      </c>
      <c r="C95" s="220"/>
      <c r="D95" s="220"/>
      <c r="E95" s="93"/>
    </row>
    <row r="96" spans="1:5" s="22" customFormat="1" ht="12" customHeight="1" thickBot="1">
      <c r="A96" s="9" t="s">
        <v>225</v>
      </c>
      <c r="B96" s="12" t="s">
        <v>28</v>
      </c>
      <c r="C96" s="220"/>
      <c r="D96" s="220"/>
      <c r="E96" s="93"/>
    </row>
    <row r="97" spans="1:5" s="437" customFormat="1" ht="12" hidden="1" customHeight="1">
      <c r="A97" s="435" t="s">
        <v>232</v>
      </c>
      <c r="B97" s="436" t="s">
        <v>226</v>
      </c>
      <c r="C97" s="421"/>
      <c r="D97" s="421"/>
      <c r="E97" s="422"/>
    </row>
    <row r="98" spans="1:5" s="437" customFormat="1" ht="12" hidden="1" customHeight="1">
      <c r="A98" s="435" t="s">
        <v>233</v>
      </c>
      <c r="B98" s="438" t="s">
        <v>227</v>
      </c>
      <c r="C98" s="421"/>
      <c r="D98" s="421"/>
      <c r="E98" s="422"/>
    </row>
    <row r="99" spans="1:5" s="437" customFormat="1" ht="12" hidden="1" customHeight="1">
      <c r="A99" s="435" t="s">
        <v>234</v>
      </c>
      <c r="B99" s="438" t="s">
        <v>228</v>
      </c>
      <c r="C99" s="421"/>
      <c r="D99" s="421"/>
      <c r="E99" s="422"/>
    </row>
    <row r="100" spans="1:5" s="437" customFormat="1" ht="12" hidden="1" customHeight="1">
      <c r="A100" s="435" t="s">
        <v>235</v>
      </c>
      <c r="B100" s="436" t="s">
        <v>229</v>
      </c>
      <c r="C100" s="421"/>
      <c r="D100" s="421"/>
      <c r="E100" s="422"/>
    </row>
    <row r="101" spans="1:5" s="437" customFormat="1" ht="12" hidden="1" customHeight="1">
      <c r="A101" s="439" t="s">
        <v>236</v>
      </c>
      <c r="B101" s="440" t="s">
        <v>230</v>
      </c>
      <c r="C101" s="421"/>
      <c r="D101" s="421"/>
      <c r="E101" s="422"/>
    </row>
    <row r="102" spans="1:5" s="437" customFormat="1" ht="12" hidden="1" customHeight="1">
      <c r="A102" s="435" t="s">
        <v>237</v>
      </c>
      <c r="B102" s="440" t="s">
        <v>231</v>
      </c>
      <c r="C102" s="421"/>
      <c r="D102" s="421"/>
      <c r="E102" s="422"/>
    </row>
    <row r="103" spans="1:5" s="437" customFormat="1" ht="12" hidden="1" customHeight="1">
      <c r="A103" s="441" t="s">
        <v>238</v>
      </c>
      <c r="B103" s="438" t="s">
        <v>244</v>
      </c>
      <c r="C103" s="421"/>
      <c r="D103" s="421"/>
      <c r="E103" s="422"/>
    </row>
    <row r="104" spans="1:5" s="437" customFormat="1" ht="12" hidden="1" customHeight="1">
      <c r="A104" s="441" t="s">
        <v>239</v>
      </c>
      <c r="B104" s="436" t="s">
        <v>245</v>
      </c>
      <c r="C104" s="421"/>
      <c r="D104" s="421"/>
      <c r="E104" s="422"/>
    </row>
    <row r="105" spans="1:5" s="437" customFormat="1" ht="12" hidden="1" customHeight="1">
      <c r="A105" s="441" t="s">
        <v>240</v>
      </c>
      <c r="B105" s="440" t="s">
        <v>246</v>
      </c>
      <c r="C105" s="421"/>
      <c r="D105" s="421"/>
      <c r="E105" s="422"/>
    </row>
    <row r="106" spans="1:5" s="437" customFormat="1" ht="12" hidden="1" customHeight="1">
      <c r="A106" s="441" t="s">
        <v>241</v>
      </c>
      <c r="B106" s="440" t="s">
        <v>247</v>
      </c>
      <c r="C106" s="421"/>
      <c r="D106" s="421"/>
      <c r="E106" s="422"/>
    </row>
    <row r="107" spans="1:5" s="437" customFormat="1" ht="12" hidden="1" customHeight="1">
      <c r="A107" s="441" t="s">
        <v>242</v>
      </c>
      <c r="B107" s="440" t="s">
        <v>248</v>
      </c>
      <c r="C107" s="421"/>
      <c r="D107" s="421"/>
      <c r="E107" s="422"/>
    </row>
    <row r="108" spans="1:5" s="437" customFormat="1" ht="12" hidden="1" customHeight="1">
      <c r="A108" s="442" t="s">
        <v>243</v>
      </c>
      <c r="B108" s="443" t="s">
        <v>249</v>
      </c>
      <c r="C108" s="423"/>
      <c r="D108" s="423"/>
      <c r="E108" s="424"/>
    </row>
    <row r="109" spans="1:5" s="22" customFormat="1" ht="12" customHeight="1" thickBot="1">
      <c r="A109" s="13" t="s">
        <v>9</v>
      </c>
      <c r="B109" s="17" t="s">
        <v>270</v>
      </c>
      <c r="C109" s="216">
        <f>+C110+C111+C112</f>
        <v>63500</v>
      </c>
      <c r="D109" s="216">
        <f>+D110+D111+D112</f>
        <v>52300</v>
      </c>
      <c r="E109" s="89">
        <f>+E110+E111+E112</f>
        <v>0</v>
      </c>
    </row>
    <row r="110" spans="1:5" s="22" customFormat="1" ht="12" customHeight="1">
      <c r="A110" s="10" t="s">
        <v>250</v>
      </c>
      <c r="B110" s="5" t="s">
        <v>29</v>
      </c>
      <c r="C110" s="219">
        <v>63500</v>
      </c>
      <c r="D110" s="219">
        <v>52300</v>
      </c>
      <c r="E110" s="92"/>
    </row>
    <row r="111" spans="1:5" s="22" customFormat="1" ht="12" customHeight="1">
      <c r="A111" s="10" t="s">
        <v>251</v>
      </c>
      <c r="B111" s="8" t="s">
        <v>30</v>
      </c>
      <c r="C111" s="217"/>
      <c r="D111" s="217"/>
      <c r="E111" s="91"/>
    </row>
    <row r="112" spans="1:5" s="22" customFormat="1" ht="12" customHeight="1" thickBot="1">
      <c r="A112" s="10" t="s">
        <v>252</v>
      </c>
      <c r="B112" s="434" t="s">
        <v>253</v>
      </c>
      <c r="C112" s="217">
        <f>SUM(C113:C120)</f>
        <v>0</v>
      </c>
      <c r="D112" s="217">
        <f>SUM(D113:D120)</f>
        <v>0</v>
      </c>
      <c r="E112" s="91">
        <f>SUM(E113:E120)</f>
        <v>0</v>
      </c>
    </row>
    <row r="113" spans="1:5" s="437" customFormat="1" ht="60" hidden="1" customHeight="1">
      <c r="A113" s="444" t="s">
        <v>254</v>
      </c>
      <c r="B113" s="79" t="s">
        <v>268</v>
      </c>
      <c r="C113" s="419"/>
      <c r="D113" s="419"/>
      <c r="E113" s="420"/>
    </row>
    <row r="114" spans="1:5" s="437" customFormat="1" ht="60" hidden="1" customHeight="1">
      <c r="A114" s="444" t="s">
        <v>255</v>
      </c>
      <c r="B114" s="445" t="s">
        <v>262</v>
      </c>
      <c r="C114" s="419"/>
      <c r="D114" s="419"/>
      <c r="E114" s="420"/>
    </row>
    <row r="115" spans="1:5" s="437" customFormat="1" ht="16.5" hidden="1" thickBot="1">
      <c r="A115" s="444" t="s">
        <v>256</v>
      </c>
      <c r="B115" s="446" t="s">
        <v>263</v>
      </c>
      <c r="C115" s="419"/>
      <c r="D115" s="419"/>
      <c r="E115" s="420"/>
    </row>
    <row r="116" spans="1:5" s="437" customFormat="1" ht="60" hidden="1" customHeight="1">
      <c r="A116" s="444" t="s">
        <v>257</v>
      </c>
      <c r="B116" s="446" t="s">
        <v>264</v>
      </c>
      <c r="C116" s="447"/>
      <c r="D116" s="447"/>
      <c r="E116" s="448"/>
    </row>
    <row r="117" spans="1:5" s="437" customFormat="1" ht="60" hidden="1" customHeight="1">
      <c r="A117" s="444" t="s">
        <v>258</v>
      </c>
      <c r="B117" s="446" t="s">
        <v>265</v>
      </c>
      <c r="C117" s="447"/>
      <c r="D117" s="447"/>
      <c r="E117" s="448"/>
    </row>
    <row r="118" spans="1:5" s="437" customFormat="1" ht="60" hidden="1" customHeight="1">
      <c r="A118" s="444" t="s">
        <v>259</v>
      </c>
      <c r="B118" s="446" t="s">
        <v>266</v>
      </c>
      <c r="C118" s="447"/>
      <c r="D118" s="447"/>
      <c r="E118" s="448"/>
    </row>
    <row r="119" spans="1:5" s="437" customFormat="1" ht="60" hidden="1" customHeight="1">
      <c r="A119" s="449" t="s">
        <v>260</v>
      </c>
      <c r="B119" s="446" t="s">
        <v>32</v>
      </c>
      <c r="C119" s="450"/>
      <c r="D119" s="450"/>
      <c r="E119" s="451"/>
    </row>
    <row r="120" spans="1:5" s="437" customFormat="1" ht="60" hidden="1" customHeight="1">
      <c r="A120" s="452" t="s">
        <v>261</v>
      </c>
      <c r="B120" s="453" t="s">
        <v>267</v>
      </c>
      <c r="C120" s="450"/>
      <c r="D120" s="450"/>
      <c r="E120" s="451"/>
    </row>
    <row r="121" spans="1:5" s="22" customFormat="1" ht="12" customHeight="1" thickBot="1">
      <c r="A121" s="13" t="s">
        <v>10</v>
      </c>
      <c r="B121" s="454" t="s">
        <v>271</v>
      </c>
      <c r="C121" s="215">
        <f>+C91+C109</f>
        <v>26297500</v>
      </c>
      <c r="D121" s="215">
        <f>+D91+D109</f>
        <v>26465745</v>
      </c>
      <c r="E121" s="88">
        <f>+E91+E109</f>
        <v>26040729</v>
      </c>
    </row>
    <row r="122" spans="1:5" s="22" customFormat="1" ht="12" hidden="1" customHeight="1">
      <c r="A122" s="82" t="s">
        <v>398</v>
      </c>
      <c r="B122" s="518" t="s">
        <v>399</v>
      </c>
      <c r="C122" s="216">
        <f>SUM(C123:C125)</f>
        <v>0</v>
      </c>
      <c r="D122" s="216">
        <f>SUM(D123:D125)</f>
        <v>0</v>
      </c>
      <c r="E122" s="89">
        <f>SUM(E123:E125)</f>
        <v>0</v>
      </c>
    </row>
    <row r="123" spans="1:5" s="22" customFormat="1" ht="12" hidden="1" customHeight="1">
      <c r="A123" s="83" t="s">
        <v>400</v>
      </c>
      <c r="B123" s="84" t="s">
        <v>403</v>
      </c>
      <c r="C123" s="217"/>
      <c r="D123" s="217"/>
      <c r="E123" s="91"/>
    </row>
    <row r="124" spans="1:5" s="22" customFormat="1" ht="12" hidden="1" customHeight="1">
      <c r="A124" s="81" t="s">
        <v>401</v>
      </c>
      <c r="B124" s="78" t="s">
        <v>447</v>
      </c>
      <c r="C124" s="217"/>
      <c r="D124" s="217"/>
      <c r="E124" s="91"/>
    </row>
    <row r="125" spans="1:5" s="22" customFormat="1" ht="12" hidden="1" customHeight="1">
      <c r="A125" s="85" t="s">
        <v>402</v>
      </c>
      <c r="B125" s="86" t="s">
        <v>448</v>
      </c>
      <c r="C125" s="220"/>
      <c r="D125" s="220"/>
      <c r="E125" s="93"/>
    </row>
    <row r="126" spans="1:5" s="22" customFormat="1" ht="12" hidden="1" customHeight="1">
      <c r="A126" s="82" t="s">
        <v>406</v>
      </c>
      <c r="B126" s="518" t="s">
        <v>407</v>
      </c>
      <c r="C126" s="223"/>
      <c r="D126" s="223"/>
      <c r="E126" s="224"/>
    </row>
    <row r="127" spans="1:5" s="22" customFormat="1" ht="12" customHeight="1" thickBot="1">
      <c r="A127" s="519" t="s">
        <v>415</v>
      </c>
      <c r="B127" s="518" t="s">
        <v>414</v>
      </c>
      <c r="C127" s="223">
        <f>SUM(C122+C126)</f>
        <v>0</v>
      </c>
      <c r="D127" s="223">
        <f>SUM(D122+D126)</f>
        <v>0</v>
      </c>
      <c r="E127" s="224">
        <f>SUM(E122+E126)</f>
        <v>0</v>
      </c>
    </row>
    <row r="128" spans="1:5" s="22" customFormat="1" ht="12" customHeight="1" thickBot="1">
      <c r="A128" s="519" t="s">
        <v>416</v>
      </c>
      <c r="B128" s="518" t="s">
        <v>408</v>
      </c>
      <c r="C128" s="223"/>
      <c r="D128" s="223"/>
      <c r="E128" s="224"/>
    </row>
    <row r="129" spans="1:5" s="22" customFormat="1" ht="12" customHeight="1" thickBot="1">
      <c r="A129" s="519" t="s">
        <v>417</v>
      </c>
      <c r="B129" s="518" t="s">
        <v>409</v>
      </c>
      <c r="C129" s="223"/>
      <c r="D129" s="223"/>
      <c r="E129" s="224"/>
    </row>
    <row r="130" spans="1:5" s="22" customFormat="1" ht="12" customHeight="1" thickBot="1">
      <c r="A130" s="80" t="s">
        <v>33</v>
      </c>
      <c r="B130" s="152" t="s">
        <v>410</v>
      </c>
      <c r="C130" s="225">
        <f>SUM(C127:C129)</f>
        <v>0</v>
      </c>
      <c r="D130" s="225">
        <f>SUM(D127:D129)</f>
        <v>0</v>
      </c>
      <c r="E130" s="95">
        <f>SUM(E127:E129)</f>
        <v>0</v>
      </c>
    </row>
    <row r="131" spans="1:5" s="1" customFormat="1" ht="28.5" customHeight="1" thickBot="1">
      <c r="A131" s="87" t="s">
        <v>12</v>
      </c>
      <c r="B131" s="153" t="s">
        <v>418</v>
      </c>
      <c r="C131" s="604">
        <f>SUM(C121+C130)</f>
        <v>26297500</v>
      </c>
      <c r="D131" s="604">
        <f>SUM(D121+D130)</f>
        <v>26465745</v>
      </c>
      <c r="E131" s="605">
        <f>SUM(E121+E130)</f>
        <v>26040729</v>
      </c>
    </row>
    <row r="133" spans="1:5" ht="13.5">
      <c r="A133" s="3"/>
      <c r="B133" s="932" t="s">
        <v>732</v>
      </c>
    </row>
    <row r="134" spans="1:5">
      <c r="A134" s="3"/>
      <c r="B134" s="928" t="s">
        <v>736</v>
      </c>
      <c r="C134" s="928">
        <v>5</v>
      </c>
      <c r="D134" s="928"/>
      <c r="E134" s="928">
        <v>5</v>
      </c>
    </row>
    <row r="135" spans="1:5">
      <c r="A135" s="3"/>
      <c r="B135" s="928" t="s">
        <v>734</v>
      </c>
      <c r="C135" s="928">
        <v>0</v>
      </c>
      <c r="D135" s="928"/>
      <c r="E135" s="928">
        <v>0</v>
      </c>
    </row>
    <row r="136" spans="1:5" s="931" customFormat="1">
      <c r="A136" s="929"/>
      <c r="B136" s="930" t="s">
        <v>731</v>
      </c>
      <c r="C136" s="930">
        <f>SUM(C134:C135)</f>
        <v>5</v>
      </c>
      <c r="D136" s="930"/>
      <c r="E136" s="930">
        <f>SUM(E134:E135)</f>
        <v>5</v>
      </c>
    </row>
  </sheetData>
  <mergeCells count="2">
    <mergeCell ref="B2:D2"/>
    <mergeCell ref="B3:D3"/>
  </mergeCells>
  <pageMargins left="0.7" right="0.7" top="0.75" bottom="0.75" header="0.3" footer="0.3"/>
  <pageSetup paperSize="9" scale="82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E131"/>
  <sheetViews>
    <sheetView zoomScaleSheetLayoutView="100" workbookViewId="0">
      <selection activeCell="E2" sqref="E2"/>
    </sheetView>
  </sheetViews>
  <sheetFormatPr defaultRowHeight="12.75"/>
  <cols>
    <col min="1" max="1" width="9.6640625" style="4" customWidth="1"/>
    <col min="2" max="2" width="59.33203125" style="4" customWidth="1"/>
    <col min="3" max="5" width="15.83203125" style="4" customWidth="1"/>
    <col min="6" max="16384" width="9.33203125" style="4"/>
  </cols>
  <sheetData>
    <row r="1" spans="1:5" s="2" customFormat="1" ht="21" customHeight="1" thickBot="1">
      <c r="A1" s="65"/>
      <c r="B1" s="75"/>
      <c r="C1" s="74"/>
      <c r="D1" s="74"/>
      <c r="E1" s="74" t="s">
        <v>965</v>
      </c>
    </row>
    <row r="2" spans="1:5" s="48" customFormat="1" ht="25.5" customHeight="1">
      <c r="A2" s="394"/>
      <c r="B2" s="1230" t="s">
        <v>651</v>
      </c>
      <c r="C2" s="1231"/>
      <c r="D2" s="1234"/>
      <c r="E2" s="76" t="s">
        <v>644</v>
      </c>
    </row>
    <row r="3" spans="1:5" s="48" customFormat="1" ht="16.5" thickBot="1">
      <c r="A3" s="67"/>
      <c r="B3" s="1235" t="s">
        <v>542</v>
      </c>
      <c r="C3" s="1236"/>
      <c r="D3" s="1237"/>
      <c r="E3" s="77"/>
    </row>
    <row r="4" spans="1:5" s="49" customFormat="1" ht="15.95" customHeight="1" thickBot="1">
      <c r="A4" s="68"/>
      <c r="B4" s="68"/>
      <c r="C4" s="69"/>
      <c r="D4" s="69"/>
      <c r="E4" s="69" t="s">
        <v>683</v>
      </c>
    </row>
    <row r="5" spans="1:5" ht="24.75" thickBot="1">
      <c r="A5" s="395"/>
      <c r="B5" s="70" t="s">
        <v>123</v>
      </c>
      <c r="C5" s="214" t="s">
        <v>5</v>
      </c>
      <c r="D5" s="214" t="s">
        <v>6</v>
      </c>
      <c r="E5" s="71" t="s">
        <v>7</v>
      </c>
    </row>
    <row r="6" spans="1:5" s="40" customFormat="1" ht="12.95" customHeight="1" thickBot="1">
      <c r="A6" s="63">
        <v>1</v>
      </c>
      <c r="B6" s="63">
        <v>2</v>
      </c>
      <c r="C6" s="63">
        <v>3</v>
      </c>
      <c r="D6" s="234">
        <v>4</v>
      </c>
      <c r="E6" s="233">
        <v>5</v>
      </c>
    </row>
    <row r="7" spans="1:5" s="40" customFormat="1" ht="12" customHeight="1" thickBot="1">
      <c r="A7" s="479" t="s">
        <v>8</v>
      </c>
      <c r="B7" s="568" t="s">
        <v>444</v>
      </c>
      <c r="C7" s="559">
        <f>SUM(C15+C8)</f>
        <v>0</v>
      </c>
      <c r="D7" s="559">
        <f>SUM(D15+D8)</f>
        <v>0</v>
      </c>
      <c r="E7" s="559">
        <f>SUM(E15+E8)</f>
        <v>0</v>
      </c>
    </row>
    <row r="8" spans="1:5" s="50" customFormat="1" ht="12" customHeight="1" thickBot="1">
      <c r="A8" s="557" t="s">
        <v>445</v>
      </c>
      <c r="B8" s="482" t="s">
        <v>354</v>
      </c>
      <c r="C8" s="478">
        <f>SUM(C9:C14)</f>
        <v>0</v>
      </c>
      <c r="D8" s="478">
        <f>SUM(D9:D14)</f>
        <v>0</v>
      </c>
      <c r="E8" s="521">
        <f>SUM(E9:E14)</f>
        <v>0</v>
      </c>
    </row>
    <row r="9" spans="1:5" s="51" customFormat="1" ht="12" hidden="1" customHeight="1">
      <c r="A9" s="455" t="s">
        <v>273</v>
      </c>
      <c r="B9" s="456" t="s">
        <v>274</v>
      </c>
      <c r="C9" s="553"/>
      <c r="D9" s="553"/>
      <c r="E9" s="554"/>
    </row>
    <row r="10" spans="1:5" s="51" customFormat="1" ht="12" hidden="1" customHeight="1">
      <c r="A10" s="458" t="s">
        <v>275</v>
      </c>
      <c r="B10" s="459" t="s">
        <v>355</v>
      </c>
      <c r="C10" s="460"/>
      <c r="D10" s="460"/>
      <c r="E10" s="523"/>
    </row>
    <row r="11" spans="1:5" s="51" customFormat="1" ht="12" hidden="1" customHeight="1">
      <c r="A11" s="458" t="s">
        <v>276</v>
      </c>
      <c r="B11" s="459" t="s">
        <v>277</v>
      </c>
      <c r="C11" s="460"/>
      <c r="D11" s="460"/>
      <c r="E11" s="523"/>
    </row>
    <row r="12" spans="1:5" s="51" customFormat="1" ht="12" hidden="1" customHeight="1">
      <c r="A12" s="458" t="s">
        <v>278</v>
      </c>
      <c r="B12" s="459" t="s">
        <v>279</v>
      </c>
      <c r="C12" s="460"/>
      <c r="D12" s="460"/>
      <c r="E12" s="523"/>
    </row>
    <row r="13" spans="1:5" s="50" customFormat="1" ht="12" hidden="1" customHeight="1">
      <c r="A13" s="458" t="s">
        <v>280</v>
      </c>
      <c r="B13" s="459" t="s">
        <v>356</v>
      </c>
      <c r="C13" s="460"/>
      <c r="D13" s="460"/>
      <c r="E13" s="523"/>
    </row>
    <row r="14" spans="1:5" s="50" customFormat="1" ht="12" hidden="1" customHeight="1">
      <c r="A14" s="468" t="s">
        <v>281</v>
      </c>
      <c r="B14" s="469" t="s">
        <v>357</v>
      </c>
      <c r="C14" s="470"/>
      <c r="D14" s="555"/>
      <c r="E14" s="556"/>
    </row>
    <row r="15" spans="1:5" s="50" customFormat="1" ht="12" customHeight="1" thickBot="1">
      <c r="A15" s="558" t="s">
        <v>446</v>
      </c>
      <c r="B15" s="475" t="s">
        <v>362</v>
      </c>
      <c r="C15" s="476">
        <f>SUM(C16:C20)</f>
        <v>0</v>
      </c>
      <c r="D15" s="476">
        <f>SUM(D16:D20)</f>
        <v>0</v>
      </c>
      <c r="E15" s="525">
        <f>SUM(E16:E20)</f>
        <v>0</v>
      </c>
    </row>
    <row r="16" spans="1:5" s="50" customFormat="1" ht="12" customHeight="1">
      <c r="A16" s="471" t="s">
        <v>282</v>
      </c>
      <c r="B16" s="472" t="s">
        <v>283</v>
      </c>
      <c r="C16" s="473"/>
      <c r="D16" s="473"/>
      <c r="E16" s="526"/>
    </row>
    <row r="17" spans="1:5" s="50" customFormat="1" ht="12" customHeight="1">
      <c r="A17" s="458" t="s">
        <v>284</v>
      </c>
      <c r="B17" s="459" t="s">
        <v>358</v>
      </c>
      <c r="C17" s="460"/>
      <c r="D17" s="460"/>
      <c r="E17" s="523"/>
    </row>
    <row r="18" spans="1:5" s="50" customFormat="1" ht="12" customHeight="1">
      <c r="A18" s="458" t="s">
        <v>285</v>
      </c>
      <c r="B18" s="590" t="s">
        <v>359</v>
      </c>
      <c r="C18" s="460"/>
      <c r="D18" s="460"/>
      <c r="E18" s="523"/>
    </row>
    <row r="19" spans="1:5" s="50" customFormat="1" ht="12" customHeight="1">
      <c r="A19" s="458" t="s">
        <v>286</v>
      </c>
      <c r="B19" s="590" t="s">
        <v>360</v>
      </c>
      <c r="C19" s="460"/>
      <c r="D19" s="460"/>
      <c r="E19" s="523"/>
    </row>
    <row r="20" spans="1:5" s="51" customFormat="1" ht="12" customHeight="1" thickBot="1">
      <c r="A20" s="458" t="s">
        <v>287</v>
      </c>
      <c r="B20" s="459" t="s">
        <v>361</v>
      </c>
      <c r="C20" s="460"/>
      <c r="D20" s="460"/>
      <c r="E20" s="523"/>
    </row>
    <row r="21" spans="1:5" s="51" customFormat="1" ht="60" hidden="1" customHeight="1">
      <c r="A21" s="507" t="s">
        <v>287</v>
      </c>
      <c r="B21" s="508" t="s">
        <v>419</v>
      </c>
      <c r="C21" s="509"/>
      <c r="D21" s="509"/>
      <c r="E21" s="527">
        <v>19249</v>
      </c>
    </row>
    <row r="22" spans="1:5" s="51" customFormat="1" ht="12" customHeight="1" thickBot="1">
      <c r="A22" s="474" t="s">
        <v>10</v>
      </c>
      <c r="B22" s="485" t="s">
        <v>363</v>
      </c>
      <c r="C22" s="476">
        <f>SUM(C23:C27)</f>
        <v>0</v>
      </c>
      <c r="D22" s="476">
        <f>SUM(D23:D27)</f>
        <v>0</v>
      </c>
      <c r="E22" s="525">
        <f>SUM(E23:E27)</f>
        <v>0</v>
      </c>
    </row>
    <row r="23" spans="1:5" s="50" customFormat="1" ht="12" hidden="1" customHeight="1">
      <c r="A23" s="471" t="s">
        <v>288</v>
      </c>
      <c r="B23" s="472" t="s">
        <v>289</v>
      </c>
      <c r="C23" s="484"/>
      <c r="D23" s="496"/>
      <c r="E23" s="536"/>
    </row>
    <row r="24" spans="1:5" s="51" customFormat="1" ht="12" hidden="1" customHeight="1">
      <c r="A24" s="458" t="s">
        <v>290</v>
      </c>
      <c r="B24" s="459" t="s">
        <v>364</v>
      </c>
      <c r="C24" s="461"/>
      <c r="D24" s="461"/>
      <c r="E24" s="529"/>
    </row>
    <row r="25" spans="1:5" s="51" customFormat="1" ht="12" hidden="1" customHeight="1">
      <c r="A25" s="458" t="s">
        <v>291</v>
      </c>
      <c r="B25" s="590" t="s">
        <v>365</v>
      </c>
      <c r="C25" s="460"/>
      <c r="D25" s="460"/>
      <c r="E25" s="523"/>
    </row>
    <row r="26" spans="1:5" s="51" customFormat="1" ht="12" hidden="1" customHeight="1">
      <c r="A26" s="468" t="s">
        <v>292</v>
      </c>
      <c r="B26" s="591" t="s">
        <v>366</v>
      </c>
      <c r="C26" s="483"/>
      <c r="D26" s="483"/>
      <c r="E26" s="530"/>
    </row>
    <row r="27" spans="1:5" s="51" customFormat="1" ht="12" hidden="1" customHeight="1">
      <c r="A27" s="506" t="s">
        <v>293</v>
      </c>
      <c r="B27" s="505" t="s">
        <v>367</v>
      </c>
      <c r="C27" s="217"/>
      <c r="D27" s="217"/>
      <c r="E27" s="91"/>
    </row>
    <row r="28" spans="1:5" s="51" customFormat="1" ht="60" hidden="1" customHeight="1">
      <c r="A28" s="507" t="s">
        <v>293</v>
      </c>
      <c r="B28" s="508" t="s">
        <v>419</v>
      </c>
      <c r="C28" s="509"/>
      <c r="D28" s="509"/>
      <c r="E28" s="527">
        <v>128054</v>
      </c>
    </row>
    <row r="29" spans="1:5" s="51" customFormat="1" ht="12" customHeight="1" thickBot="1">
      <c r="A29" s="474" t="s">
        <v>11</v>
      </c>
      <c r="B29" s="485" t="s">
        <v>374</v>
      </c>
      <c r="C29" s="476">
        <f>SUM(C31+C33+C39)</f>
        <v>0</v>
      </c>
      <c r="D29" s="476">
        <f>SUM(D31+D33+D39)</f>
        <v>0</v>
      </c>
      <c r="E29" s="525">
        <f>SUM(E31+E33+E39)</f>
        <v>0</v>
      </c>
    </row>
    <row r="30" spans="1:5" s="51" customFormat="1" ht="12" hidden="1" customHeight="1">
      <c r="A30" s="471" t="s">
        <v>294</v>
      </c>
      <c r="B30" s="472" t="s">
        <v>295</v>
      </c>
      <c r="C30" s="473">
        <f>SUM(C35+C32)</f>
        <v>0</v>
      </c>
      <c r="D30" s="473">
        <f>SUM(D35+D32)</f>
        <v>0</v>
      </c>
      <c r="E30" s="526">
        <f>SUM(E35+E32)</f>
        <v>0</v>
      </c>
    </row>
    <row r="31" spans="1:5" s="51" customFormat="1" ht="12" hidden="1" customHeight="1">
      <c r="A31" s="458" t="s">
        <v>296</v>
      </c>
      <c r="B31" s="459" t="s">
        <v>297</v>
      </c>
      <c r="C31" s="560">
        <f>SUM(C32)</f>
        <v>0</v>
      </c>
      <c r="D31" s="560">
        <f>SUM(D32)</f>
        <v>0</v>
      </c>
      <c r="E31" s="561">
        <f>SUM(E32)</f>
        <v>0</v>
      </c>
    </row>
    <row r="32" spans="1:5" s="51" customFormat="1" ht="12" hidden="1" customHeight="1">
      <c r="A32" s="486" t="s">
        <v>296</v>
      </c>
      <c r="B32" s="487" t="s">
        <v>368</v>
      </c>
      <c r="C32" s="488"/>
      <c r="D32" s="488"/>
      <c r="E32" s="532"/>
    </row>
    <row r="33" spans="1:5" s="51" customFormat="1" ht="12" hidden="1" customHeight="1">
      <c r="A33" s="458" t="s">
        <v>371</v>
      </c>
      <c r="B33" s="490" t="s">
        <v>372</v>
      </c>
      <c r="C33" s="560">
        <f>SUM(C37+C36+C34)</f>
        <v>0</v>
      </c>
      <c r="D33" s="560">
        <f>SUM(D37+D36+D34)</f>
        <v>0</v>
      </c>
      <c r="E33" s="561">
        <f>SUM(E37+E36+E34)</f>
        <v>0</v>
      </c>
    </row>
    <row r="34" spans="1:5" s="51" customFormat="1" ht="12" hidden="1" customHeight="1">
      <c r="A34" s="458" t="s">
        <v>298</v>
      </c>
      <c r="B34" s="491" t="s">
        <v>373</v>
      </c>
      <c r="C34" s="463">
        <f>SUM(C35)</f>
        <v>0</v>
      </c>
      <c r="D34" s="463">
        <f>SUM(D35)</f>
        <v>0</v>
      </c>
      <c r="E34" s="531">
        <f>SUM(E35)</f>
        <v>0</v>
      </c>
    </row>
    <row r="35" spans="1:5" s="51" customFormat="1" ht="12" hidden="1" customHeight="1">
      <c r="A35" s="486" t="s">
        <v>298</v>
      </c>
      <c r="B35" s="492" t="s">
        <v>369</v>
      </c>
      <c r="C35" s="488"/>
      <c r="D35" s="488"/>
      <c r="E35" s="532"/>
    </row>
    <row r="36" spans="1:5" s="51" customFormat="1" ht="12" hidden="1" customHeight="1">
      <c r="A36" s="458" t="s">
        <v>299</v>
      </c>
      <c r="B36" s="493" t="s">
        <v>300</v>
      </c>
      <c r="C36" s="461"/>
      <c r="D36" s="461"/>
      <c r="E36" s="529"/>
    </row>
    <row r="37" spans="1:5" s="51" customFormat="1" ht="12" hidden="1" customHeight="1">
      <c r="A37" s="458" t="s">
        <v>301</v>
      </c>
      <c r="B37" s="493" t="s">
        <v>302</v>
      </c>
      <c r="C37" s="465">
        <f>SUM(C38)</f>
        <v>0</v>
      </c>
      <c r="D37" s="465">
        <f>SUM(D38)</f>
        <v>0</v>
      </c>
      <c r="E37" s="542">
        <f>SUM(E38)</f>
        <v>0</v>
      </c>
    </row>
    <row r="38" spans="1:5" s="51" customFormat="1" ht="12" hidden="1" customHeight="1">
      <c r="A38" s="486" t="s">
        <v>301</v>
      </c>
      <c r="B38" s="494" t="s">
        <v>370</v>
      </c>
      <c r="C38" s="464"/>
      <c r="D38" s="464"/>
      <c r="E38" s="533"/>
    </row>
    <row r="39" spans="1:5" s="51" customFormat="1" ht="12" hidden="1" customHeight="1">
      <c r="A39" s="468" t="s">
        <v>303</v>
      </c>
      <c r="B39" s="469" t="s">
        <v>304</v>
      </c>
      <c r="C39" s="499"/>
      <c r="D39" s="499"/>
      <c r="E39" s="538"/>
    </row>
    <row r="40" spans="1:5" s="51" customFormat="1" ht="12" customHeight="1" thickBot="1">
      <c r="A40" s="474" t="s">
        <v>12</v>
      </c>
      <c r="B40" s="485" t="s">
        <v>375</v>
      </c>
      <c r="C40" s="497">
        <f>SUM(C41:C50)</f>
        <v>0</v>
      </c>
      <c r="D40" s="497">
        <f>SUM(D41:D50)</f>
        <v>0</v>
      </c>
      <c r="E40" s="535">
        <f>SUM(E41:E50)</f>
        <v>0</v>
      </c>
    </row>
    <row r="41" spans="1:5" s="51" customFormat="1" ht="12" customHeight="1">
      <c r="A41" s="471" t="s">
        <v>305</v>
      </c>
      <c r="B41" s="472" t="s">
        <v>306</v>
      </c>
      <c r="C41" s="496"/>
      <c r="D41" s="496"/>
      <c r="E41" s="536"/>
    </row>
    <row r="42" spans="1:5" s="51" customFormat="1" ht="12" customHeight="1">
      <c r="A42" s="458" t="s">
        <v>307</v>
      </c>
      <c r="B42" s="459" t="s">
        <v>308</v>
      </c>
      <c r="C42" s="463"/>
      <c r="D42" s="463"/>
      <c r="E42" s="531"/>
    </row>
    <row r="43" spans="1:5" s="51" customFormat="1" ht="12" customHeight="1">
      <c r="A43" s="458" t="s">
        <v>309</v>
      </c>
      <c r="B43" s="459" t="s">
        <v>310</v>
      </c>
      <c r="C43" s="463"/>
      <c r="D43" s="463"/>
      <c r="E43" s="531"/>
    </row>
    <row r="44" spans="1:5" s="51" customFormat="1" ht="12" customHeight="1">
      <c r="A44" s="458" t="s">
        <v>311</v>
      </c>
      <c r="B44" s="459" t="s">
        <v>312</v>
      </c>
      <c r="C44" s="464"/>
      <c r="D44" s="464"/>
      <c r="E44" s="533"/>
    </row>
    <row r="45" spans="1:5" s="50" customFormat="1" ht="12" customHeight="1">
      <c r="A45" s="458" t="s">
        <v>313</v>
      </c>
      <c r="B45" s="459" t="s">
        <v>314</v>
      </c>
      <c r="C45" s="463"/>
      <c r="D45" s="463"/>
      <c r="E45" s="531"/>
    </row>
    <row r="46" spans="1:5" s="51" customFormat="1" ht="12" customHeight="1">
      <c r="A46" s="458" t="s">
        <v>315</v>
      </c>
      <c r="B46" s="459" t="s">
        <v>316</v>
      </c>
      <c r="C46" s="463"/>
      <c r="D46" s="463"/>
      <c r="E46" s="531"/>
    </row>
    <row r="47" spans="1:5" s="51" customFormat="1" ht="12" customHeight="1">
      <c r="A47" s="458" t="s">
        <v>317</v>
      </c>
      <c r="B47" s="459" t="s">
        <v>318</v>
      </c>
      <c r="C47" s="463"/>
      <c r="D47" s="463"/>
      <c r="E47" s="531"/>
    </row>
    <row r="48" spans="1:5" s="51" customFormat="1" ht="12" customHeight="1">
      <c r="A48" s="458" t="s">
        <v>319</v>
      </c>
      <c r="B48" s="459" t="s">
        <v>320</v>
      </c>
      <c r="C48" s="463"/>
      <c r="D48" s="463"/>
      <c r="E48" s="531"/>
    </row>
    <row r="49" spans="1:5" s="51" customFormat="1" ht="12" customHeight="1">
      <c r="A49" s="458" t="s">
        <v>321</v>
      </c>
      <c r="B49" s="459" t="s">
        <v>322</v>
      </c>
      <c r="C49" s="463"/>
      <c r="D49" s="463"/>
      <c r="E49" s="531"/>
    </row>
    <row r="50" spans="1:5" s="51" customFormat="1" ht="12" customHeight="1" thickBot="1">
      <c r="A50" s="468" t="s">
        <v>655</v>
      </c>
      <c r="B50" s="469" t="s">
        <v>324</v>
      </c>
      <c r="C50" s="483"/>
      <c r="D50" s="483"/>
      <c r="E50" s="530"/>
    </row>
    <row r="51" spans="1:5" s="51" customFormat="1" ht="12" customHeight="1" thickBot="1">
      <c r="A51" s="474" t="s">
        <v>13</v>
      </c>
      <c r="B51" s="485" t="s">
        <v>376</v>
      </c>
      <c r="C51" s="476">
        <f>SUM(C52:C56)</f>
        <v>0</v>
      </c>
      <c r="D51" s="476">
        <f>SUM(D52:D56)</f>
        <v>0</v>
      </c>
      <c r="E51" s="525">
        <f>SUM(E52:E56)</f>
        <v>0</v>
      </c>
    </row>
    <row r="52" spans="1:5" s="51" customFormat="1" ht="12" hidden="1" customHeight="1">
      <c r="A52" s="471" t="s">
        <v>326</v>
      </c>
      <c r="B52" s="472" t="s">
        <v>327</v>
      </c>
      <c r="C52" s="498"/>
      <c r="D52" s="498"/>
      <c r="E52" s="537"/>
    </row>
    <row r="53" spans="1:5" s="50" customFormat="1" ht="12" hidden="1" customHeight="1">
      <c r="A53" s="458" t="s">
        <v>328</v>
      </c>
      <c r="B53" s="459" t="s">
        <v>329</v>
      </c>
      <c r="C53" s="463"/>
      <c r="D53" s="463"/>
      <c r="E53" s="531"/>
    </row>
    <row r="54" spans="1:5" s="50" customFormat="1" ht="12" hidden="1" customHeight="1">
      <c r="A54" s="458" t="s">
        <v>330</v>
      </c>
      <c r="B54" s="459" t="s">
        <v>331</v>
      </c>
      <c r="C54" s="463"/>
      <c r="D54" s="463"/>
      <c r="E54" s="531"/>
    </row>
    <row r="55" spans="1:5" s="50" customFormat="1" ht="12" hidden="1" customHeight="1">
      <c r="A55" s="458" t="s">
        <v>332</v>
      </c>
      <c r="B55" s="459" t="s">
        <v>333</v>
      </c>
      <c r="C55" s="463"/>
      <c r="D55" s="463"/>
      <c r="E55" s="531"/>
    </row>
    <row r="56" spans="1:5" s="50" customFormat="1" ht="12" hidden="1" customHeight="1">
      <c r="A56" s="468" t="s">
        <v>334</v>
      </c>
      <c r="B56" s="469" t="s">
        <v>335</v>
      </c>
      <c r="C56" s="499"/>
      <c r="D56" s="499"/>
      <c r="E56" s="538"/>
    </row>
    <row r="57" spans="1:5" s="51" customFormat="1" ht="12" customHeight="1" thickBot="1">
      <c r="A57" s="474" t="s">
        <v>14</v>
      </c>
      <c r="B57" s="485" t="s">
        <v>382</v>
      </c>
      <c r="C57" s="606">
        <f>SUM(C58:C60)</f>
        <v>0</v>
      </c>
      <c r="D57" s="606"/>
      <c r="E57" s="607"/>
    </row>
    <row r="58" spans="1:5" s="51" customFormat="1" ht="11.25" hidden="1" customHeight="1">
      <c r="A58" s="471" t="s">
        <v>336</v>
      </c>
      <c r="B58" s="472" t="s">
        <v>377</v>
      </c>
      <c r="C58" s="500"/>
      <c r="D58" s="500"/>
      <c r="E58" s="540"/>
    </row>
    <row r="59" spans="1:5" ht="10.5" hidden="1" customHeight="1">
      <c r="A59" s="458" t="s">
        <v>379</v>
      </c>
      <c r="B59" s="459" t="s">
        <v>378</v>
      </c>
      <c r="C59" s="464"/>
      <c r="D59" s="464"/>
      <c r="E59" s="533"/>
    </row>
    <row r="60" spans="1:5" s="40" customFormat="1" ht="13.5" hidden="1" customHeight="1">
      <c r="A60" s="458" t="s">
        <v>380</v>
      </c>
      <c r="B60" s="459" t="s">
        <v>337</v>
      </c>
      <c r="C60" s="463"/>
      <c r="D60" s="463"/>
      <c r="E60" s="531"/>
    </row>
    <row r="61" spans="1:5" s="52" customFormat="1" ht="60" hidden="1" customHeight="1">
      <c r="A61" s="502" t="s">
        <v>380</v>
      </c>
      <c r="B61" s="503" t="s">
        <v>381</v>
      </c>
      <c r="C61" s="504"/>
      <c r="D61" s="504"/>
      <c r="E61" s="541"/>
    </row>
    <row r="62" spans="1:5" ht="12" customHeight="1" thickBot="1">
      <c r="A62" s="474" t="s">
        <v>15</v>
      </c>
      <c r="B62" s="475" t="s">
        <v>388</v>
      </c>
      <c r="C62" s="497">
        <f>SUM(C63:C65)</f>
        <v>0</v>
      </c>
      <c r="D62" s="497">
        <f>SUM(D63:D65)</f>
        <v>0</v>
      </c>
      <c r="E62" s="535">
        <f>SUM(E63:E65)</f>
        <v>0</v>
      </c>
    </row>
    <row r="63" spans="1:5" ht="60" hidden="1" customHeight="1">
      <c r="A63" s="471" t="s">
        <v>338</v>
      </c>
      <c r="B63" s="472" t="s">
        <v>383</v>
      </c>
      <c r="C63" s="496"/>
      <c r="D63" s="496"/>
      <c r="E63" s="536"/>
    </row>
    <row r="64" spans="1:5" ht="60" hidden="1" customHeight="1">
      <c r="A64" s="458" t="s">
        <v>385</v>
      </c>
      <c r="B64" s="459" t="s">
        <v>384</v>
      </c>
      <c r="C64" s="463"/>
      <c r="D64" s="463"/>
      <c r="E64" s="531"/>
    </row>
    <row r="65" spans="1:5" ht="60" hidden="1" customHeight="1">
      <c r="A65" s="458" t="s">
        <v>386</v>
      </c>
      <c r="B65" s="459" t="s">
        <v>339</v>
      </c>
      <c r="C65" s="464"/>
      <c r="D65" s="464"/>
      <c r="E65" s="533"/>
    </row>
    <row r="66" spans="1:5" ht="60" hidden="1" customHeight="1">
      <c r="A66" s="502" t="s">
        <v>386</v>
      </c>
      <c r="B66" s="503" t="s">
        <v>387</v>
      </c>
      <c r="C66" s="504"/>
      <c r="D66" s="504"/>
      <c r="E66" s="541"/>
    </row>
    <row r="67" spans="1:5" ht="12" customHeight="1" thickBot="1">
      <c r="A67" s="474" t="s">
        <v>35</v>
      </c>
      <c r="B67" s="485" t="s">
        <v>389</v>
      </c>
      <c r="C67" s="599">
        <f>SUM(C8+C15+C22+C29+C40+C51+C57+C62)</f>
        <v>0</v>
      </c>
      <c r="D67" s="599">
        <f>SUM(D8+D15+D22+D29+D40+D51+D57+D62)</f>
        <v>0</v>
      </c>
      <c r="E67" s="694">
        <f>SUM(E8+E15+E22+E29+E40+E51+E57+E62)</f>
        <v>0</v>
      </c>
    </row>
    <row r="68" spans="1:5" ht="12" hidden="1" customHeight="1">
      <c r="A68" s="511" t="s">
        <v>391</v>
      </c>
      <c r="B68" s="510" t="s">
        <v>340</v>
      </c>
      <c r="C68" s="484">
        <f>SUM(C69:C71)</f>
        <v>0</v>
      </c>
      <c r="D68" s="496">
        <f>SUM(D69:D71)</f>
        <v>0</v>
      </c>
      <c r="E68" s="702">
        <f>SUM(E69:E71)</f>
        <v>0</v>
      </c>
    </row>
    <row r="69" spans="1:5" ht="12" hidden="1" customHeight="1">
      <c r="A69" s="458" t="s">
        <v>341</v>
      </c>
      <c r="B69" s="459" t="s">
        <v>342</v>
      </c>
      <c r="C69" s="463"/>
      <c r="D69" s="463"/>
      <c r="E69" s="703"/>
    </row>
    <row r="70" spans="1:5" ht="12" hidden="1" customHeight="1">
      <c r="A70" s="458" t="s">
        <v>343</v>
      </c>
      <c r="B70" s="459" t="s">
        <v>344</v>
      </c>
      <c r="C70" s="463"/>
      <c r="D70" s="463"/>
      <c r="E70" s="703"/>
    </row>
    <row r="71" spans="1:5" ht="12" hidden="1" customHeight="1">
      <c r="A71" s="458" t="s">
        <v>345</v>
      </c>
      <c r="B71" s="466" t="s">
        <v>346</v>
      </c>
      <c r="C71" s="465"/>
      <c r="D71" s="465"/>
      <c r="E71" s="704"/>
    </row>
    <row r="72" spans="1:5" ht="12" hidden="1" customHeight="1">
      <c r="A72" s="511" t="s">
        <v>392</v>
      </c>
      <c r="B72" s="462" t="s">
        <v>347</v>
      </c>
      <c r="C72" s="467"/>
      <c r="D72" s="467"/>
      <c r="E72" s="705"/>
    </row>
    <row r="73" spans="1:5" ht="12" hidden="1" customHeight="1">
      <c r="A73" s="511" t="s">
        <v>393</v>
      </c>
      <c r="B73" s="462" t="s">
        <v>348</v>
      </c>
      <c r="C73" s="467">
        <f>SUM(C74:C75)</f>
        <v>0</v>
      </c>
      <c r="D73" s="467">
        <f>SUM(D74:D75)</f>
        <v>0</v>
      </c>
      <c r="E73" s="705">
        <f>SUM(E74:E75)</f>
        <v>0</v>
      </c>
    </row>
    <row r="74" spans="1:5" ht="12" hidden="1" customHeight="1">
      <c r="A74" s="458" t="s">
        <v>349</v>
      </c>
      <c r="B74" s="459" t="s">
        <v>350</v>
      </c>
      <c r="C74" s="467"/>
      <c r="D74" s="562"/>
      <c r="E74" s="706"/>
    </row>
    <row r="75" spans="1:5" ht="12" hidden="1" customHeight="1">
      <c r="A75" s="458" t="s">
        <v>351</v>
      </c>
      <c r="B75" s="459" t="s">
        <v>352</v>
      </c>
      <c r="C75" s="467"/>
      <c r="D75" s="562"/>
      <c r="E75" s="706"/>
    </row>
    <row r="76" spans="1:5" s="52" customFormat="1" ht="12" hidden="1" customHeight="1">
      <c r="A76" s="565" t="s">
        <v>449</v>
      </c>
      <c r="B76" s="566" t="s">
        <v>450</v>
      </c>
      <c r="C76" s="564"/>
      <c r="D76" s="564"/>
      <c r="E76" s="707"/>
    </row>
    <row r="77" spans="1:5" ht="12" customHeight="1">
      <c r="A77" s="511" t="s">
        <v>393</v>
      </c>
      <c r="B77" s="462" t="s">
        <v>348</v>
      </c>
      <c r="C77" s="467">
        <f>SUM(C78:C79)</f>
        <v>3760000</v>
      </c>
      <c r="D77" s="467">
        <f>SUM(D78:D79)</f>
        <v>3935621</v>
      </c>
      <c r="E77" s="705">
        <f>SUM(E78:E79)</f>
        <v>3935396</v>
      </c>
    </row>
    <row r="78" spans="1:5" ht="12" customHeight="1">
      <c r="A78" s="458" t="s">
        <v>349</v>
      </c>
      <c r="B78" s="459" t="s">
        <v>350</v>
      </c>
      <c r="C78" s="562">
        <v>3760000</v>
      </c>
      <c r="D78" s="562">
        <v>3935621</v>
      </c>
      <c r="E78" s="706">
        <v>3935396</v>
      </c>
    </row>
    <row r="79" spans="1:5" ht="12" customHeight="1">
      <c r="A79" s="458" t="s">
        <v>351</v>
      </c>
      <c r="B79" s="459" t="s">
        <v>352</v>
      </c>
      <c r="C79" s="467"/>
      <c r="D79" s="562"/>
      <c r="E79" s="706"/>
    </row>
    <row r="80" spans="1:5" s="52" customFormat="1" ht="12" customHeight="1" thickBot="1">
      <c r="A80" s="565" t="s">
        <v>449</v>
      </c>
      <c r="B80" s="566" t="s">
        <v>450</v>
      </c>
      <c r="C80" s="564"/>
      <c r="D80" s="564"/>
      <c r="E80" s="707"/>
    </row>
    <row r="81" spans="1:5" s="52" customFormat="1" ht="12" customHeight="1" thickBot="1">
      <c r="A81" s="600" t="s">
        <v>535</v>
      </c>
      <c r="B81" s="1172" t="s">
        <v>536</v>
      </c>
      <c r="C81" s="222">
        <v>22537500</v>
      </c>
      <c r="D81" s="222">
        <v>22530124</v>
      </c>
      <c r="E81" s="1071">
        <v>23330741</v>
      </c>
    </row>
    <row r="82" spans="1:5" ht="12" customHeight="1" thickBot="1">
      <c r="A82" s="1144" t="s">
        <v>394</v>
      </c>
      <c r="B82" s="1148" t="s">
        <v>395</v>
      </c>
      <c r="C82" s="222">
        <f>SUM(C77+C80+C81)</f>
        <v>26297500</v>
      </c>
      <c r="D82" s="222">
        <f>SUM(D77+D80+D81)</f>
        <v>26465745</v>
      </c>
      <c r="E82" s="1071">
        <f>SUM(E77+E80+E81)</f>
        <v>27266137</v>
      </c>
    </row>
    <row r="83" spans="1:5" ht="12" customHeight="1" thickBot="1">
      <c r="A83" s="1144" t="s">
        <v>411</v>
      </c>
      <c r="B83" s="1148" t="s">
        <v>396</v>
      </c>
      <c r="C83" s="222"/>
      <c r="D83" s="222"/>
      <c r="E83" s="1071"/>
    </row>
    <row r="84" spans="1:5" ht="12" customHeight="1" thickBot="1">
      <c r="A84" s="1144" t="s">
        <v>412</v>
      </c>
      <c r="B84" s="1148" t="s">
        <v>397</v>
      </c>
      <c r="C84" s="222"/>
      <c r="D84" s="222"/>
      <c r="E84" s="698"/>
    </row>
    <row r="85" spans="1:5" ht="12" customHeight="1" thickBot="1">
      <c r="A85" s="1144" t="s">
        <v>16</v>
      </c>
      <c r="B85" s="1149" t="s">
        <v>390</v>
      </c>
      <c r="C85" s="222">
        <f>SUM(C82:C84)</f>
        <v>26297500</v>
      </c>
      <c r="D85" s="222">
        <f>SUM(D82:D84)</f>
        <v>26465745</v>
      </c>
      <c r="E85" s="698">
        <f>SUM(E82:E84)</f>
        <v>27266137</v>
      </c>
    </row>
    <row r="86" spans="1:5" ht="24.75" customHeight="1" thickBot="1">
      <c r="A86" s="1144" t="s">
        <v>17</v>
      </c>
      <c r="B86" s="1153" t="s">
        <v>413</v>
      </c>
      <c r="C86" s="1170">
        <f>SUM(C67+C85)</f>
        <v>26297500</v>
      </c>
      <c r="D86" s="1170">
        <f>SUM(D67+D85)</f>
        <v>26465745</v>
      </c>
      <c r="E86" s="1169">
        <f>SUM(E67+E85)</f>
        <v>27266137</v>
      </c>
    </row>
    <row r="87" spans="1:5">
      <c r="A87" s="158"/>
      <c r="B87" s="158"/>
      <c r="C87" s="159"/>
      <c r="D87" s="159"/>
      <c r="E87" s="159"/>
    </row>
    <row r="88" spans="1:5" ht="13.5" thickBot="1">
      <c r="A88" s="158"/>
      <c r="B88" s="158"/>
      <c r="C88" s="159"/>
      <c r="D88" s="159"/>
      <c r="E88" s="159"/>
    </row>
    <row r="89" spans="1:5" s="22" customFormat="1" ht="38.1" customHeight="1" thickBot="1">
      <c r="A89" s="594"/>
      <c r="B89" s="595" t="s">
        <v>23</v>
      </c>
      <c r="C89" s="596" t="s">
        <v>5</v>
      </c>
      <c r="D89" s="596" t="s">
        <v>6</v>
      </c>
      <c r="E89" s="597" t="s">
        <v>7</v>
      </c>
    </row>
    <row r="90" spans="1:5" s="23" customFormat="1" ht="12" customHeight="1" thickBot="1">
      <c r="A90" s="19">
        <v>1</v>
      </c>
      <c r="B90" s="20">
        <v>2</v>
      </c>
      <c r="C90" s="20">
        <v>3</v>
      </c>
      <c r="D90" s="20">
        <v>4</v>
      </c>
      <c r="E90" s="21">
        <v>5</v>
      </c>
    </row>
    <row r="91" spans="1:5" s="22" customFormat="1" ht="12" customHeight="1" thickBot="1">
      <c r="A91" s="14" t="s">
        <v>8</v>
      </c>
      <c r="B91" s="18" t="s">
        <v>269</v>
      </c>
      <c r="C91" s="215">
        <f>+C92+C93+C94+C95+C96</f>
        <v>26234000</v>
      </c>
      <c r="D91" s="215">
        <f>+D92+D93+D94+D95+D96</f>
        <v>26413445</v>
      </c>
      <c r="E91" s="88">
        <f>+E92+E93+E94+E95+E96</f>
        <v>26040729</v>
      </c>
    </row>
    <row r="92" spans="1:5" s="22" customFormat="1" ht="12" customHeight="1">
      <c r="A92" s="11" t="s">
        <v>221</v>
      </c>
      <c r="B92" s="6" t="s">
        <v>24</v>
      </c>
      <c r="C92" s="218">
        <v>20404000</v>
      </c>
      <c r="D92" s="218">
        <v>21853490</v>
      </c>
      <c r="E92" s="90">
        <v>21492039</v>
      </c>
    </row>
    <row r="93" spans="1:5" s="22" customFormat="1" ht="12" customHeight="1">
      <c r="A93" s="9" t="s">
        <v>222</v>
      </c>
      <c r="B93" s="5" t="s">
        <v>25</v>
      </c>
      <c r="C93" s="217">
        <v>3608000</v>
      </c>
      <c r="D93" s="217">
        <v>3426803</v>
      </c>
      <c r="E93" s="91">
        <v>3415538</v>
      </c>
    </row>
    <row r="94" spans="1:5" s="22" customFormat="1" ht="12" customHeight="1">
      <c r="A94" s="9" t="s">
        <v>223</v>
      </c>
      <c r="B94" s="5" t="s">
        <v>26</v>
      </c>
      <c r="C94" s="220">
        <v>2222000</v>
      </c>
      <c r="D94" s="220">
        <v>1133152</v>
      </c>
      <c r="E94" s="93">
        <v>1133152</v>
      </c>
    </row>
    <row r="95" spans="1:5" s="22" customFormat="1" ht="12" customHeight="1">
      <c r="A95" s="9" t="s">
        <v>224</v>
      </c>
      <c r="B95" s="7" t="s">
        <v>27</v>
      </c>
      <c r="C95" s="220"/>
      <c r="D95" s="220"/>
      <c r="E95" s="93"/>
    </row>
    <row r="96" spans="1:5" s="22" customFormat="1" ht="12" customHeight="1" thickBot="1">
      <c r="A96" s="9" t="s">
        <v>225</v>
      </c>
      <c r="B96" s="12" t="s">
        <v>28</v>
      </c>
      <c r="C96" s="220"/>
      <c r="D96" s="220"/>
      <c r="E96" s="93"/>
    </row>
    <row r="97" spans="1:5" s="437" customFormat="1" ht="12" hidden="1" customHeight="1">
      <c r="A97" s="435" t="s">
        <v>232</v>
      </c>
      <c r="B97" s="436" t="s">
        <v>226</v>
      </c>
      <c r="C97" s="421"/>
      <c r="D97" s="421"/>
      <c r="E97" s="422"/>
    </row>
    <row r="98" spans="1:5" s="437" customFormat="1" ht="12" hidden="1" customHeight="1">
      <c r="A98" s="435" t="s">
        <v>233</v>
      </c>
      <c r="B98" s="438" t="s">
        <v>227</v>
      </c>
      <c r="C98" s="421"/>
      <c r="D98" s="421"/>
      <c r="E98" s="422"/>
    </row>
    <row r="99" spans="1:5" s="437" customFormat="1" ht="12" hidden="1" customHeight="1">
      <c r="A99" s="435" t="s">
        <v>234</v>
      </c>
      <c r="B99" s="438" t="s">
        <v>228</v>
      </c>
      <c r="C99" s="421"/>
      <c r="D99" s="421"/>
      <c r="E99" s="422"/>
    </row>
    <row r="100" spans="1:5" s="437" customFormat="1" ht="12" hidden="1" customHeight="1">
      <c r="A100" s="435" t="s">
        <v>235</v>
      </c>
      <c r="B100" s="436" t="s">
        <v>229</v>
      </c>
      <c r="C100" s="421"/>
      <c r="D100" s="421"/>
      <c r="E100" s="422"/>
    </row>
    <row r="101" spans="1:5" s="437" customFormat="1" ht="12" hidden="1" customHeight="1">
      <c r="A101" s="439" t="s">
        <v>236</v>
      </c>
      <c r="B101" s="440" t="s">
        <v>230</v>
      </c>
      <c r="C101" s="421"/>
      <c r="D101" s="421"/>
      <c r="E101" s="422"/>
    </row>
    <row r="102" spans="1:5" s="437" customFormat="1" ht="12" hidden="1" customHeight="1">
      <c r="A102" s="435" t="s">
        <v>237</v>
      </c>
      <c r="B102" s="440" t="s">
        <v>231</v>
      </c>
      <c r="C102" s="421"/>
      <c r="D102" s="421"/>
      <c r="E102" s="422"/>
    </row>
    <row r="103" spans="1:5" s="437" customFormat="1" ht="12" hidden="1" customHeight="1">
      <c r="A103" s="441" t="s">
        <v>238</v>
      </c>
      <c r="B103" s="438" t="s">
        <v>244</v>
      </c>
      <c r="C103" s="421"/>
      <c r="D103" s="421"/>
      <c r="E103" s="422"/>
    </row>
    <row r="104" spans="1:5" s="437" customFormat="1" ht="12" hidden="1" customHeight="1">
      <c r="A104" s="441" t="s">
        <v>239</v>
      </c>
      <c r="B104" s="436" t="s">
        <v>245</v>
      </c>
      <c r="C104" s="421"/>
      <c r="D104" s="421"/>
      <c r="E104" s="422"/>
    </row>
    <row r="105" spans="1:5" s="437" customFormat="1" ht="12" hidden="1" customHeight="1">
      <c r="A105" s="441" t="s">
        <v>240</v>
      </c>
      <c r="B105" s="440" t="s">
        <v>246</v>
      </c>
      <c r="C105" s="421"/>
      <c r="D105" s="421"/>
      <c r="E105" s="422"/>
    </row>
    <row r="106" spans="1:5" s="437" customFormat="1" ht="12" hidden="1" customHeight="1">
      <c r="A106" s="441" t="s">
        <v>241</v>
      </c>
      <c r="B106" s="440" t="s">
        <v>247</v>
      </c>
      <c r="C106" s="421"/>
      <c r="D106" s="421"/>
      <c r="E106" s="422"/>
    </row>
    <row r="107" spans="1:5" s="437" customFormat="1" ht="12" hidden="1" customHeight="1">
      <c r="A107" s="441" t="s">
        <v>242</v>
      </c>
      <c r="B107" s="440" t="s">
        <v>248</v>
      </c>
      <c r="C107" s="421"/>
      <c r="D107" s="421"/>
      <c r="E107" s="422"/>
    </row>
    <row r="108" spans="1:5" s="437" customFormat="1" ht="12" hidden="1" customHeight="1">
      <c r="A108" s="442" t="s">
        <v>243</v>
      </c>
      <c r="B108" s="443" t="s">
        <v>249</v>
      </c>
      <c r="C108" s="423"/>
      <c r="D108" s="423"/>
      <c r="E108" s="424"/>
    </row>
    <row r="109" spans="1:5" s="22" customFormat="1" ht="12" customHeight="1" thickBot="1">
      <c r="A109" s="13" t="s">
        <v>9</v>
      </c>
      <c r="B109" s="17" t="s">
        <v>270</v>
      </c>
      <c r="C109" s="216">
        <f>+C110+C111+C112</f>
        <v>63500</v>
      </c>
      <c r="D109" s="216">
        <f>+D110+D111+D112</f>
        <v>52300</v>
      </c>
      <c r="E109" s="89">
        <f>+E110+E111+E112</f>
        <v>0</v>
      </c>
    </row>
    <row r="110" spans="1:5" s="22" customFormat="1" ht="12" customHeight="1">
      <c r="A110" s="10" t="s">
        <v>250</v>
      </c>
      <c r="B110" s="5" t="s">
        <v>29</v>
      </c>
      <c r="C110" s="219">
        <v>63500</v>
      </c>
      <c r="D110" s="219">
        <v>52300</v>
      </c>
      <c r="E110" s="92"/>
    </row>
    <row r="111" spans="1:5" s="22" customFormat="1" ht="12" customHeight="1">
      <c r="A111" s="10" t="s">
        <v>251</v>
      </c>
      <c r="B111" s="8" t="s">
        <v>30</v>
      </c>
      <c r="C111" s="217"/>
      <c r="D111" s="217"/>
      <c r="E111" s="91"/>
    </row>
    <row r="112" spans="1:5" s="22" customFormat="1" ht="12" customHeight="1" thickBot="1">
      <c r="A112" s="10" t="s">
        <v>252</v>
      </c>
      <c r="B112" s="434" t="s">
        <v>253</v>
      </c>
      <c r="C112" s="217">
        <f>SUM(C113:C120)</f>
        <v>0</v>
      </c>
      <c r="D112" s="217">
        <f>SUM(D113:D120)</f>
        <v>0</v>
      </c>
      <c r="E112" s="91">
        <f>SUM(E113:E120)</f>
        <v>0</v>
      </c>
    </row>
    <row r="113" spans="1:5" s="437" customFormat="1" ht="60" hidden="1" customHeight="1">
      <c r="A113" s="444" t="s">
        <v>254</v>
      </c>
      <c r="B113" s="79" t="s">
        <v>268</v>
      </c>
      <c r="C113" s="419"/>
      <c r="D113" s="419"/>
      <c r="E113" s="420"/>
    </row>
    <row r="114" spans="1:5" s="437" customFormat="1" ht="60" hidden="1" customHeight="1">
      <c r="A114" s="444" t="s">
        <v>255</v>
      </c>
      <c r="B114" s="445" t="s">
        <v>262</v>
      </c>
      <c r="C114" s="419"/>
      <c r="D114" s="419"/>
      <c r="E114" s="420"/>
    </row>
    <row r="115" spans="1:5" s="437" customFormat="1" ht="16.5" hidden="1" thickBot="1">
      <c r="A115" s="444" t="s">
        <v>256</v>
      </c>
      <c r="B115" s="446" t="s">
        <v>263</v>
      </c>
      <c r="C115" s="419"/>
      <c r="D115" s="419"/>
      <c r="E115" s="420"/>
    </row>
    <row r="116" spans="1:5" s="437" customFormat="1" ht="60" hidden="1" customHeight="1">
      <c r="A116" s="444" t="s">
        <v>257</v>
      </c>
      <c r="B116" s="446" t="s">
        <v>264</v>
      </c>
      <c r="C116" s="447"/>
      <c r="D116" s="447"/>
      <c r="E116" s="448"/>
    </row>
    <row r="117" spans="1:5" s="437" customFormat="1" ht="60" hidden="1" customHeight="1">
      <c r="A117" s="444" t="s">
        <v>258</v>
      </c>
      <c r="B117" s="446" t="s">
        <v>265</v>
      </c>
      <c r="C117" s="447"/>
      <c r="D117" s="447"/>
      <c r="E117" s="448"/>
    </row>
    <row r="118" spans="1:5" s="437" customFormat="1" ht="60" hidden="1" customHeight="1">
      <c r="A118" s="444" t="s">
        <v>259</v>
      </c>
      <c r="B118" s="446" t="s">
        <v>266</v>
      </c>
      <c r="C118" s="447"/>
      <c r="D118" s="447"/>
      <c r="E118" s="448"/>
    </row>
    <row r="119" spans="1:5" s="437" customFormat="1" ht="60" hidden="1" customHeight="1">
      <c r="A119" s="449" t="s">
        <v>260</v>
      </c>
      <c r="B119" s="446" t="s">
        <v>32</v>
      </c>
      <c r="C119" s="450"/>
      <c r="D119" s="450"/>
      <c r="E119" s="451"/>
    </row>
    <row r="120" spans="1:5" s="437" customFormat="1" ht="60" hidden="1" customHeight="1">
      <c r="A120" s="452" t="s">
        <v>261</v>
      </c>
      <c r="B120" s="453" t="s">
        <v>267</v>
      </c>
      <c r="C120" s="450"/>
      <c r="D120" s="450"/>
      <c r="E120" s="451"/>
    </row>
    <row r="121" spans="1:5" s="22" customFormat="1" ht="12" customHeight="1" thickBot="1">
      <c r="A121" s="13" t="s">
        <v>10</v>
      </c>
      <c r="B121" s="454" t="s">
        <v>271</v>
      </c>
      <c r="C121" s="215">
        <f>+C91+C109</f>
        <v>26297500</v>
      </c>
      <c r="D121" s="215">
        <f>+D91+D109</f>
        <v>26465745</v>
      </c>
      <c r="E121" s="88">
        <f>+E91+E109</f>
        <v>26040729</v>
      </c>
    </row>
    <row r="122" spans="1:5" s="22" customFormat="1" ht="12" hidden="1" customHeight="1">
      <c r="A122" s="82" t="s">
        <v>398</v>
      </c>
      <c r="B122" s="518" t="s">
        <v>399</v>
      </c>
      <c r="C122" s="216">
        <f>SUM(C123:C125)</f>
        <v>0</v>
      </c>
      <c r="D122" s="216">
        <f>SUM(D123:D125)</f>
        <v>0</v>
      </c>
      <c r="E122" s="89">
        <f>SUM(E123:E125)</f>
        <v>0</v>
      </c>
    </row>
    <row r="123" spans="1:5" s="22" customFormat="1" ht="12" hidden="1" customHeight="1">
      <c r="A123" s="83" t="s">
        <v>400</v>
      </c>
      <c r="B123" s="84" t="s">
        <v>403</v>
      </c>
      <c r="C123" s="217"/>
      <c r="D123" s="217"/>
      <c r="E123" s="91"/>
    </row>
    <row r="124" spans="1:5" s="22" customFormat="1" ht="12" hidden="1" customHeight="1">
      <c r="A124" s="81" t="s">
        <v>401</v>
      </c>
      <c r="B124" s="78" t="s">
        <v>447</v>
      </c>
      <c r="C124" s="217"/>
      <c r="D124" s="217"/>
      <c r="E124" s="91"/>
    </row>
    <row r="125" spans="1:5" s="22" customFormat="1" ht="12" hidden="1" customHeight="1">
      <c r="A125" s="85" t="s">
        <v>402</v>
      </c>
      <c r="B125" s="86" t="s">
        <v>448</v>
      </c>
      <c r="C125" s="220"/>
      <c r="D125" s="220"/>
      <c r="E125" s="93"/>
    </row>
    <row r="126" spans="1:5" s="22" customFormat="1" ht="12" hidden="1" customHeight="1">
      <c r="A126" s="82" t="s">
        <v>406</v>
      </c>
      <c r="B126" s="518" t="s">
        <v>407</v>
      </c>
      <c r="C126" s="223"/>
      <c r="D126" s="223"/>
      <c r="E126" s="224"/>
    </row>
    <row r="127" spans="1:5" s="22" customFormat="1" ht="12" customHeight="1" thickBot="1">
      <c r="A127" s="519" t="s">
        <v>415</v>
      </c>
      <c r="B127" s="518" t="s">
        <v>414</v>
      </c>
      <c r="C127" s="223">
        <f>SUM(C122+C126)</f>
        <v>0</v>
      </c>
      <c r="D127" s="223">
        <f>SUM(D122+D126)</f>
        <v>0</v>
      </c>
      <c r="E127" s="224">
        <f>SUM(E122+E126)</f>
        <v>0</v>
      </c>
    </row>
    <row r="128" spans="1:5" s="22" customFormat="1" ht="12" customHeight="1" thickBot="1">
      <c r="A128" s="519" t="s">
        <v>416</v>
      </c>
      <c r="B128" s="518" t="s">
        <v>408</v>
      </c>
      <c r="C128" s="223"/>
      <c r="D128" s="223"/>
      <c r="E128" s="224"/>
    </row>
    <row r="129" spans="1:5" s="22" customFormat="1" ht="12" customHeight="1" thickBot="1">
      <c r="A129" s="519" t="s">
        <v>417</v>
      </c>
      <c r="B129" s="518" t="s">
        <v>409</v>
      </c>
      <c r="C129" s="223"/>
      <c r="D129" s="223"/>
      <c r="E129" s="224"/>
    </row>
    <row r="130" spans="1:5" s="22" customFormat="1" ht="12" customHeight="1" thickBot="1">
      <c r="A130" s="80" t="s">
        <v>33</v>
      </c>
      <c r="B130" s="152" t="s">
        <v>410</v>
      </c>
      <c r="C130" s="225">
        <f>SUM(C127:C129)</f>
        <v>0</v>
      </c>
      <c r="D130" s="225">
        <f>SUM(D127:D129)</f>
        <v>0</v>
      </c>
      <c r="E130" s="95">
        <f>SUM(E127:E129)</f>
        <v>0</v>
      </c>
    </row>
    <row r="131" spans="1:5" s="1" customFormat="1" ht="28.5" customHeight="1" thickBot="1">
      <c r="A131" s="87" t="s">
        <v>12</v>
      </c>
      <c r="B131" s="153" t="s">
        <v>418</v>
      </c>
      <c r="C131" s="604">
        <f>SUM(C121+C130)</f>
        <v>26297500</v>
      </c>
      <c r="D131" s="604">
        <f>SUM(D121+D130)</f>
        <v>26465745</v>
      </c>
      <c r="E131" s="605">
        <f>SUM(E121+E130)</f>
        <v>26040729</v>
      </c>
    </row>
  </sheetData>
  <mergeCells count="2">
    <mergeCell ref="B2:D2"/>
    <mergeCell ref="B3:D3"/>
  </mergeCells>
  <pageMargins left="0.7" right="0.7" top="0.75" bottom="0.75" header="0.3" footer="0.3"/>
  <pageSetup paperSize="9" scale="83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E131"/>
  <sheetViews>
    <sheetView workbookViewId="0">
      <selection activeCell="E2" sqref="E2"/>
    </sheetView>
  </sheetViews>
  <sheetFormatPr defaultRowHeight="12.75"/>
  <cols>
    <col min="1" max="1" width="9.6640625" style="4" customWidth="1"/>
    <col min="2" max="2" width="59.33203125" style="4" customWidth="1"/>
    <col min="3" max="5" width="15.83203125" style="4" customWidth="1"/>
    <col min="6" max="16384" width="9.33203125" style="4"/>
  </cols>
  <sheetData>
    <row r="1" spans="1:5" s="2" customFormat="1" ht="21" customHeight="1" thickBot="1">
      <c r="A1" s="65"/>
      <c r="B1" s="75"/>
      <c r="C1" s="74"/>
      <c r="D1" s="74"/>
      <c r="E1" s="74" t="s">
        <v>966</v>
      </c>
    </row>
    <row r="2" spans="1:5" s="48" customFormat="1" ht="25.5" customHeight="1">
      <c r="A2" s="394"/>
      <c r="B2" s="1230" t="s">
        <v>651</v>
      </c>
      <c r="C2" s="1231"/>
      <c r="D2" s="1234"/>
      <c r="E2" s="76" t="s">
        <v>644</v>
      </c>
    </row>
    <row r="3" spans="1:5" s="48" customFormat="1" ht="16.5" thickBot="1">
      <c r="A3" s="67"/>
      <c r="B3" s="1235" t="s">
        <v>544</v>
      </c>
      <c r="C3" s="1236"/>
      <c r="D3" s="1237"/>
      <c r="E3" s="77"/>
    </row>
    <row r="4" spans="1:5" s="49" customFormat="1" ht="15.95" customHeight="1" thickBot="1">
      <c r="A4" s="68"/>
      <c r="B4" s="692" t="s">
        <v>618</v>
      </c>
      <c r="C4" s="69"/>
      <c r="D4" s="69"/>
      <c r="E4" s="69" t="s">
        <v>682</v>
      </c>
    </row>
    <row r="5" spans="1:5" ht="24.75" thickBot="1">
      <c r="A5" s="395"/>
      <c r="B5" s="70" t="s">
        <v>123</v>
      </c>
      <c r="C5" s="214" t="s">
        <v>5</v>
      </c>
      <c r="D5" s="214" t="s">
        <v>6</v>
      </c>
      <c r="E5" s="71" t="s">
        <v>7</v>
      </c>
    </row>
    <row r="6" spans="1:5" s="40" customFormat="1" ht="12.95" customHeight="1" thickBot="1">
      <c r="A6" s="63">
        <v>1</v>
      </c>
      <c r="B6" s="63">
        <v>2</v>
      </c>
      <c r="C6" s="63">
        <v>3</v>
      </c>
      <c r="D6" s="234">
        <v>4</v>
      </c>
      <c r="E6" s="233">
        <v>5</v>
      </c>
    </row>
    <row r="7" spans="1:5" s="40" customFormat="1" ht="12" customHeight="1" thickBot="1">
      <c r="A7" s="479" t="s">
        <v>8</v>
      </c>
      <c r="B7" s="568" t="s">
        <v>444</v>
      </c>
      <c r="C7" s="559">
        <f>SUM(C15+C8)</f>
        <v>0</v>
      </c>
      <c r="D7" s="559">
        <f>SUM(D15+D8)</f>
        <v>0</v>
      </c>
      <c r="E7" s="559">
        <f>SUM(E15+E8)</f>
        <v>0</v>
      </c>
    </row>
    <row r="8" spans="1:5" s="50" customFormat="1" ht="12" customHeight="1" thickBot="1">
      <c r="A8" s="557" t="s">
        <v>445</v>
      </c>
      <c r="B8" s="482" t="s">
        <v>354</v>
      </c>
      <c r="C8" s="478">
        <f>SUM(C9:C14)</f>
        <v>0</v>
      </c>
      <c r="D8" s="478">
        <f>SUM(D9:D14)</f>
        <v>0</v>
      </c>
      <c r="E8" s="521">
        <f>SUM(E9:E14)</f>
        <v>0</v>
      </c>
    </row>
    <row r="9" spans="1:5" s="51" customFormat="1" ht="12" hidden="1" customHeight="1">
      <c r="A9" s="455" t="s">
        <v>273</v>
      </c>
      <c r="B9" s="456" t="s">
        <v>274</v>
      </c>
      <c r="C9" s="553"/>
      <c r="D9" s="553"/>
      <c r="E9" s="554"/>
    </row>
    <row r="10" spans="1:5" s="51" customFormat="1" ht="12" hidden="1" customHeight="1">
      <c r="A10" s="458" t="s">
        <v>275</v>
      </c>
      <c r="B10" s="459" t="s">
        <v>355</v>
      </c>
      <c r="C10" s="460"/>
      <c r="D10" s="460"/>
      <c r="E10" s="523"/>
    </row>
    <row r="11" spans="1:5" s="51" customFormat="1" ht="12" hidden="1" customHeight="1">
      <c r="A11" s="458" t="s">
        <v>276</v>
      </c>
      <c r="B11" s="459" t="s">
        <v>277</v>
      </c>
      <c r="C11" s="460"/>
      <c r="D11" s="460"/>
      <c r="E11" s="523"/>
    </row>
    <row r="12" spans="1:5" s="51" customFormat="1" ht="12" hidden="1" customHeight="1">
      <c r="A12" s="458" t="s">
        <v>278</v>
      </c>
      <c r="B12" s="459" t="s">
        <v>279</v>
      </c>
      <c r="C12" s="460"/>
      <c r="D12" s="460"/>
      <c r="E12" s="523"/>
    </row>
    <row r="13" spans="1:5" s="50" customFormat="1" ht="12" hidden="1" customHeight="1">
      <c r="A13" s="458" t="s">
        <v>280</v>
      </c>
      <c r="B13" s="459" t="s">
        <v>356</v>
      </c>
      <c r="C13" s="460"/>
      <c r="D13" s="460"/>
      <c r="E13" s="523"/>
    </row>
    <row r="14" spans="1:5" s="50" customFormat="1" ht="12" hidden="1" customHeight="1">
      <c r="A14" s="468" t="s">
        <v>281</v>
      </c>
      <c r="B14" s="469" t="s">
        <v>357</v>
      </c>
      <c r="C14" s="470"/>
      <c r="D14" s="555"/>
      <c r="E14" s="556"/>
    </row>
    <row r="15" spans="1:5" s="50" customFormat="1" ht="12" customHeight="1" thickBot="1">
      <c r="A15" s="558" t="s">
        <v>446</v>
      </c>
      <c r="B15" s="475" t="s">
        <v>362</v>
      </c>
      <c r="C15" s="476">
        <f>SUM(C16:C20)</f>
        <v>0</v>
      </c>
      <c r="D15" s="476">
        <f>SUM(D16:D20)</f>
        <v>0</v>
      </c>
      <c r="E15" s="525">
        <f>SUM(E16:E20)</f>
        <v>0</v>
      </c>
    </row>
    <row r="16" spans="1:5" s="50" customFormat="1" ht="12" customHeight="1">
      <c r="A16" s="471" t="s">
        <v>282</v>
      </c>
      <c r="B16" s="472" t="s">
        <v>283</v>
      </c>
      <c r="C16" s="473"/>
      <c r="D16" s="473"/>
      <c r="E16" s="526"/>
    </row>
    <row r="17" spans="1:5" s="50" customFormat="1" ht="12" customHeight="1">
      <c r="A17" s="458" t="s">
        <v>284</v>
      </c>
      <c r="B17" s="459" t="s">
        <v>358</v>
      </c>
      <c r="C17" s="460"/>
      <c r="D17" s="460"/>
      <c r="E17" s="523"/>
    </row>
    <row r="18" spans="1:5" s="50" customFormat="1" ht="12" customHeight="1">
      <c r="A18" s="458" t="s">
        <v>285</v>
      </c>
      <c r="B18" s="590" t="s">
        <v>359</v>
      </c>
      <c r="C18" s="460"/>
      <c r="D18" s="460"/>
      <c r="E18" s="523"/>
    </row>
    <row r="19" spans="1:5" s="50" customFormat="1" ht="12" customHeight="1">
      <c r="A19" s="458" t="s">
        <v>286</v>
      </c>
      <c r="B19" s="590" t="s">
        <v>360</v>
      </c>
      <c r="C19" s="460"/>
      <c r="D19" s="460"/>
      <c r="E19" s="523"/>
    </row>
    <row r="20" spans="1:5" s="51" customFormat="1" ht="12" customHeight="1" thickBot="1">
      <c r="A20" s="458" t="s">
        <v>287</v>
      </c>
      <c r="B20" s="459" t="s">
        <v>361</v>
      </c>
      <c r="C20" s="460"/>
      <c r="D20" s="460"/>
      <c r="E20" s="523"/>
    </row>
    <row r="21" spans="1:5" s="51" customFormat="1" ht="60" hidden="1" customHeight="1">
      <c r="A21" s="507" t="s">
        <v>287</v>
      </c>
      <c r="B21" s="508" t="s">
        <v>419</v>
      </c>
      <c r="C21" s="509"/>
      <c r="D21" s="509"/>
      <c r="E21" s="527">
        <v>19249</v>
      </c>
    </row>
    <row r="22" spans="1:5" s="51" customFormat="1" ht="12" customHeight="1" thickBot="1">
      <c r="A22" s="474" t="s">
        <v>10</v>
      </c>
      <c r="B22" s="485" t="s">
        <v>363</v>
      </c>
      <c r="C22" s="476">
        <f>SUM(C23:C27)</f>
        <v>0</v>
      </c>
      <c r="D22" s="476">
        <f>SUM(D23:D27)</f>
        <v>0</v>
      </c>
      <c r="E22" s="525">
        <f>SUM(E23:E27)</f>
        <v>0</v>
      </c>
    </row>
    <row r="23" spans="1:5" s="50" customFormat="1" ht="12" hidden="1" customHeight="1">
      <c r="A23" s="471" t="s">
        <v>288</v>
      </c>
      <c r="B23" s="472" t="s">
        <v>289</v>
      </c>
      <c r="C23" s="484"/>
      <c r="D23" s="496"/>
      <c r="E23" s="536"/>
    </row>
    <row r="24" spans="1:5" s="51" customFormat="1" ht="12" hidden="1" customHeight="1">
      <c r="A24" s="458" t="s">
        <v>290</v>
      </c>
      <c r="B24" s="459" t="s">
        <v>364</v>
      </c>
      <c r="C24" s="461"/>
      <c r="D24" s="461"/>
      <c r="E24" s="529"/>
    </row>
    <row r="25" spans="1:5" s="51" customFormat="1" ht="12" hidden="1" customHeight="1">
      <c r="A25" s="458" t="s">
        <v>291</v>
      </c>
      <c r="B25" s="590" t="s">
        <v>365</v>
      </c>
      <c r="C25" s="460"/>
      <c r="D25" s="460"/>
      <c r="E25" s="523"/>
    </row>
    <row r="26" spans="1:5" s="51" customFormat="1" ht="12" hidden="1" customHeight="1">
      <c r="A26" s="468" t="s">
        <v>292</v>
      </c>
      <c r="B26" s="591" t="s">
        <v>366</v>
      </c>
      <c r="C26" s="483"/>
      <c r="D26" s="483"/>
      <c r="E26" s="530"/>
    </row>
    <row r="27" spans="1:5" s="51" customFormat="1" ht="12" hidden="1" customHeight="1">
      <c r="A27" s="506" t="s">
        <v>293</v>
      </c>
      <c r="B27" s="505" t="s">
        <v>367</v>
      </c>
      <c r="C27" s="217"/>
      <c r="D27" s="217"/>
      <c r="E27" s="91"/>
    </row>
    <row r="28" spans="1:5" s="51" customFormat="1" ht="60" hidden="1" customHeight="1">
      <c r="A28" s="507" t="s">
        <v>293</v>
      </c>
      <c r="B28" s="508" t="s">
        <v>419</v>
      </c>
      <c r="C28" s="509"/>
      <c r="D28" s="509"/>
      <c r="E28" s="527">
        <v>128054</v>
      </c>
    </row>
    <row r="29" spans="1:5" s="51" customFormat="1" ht="12" customHeight="1" thickBot="1">
      <c r="A29" s="474" t="s">
        <v>11</v>
      </c>
      <c r="B29" s="485" t="s">
        <v>374</v>
      </c>
      <c r="C29" s="476">
        <f>SUM(C31+C33+C39)</f>
        <v>0</v>
      </c>
      <c r="D29" s="476">
        <f>SUM(D31+D33+D39)</f>
        <v>0</v>
      </c>
      <c r="E29" s="525">
        <f>SUM(E31+E33+E39)</f>
        <v>0</v>
      </c>
    </row>
    <row r="30" spans="1:5" s="51" customFormat="1" ht="12" hidden="1" customHeight="1">
      <c r="A30" s="471" t="s">
        <v>294</v>
      </c>
      <c r="B30" s="472" t="s">
        <v>295</v>
      </c>
      <c r="C30" s="473">
        <f>SUM(C35+C32)</f>
        <v>0</v>
      </c>
      <c r="D30" s="473">
        <f>SUM(D35+D32)</f>
        <v>0</v>
      </c>
      <c r="E30" s="526">
        <f>SUM(E35+E32)</f>
        <v>0</v>
      </c>
    </row>
    <row r="31" spans="1:5" s="51" customFormat="1" ht="12" hidden="1" customHeight="1">
      <c r="A31" s="458" t="s">
        <v>296</v>
      </c>
      <c r="B31" s="459" t="s">
        <v>297</v>
      </c>
      <c r="C31" s="560">
        <f>SUM(C32)</f>
        <v>0</v>
      </c>
      <c r="D31" s="560">
        <f>SUM(D32)</f>
        <v>0</v>
      </c>
      <c r="E31" s="561">
        <f>SUM(E32)</f>
        <v>0</v>
      </c>
    </row>
    <row r="32" spans="1:5" s="51" customFormat="1" ht="12" hidden="1" customHeight="1">
      <c r="A32" s="486" t="s">
        <v>296</v>
      </c>
      <c r="B32" s="487" t="s">
        <v>368</v>
      </c>
      <c r="C32" s="488"/>
      <c r="D32" s="488"/>
      <c r="E32" s="532"/>
    </row>
    <row r="33" spans="1:5" s="51" customFormat="1" ht="12" hidden="1" customHeight="1">
      <c r="A33" s="458" t="s">
        <v>371</v>
      </c>
      <c r="B33" s="490" t="s">
        <v>372</v>
      </c>
      <c r="C33" s="560">
        <f>SUM(C37+C36+C34)</f>
        <v>0</v>
      </c>
      <c r="D33" s="560">
        <f>SUM(D37+D36+D34)</f>
        <v>0</v>
      </c>
      <c r="E33" s="561">
        <f>SUM(E37+E36+E34)</f>
        <v>0</v>
      </c>
    </row>
    <row r="34" spans="1:5" s="51" customFormat="1" ht="12" hidden="1" customHeight="1">
      <c r="A34" s="458" t="s">
        <v>298</v>
      </c>
      <c r="B34" s="491" t="s">
        <v>373</v>
      </c>
      <c r="C34" s="463">
        <f>SUM(C35)</f>
        <v>0</v>
      </c>
      <c r="D34" s="463">
        <f>SUM(D35)</f>
        <v>0</v>
      </c>
      <c r="E34" s="531">
        <f>SUM(E35)</f>
        <v>0</v>
      </c>
    </row>
    <row r="35" spans="1:5" s="51" customFormat="1" ht="12" hidden="1" customHeight="1">
      <c r="A35" s="486" t="s">
        <v>298</v>
      </c>
      <c r="B35" s="492" t="s">
        <v>369</v>
      </c>
      <c r="C35" s="488"/>
      <c r="D35" s="488"/>
      <c r="E35" s="532"/>
    </row>
    <row r="36" spans="1:5" s="51" customFormat="1" ht="12" hidden="1" customHeight="1">
      <c r="A36" s="458" t="s">
        <v>299</v>
      </c>
      <c r="B36" s="493" t="s">
        <v>300</v>
      </c>
      <c r="C36" s="461"/>
      <c r="D36" s="461"/>
      <c r="E36" s="529"/>
    </row>
    <row r="37" spans="1:5" s="51" customFormat="1" ht="12" hidden="1" customHeight="1">
      <c r="A37" s="458" t="s">
        <v>301</v>
      </c>
      <c r="B37" s="493" t="s">
        <v>302</v>
      </c>
      <c r="C37" s="465">
        <f>SUM(C38)</f>
        <v>0</v>
      </c>
      <c r="D37" s="465">
        <f>SUM(D38)</f>
        <v>0</v>
      </c>
      <c r="E37" s="542">
        <f>SUM(E38)</f>
        <v>0</v>
      </c>
    </row>
    <row r="38" spans="1:5" s="51" customFormat="1" ht="12" hidden="1" customHeight="1">
      <c r="A38" s="486" t="s">
        <v>301</v>
      </c>
      <c r="B38" s="494" t="s">
        <v>370</v>
      </c>
      <c r="C38" s="464"/>
      <c r="D38" s="464"/>
      <c r="E38" s="533"/>
    </row>
    <row r="39" spans="1:5" s="51" customFormat="1" ht="12" hidden="1" customHeight="1">
      <c r="A39" s="468" t="s">
        <v>303</v>
      </c>
      <c r="B39" s="469" t="s">
        <v>304</v>
      </c>
      <c r="C39" s="499"/>
      <c r="D39" s="499"/>
      <c r="E39" s="538"/>
    </row>
    <row r="40" spans="1:5" s="51" customFormat="1" ht="12" customHeight="1" thickBot="1">
      <c r="A40" s="474" t="s">
        <v>12</v>
      </c>
      <c r="B40" s="485" t="s">
        <v>375</v>
      </c>
      <c r="C40" s="497">
        <f>SUM(C41:C50)</f>
        <v>0</v>
      </c>
      <c r="D40" s="497">
        <f>SUM(D41:D50)</f>
        <v>0</v>
      </c>
      <c r="E40" s="535">
        <f>SUM(E41:E50)</f>
        <v>0</v>
      </c>
    </row>
    <row r="41" spans="1:5" s="51" customFormat="1" ht="12" customHeight="1">
      <c r="A41" s="471" t="s">
        <v>305</v>
      </c>
      <c r="B41" s="472" t="s">
        <v>306</v>
      </c>
      <c r="C41" s="496"/>
      <c r="D41" s="496"/>
      <c r="E41" s="536"/>
    </row>
    <row r="42" spans="1:5" s="51" customFormat="1" ht="12" customHeight="1">
      <c r="A42" s="458" t="s">
        <v>307</v>
      </c>
      <c r="B42" s="459" t="s">
        <v>308</v>
      </c>
      <c r="C42" s="463"/>
      <c r="D42" s="463"/>
      <c r="E42" s="531"/>
    </row>
    <row r="43" spans="1:5" s="51" customFormat="1" ht="12" customHeight="1">
      <c r="A43" s="458" t="s">
        <v>309</v>
      </c>
      <c r="B43" s="459" t="s">
        <v>310</v>
      </c>
      <c r="C43" s="463"/>
      <c r="D43" s="463"/>
      <c r="E43" s="531"/>
    </row>
    <row r="44" spans="1:5" s="51" customFormat="1" ht="12" customHeight="1">
      <c r="A44" s="458" t="s">
        <v>311</v>
      </c>
      <c r="B44" s="459" t="s">
        <v>312</v>
      </c>
      <c r="C44" s="464"/>
      <c r="D44" s="464"/>
      <c r="E44" s="533"/>
    </row>
    <row r="45" spans="1:5" s="50" customFormat="1" ht="12" customHeight="1">
      <c r="A45" s="458" t="s">
        <v>313</v>
      </c>
      <c r="B45" s="459" t="s">
        <v>314</v>
      </c>
      <c r="C45" s="463"/>
      <c r="D45" s="463"/>
      <c r="E45" s="531"/>
    </row>
    <row r="46" spans="1:5" s="51" customFormat="1" ht="12" customHeight="1">
      <c r="A46" s="458" t="s">
        <v>315</v>
      </c>
      <c r="B46" s="459" t="s">
        <v>316</v>
      </c>
      <c r="C46" s="463"/>
      <c r="D46" s="463"/>
      <c r="E46" s="531"/>
    </row>
    <row r="47" spans="1:5" s="51" customFormat="1" ht="12" customHeight="1">
      <c r="A47" s="458" t="s">
        <v>317</v>
      </c>
      <c r="B47" s="459" t="s">
        <v>318</v>
      </c>
      <c r="C47" s="463"/>
      <c r="D47" s="463"/>
      <c r="E47" s="531"/>
    </row>
    <row r="48" spans="1:5" s="51" customFormat="1" ht="12" customHeight="1">
      <c r="A48" s="458" t="s">
        <v>319</v>
      </c>
      <c r="B48" s="459" t="s">
        <v>320</v>
      </c>
      <c r="C48" s="463"/>
      <c r="D48" s="463"/>
      <c r="E48" s="531"/>
    </row>
    <row r="49" spans="1:5" s="51" customFormat="1" ht="12" customHeight="1">
      <c r="A49" s="458" t="s">
        <v>321</v>
      </c>
      <c r="B49" s="459" t="s">
        <v>322</v>
      </c>
      <c r="C49" s="463"/>
      <c r="D49" s="463"/>
      <c r="E49" s="531"/>
    </row>
    <row r="50" spans="1:5" s="51" customFormat="1" ht="12" customHeight="1" thickBot="1">
      <c r="A50" s="468" t="s">
        <v>323</v>
      </c>
      <c r="B50" s="469" t="s">
        <v>324</v>
      </c>
      <c r="C50" s="483"/>
      <c r="D50" s="483"/>
      <c r="E50" s="530"/>
    </row>
    <row r="51" spans="1:5" s="51" customFormat="1" ht="12" customHeight="1" thickBot="1">
      <c r="A51" s="474" t="s">
        <v>13</v>
      </c>
      <c r="B51" s="485" t="s">
        <v>376</v>
      </c>
      <c r="C51" s="476">
        <f>SUM(C52:C56)</f>
        <v>0</v>
      </c>
      <c r="D51" s="476">
        <f>SUM(D52:D56)</f>
        <v>0</v>
      </c>
      <c r="E51" s="525">
        <f>SUM(E52:E56)</f>
        <v>0</v>
      </c>
    </row>
    <row r="52" spans="1:5" s="51" customFormat="1" ht="12" hidden="1" customHeight="1">
      <c r="A52" s="471" t="s">
        <v>326</v>
      </c>
      <c r="B52" s="472" t="s">
        <v>327</v>
      </c>
      <c r="C52" s="498"/>
      <c r="D52" s="498"/>
      <c r="E52" s="537"/>
    </row>
    <row r="53" spans="1:5" s="50" customFormat="1" ht="12" hidden="1" customHeight="1">
      <c r="A53" s="458" t="s">
        <v>328</v>
      </c>
      <c r="B53" s="459" t="s">
        <v>329</v>
      </c>
      <c r="C53" s="463"/>
      <c r="D53" s="463"/>
      <c r="E53" s="531"/>
    </row>
    <row r="54" spans="1:5" s="50" customFormat="1" ht="12" hidden="1" customHeight="1">
      <c r="A54" s="458" t="s">
        <v>330</v>
      </c>
      <c r="B54" s="459" t="s">
        <v>331</v>
      </c>
      <c r="C54" s="463"/>
      <c r="D54" s="463"/>
      <c r="E54" s="531"/>
    </row>
    <row r="55" spans="1:5" s="50" customFormat="1" ht="12" hidden="1" customHeight="1">
      <c r="A55" s="458" t="s">
        <v>332</v>
      </c>
      <c r="B55" s="459" t="s">
        <v>333</v>
      </c>
      <c r="C55" s="463"/>
      <c r="D55" s="463"/>
      <c r="E55" s="531"/>
    </row>
    <row r="56" spans="1:5" s="50" customFormat="1" ht="12" hidden="1" customHeight="1">
      <c r="A56" s="468" t="s">
        <v>334</v>
      </c>
      <c r="B56" s="469" t="s">
        <v>335</v>
      </c>
      <c r="C56" s="499"/>
      <c r="D56" s="499"/>
      <c r="E56" s="538"/>
    </row>
    <row r="57" spans="1:5" s="51" customFormat="1" ht="12" customHeight="1" thickBot="1">
      <c r="A57" s="474" t="s">
        <v>14</v>
      </c>
      <c r="B57" s="485" t="s">
        <v>382</v>
      </c>
      <c r="C57" s="606">
        <f>SUM(C58:C60)</f>
        <v>0</v>
      </c>
      <c r="D57" s="606"/>
      <c r="E57" s="607"/>
    </row>
    <row r="58" spans="1:5" s="51" customFormat="1" ht="11.25" hidden="1" customHeight="1">
      <c r="A58" s="471" t="s">
        <v>336</v>
      </c>
      <c r="B58" s="472" t="s">
        <v>377</v>
      </c>
      <c r="C58" s="500"/>
      <c r="D58" s="500"/>
      <c r="E58" s="540"/>
    </row>
    <row r="59" spans="1:5" ht="10.5" hidden="1" customHeight="1">
      <c r="A59" s="458" t="s">
        <v>379</v>
      </c>
      <c r="B59" s="459" t="s">
        <v>378</v>
      </c>
      <c r="C59" s="464"/>
      <c r="D59" s="464"/>
      <c r="E59" s="533"/>
    </row>
    <row r="60" spans="1:5" s="40" customFormat="1" ht="13.5" hidden="1" customHeight="1">
      <c r="A60" s="458" t="s">
        <v>380</v>
      </c>
      <c r="B60" s="459" t="s">
        <v>337</v>
      </c>
      <c r="C60" s="463"/>
      <c r="D60" s="463"/>
      <c r="E60" s="531"/>
    </row>
    <row r="61" spans="1:5" s="52" customFormat="1" ht="60" hidden="1" customHeight="1">
      <c r="A61" s="502" t="s">
        <v>380</v>
      </c>
      <c r="B61" s="503" t="s">
        <v>381</v>
      </c>
      <c r="C61" s="504"/>
      <c r="D61" s="504"/>
      <c r="E61" s="541"/>
    </row>
    <row r="62" spans="1:5" ht="12" customHeight="1" thickBot="1">
      <c r="A62" s="474" t="s">
        <v>15</v>
      </c>
      <c r="B62" s="475" t="s">
        <v>388</v>
      </c>
      <c r="C62" s="497">
        <f>SUM(C63:C65)</f>
        <v>0</v>
      </c>
      <c r="D62" s="497">
        <f>SUM(D63:D65)</f>
        <v>0</v>
      </c>
      <c r="E62" s="535">
        <f>SUM(E63:E65)</f>
        <v>0</v>
      </c>
    </row>
    <row r="63" spans="1:5" ht="60" hidden="1" customHeight="1">
      <c r="A63" s="471" t="s">
        <v>338</v>
      </c>
      <c r="B63" s="472" t="s">
        <v>383</v>
      </c>
      <c r="C63" s="496"/>
      <c r="D63" s="496"/>
      <c r="E63" s="536"/>
    </row>
    <row r="64" spans="1:5" ht="60" hidden="1" customHeight="1">
      <c r="A64" s="458" t="s">
        <v>385</v>
      </c>
      <c r="B64" s="459" t="s">
        <v>384</v>
      </c>
      <c r="C64" s="463"/>
      <c r="D64" s="463"/>
      <c r="E64" s="531"/>
    </row>
    <row r="65" spans="1:5" ht="60" hidden="1" customHeight="1">
      <c r="A65" s="458" t="s">
        <v>386</v>
      </c>
      <c r="B65" s="459" t="s">
        <v>339</v>
      </c>
      <c r="C65" s="464"/>
      <c r="D65" s="464"/>
      <c r="E65" s="533"/>
    </row>
    <row r="66" spans="1:5" ht="60" hidden="1" customHeight="1">
      <c r="A66" s="502" t="s">
        <v>386</v>
      </c>
      <c r="B66" s="503" t="s">
        <v>387</v>
      </c>
      <c r="C66" s="504"/>
      <c r="D66" s="504"/>
      <c r="E66" s="541"/>
    </row>
    <row r="67" spans="1:5" ht="12" customHeight="1" thickBot="1">
      <c r="A67" s="474" t="s">
        <v>35</v>
      </c>
      <c r="B67" s="485" t="s">
        <v>389</v>
      </c>
      <c r="C67" s="599">
        <f>SUM(C8+C15+C22+C29+C40+C51+C57+C62)</f>
        <v>0</v>
      </c>
      <c r="D67" s="599">
        <f>SUM(D8+D15+D22+D29+D40+D51+D57+D62)</f>
        <v>0</v>
      </c>
      <c r="E67" s="599">
        <f>SUM(E8+E15+E22+E29+E40+E51+E57+E62)</f>
        <v>0</v>
      </c>
    </row>
    <row r="68" spans="1:5" ht="12" hidden="1" customHeight="1">
      <c r="A68" s="511" t="s">
        <v>391</v>
      </c>
      <c r="B68" s="510" t="s">
        <v>340</v>
      </c>
      <c r="C68" s="484">
        <f>SUM(C69:C71)</f>
        <v>0</v>
      </c>
      <c r="D68" s="496">
        <f>SUM(D69:D71)</f>
        <v>0</v>
      </c>
      <c r="E68" s="536">
        <f>SUM(E69:E71)</f>
        <v>0</v>
      </c>
    </row>
    <row r="69" spans="1:5" ht="12" hidden="1" customHeight="1">
      <c r="A69" s="458" t="s">
        <v>341</v>
      </c>
      <c r="B69" s="459" t="s">
        <v>342</v>
      </c>
      <c r="C69" s="463"/>
      <c r="D69" s="463"/>
      <c r="E69" s="531"/>
    </row>
    <row r="70" spans="1:5" ht="12" hidden="1" customHeight="1">
      <c r="A70" s="458" t="s">
        <v>343</v>
      </c>
      <c r="B70" s="459" t="s">
        <v>344</v>
      </c>
      <c r="C70" s="463"/>
      <c r="D70" s="463"/>
      <c r="E70" s="531"/>
    </row>
    <row r="71" spans="1:5" ht="12" hidden="1" customHeight="1">
      <c r="A71" s="458" t="s">
        <v>345</v>
      </c>
      <c r="B71" s="466" t="s">
        <v>346</v>
      </c>
      <c r="C71" s="465"/>
      <c r="D71" s="465"/>
      <c r="E71" s="542"/>
    </row>
    <row r="72" spans="1:5" ht="12" hidden="1" customHeight="1">
      <c r="A72" s="511" t="s">
        <v>392</v>
      </c>
      <c r="B72" s="462" t="s">
        <v>347</v>
      </c>
      <c r="C72" s="467"/>
      <c r="D72" s="467"/>
      <c r="E72" s="543"/>
    </row>
    <row r="73" spans="1:5" ht="12" hidden="1" customHeight="1">
      <c r="A73" s="511" t="s">
        <v>393</v>
      </c>
      <c r="B73" s="462" t="s">
        <v>348</v>
      </c>
      <c r="C73" s="467">
        <f>SUM(C74:C75)</f>
        <v>0</v>
      </c>
      <c r="D73" s="467">
        <f>SUM(D74:D75)</f>
        <v>0</v>
      </c>
      <c r="E73" s="543">
        <f>SUM(E74:E75)</f>
        <v>0</v>
      </c>
    </row>
    <row r="74" spans="1:5" ht="12" hidden="1" customHeight="1">
      <c r="A74" s="458" t="s">
        <v>349</v>
      </c>
      <c r="B74" s="459" t="s">
        <v>350</v>
      </c>
      <c r="C74" s="467"/>
      <c r="D74" s="562"/>
      <c r="E74" s="563"/>
    </row>
    <row r="75" spans="1:5" ht="12" hidden="1" customHeight="1">
      <c r="A75" s="458" t="s">
        <v>351</v>
      </c>
      <c r="B75" s="459" t="s">
        <v>352</v>
      </c>
      <c r="C75" s="467"/>
      <c r="D75" s="562"/>
      <c r="E75" s="563"/>
    </row>
    <row r="76" spans="1:5" s="52" customFormat="1" ht="12" hidden="1" customHeight="1">
      <c r="A76" s="565" t="s">
        <v>449</v>
      </c>
      <c r="B76" s="566" t="s">
        <v>450</v>
      </c>
      <c r="C76" s="564"/>
      <c r="D76" s="564"/>
      <c r="E76" s="567"/>
    </row>
    <row r="77" spans="1:5" ht="12" customHeight="1">
      <c r="A77" s="511" t="s">
        <v>393</v>
      </c>
      <c r="B77" s="462" t="s">
        <v>348</v>
      </c>
      <c r="C77" s="467">
        <f>SUM(C78:C79)</f>
        <v>0</v>
      </c>
      <c r="D77" s="467">
        <f>SUM(D78:D79)</f>
        <v>0</v>
      </c>
      <c r="E77" s="543">
        <f>SUM(E78:E79)</f>
        <v>0</v>
      </c>
    </row>
    <row r="78" spans="1:5" ht="12" customHeight="1">
      <c r="A78" s="458" t="s">
        <v>349</v>
      </c>
      <c r="B78" s="459" t="s">
        <v>350</v>
      </c>
      <c r="C78" s="467"/>
      <c r="D78" s="562"/>
      <c r="E78" s="563"/>
    </row>
    <row r="79" spans="1:5" ht="12" customHeight="1">
      <c r="A79" s="458" t="s">
        <v>351</v>
      </c>
      <c r="B79" s="459" t="s">
        <v>352</v>
      </c>
      <c r="C79" s="467"/>
      <c r="D79" s="562"/>
      <c r="E79" s="563"/>
    </row>
    <row r="80" spans="1:5" s="52" customFormat="1" ht="12" customHeight="1" thickBot="1">
      <c r="A80" s="565" t="s">
        <v>449</v>
      </c>
      <c r="B80" s="566" t="s">
        <v>450</v>
      </c>
      <c r="C80" s="564"/>
      <c r="D80" s="564"/>
      <c r="E80" s="567"/>
    </row>
    <row r="81" spans="1:5" s="52" customFormat="1" ht="12" customHeight="1" thickBot="1">
      <c r="A81" s="600" t="s">
        <v>535</v>
      </c>
      <c r="B81" s="601" t="s">
        <v>536</v>
      </c>
      <c r="C81" s="516"/>
      <c r="D81" s="222"/>
      <c r="E81" s="98"/>
    </row>
    <row r="82" spans="1:5" ht="12" customHeight="1" thickBot="1">
      <c r="A82" s="513" t="s">
        <v>394</v>
      </c>
      <c r="B82" s="514" t="s">
        <v>395</v>
      </c>
      <c r="C82" s="516">
        <f>SUM(C77+C80+C81)</f>
        <v>0</v>
      </c>
      <c r="D82" s="516">
        <f>SUM(D77+D80+D81)</f>
        <v>0</v>
      </c>
      <c r="E82" s="516">
        <f>SUM(E77+E80+E81)</f>
        <v>0</v>
      </c>
    </row>
    <row r="83" spans="1:5" ht="12" customHeight="1" thickBot="1">
      <c r="A83" s="513" t="s">
        <v>411</v>
      </c>
      <c r="B83" s="514" t="s">
        <v>396</v>
      </c>
      <c r="C83" s="516"/>
      <c r="D83" s="222"/>
      <c r="E83" s="98"/>
    </row>
    <row r="84" spans="1:5" ht="12" customHeight="1" thickBot="1">
      <c r="A84" s="513" t="s">
        <v>412</v>
      </c>
      <c r="B84" s="514" t="s">
        <v>397</v>
      </c>
      <c r="C84" s="516"/>
      <c r="D84" s="222"/>
      <c r="E84" s="98"/>
    </row>
    <row r="85" spans="1:5" ht="12" customHeight="1" thickBot="1">
      <c r="A85" s="513" t="s">
        <v>16</v>
      </c>
      <c r="B85" s="544" t="s">
        <v>390</v>
      </c>
      <c r="C85" s="516">
        <f>SUM(C82:C84)</f>
        <v>0</v>
      </c>
      <c r="D85" s="516">
        <f>SUM(D82:D84)</f>
        <v>0</v>
      </c>
      <c r="E85" s="515">
        <f>SUM(E82:E84)</f>
        <v>0</v>
      </c>
    </row>
    <row r="86" spans="1:5" ht="24.75" customHeight="1" thickBot="1">
      <c r="A86" s="513" t="s">
        <v>17</v>
      </c>
      <c r="B86" s="520" t="s">
        <v>413</v>
      </c>
      <c r="C86" s="602">
        <f>SUM(C67+C85)</f>
        <v>0</v>
      </c>
      <c r="D86" s="602">
        <f>SUM(D67+D85)</f>
        <v>0</v>
      </c>
      <c r="E86" s="603">
        <f>SUM(E67+E85)</f>
        <v>0</v>
      </c>
    </row>
    <row r="87" spans="1:5">
      <c r="A87" s="158"/>
      <c r="B87" s="158"/>
      <c r="C87" s="159"/>
      <c r="D87" s="159"/>
      <c r="E87" s="159"/>
    </row>
    <row r="88" spans="1:5" ht="13.5" thickBot="1">
      <c r="A88" s="158"/>
      <c r="B88" s="158"/>
      <c r="C88" s="159"/>
      <c r="D88" s="159"/>
      <c r="E88" s="159"/>
    </row>
    <row r="89" spans="1:5" s="22" customFormat="1" ht="38.1" customHeight="1" thickBot="1">
      <c r="A89" s="594"/>
      <c r="B89" s="595" t="s">
        <v>23</v>
      </c>
      <c r="C89" s="596" t="s">
        <v>5</v>
      </c>
      <c r="D89" s="596" t="s">
        <v>6</v>
      </c>
      <c r="E89" s="597" t="s">
        <v>7</v>
      </c>
    </row>
    <row r="90" spans="1:5" s="23" customFormat="1" ht="12" customHeight="1" thickBot="1">
      <c r="A90" s="19">
        <v>1</v>
      </c>
      <c r="B90" s="20">
        <v>2</v>
      </c>
      <c r="C90" s="20">
        <v>3</v>
      </c>
      <c r="D90" s="20">
        <v>4</v>
      </c>
      <c r="E90" s="21">
        <v>5</v>
      </c>
    </row>
    <row r="91" spans="1:5" s="22" customFormat="1" ht="12" customHeight="1" thickBot="1">
      <c r="A91" s="14" t="s">
        <v>8</v>
      </c>
      <c r="B91" s="18" t="s">
        <v>269</v>
      </c>
      <c r="C91" s="215">
        <f>+C92+C93+C94+C95+C96</f>
        <v>0</v>
      </c>
      <c r="D91" s="215">
        <f>+D92+D93+D94+D95+D96</f>
        <v>0</v>
      </c>
      <c r="E91" s="88">
        <f>+E92+E93+E94+E95+E96</f>
        <v>0</v>
      </c>
    </row>
    <row r="92" spans="1:5" s="22" customFormat="1" ht="12" customHeight="1">
      <c r="A92" s="11" t="s">
        <v>221</v>
      </c>
      <c r="B92" s="6" t="s">
        <v>24</v>
      </c>
      <c r="C92" s="218"/>
      <c r="D92" s="218"/>
      <c r="E92" s="90"/>
    </row>
    <row r="93" spans="1:5" s="22" customFormat="1" ht="12" customHeight="1">
      <c r="A93" s="9" t="s">
        <v>222</v>
      </c>
      <c r="B93" s="5" t="s">
        <v>25</v>
      </c>
      <c r="C93" s="217"/>
      <c r="D93" s="217"/>
      <c r="E93" s="91"/>
    </row>
    <row r="94" spans="1:5" s="22" customFormat="1" ht="12" customHeight="1">
      <c r="A94" s="9" t="s">
        <v>223</v>
      </c>
      <c r="B94" s="5" t="s">
        <v>26</v>
      </c>
      <c r="C94" s="220"/>
      <c r="D94" s="220"/>
      <c r="E94" s="93"/>
    </row>
    <row r="95" spans="1:5" s="22" customFormat="1" ht="12" customHeight="1">
      <c r="A95" s="9" t="s">
        <v>224</v>
      </c>
      <c r="B95" s="7" t="s">
        <v>27</v>
      </c>
      <c r="C95" s="220"/>
      <c r="D95" s="220"/>
      <c r="E95" s="93"/>
    </row>
    <row r="96" spans="1:5" s="22" customFormat="1" ht="12" customHeight="1" thickBot="1">
      <c r="A96" s="9" t="s">
        <v>225</v>
      </c>
      <c r="B96" s="12" t="s">
        <v>28</v>
      </c>
      <c r="C96" s="220"/>
      <c r="D96" s="220"/>
      <c r="E96" s="93"/>
    </row>
    <row r="97" spans="1:5" s="437" customFormat="1" ht="12" hidden="1" customHeight="1">
      <c r="A97" s="435" t="s">
        <v>232</v>
      </c>
      <c r="B97" s="436" t="s">
        <v>226</v>
      </c>
      <c r="C97" s="421"/>
      <c r="D97" s="421"/>
      <c r="E97" s="422"/>
    </row>
    <row r="98" spans="1:5" s="437" customFormat="1" ht="12" hidden="1" customHeight="1">
      <c r="A98" s="435" t="s">
        <v>233</v>
      </c>
      <c r="B98" s="438" t="s">
        <v>227</v>
      </c>
      <c r="C98" s="421"/>
      <c r="D98" s="421"/>
      <c r="E98" s="422"/>
    </row>
    <row r="99" spans="1:5" s="437" customFormat="1" ht="12" hidden="1" customHeight="1">
      <c r="A99" s="435" t="s">
        <v>234</v>
      </c>
      <c r="B99" s="438" t="s">
        <v>228</v>
      </c>
      <c r="C99" s="421"/>
      <c r="D99" s="421"/>
      <c r="E99" s="422"/>
    </row>
    <row r="100" spans="1:5" s="437" customFormat="1" ht="12" hidden="1" customHeight="1">
      <c r="A100" s="435" t="s">
        <v>235</v>
      </c>
      <c r="B100" s="436" t="s">
        <v>229</v>
      </c>
      <c r="C100" s="421"/>
      <c r="D100" s="421"/>
      <c r="E100" s="422"/>
    </row>
    <row r="101" spans="1:5" s="437" customFormat="1" ht="12" hidden="1" customHeight="1">
      <c r="A101" s="439" t="s">
        <v>236</v>
      </c>
      <c r="B101" s="440" t="s">
        <v>230</v>
      </c>
      <c r="C101" s="421"/>
      <c r="D101" s="421"/>
      <c r="E101" s="422"/>
    </row>
    <row r="102" spans="1:5" s="437" customFormat="1" ht="12" hidden="1" customHeight="1">
      <c r="A102" s="435" t="s">
        <v>237</v>
      </c>
      <c r="B102" s="440" t="s">
        <v>231</v>
      </c>
      <c r="C102" s="421"/>
      <c r="D102" s="421"/>
      <c r="E102" s="422"/>
    </row>
    <row r="103" spans="1:5" s="437" customFormat="1" ht="12" hidden="1" customHeight="1">
      <c r="A103" s="441" t="s">
        <v>238</v>
      </c>
      <c r="B103" s="438" t="s">
        <v>244</v>
      </c>
      <c r="C103" s="421"/>
      <c r="D103" s="421"/>
      <c r="E103" s="422"/>
    </row>
    <row r="104" spans="1:5" s="437" customFormat="1" ht="12" hidden="1" customHeight="1">
      <c r="A104" s="441" t="s">
        <v>239</v>
      </c>
      <c r="B104" s="436" t="s">
        <v>245</v>
      </c>
      <c r="C104" s="421"/>
      <c r="D104" s="421"/>
      <c r="E104" s="422"/>
    </row>
    <row r="105" spans="1:5" s="437" customFormat="1" ht="12" hidden="1" customHeight="1">
      <c r="A105" s="441" t="s">
        <v>240</v>
      </c>
      <c r="B105" s="440" t="s">
        <v>246</v>
      </c>
      <c r="C105" s="421"/>
      <c r="D105" s="421"/>
      <c r="E105" s="422"/>
    </row>
    <row r="106" spans="1:5" s="437" customFormat="1" ht="12" hidden="1" customHeight="1">
      <c r="A106" s="441" t="s">
        <v>241</v>
      </c>
      <c r="B106" s="440" t="s">
        <v>247</v>
      </c>
      <c r="C106" s="421"/>
      <c r="D106" s="421"/>
      <c r="E106" s="422"/>
    </row>
    <row r="107" spans="1:5" s="437" customFormat="1" ht="12" hidden="1" customHeight="1">
      <c r="A107" s="441" t="s">
        <v>242</v>
      </c>
      <c r="B107" s="440" t="s">
        <v>248</v>
      </c>
      <c r="C107" s="421"/>
      <c r="D107" s="421"/>
      <c r="E107" s="422"/>
    </row>
    <row r="108" spans="1:5" s="437" customFormat="1" ht="12" hidden="1" customHeight="1">
      <c r="A108" s="442" t="s">
        <v>243</v>
      </c>
      <c r="B108" s="443" t="s">
        <v>249</v>
      </c>
      <c r="C108" s="423"/>
      <c r="D108" s="423"/>
      <c r="E108" s="424"/>
    </row>
    <row r="109" spans="1:5" s="22" customFormat="1" ht="12" customHeight="1" thickBot="1">
      <c r="A109" s="13" t="s">
        <v>9</v>
      </c>
      <c r="B109" s="17" t="s">
        <v>270</v>
      </c>
      <c r="C109" s="216">
        <f>+C110+C111+C112</f>
        <v>0</v>
      </c>
      <c r="D109" s="216">
        <f>+D110+D111+D112</f>
        <v>0</v>
      </c>
      <c r="E109" s="89">
        <f>+E110+E111+E112</f>
        <v>0</v>
      </c>
    </row>
    <row r="110" spans="1:5" s="22" customFormat="1" ht="12" customHeight="1">
      <c r="A110" s="10" t="s">
        <v>250</v>
      </c>
      <c r="B110" s="5" t="s">
        <v>29</v>
      </c>
      <c r="C110" s="219"/>
      <c r="D110" s="219"/>
      <c r="E110" s="92"/>
    </row>
    <row r="111" spans="1:5" s="22" customFormat="1" ht="12" customHeight="1">
      <c r="A111" s="10" t="s">
        <v>251</v>
      </c>
      <c r="B111" s="8" t="s">
        <v>30</v>
      </c>
      <c r="C111" s="217"/>
      <c r="D111" s="217"/>
      <c r="E111" s="91"/>
    </row>
    <row r="112" spans="1:5" s="22" customFormat="1" ht="12" customHeight="1" thickBot="1">
      <c r="A112" s="10" t="s">
        <v>252</v>
      </c>
      <c r="B112" s="434" t="s">
        <v>253</v>
      </c>
      <c r="C112" s="217">
        <f>SUM(C113:C120)</f>
        <v>0</v>
      </c>
      <c r="D112" s="217">
        <f>SUM(D113:D120)</f>
        <v>0</v>
      </c>
      <c r="E112" s="91">
        <f>SUM(E113:E120)</f>
        <v>0</v>
      </c>
    </row>
    <row r="113" spans="1:5" s="437" customFormat="1" ht="60" hidden="1" customHeight="1">
      <c r="A113" s="444" t="s">
        <v>254</v>
      </c>
      <c r="B113" s="79" t="s">
        <v>268</v>
      </c>
      <c r="C113" s="419"/>
      <c r="D113" s="419"/>
      <c r="E113" s="420"/>
    </row>
    <row r="114" spans="1:5" s="437" customFormat="1" ht="60" hidden="1" customHeight="1">
      <c r="A114" s="444" t="s">
        <v>255</v>
      </c>
      <c r="B114" s="445" t="s">
        <v>262</v>
      </c>
      <c r="C114" s="419"/>
      <c r="D114" s="419"/>
      <c r="E114" s="420"/>
    </row>
    <row r="115" spans="1:5" s="437" customFormat="1" ht="16.5" hidden="1" thickBot="1">
      <c r="A115" s="444" t="s">
        <v>256</v>
      </c>
      <c r="B115" s="446" t="s">
        <v>263</v>
      </c>
      <c r="C115" s="419"/>
      <c r="D115" s="419"/>
      <c r="E115" s="420"/>
    </row>
    <row r="116" spans="1:5" s="437" customFormat="1" ht="60" hidden="1" customHeight="1">
      <c r="A116" s="444" t="s">
        <v>257</v>
      </c>
      <c r="B116" s="446" t="s">
        <v>264</v>
      </c>
      <c r="C116" s="447"/>
      <c r="D116" s="447"/>
      <c r="E116" s="448"/>
    </row>
    <row r="117" spans="1:5" s="437" customFormat="1" ht="60" hidden="1" customHeight="1">
      <c r="A117" s="444" t="s">
        <v>258</v>
      </c>
      <c r="B117" s="446" t="s">
        <v>265</v>
      </c>
      <c r="C117" s="447"/>
      <c r="D117" s="447"/>
      <c r="E117" s="448"/>
    </row>
    <row r="118" spans="1:5" s="437" customFormat="1" ht="60" hidden="1" customHeight="1">
      <c r="A118" s="444" t="s">
        <v>259</v>
      </c>
      <c r="B118" s="446" t="s">
        <v>266</v>
      </c>
      <c r="C118" s="447"/>
      <c r="D118" s="447"/>
      <c r="E118" s="448"/>
    </row>
    <row r="119" spans="1:5" s="437" customFormat="1" ht="60" hidden="1" customHeight="1">
      <c r="A119" s="449" t="s">
        <v>260</v>
      </c>
      <c r="B119" s="446" t="s">
        <v>32</v>
      </c>
      <c r="C119" s="450"/>
      <c r="D119" s="450"/>
      <c r="E119" s="451"/>
    </row>
    <row r="120" spans="1:5" s="437" customFormat="1" ht="60" hidden="1" customHeight="1">
      <c r="A120" s="452" t="s">
        <v>261</v>
      </c>
      <c r="B120" s="453" t="s">
        <v>267</v>
      </c>
      <c r="C120" s="450"/>
      <c r="D120" s="450"/>
      <c r="E120" s="451"/>
    </row>
    <row r="121" spans="1:5" s="22" customFormat="1" ht="12" customHeight="1" thickBot="1">
      <c r="A121" s="13" t="s">
        <v>10</v>
      </c>
      <c r="B121" s="454" t="s">
        <v>271</v>
      </c>
      <c r="C121" s="215">
        <f>+C91+C109</f>
        <v>0</v>
      </c>
      <c r="D121" s="215">
        <f>+D91+D109</f>
        <v>0</v>
      </c>
      <c r="E121" s="88">
        <f>+E91+E109</f>
        <v>0</v>
      </c>
    </row>
    <row r="122" spans="1:5" s="22" customFormat="1" ht="12" hidden="1" customHeight="1">
      <c r="A122" s="82" t="s">
        <v>398</v>
      </c>
      <c r="B122" s="518" t="s">
        <v>399</v>
      </c>
      <c r="C122" s="216">
        <f>SUM(C123:C125)</f>
        <v>0</v>
      </c>
      <c r="D122" s="216">
        <f>SUM(D123:D125)</f>
        <v>0</v>
      </c>
      <c r="E122" s="89">
        <f>SUM(E123:E125)</f>
        <v>0</v>
      </c>
    </row>
    <row r="123" spans="1:5" s="22" customFormat="1" ht="12" hidden="1" customHeight="1">
      <c r="A123" s="83" t="s">
        <v>400</v>
      </c>
      <c r="B123" s="84" t="s">
        <v>403</v>
      </c>
      <c r="C123" s="217"/>
      <c r="D123" s="217"/>
      <c r="E123" s="91"/>
    </row>
    <row r="124" spans="1:5" s="22" customFormat="1" ht="12" hidden="1" customHeight="1">
      <c r="A124" s="81" t="s">
        <v>401</v>
      </c>
      <c r="B124" s="78" t="s">
        <v>447</v>
      </c>
      <c r="C124" s="217"/>
      <c r="D124" s="217"/>
      <c r="E124" s="91"/>
    </row>
    <row r="125" spans="1:5" s="22" customFormat="1" ht="12" hidden="1" customHeight="1">
      <c r="A125" s="85" t="s">
        <v>402</v>
      </c>
      <c r="B125" s="86" t="s">
        <v>448</v>
      </c>
      <c r="C125" s="220"/>
      <c r="D125" s="220"/>
      <c r="E125" s="93"/>
    </row>
    <row r="126" spans="1:5" s="22" customFormat="1" ht="12" hidden="1" customHeight="1">
      <c r="A126" s="82" t="s">
        <v>406</v>
      </c>
      <c r="B126" s="518" t="s">
        <v>407</v>
      </c>
      <c r="C126" s="223"/>
      <c r="D126" s="223"/>
      <c r="E126" s="224"/>
    </row>
    <row r="127" spans="1:5" s="22" customFormat="1" ht="12" customHeight="1" thickBot="1">
      <c r="A127" s="519" t="s">
        <v>415</v>
      </c>
      <c r="B127" s="518" t="s">
        <v>414</v>
      </c>
      <c r="C127" s="223">
        <f>SUM(C122+C126)</f>
        <v>0</v>
      </c>
      <c r="D127" s="223">
        <f>SUM(D122+D126)</f>
        <v>0</v>
      </c>
      <c r="E127" s="224">
        <f>SUM(E122+E126)</f>
        <v>0</v>
      </c>
    </row>
    <row r="128" spans="1:5" s="22" customFormat="1" ht="12" customHeight="1" thickBot="1">
      <c r="A128" s="519" t="s">
        <v>416</v>
      </c>
      <c r="B128" s="518" t="s">
        <v>408</v>
      </c>
      <c r="C128" s="223"/>
      <c r="D128" s="223"/>
      <c r="E128" s="224"/>
    </row>
    <row r="129" spans="1:5" s="22" customFormat="1" ht="12" customHeight="1" thickBot="1">
      <c r="A129" s="519" t="s">
        <v>417</v>
      </c>
      <c r="B129" s="518" t="s">
        <v>409</v>
      </c>
      <c r="C129" s="223"/>
      <c r="D129" s="223"/>
      <c r="E129" s="224"/>
    </row>
    <row r="130" spans="1:5" s="22" customFormat="1" ht="12" customHeight="1" thickBot="1">
      <c r="A130" s="80" t="s">
        <v>33</v>
      </c>
      <c r="B130" s="152" t="s">
        <v>410</v>
      </c>
      <c r="C130" s="225">
        <f>SUM(C127:C129)</f>
        <v>0</v>
      </c>
      <c r="D130" s="225">
        <f>SUM(D127:D129)</f>
        <v>0</v>
      </c>
      <c r="E130" s="95">
        <f>SUM(E127:E129)</f>
        <v>0</v>
      </c>
    </row>
    <row r="131" spans="1:5" s="1" customFormat="1" ht="28.5" customHeight="1" thickBot="1">
      <c r="A131" s="87" t="s">
        <v>12</v>
      </c>
      <c r="B131" s="153" t="s">
        <v>418</v>
      </c>
      <c r="C131" s="604">
        <f>SUM(C121+C130)</f>
        <v>0</v>
      </c>
      <c r="D131" s="604">
        <f>SUM(D121+D130)</f>
        <v>0</v>
      </c>
      <c r="E131" s="605">
        <f>SUM(E121+E130)</f>
        <v>0</v>
      </c>
    </row>
  </sheetData>
  <mergeCells count="2">
    <mergeCell ref="B2:D2"/>
    <mergeCell ref="B3:D3"/>
  </mergeCells>
  <pageMargins left="0.7" right="0.7" top="0.75" bottom="0.75" header="0.3" footer="0.3"/>
  <pageSetup paperSize="9" scale="83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E131"/>
  <sheetViews>
    <sheetView workbookViewId="0">
      <selection activeCell="E2" sqref="E2"/>
    </sheetView>
  </sheetViews>
  <sheetFormatPr defaultRowHeight="12.75"/>
  <cols>
    <col min="1" max="1" width="9.6640625" style="4" customWidth="1"/>
    <col min="2" max="2" width="59.33203125" style="4" customWidth="1"/>
    <col min="3" max="5" width="15.83203125" style="4" customWidth="1"/>
    <col min="6" max="16384" width="9.33203125" style="4"/>
  </cols>
  <sheetData>
    <row r="1" spans="1:5" s="2" customFormat="1" ht="21" customHeight="1" thickBot="1">
      <c r="A1" s="65"/>
      <c r="B1" s="75"/>
      <c r="C1" s="74"/>
      <c r="D1" s="74"/>
      <c r="E1" s="74" t="s">
        <v>967</v>
      </c>
    </row>
    <row r="2" spans="1:5" s="48" customFormat="1" ht="25.5" customHeight="1">
      <c r="A2" s="394"/>
      <c r="B2" s="1230" t="s">
        <v>651</v>
      </c>
      <c r="C2" s="1231"/>
      <c r="D2" s="1234"/>
      <c r="E2" s="76" t="s">
        <v>644</v>
      </c>
    </row>
    <row r="3" spans="1:5" s="48" customFormat="1" ht="16.5" thickBot="1">
      <c r="A3" s="67"/>
      <c r="B3" s="1235" t="s">
        <v>610</v>
      </c>
      <c r="C3" s="1236"/>
      <c r="D3" s="1237"/>
      <c r="E3" s="77"/>
    </row>
    <row r="4" spans="1:5" s="49" customFormat="1" ht="15.95" customHeight="1" thickBot="1">
      <c r="A4" s="68"/>
      <c r="B4" s="692" t="s">
        <v>618</v>
      </c>
      <c r="C4" s="69"/>
      <c r="D4" s="69"/>
      <c r="E4" s="69" t="s">
        <v>682</v>
      </c>
    </row>
    <row r="5" spans="1:5" ht="24.75" thickBot="1">
      <c r="A5" s="395"/>
      <c r="B5" s="70" t="s">
        <v>123</v>
      </c>
      <c r="C5" s="214" t="s">
        <v>5</v>
      </c>
      <c r="D5" s="214" t="s">
        <v>6</v>
      </c>
      <c r="E5" s="71" t="s">
        <v>7</v>
      </c>
    </row>
    <row r="6" spans="1:5" s="40" customFormat="1" ht="12.95" customHeight="1" thickBot="1">
      <c r="A6" s="63">
        <v>1</v>
      </c>
      <c r="B6" s="63">
        <v>2</v>
      </c>
      <c r="C6" s="63">
        <v>3</v>
      </c>
      <c r="D6" s="234">
        <v>4</v>
      </c>
      <c r="E6" s="233">
        <v>5</v>
      </c>
    </row>
    <row r="7" spans="1:5" s="40" customFormat="1" ht="12" customHeight="1" thickBot="1">
      <c r="A7" s="479" t="s">
        <v>8</v>
      </c>
      <c r="B7" s="568" t="s">
        <v>444</v>
      </c>
      <c r="C7" s="559">
        <f>SUM(C15+C8)</f>
        <v>0</v>
      </c>
      <c r="D7" s="559">
        <f>SUM(D15+D8)</f>
        <v>0</v>
      </c>
      <c r="E7" s="559">
        <f>SUM(E15+E8)</f>
        <v>0</v>
      </c>
    </row>
    <row r="8" spans="1:5" s="50" customFormat="1" ht="12" customHeight="1" thickBot="1">
      <c r="A8" s="557" t="s">
        <v>445</v>
      </c>
      <c r="B8" s="482" t="s">
        <v>354</v>
      </c>
      <c r="C8" s="478">
        <f>SUM(C9:C14)</f>
        <v>0</v>
      </c>
      <c r="D8" s="478">
        <f>SUM(D9:D14)</f>
        <v>0</v>
      </c>
      <c r="E8" s="521">
        <f>SUM(E9:E14)</f>
        <v>0</v>
      </c>
    </row>
    <row r="9" spans="1:5" s="51" customFormat="1" ht="12" hidden="1" customHeight="1">
      <c r="A9" s="455" t="s">
        <v>273</v>
      </c>
      <c r="B9" s="456" t="s">
        <v>274</v>
      </c>
      <c r="C9" s="553"/>
      <c r="D9" s="553"/>
      <c r="E9" s="554"/>
    </row>
    <row r="10" spans="1:5" s="51" customFormat="1" ht="12" hidden="1" customHeight="1">
      <c r="A10" s="458" t="s">
        <v>275</v>
      </c>
      <c r="B10" s="459" t="s">
        <v>355</v>
      </c>
      <c r="C10" s="460"/>
      <c r="D10" s="460"/>
      <c r="E10" s="523"/>
    </row>
    <row r="11" spans="1:5" s="51" customFormat="1" ht="12" hidden="1" customHeight="1">
      <c r="A11" s="458" t="s">
        <v>276</v>
      </c>
      <c r="B11" s="459" t="s">
        <v>277</v>
      </c>
      <c r="C11" s="460"/>
      <c r="D11" s="460"/>
      <c r="E11" s="523"/>
    </row>
    <row r="12" spans="1:5" s="51" customFormat="1" ht="12" hidden="1" customHeight="1">
      <c r="A12" s="458" t="s">
        <v>278</v>
      </c>
      <c r="B12" s="459" t="s">
        <v>279</v>
      </c>
      <c r="C12" s="460"/>
      <c r="D12" s="460"/>
      <c r="E12" s="523"/>
    </row>
    <row r="13" spans="1:5" s="50" customFormat="1" ht="12" hidden="1" customHeight="1">
      <c r="A13" s="458" t="s">
        <v>280</v>
      </c>
      <c r="B13" s="459" t="s">
        <v>356</v>
      </c>
      <c r="C13" s="460"/>
      <c r="D13" s="460"/>
      <c r="E13" s="523"/>
    </row>
    <row r="14" spans="1:5" s="50" customFormat="1" ht="12" hidden="1" customHeight="1">
      <c r="A14" s="468" t="s">
        <v>281</v>
      </c>
      <c r="B14" s="469" t="s">
        <v>357</v>
      </c>
      <c r="C14" s="470"/>
      <c r="D14" s="555"/>
      <c r="E14" s="556"/>
    </row>
    <row r="15" spans="1:5" s="50" customFormat="1" ht="12" customHeight="1" thickBot="1">
      <c r="A15" s="558" t="s">
        <v>446</v>
      </c>
      <c r="B15" s="475" t="s">
        <v>362</v>
      </c>
      <c r="C15" s="476">
        <f>SUM(C16:C20)</f>
        <v>0</v>
      </c>
      <c r="D15" s="476">
        <f>SUM(D16:D20)</f>
        <v>0</v>
      </c>
      <c r="E15" s="525">
        <f>SUM(E16:E20)</f>
        <v>0</v>
      </c>
    </row>
    <row r="16" spans="1:5" s="50" customFormat="1" ht="12" customHeight="1">
      <c r="A16" s="471" t="s">
        <v>282</v>
      </c>
      <c r="B16" s="472" t="s">
        <v>283</v>
      </c>
      <c r="C16" s="473"/>
      <c r="D16" s="473"/>
      <c r="E16" s="526"/>
    </row>
    <row r="17" spans="1:5" s="50" customFormat="1" ht="12" customHeight="1">
      <c r="A17" s="458" t="s">
        <v>284</v>
      </c>
      <c r="B17" s="459" t="s">
        <v>358</v>
      </c>
      <c r="C17" s="460"/>
      <c r="D17" s="460"/>
      <c r="E17" s="523"/>
    </row>
    <row r="18" spans="1:5" s="50" customFormat="1" ht="12" customHeight="1">
      <c r="A18" s="458" t="s">
        <v>285</v>
      </c>
      <c r="B18" s="590" t="s">
        <v>359</v>
      </c>
      <c r="C18" s="460"/>
      <c r="D18" s="460"/>
      <c r="E18" s="523"/>
    </row>
    <row r="19" spans="1:5" s="50" customFormat="1" ht="12" customHeight="1">
      <c r="A19" s="458" t="s">
        <v>286</v>
      </c>
      <c r="B19" s="590" t="s">
        <v>360</v>
      </c>
      <c r="C19" s="460"/>
      <c r="D19" s="460"/>
      <c r="E19" s="523"/>
    </row>
    <row r="20" spans="1:5" s="51" customFormat="1" ht="12" customHeight="1" thickBot="1">
      <c r="A20" s="458" t="s">
        <v>287</v>
      </c>
      <c r="B20" s="459" t="s">
        <v>361</v>
      </c>
      <c r="C20" s="460"/>
      <c r="D20" s="460"/>
      <c r="E20" s="523"/>
    </row>
    <row r="21" spans="1:5" s="51" customFormat="1" ht="60" hidden="1" customHeight="1">
      <c r="A21" s="507" t="s">
        <v>287</v>
      </c>
      <c r="B21" s="508" t="s">
        <v>419</v>
      </c>
      <c r="C21" s="509"/>
      <c r="D21" s="509"/>
      <c r="E21" s="527">
        <v>19249</v>
      </c>
    </row>
    <row r="22" spans="1:5" s="51" customFormat="1" ht="12" customHeight="1" thickBot="1">
      <c r="A22" s="474" t="s">
        <v>10</v>
      </c>
      <c r="B22" s="485" t="s">
        <v>363</v>
      </c>
      <c r="C22" s="476">
        <f>SUM(C23:C27)</f>
        <v>0</v>
      </c>
      <c r="D22" s="476">
        <f>SUM(D23:D27)</f>
        <v>0</v>
      </c>
      <c r="E22" s="525">
        <f>SUM(E23:E27)</f>
        <v>0</v>
      </c>
    </row>
    <row r="23" spans="1:5" s="50" customFormat="1" ht="12" hidden="1" customHeight="1">
      <c r="A23" s="471" t="s">
        <v>288</v>
      </c>
      <c r="B23" s="472" t="s">
        <v>289</v>
      </c>
      <c r="C23" s="484"/>
      <c r="D23" s="496"/>
      <c r="E23" s="536"/>
    </row>
    <row r="24" spans="1:5" s="51" customFormat="1" ht="12" hidden="1" customHeight="1">
      <c r="A24" s="458" t="s">
        <v>290</v>
      </c>
      <c r="B24" s="459" t="s">
        <v>364</v>
      </c>
      <c r="C24" s="461"/>
      <c r="D24" s="461"/>
      <c r="E24" s="529"/>
    </row>
    <row r="25" spans="1:5" s="51" customFormat="1" ht="12" hidden="1" customHeight="1">
      <c r="A25" s="458" t="s">
        <v>291</v>
      </c>
      <c r="B25" s="590" t="s">
        <v>365</v>
      </c>
      <c r="C25" s="460"/>
      <c r="D25" s="460"/>
      <c r="E25" s="523"/>
    </row>
    <row r="26" spans="1:5" s="51" customFormat="1" ht="12" hidden="1" customHeight="1">
      <c r="A26" s="468" t="s">
        <v>292</v>
      </c>
      <c r="B26" s="591" t="s">
        <v>366</v>
      </c>
      <c r="C26" s="483"/>
      <c r="D26" s="483"/>
      <c r="E26" s="530"/>
    </row>
    <row r="27" spans="1:5" s="51" customFormat="1" ht="12" hidden="1" customHeight="1">
      <c r="A27" s="506" t="s">
        <v>293</v>
      </c>
      <c r="B27" s="505" t="s">
        <v>367</v>
      </c>
      <c r="C27" s="217"/>
      <c r="D27" s="217"/>
      <c r="E27" s="91"/>
    </row>
    <row r="28" spans="1:5" s="51" customFormat="1" ht="60" hidden="1" customHeight="1">
      <c r="A28" s="507" t="s">
        <v>293</v>
      </c>
      <c r="B28" s="508" t="s">
        <v>419</v>
      </c>
      <c r="C28" s="509"/>
      <c r="D28" s="509"/>
      <c r="E28" s="527">
        <v>128054</v>
      </c>
    </row>
    <row r="29" spans="1:5" s="51" customFormat="1" ht="12" customHeight="1" thickBot="1">
      <c r="A29" s="474" t="s">
        <v>11</v>
      </c>
      <c r="B29" s="485" t="s">
        <v>374</v>
      </c>
      <c r="C29" s="476">
        <f>SUM(C31+C33+C39)</f>
        <v>0</v>
      </c>
      <c r="D29" s="476">
        <f>SUM(D31+D33+D39)</f>
        <v>0</v>
      </c>
      <c r="E29" s="525">
        <f>SUM(E31+E33+E39)</f>
        <v>0</v>
      </c>
    </row>
    <row r="30" spans="1:5" s="51" customFormat="1" ht="12" hidden="1" customHeight="1">
      <c r="A30" s="471" t="s">
        <v>294</v>
      </c>
      <c r="B30" s="472" t="s">
        <v>295</v>
      </c>
      <c r="C30" s="473">
        <f>SUM(C35+C32)</f>
        <v>0</v>
      </c>
      <c r="D30" s="473">
        <f>SUM(D35+D32)</f>
        <v>0</v>
      </c>
      <c r="E30" s="526">
        <f>SUM(E35+E32)</f>
        <v>0</v>
      </c>
    </row>
    <row r="31" spans="1:5" s="51" customFormat="1" ht="12" hidden="1" customHeight="1">
      <c r="A31" s="458" t="s">
        <v>296</v>
      </c>
      <c r="B31" s="459" t="s">
        <v>297</v>
      </c>
      <c r="C31" s="560">
        <f>SUM(C32)</f>
        <v>0</v>
      </c>
      <c r="D31" s="560">
        <f>SUM(D32)</f>
        <v>0</v>
      </c>
      <c r="E31" s="561">
        <f>SUM(E32)</f>
        <v>0</v>
      </c>
    </row>
    <row r="32" spans="1:5" s="51" customFormat="1" ht="12" hidden="1" customHeight="1">
      <c r="A32" s="486" t="s">
        <v>296</v>
      </c>
      <c r="B32" s="487" t="s">
        <v>368</v>
      </c>
      <c r="C32" s="488"/>
      <c r="D32" s="488"/>
      <c r="E32" s="532"/>
    </row>
    <row r="33" spans="1:5" s="51" customFormat="1" ht="12" hidden="1" customHeight="1">
      <c r="A33" s="458" t="s">
        <v>371</v>
      </c>
      <c r="B33" s="490" t="s">
        <v>372</v>
      </c>
      <c r="C33" s="560">
        <f>SUM(C37+C36+C34)</f>
        <v>0</v>
      </c>
      <c r="D33" s="560">
        <f>SUM(D37+D36+D34)</f>
        <v>0</v>
      </c>
      <c r="E33" s="561">
        <f>SUM(E37+E36+E34)</f>
        <v>0</v>
      </c>
    </row>
    <row r="34" spans="1:5" s="51" customFormat="1" ht="12" hidden="1" customHeight="1">
      <c r="A34" s="458" t="s">
        <v>298</v>
      </c>
      <c r="B34" s="491" t="s">
        <v>373</v>
      </c>
      <c r="C34" s="463">
        <f>SUM(C35)</f>
        <v>0</v>
      </c>
      <c r="D34" s="463">
        <f>SUM(D35)</f>
        <v>0</v>
      </c>
      <c r="E34" s="531">
        <f>SUM(E35)</f>
        <v>0</v>
      </c>
    </row>
    <row r="35" spans="1:5" s="51" customFormat="1" ht="12" hidden="1" customHeight="1">
      <c r="A35" s="486" t="s">
        <v>298</v>
      </c>
      <c r="B35" s="492" t="s">
        <v>369</v>
      </c>
      <c r="C35" s="488"/>
      <c r="D35" s="488"/>
      <c r="E35" s="532"/>
    </row>
    <row r="36" spans="1:5" s="51" customFormat="1" ht="12" hidden="1" customHeight="1">
      <c r="A36" s="458" t="s">
        <v>299</v>
      </c>
      <c r="B36" s="493" t="s">
        <v>300</v>
      </c>
      <c r="C36" s="461"/>
      <c r="D36" s="461"/>
      <c r="E36" s="529"/>
    </row>
    <row r="37" spans="1:5" s="51" customFormat="1" ht="12" hidden="1" customHeight="1">
      <c r="A37" s="458" t="s">
        <v>301</v>
      </c>
      <c r="B37" s="493" t="s">
        <v>302</v>
      </c>
      <c r="C37" s="465">
        <f>SUM(C38)</f>
        <v>0</v>
      </c>
      <c r="D37" s="465">
        <f>SUM(D38)</f>
        <v>0</v>
      </c>
      <c r="E37" s="542">
        <f>SUM(E38)</f>
        <v>0</v>
      </c>
    </row>
    <row r="38" spans="1:5" s="51" customFormat="1" ht="12" hidden="1" customHeight="1">
      <c r="A38" s="486" t="s">
        <v>301</v>
      </c>
      <c r="B38" s="494" t="s">
        <v>370</v>
      </c>
      <c r="C38" s="464"/>
      <c r="D38" s="464"/>
      <c r="E38" s="533"/>
    </row>
    <row r="39" spans="1:5" s="51" customFormat="1" ht="12" hidden="1" customHeight="1">
      <c r="A39" s="468" t="s">
        <v>303</v>
      </c>
      <c r="B39" s="469" t="s">
        <v>304</v>
      </c>
      <c r="C39" s="499"/>
      <c r="D39" s="499"/>
      <c r="E39" s="538"/>
    </row>
    <row r="40" spans="1:5" s="51" customFormat="1" ht="12" customHeight="1" thickBot="1">
      <c r="A40" s="474" t="s">
        <v>12</v>
      </c>
      <c r="B40" s="485" t="s">
        <v>375</v>
      </c>
      <c r="C40" s="497">
        <f>SUM(C41:C50)</f>
        <v>0</v>
      </c>
      <c r="D40" s="497">
        <f>SUM(D41:D50)</f>
        <v>0</v>
      </c>
      <c r="E40" s="535">
        <f>SUM(E41:E50)</f>
        <v>0</v>
      </c>
    </row>
    <row r="41" spans="1:5" s="51" customFormat="1" ht="12" customHeight="1">
      <c r="A41" s="471" t="s">
        <v>305</v>
      </c>
      <c r="B41" s="472" t="s">
        <v>306</v>
      </c>
      <c r="C41" s="496"/>
      <c r="D41" s="496"/>
      <c r="E41" s="536"/>
    </row>
    <row r="42" spans="1:5" s="51" customFormat="1" ht="12" customHeight="1">
      <c r="A42" s="458" t="s">
        <v>307</v>
      </c>
      <c r="B42" s="459" t="s">
        <v>308</v>
      </c>
      <c r="C42" s="463"/>
      <c r="D42" s="463"/>
      <c r="E42" s="531"/>
    </row>
    <row r="43" spans="1:5" s="51" customFormat="1" ht="12" customHeight="1">
      <c r="A43" s="458" t="s">
        <v>309</v>
      </c>
      <c r="B43" s="459" t="s">
        <v>310</v>
      </c>
      <c r="C43" s="463"/>
      <c r="D43" s="463"/>
      <c r="E43" s="531"/>
    </row>
    <row r="44" spans="1:5" s="51" customFormat="1" ht="12" customHeight="1">
      <c r="A44" s="458" t="s">
        <v>311</v>
      </c>
      <c r="B44" s="459" t="s">
        <v>312</v>
      </c>
      <c r="C44" s="464"/>
      <c r="D44" s="464"/>
      <c r="E44" s="533"/>
    </row>
    <row r="45" spans="1:5" s="50" customFormat="1" ht="12" customHeight="1">
      <c r="A45" s="458" t="s">
        <v>313</v>
      </c>
      <c r="B45" s="459" t="s">
        <v>314</v>
      </c>
      <c r="C45" s="463"/>
      <c r="D45" s="463"/>
      <c r="E45" s="531"/>
    </row>
    <row r="46" spans="1:5" s="51" customFormat="1" ht="12" customHeight="1">
      <c r="A46" s="458" t="s">
        <v>315</v>
      </c>
      <c r="B46" s="459" t="s">
        <v>316</v>
      </c>
      <c r="C46" s="463"/>
      <c r="D46" s="463"/>
      <c r="E46" s="531"/>
    </row>
    <row r="47" spans="1:5" s="51" customFormat="1" ht="12" customHeight="1">
      <c r="A47" s="458" t="s">
        <v>317</v>
      </c>
      <c r="B47" s="459" t="s">
        <v>318</v>
      </c>
      <c r="C47" s="463"/>
      <c r="D47" s="463"/>
      <c r="E47" s="531"/>
    </row>
    <row r="48" spans="1:5" s="51" customFormat="1" ht="12" customHeight="1">
      <c r="A48" s="458" t="s">
        <v>319</v>
      </c>
      <c r="B48" s="459" t="s">
        <v>320</v>
      </c>
      <c r="C48" s="463"/>
      <c r="D48" s="463"/>
      <c r="E48" s="531"/>
    </row>
    <row r="49" spans="1:5" s="51" customFormat="1" ht="12" customHeight="1">
      <c r="A49" s="458" t="s">
        <v>321</v>
      </c>
      <c r="B49" s="459" t="s">
        <v>322</v>
      </c>
      <c r="C49" s="463"/>
      <c r="D49" s="463"/>
      <c r="E49" s="531"/>
    </row>
    <row r="50" spans="1:5" s="51" customFormat="1" ht="12" customHeight="1" thickBot="1">
      <c r="A50" s="468" t="s">
        <v>323</v>
      </c>
      <c r="B50" s="469" t="s">
        <v>324</v>
      </c>
      <c r="C50" s="483"/>
      <c r="D50" s="483"/>
      <c r="E50" s="530"/>
    </row>
    <row r="51" spans="1:5" s="51" customFormat="1" ht="12" customHeight="1" thickBot="1">
      <c r="A51" s="474" t="s">
        <v>13</v>
      </c>
      <c r="B51" s="485" t="s">
        <v>376</v>
      </c>
      <c r="C51" s="476">
        <f>SUM(C52:C56)</f>
        <v>0</v>
      </c>
      <c r="D51" s="476">
        <f>SUM(D52:D56)</f>
        <v>0</v>
      </c>
      <c r="E51" s="525">
        <f>SUM(E52:E56)</f>
        <v>0</v>
      </c>
    </row>
    <row r="52" spans="1:5" s="51" customFormat="1" ht="12" hidden="1" customHeight="1">
      <c r="A52" s="471" t="s">
        <v>326</v>
      </c>
      <c r="B52" s="472" t="s">
        <v>327</v>
      </c>
      <c r="C52" s="498"/>
      <c r="D52" s="498"/>
      <c r="E52" s="537"/>
    </row>
    <row r="53" spans="1:5" s="50" customFormat="1" ht="12" hidden="1" customHeight="1">
      <c r="A53" s="458" t="s">
        <v>328</v>
      </c>
      <c r="B53" s="459" t="s">
        <v>329</v>
      </c>
      <c r="C53" s="463"/>
      <c r="D53" s="463"/>
      <c r="E53" s="531"/>
    </row>
    <row r="54" spans="1:5" s="50" customFormat="1" ht="12" hidden="1" customHeight="1">
      <c r="A54" s="458" t="s">
        <v>330</v>
      </c>
      <c r="B54" s="459" t="s">
        <v>331</v>
      </c>
      <c r="C54" s="463"/>
      <c r="D54" s="463"/>
      <c r="E54" s="531"/>
    </row>
    <row r="55" spans="1:5" s="50" customFormat="1" ht="12" hidden="1" customHeight="1">
      <c r="A55" s="458" t="s">
        <v>332</v>
      </c>
      <c r="B55" s="459" t="s">
        <v>333</v>
      </c>
      <c r="C55" s="463"/>
      <c r="D55" s="463"/>
      <c r="E55" s="531"/>
    </row>
    <row r="56" spans="1:5" s="50" customFormat="1" ht="12" hidden="1" customHeight="1">
      <c r="A56" s="468" t="s">
        <v>334</v>
      </c>
      <c r="B56" s="469" t="s">
        <v>335</v>
      </c>
      <c r="C56" s="499"/>
      <c r="D56" s="499"/>
      <c r="E56" s="538"/>
    </row>
    <row r="57" spans="1:5" s="51" customFormat="1" ht="12" customHeight="1" thickBot="1">
      <c r="A57" s="474" t="s">
        <v>14</v>
      </c>
      <c r="B57" s="485" t="s">
        <v>382</v>
      </c>
      <c r="C57" s="606">
        <f>SUM(C58:C60)</f>
        <v>0</v>
      </c>
      <c r="D57" s="606"/>
      <c r="E57" s="607"/>
    </row>
    <row r="58" spans="1:5" s="51" customFormat="1" ht="11.25" hidden="1" customHeight="1">
      <c r="A58" s="471" t="s">
        <v>336</v>
      </c>
      <c r="B58" s="472" t="s">
        <v>377</v>
      </c>
      <c r="C58" s="500"/>
      <c r="D58" s="500"/>
      <c r="E58" s="540"/>
    </row>
    <row r="59" spans="1:5" ht="10.5" hidden="1" customHeight="1">
      <c r="A59" s="458" t="s">
        <v>379</v>
      </c>
      <c r="B59" s="459" t="s">
        <v>378</v>
      </c>
      <c r="C59" s="464"/>
      <c r="D59" s="464"/>
      <c r="E59" s="533"/>
    </row>
    <row r="60" spans="1:5" s="40" customFormat="1" ht="13.5" hidden="1" customHeight="1">
      <c r="A60" s="458" t="s">
        <v>380</v>
      </c>
      <c r="B60" s="459" t="s">
        <v>337</v>
      </c>
      <c r="C60" s="463"/>
      <c r="D60" s="463"/>
      <c r="E60" s="531"/>
    </row>
    <row r="61" spans="1:5" s="52" customFormat="1" ht="60" hidden="1" customHeight="1">
      <c r="A61" s="502" t="s">
        <v>380</v>
      </c>
      <c r="B61" s="503" t="s">
        <v>381</v>
      </c>
      <c r="C61" s="504"/>
      <c r="D61" s="504"/>
      <c r="E61" s="541"/>
    </row>
    <row r="62" spans="1:5" ht="12" customHeight="1" thickBot="1">
      <c r="A62" s="474" t="s">
        <v>15</v>
      </c>
      <c r="B62" s="475" t="s">
        <v>388</v>
      </c>
      <c r="C62" s="497">
        <f>SUM(C63:C65)</f>
        <v>0</v>
      </c>
      <c r="D62" s="497">
        <f>SUM(D63:D65)</f>
        <v>0</v>
      </c>
      <c r="E62" s="535">
        <f>SUM(E63:E65)</f>
        <v>0</v>
      </c>
    </row>
    <row r="63" spans="1:5" ht="60" hidden="1" customHeight="1">
      <c r="A63" s="471" t="s">
        <v>338</v>
      </c>
      <c r="B63" s="472" t="s">
        <v>383</v>
      </c>
      <c r="C63" s="496"/>
      <c r="D63" s="496"/>
      <c r="E63" s="536"/>
    </row>
    <row r="64" spans="1:5" ht="60" hidden="1" customHeight="1">
      <c r="A64" s="458" t="s">
        <v>385</v>
      </c>
      <c r="B64" s="459" t="s">
        <v>384</v>
      </c>
      <c r="C64" s="463"/>
      <c r="D64" s="463"/>
      <c r="E64" s="531"/>
    </row>
    <row r="65" spans="1:5" ht="60" hidden="1" customHeight="1">
      <c r="A65" s="458" t="s">
        <v>386</v>
      </c>
      <c r="B65" s="459" t="s">
        <v>339</v>
      </c>
      <c r="C65" s="464"/>
      <c r="D65" s="464"/>
      <c r="E65" s="533"/>
    </row>
    <row r="66" spans="1:5" ht="60" hidden="1" customHeight="1">
      <c r="A66" s="502" t="s">
        <v>386</v>
      </c>
      <c r="B66" s="503" t="s">
        <v>387</v>
      </c>
      <c r="C66" s="504"/>
      <c r="D66" s="504"/>
      <c r="E66" s="541"/>
    </row>
    <row r="67" spans="1:5" ht="12" customHeight="1" thickBot="1">
      <c r="A67" s="474" t="s">
        <v>35</v>
      </c>
      <c r="B67" s="485" t="s">
        <v>389</v>
      </c>
      <c r="C67" s="599">
        <f>SUM(C8+C15+C22+C29+C40+C51+C57+C62)</f>
        <v>0</v>
      </c>
      <c r="D67" s="599">
        <f>SUM(D8+D15+D22+D29+D40+D51+D57+D62)</f>
        <v>0</v>
      </c>
      <c r="E67" s="599">
        <f>SUM(E8+E15+E22+E29+E40+E51+E57+E62)</f>
        <v>0</v>
      </c>
    </row>
    <row r="68" spans="1:5" ht="12" hidden="1" customHeight="1">
      <c r="A68" s="511" t="s">
        <v>391</v>
      </c>
      <c r="B68" s="510" t="s">
        <v>340</v>
      </c>
      <c r="C68" s="484">
        <f>SUM(C69:C71)</f>
        <v>0</v>
      </c>
      <c r="D68" s="496">
        <f>SUM(D69:D71)</f>
        <v>0</v>
      </c>
      <c r="E68" s="536">
        <f>SUM(E69:E71)</f>
        <v>0</v>
      </c>
    </row>
    <row r="69" spans="1:5" ht="12" hidden="1" customHeight="1">
      <c r="A69" s="458" t="s">
        <v>341</v>
      </c>
      <c r="B69" s="459" t="s">
        <v>342</v>
      </c>
      <c r="C69" s="463"/>
      <c r="D69" s="463"/>
      <c r="E69" s="531"/>
    </row>
    <row r="70" spans="1:5" ht="12" hidden="1" customHeight="1">
      <c r="A70" s="458" t="s">
        <v>343</v>
      </c>
      <c r="B70" s="459" t="s">
        <v>344</v>
      </c>
      <c r="C70" s="463"/>
      <c r="D70" s="463"/>
      <c r="E70" s="531"/>
    </row>
    <row r="71" spans="1:5" ht="12" hidden="1" customHeight="1">
      <c r="A71" s="458" t="s">
        <v>345</v>
      </c>
      <c r="B71" s="466" t="s">
        <v>346</v>
      </c>
      <c r="C71" s="465"/>
      <c r="D71" s="465"/>
      <c r="E71" s="542"/>
    </row>
    <row r="72" spans="1:5" ht="12" hidden="1" customHeight="1">
      <c r="A72" s="511" t="s">
        <v>392</v>
      </c>
      <c r="B72" s="462" t="s">
        <v>347</v>
      </c>
      <c r="C72" s="467"/>
      <c r="D72" s="467"/>
      <c r="E72" s="543"/>
    </row>
    <row r="73" spans="1:5" ht="12" hidden="1" customHeight="1">
      <c r="A73" s="511" t="s">
        <v>393</v>
      </c>
      <c r="B73" s="462" t="s">
        <v>348</v>
      </c>
      <c r="C73" s="467">
        <f>SUM(C74:C75)</f>
        <v>0</v>
      </c>
      <c r="D73" s="467">
        <f>SUM(D74:D75)</f>
        <v>0</v>
      </c>
      <c r="E73" s="543">
        <f>SUM(E74:E75)</f>
        <v>0</v>
      </c>
    </row>
    <row r="74" spans="1:5" ht="12" hidden="1" customHeight="1">
      <c r="A74" s="458" t="s">
        <v>349</v>
      </c>
      <c r="B74" s="459" t="s">
        <v>350</v>
      </c>
      <c r="C74" s="467"/>
      <c r="D74" s="562"/>
      <c r="E74" s="563"/>
    </row>
    <row r="75" spans="1:5" ht="12" hidden="1" customHeight="1">
      <c r="A75" s="458" t="s">
        <v>351</v>
      </c>
      <c r="B75" s="459" t="s">
        <v>352</v>
      </c>
      <c r="C75" s="467"/>
      <c r="D75" s="562"/>
      <c r="E75" s="563"/>
    </row>
    <row r="76" spans="1:5" s="52" customFormat="1" ht="12" hidden="1" customHeight="1">
      <c r="A76" s="565" t="s">
        <v>449</v>
      </c>
      <c r="B76" s="566" t="s">
        <v>450</v>
      </c>
      <c r="C76" s="564"/>
      <c r="D76" s="564"/>
      <c r="E76" s="567"/>
    </row>
    <row r="77" spans="1:5" ht="12" customHeight="1">
      <c r="A77" s="511" t="s">
        <v>393</v>
      </c>
      <c r="B77" s="462" t="s">
        <v>348</v>
      </c>
      <c r="C77" s="467">
        <f>SUM(C78:C79)</f>
        <v>0</v>
      </c>
      <c r="D77" s="467">
        <f>SUM(D78:D79)</f>
        <v>0</v>
      </c>
      <c r="E77" s="543">
        <f>SUM(E78:E79)</f>
        <v>0</v>
      </c>
    </row>
    <row r="78" spans="1:5" ht="12" customHeight="1">
      <c r="A78" s="458" t="s">
        <v>349</v>
      </c>
      <c r="B78" s="459" t="s">
        <v>350</v>
      </c>
      <c r="C78" s="467"/>
      <c r="D78" s="562"/>
      <c r="E78" s="563"/>
    </row>
    <row r="79" spans="1:5" ht="12" customHeight="1">
      <c r="A79" s="458" t="s">
        <v>351</v>
      </c>
      <c r="B79" s="459" t="s">
        <v>352</v>
      </c>
      <c r="C79" s="467"/>
      <c r="D79" s="562"/>
      <c r="E79" s="563"/>
    </row>
    <row r="80" spans="1:5" s="52" customFormat="1" ht="12" customHeight="1" thickBot="1">
      <c r="A80" s="565" t="s">
        <v>449</v>
      </c>
      <c r="B80" s="566" t="s">
        <v>450</v>
      </c>
      <c r="C80" s="564"/>
      <c r="D80" s="564"/>
      <c r="E80" s="567"/>
    </row>
    <row r="81" spans="1:5" s="52" customFormat="1" ht="12" customHeight="1" thickBot="1">
      <c r="A81" s="600" t="s">
        <v>535</v>
      </c>
      <c r="B81" s="601" t="s">
        <v>536</v>
      </c>
      <c r="C81" s="516"/>
      <c r="D81" s="222"/>
      <c r="E81" s="98"/>
    </row>
    <row r="82" spans="1:5" ht="12" customHeight="1" thickBot="1">
      <c r="A82" s="513" t="s">
        <v>394</v>
      </c>
      <c r="B82" s="514" t="s">
        <v>395</v>
      </c>
      <c r="C82" s="516">
        <f>SUM(C77+C80+C81)</f>
        <v>0</v>
      </c>
      <c r="D82" s="516">
        <f>SUM(D77+D80+D81)</f>
        <v>0</v>
      </c>
      <c r="E82" s="516">
        <f>SUM(E77+E80+E81)</f>
        <v>0</v>
      </c>
    </row>
    <row r="83" spans="1:5" ht="12" customHeight="1" thickBot="1">
      <c r="A83" s="513" t="s">
        <v>411</v>
      </c>
      <c r="B83" s="514" t="s">
        <v>396</v>
      </c>
      <c r="C83" s="516"/>
      <c r="D83" s="222"/>
      <c r="E83" s="98"/>
    </row>
    <row r="84" spans="1:5" ht="12" customHeight="1" thickBot="1">
      <c r="A84" s="513" t="s">
        <v>412</v>
      </c>
      <c r="B84" s="514" t="s">
        <v>397</v>
      </c>
      <c r="C84" s="516"/>
      <c r="D84" s="222"/>
      <c r="E84" s="98"/>
    </row>
    <row r="85" spans="1:5" ht="12" customHeight="1" thickBot="1">
      <c r="A85" s="513" t="s">
        <v>16</v>
      </c>
      <c r="B85" s="544" t="s">
        <v>390</v>
      </c>
      <c r="C85" s="516">
        <f>SUM(C82:C84)</f>
        <v>0</v>
      </c>
      <c r="D85" s="516">
        <f>SUM(D82:D84)</f>
        <v>0</v>
      </c>
      <c r="E85" s="515">
        <f>SUM(E82:E84)</f>
        <v>0</v>
      </c>
    </row>
    <row r="86" spans="1:5" ht="24.75" customHeight="1" thickBot="1">
      <c r="A86" s="513" t="s">
        <v>17</v>
      </c>
      <c r="B86" s="520" t="s">
        <v>413</v>
      </c>
      <c r="C86" s="602">
        <f>SUM(C67+C85)</f>
        <v>0</v>
      </c>
      <c r="D86" s="602">
        <f>SUM(D67+D85)</f>
        <v>0</v>
      </c>
      <c r="E86" s="603">
        <f>SUM(E67+E85)</f>
        <v>0</v>
      </c>
    </row>
    <row r="87" spans="1:5">
      <c r="A87" s="158"/>
      <c r="B87" s="158"/>
      <c r="C87" s="159"/>
      <c r="D87" s="159"/>
      <c r="E87" s="159"/>
    </row>
    <row r="88" spans="1:5" ht="13.5" thickBot="1">
      <c r="A88" s="158"/>
      <c r="B88" s="158"/>
      <c r="C88" s="159"/>
      <c r="D88" s="159"/>
      <c r="E88" s="159"/>
    </row>
    <row r="89" spans="1:5" s="22" customFormat="1" ht="38.1" customHeight="1" thickBot="1">
      <c r="A89" s="594"/>
      <c r="B89" s="595" t="s">
        <v>23</v>
      </c>
      <c r="C89" s="596" t="s">
        <v>5</v>
      </c>
      <c r="D89" s="596" t="s">
        <v>6</v>
      </c>
      <c r="E89" s="597" t="s">
        <v>7</v>
      </c>
    </row>
    <row r="90" spans="1:5" s="23" customFormat="1" ht="12" customHeight="1" thickBot="1">
      <c r="A90" s="19">
        <v>1</v>
      </c>
      <c r="B90" s="20">
        <v>2</v>
      </c>
      <c r="C90" s="20">
        <v>3</v>
      </c>
      <c r="D90" s="20">
        <v>4</v>
      </c>
      <c r="E90" s="21">
        <v>5</v>
      </c>
    </row>
    <row r="91" spans="1:5" s="22" customFormat="1" ht="12" customHeight="1" thickBot="1">
      <c r="A91" s="14" t="s">
        <v>8</v>
      </c>
      <c r="B91" s="18" t="s">
        <v>269</v>
      </c>
      <c r="C91" s="215">
        <f>+C92+C93+C94+C95+C96</f>
        <v>0</v>
      </c>
      <c r="D91" s="215">
        <f>+D92+D93+D94+D95+D96</f>
        <v>0</v>
      </c>
      <c r="E91" s="88">
        <f>+E92+E93+E94+E95+E96</f>
        <v>0</v>
      </c>
    </row>
    <row r="92" spans="1:5" s="22" customFormat="1" ht="12" customHeight="1">
      <c r="A92" s="11" t="s">
        <v>221</v>
      </c>
      <c r="B92" s="6" t="s">
        <v>24</v>
      </c>
      <c r="C92" s="218"/>
      <c r="D92" s="218"/>
      <c r="E92" s="90"/>
    </row>
    <row r="93" spans="1:5" s="22" customFormat="1" ht="12" customHeight="1">
      <c r="A93" s="9" t="s">
        <v>222</v>
      </c>
      <c r="B93" s="5" t="s">
        <v>25</v>
      </c>
      <c r="C93" s="217"/>
      <c r="D93" s="217"/>
      <c r="E93" s="91"/>
    </row>
    <row r="94" spans="1:5" s="22" customFormat="1" ht="12" customHeight="1">
      <c r="A94" s="9" t="s">
        <v>223</v>
      </c>
      <c r="B94" s="5" t="s">
        <v>26</v>
      </c>
      <c r="C94" s="220"/>
      <c r="D94" s="220"/>
      <c r="E94" s="93"/>
    </row>
    <row r="95" spans="1:5" s="22" customFormat="1" ht="12" customHeight="1">
      <c r="A95" s="9" t="s">
        <v>224</v>
      </c>
      <c r="B95" s="7" t="s">
        <v>27</v>
      </c>
      <c r="C95" s="220"/>
      <c r="D95" s="220"/>
      <c r="E95" s="93"/>
    </row>
    <row r="96" spans="1:5" s="22" customFormat="1" ht="12" customHeight="1" thickBot="1">
      <c r="A96" s="9" t="s">
        <v>225</v>
      </c>
      <c r="B96" s="12" t="s">
        <v>28</v>
      </c>
      <c r="C96" s="220"/>
      <c r="D96" s="220"/>
      <c r="E96" s="93"/>
    </row>
    <row r="97" spans="1:5" s="437" customFormat="1" ht="12" hidden="1" customHeight="1">
      <c r="A97" s="435" t="s">
        <v>232</v>
      </c>
      <c r="B97" s="436" t="s">
        <v>226</v>
      </c>
      <c r="C97" s="421"/>
      <c r="D97" s="421"/>
      <c r="E97" s="422"/>
    </row>
    <row r="98" spans="1:5" s="437" customFormat="1" ht="12" hidden="1" customHeight="1">
      <c r="A98" s="435" t="s">
        <v>233</v>
      </c>
      <c r="B98" s="438" t="s">
        <v>227</v>
      </c>
      <c r="C98" s="421"/>
      <c r="D98" s="421"/>
      <c r="E98" s="422"/>
    </row>
    <row r="99" spans="1:5" s="437" customFormat="1" ht="12" hidden="1" customHeight="1">
      <c r="A99" s="435" t="s">
        <v>234</v>
      </c>
      <c r="B99" s="438" t="s">
        <v>228</v>
      </c>
      <c r="C99" s="421"/>
      <c r="D99" s="421"/>
      <c r="E99" s="422"/>
    </row>
    <row r="100" spans="1:5" s="437" customFormat="1" ht="12" hidden="1" customHeight="1">
      <c r="A100" s="435" t="s">
        <v>235</v>
      </c>
      <c r="B100" s="436" t="s">
        <v>229</v>
      </c>
      <c r="C100" s="421"/>
      <c r="D100" s="421"/>
      <c r="E100" s="422"/>
    </row>
    <row r="101" spans="1:5" s="437" customFormat="1" ht="12" hidden="1" customHeight="1">
      <c r="A101" s="439" t="s">
        <v>236</v>
      </c>
      <c r="B101" s="440" t="s">
        <v>230</v>
      </c>
      <c r="C101" s="421"/>
      <c r="D101" s="421"/>
      <c r="E101" s="422"/>
    </row>
    <row r="102" spans="1:5" s="437" customFormat="1" ht="12" hidden="1" customHeight="1">
      <c r="A102" s="435" t="s">
        <v>237</v>
      </c>
      <c r="B102" s="440" t="s">
        <v>231</v>
      </c>
      <c r="C102" s="421"/>
      <c r="D102" s="421"/>
      <c r="E102" s="422"/>
    </row>
    <row r="103" spans="1:5" s="437" customFormat="1" ht="12" hidden="1" customHeight="1">
      <c r="A103" s="441" t="s">
        <v>238</v>
      </c>
      <c r="B103" s="438" t="s">
        <v>244</v>
      </c>
      <c r="C103" s="421"/>
      <c r="D103" s="421"/>
      <c r="E103" s="422"/>
    </row>
    <row r="104" spans="1:5" s="437" customFormat="1" ht="12" hidden="1" customHeight="1">
      <c r="A104" s="441" t="s">
        <v>239</v>
      </c>
      <c r="B104" s="436" t="s">
        <v>245</v>
      </c>
      <c r="C104" s="421"/>
      <c r="D104" s="421"/>
      <c r="E104" s="422"/>
    </row>
    <row r="105" spans="1:5" s="437" customFormat="1" ht="12" hidden="1" customHeight="1">
      <c r="A105" s="441" t="s">
        <v>240</v>
      </c>
      <c r="B105" s="440" t="s">
        <v>246</v>
      </c>
      <c r="C105" s="421"/>
      <c r="D105" s="421"/>
      <c r="E105" s="422"/>
    </row>
    <row r="106" spans="1:5" s="437" customFormat="1" ht="12" hidden="1" customHeight="1">
      <c r="A106" s="441" t="s">
        <v>241</v>
      </c>
      <c r="B106" s="440" t="s">
        <v>247</v>
      </c>
      <c r="C106" s="421"/>
      <c r="D106" s="421"/>
      <c r="E106" s="422"/>
    </row>
    <row r="107" spans="1:5" s="437" customFormat="1" ht="12" hidden="1" customHeight="1">
      <c r="A107" s="441" t="s">
        <v>242</v>
      </c>
      <c r="B107" s="440" t="s">
        <v>248</v>
      </c>
      <c r="C107" s="421"/>
      <c r="D107" s="421"/>
      <c r="E107" s="422"/>
    </row>
    <row r="108" spans="1:5" s="437" customFormat="1" ht="12" hidden="1" customHeight="1">
      <c r="A108" s="442" t="s">
        <v>243</v>
      </c>
      <c r="B108" s="443" t="s">
        <v>249</v>
      </c>
      <c r="C108" s="423"/>
      <c r="D108" s="423"/>
      <c r="E108" s="424"/>
    </row>
    <row r="109" spans="1:5" s="22" customFormat="1" ht="12" customHeight="1" thickBot="1">
      <c r="A109" s="13" t="s">
        <v>9</v>
      </c>
      <c r="B109" s="17" t="s">
        <v>270</v>
      </c>
      <c r="C109" s="216">
        <f>+C110+C111+C112</f>
        <v>0</v>
      </c>
      <c r="D109" s="216">
        <f>+D110+D111+D112</f>
        <v>0</v>
      </c>
      <c r="E109" s="89">
        <f>+E110+E111+E112</f>
        <v>0</v>
      </c>
    </row>
    <row r="110" spans="1:5" s="22" customFormat="1" ht="12" customHeight="1">
      <c r="A110" s="10" t="s">
        <v>250</v>
      </c>
      <c r="B110" s="5" t="s">
        <v>29</v>
      </c>
      <c r="C110" s="219"/>
      <c r="D110" s="219"/>
      <c r="E110" s="92"/>
    </row>
    <row r="111" spans="1:5" s="22" customFormat="1" ht="12" customHeight="1">
      <c r="A111" s="10" t="s">
        <v>251</v>
      </c>
      <c r="B111" s="8" t="s">
        <v>30</v>
      </c>
      <c r="C111" s="217"/>
      <c r="D111" s="217"/>
      <c r="E111" s="91"/>
    </row>
    <row r="112" spans="1:5" s="22" customFormat="1" ht="12" customHeight="1" thickBot="1">
      <c r="A112" s="10" t="s">
        <v>252</v>
      </c>
      <c r="B112" s="434" t="s">
        <v>253</v>
      </c>
      <c r="C112" s="217">
        <f>SUM(C113:C120)</f>
        <v>0</v>
      </c>
      <c r="D112" s="217">
        <f>SUM(D113:D120)</f>
        <v>0</v>
      </c>
      <c r="E112" s="91">
        <f>SUM(E113:E120)</f>
        <v>0</v>
      </c>
    </row>
    <row r="113" spans="1:5" s="437" customFormat="1" ht="60" hidden="1" customHeight="1">
      <c r="A113" s="444" t="s">
        <v>254</v>
      </c>
      <c r="B113" s="79" t="s">
        <v>268</v>
      </c>
      <c r="C113" s="419"/>
      <c r="D113" s="419"/>
      <c r="E113" s="420"/>
    </row>
    <row r="114" spans="1:5" s="437" customFormat="1" ht="60" hidden="1" customHeight="1">
      <c r="A114" s="444" t="s">
        <v>255</v>
      </c>
      <c r="B114" s="445" t="s">
        <v>262</v>
      </c>
      <c r="C114" s="419"/>
      <c r="D114" s="419"/>
      <c r="E114" s="420"/>
    </row>
    <row r="115" spans="1:5" s="437" customFormat="1" ht="16.5" hidden="1" thickBot="1">
      <c r="A115" s="444" t="s">
        <v>256</v>
      </c>
      <c r="B115" s="446" t="s">
        <v>263</v>
      </c>
      <c r="C115" s="419"/>
      <c r="D115" s="419"/>
      <c r="E115" s="420"/>
    </row>
    <row r="116" spans="1:5" s="437" customFormat="1" ht="60" hidden="1" customHeight="1">
      <c r="A116" s="444" t="s">
        <v>257</v>
      </c>
      <c r="B116" s="446" t="s">
        <v>264</v>
      </c>
      <c r="C116" s="447"/>
      <c r="D116" s="447"/>
      <c r="E116" s="448"/>
    </row>
    <row r="117" spans="1:5" s="437" customFormat="1" ht="60" hidden="1" customHeight="1">
      <c r="A117" s="444" t="s">
        <v>258</v>
      </c>
      <c r="B117" s="446" t="s">
        <v>265</v>
      </c>
      <c r="C117" s="447"/>
      <c r="D117" s="447"/>
      <c r="E117" s="448"/>
    </row>
    <row r="118" spans="1:5" s="437" customFormat="1" ht="60" hidden="1" customHeight="1">
      <c r="A118" s="444" t="s">
        <v>259</v>
      </c>
      <c r="B118" s="446" t="s">
        <v>266</v>
      </c>
      <c r="C118" s="447"/>
      <c r="D118" s="447"/>
      <c r="E118" s="448"/>
    </row>
    <row r="119" spans="1:5" s="437" customFormat="1" ht="60" hidden="1" customHeight="1">
      <c r="A119" s="449" t="s">
        <v>260</v>
      </c>
      <c r="B119" s="446" t="s">
        <v>32</v>
      </c>
      <c r="C119" s="450"/>
      <c r="D119" s="450"/>
      <c r="E119" s="451"/>
    </row>
    <row r="120" spans="1:5" s="437" customFormat="1" ht="60" hidden="1" customHeight="1">
      <c r="A120" s="452" t="s">
        <v>261</v>
      </c>
      <c r="B120" s="453" t="s">
        <v>267</v>
      </c>
      <c r="C120" s="450"/>
      <c r="D120" s="450"/>
      <c r="E120" s="451"/>
    </row>
    <row r="121" spans="1:5" s="22" customFormat="1" ht="12" customHeight="1" thickBot="1">
      <c r="A121" s="13" t="s">
        <v>10</v>
      </c>
      <c r="B121" s="454" t="s">
        <v>271</v>
      </c>
      <c r="C121" s="215">
        <f>+C91+C109</f>
        <v>0</v>
      </c>
      <c r="D121" s="215">
        <f>+D91+D109</f>
        <v>0</v>
      </c>
      <c r="E121" s="88">
        <f>+E91+E109</f>
        <v>0</v>
      </c>
    </row>
    <row r="122" spans="1:5" s="22" customFormat="1" ht="12" hidden="1" customHeight="1">
      <c r="A122" s="82" t="s">
        <v>398</v>
      </c>
      <c r="B122" s="518" t="s">
        <v>399</v>
      </c>
      <c r="C122" s="216">
        <f>SUM(C123:C125)</f>
        <v>0</v>
      </c>
      <c r="D122" s="216">
        <f>SUM(D123:D125)</f>
        <v>0</v>
      </c>
      <c r="E122" s="89">
        <f>SUM(E123:E125)</f>
        <v>0</v>
      </c>
    </row>
    <row r="123" spans="1:5" s="22" customFormat="1" ht="12" hidden="1" customHeight="1">
      <c r="A123" s="83" t="s">
        <v>400</v>
      </c>
      <c r="B123" s="84" t="s">
        <v>403</v>
      </c>
      <c r="C123" s="217"/>
      <c r="D123" s="217"/>
      <c r="E123" s="91"/>
    </row>
    <row r="124" spans="1:5" s="22" customFormat="1" ht="12" hidden="1" customHeight="1">
      <c r="A124" s="81" t="s">
        <v>401</v>
      </c>
      <c r="B124" s="78" t="s">
        <v>447</v>
      </c>
      <c r="C124" s="217"/>
      <c r="D124" s="217"/>
      <c r="E124" s="91"/>
    </row>
    <row r="125" spans="1:5" s="22" customFormat="1" ht="12" hidden="1" customHeight="1">
      <c r="A125" s="85" t="s">
        <v>402</v>
      </c>
      <c r="B125" s="86" t="s">
        <v>448</v>
      </c>
      <c r="C125" s="220"/>
      <c r="D125" s="220"/>
      <c r="E125" s="93"/>
    </row>
    <row r="126" spans="1:5" s="22" customFormat="1" ht="12" hidden="1" customHeight="1">
      <c r="A126" s="82" t="s">
        <v>406</v>
      </c>
      <c r="B126" s="518" t="s">
        <v>407</v>
      </c>
      <c r="C126" s="223"/>
      <c r="D126" s="223"/>
      <c r="E126" s="224"/>
    </row>
    <row r="127" spans="1:5" s="22" customFormat="1" ht="12" customHeight="1" thickBot="1">
      <c r="A127" s="519" t="s">
        <v>415</v>
      </c>
      <c r="B127" s="518" t="s">
        <v>414</v>
      </c>
      <c r="C127" s="223">
        <f>SUM(C122+C126)</f>
        <v>0</v>
      </c>
      <c r="D127" s="223">
        <f>SUM(D122+D126)</f>
        <v>0</v>
      </c>
      <c r="E127" s="224">
        <f>SUM(E122+E126)</f>
        <v>0</v>
      </c>
    </row>
    <row r="128" spans="1:5" s="22" customFormat="1" ht="12" customHeight="1" thickBot="1">
      <c r="A128" s="519" t="s">
        <v>416</v>
      </c>
      <c r="B128" s="518" t="s">
        <v>408</v>
      </c>
      <c r="C128" s="223"/>
      <c r="D128" s="223"/>
      <c r="E128" s="224"/>
    </row>
    <row r="129" spans="1:5" s="22" customFormat="1" ht="12" customHeight="1" thickBot="1">
      <c r="A129" s="519" t="s">
        <v>417</v>
      </c>
      <c r="B129" s="518" t="s">
        <v>409</v>
      </c>
      <c r="C129" s="223"/>
      <c r="D129" s="223"/>
      <c r="E129" s="224"/>
    </row>
    <row r="130" spans="1:5" s="22" customFormat="1" ht="12" customHeight="1" thickBot="1">
      <c r="A130" s="80" t="s">
        <v>33</v>
      </c>
      <c r="B130" s="152" t="s">
        <v>410</v>
      </c>
      <c r="C130" s="225">
        <f>SUM(C127:C129)</f>
        <v>0</v>
      </c>
      <c r="D130" s="225">
        <f>SUM(D127:D129)</f>
        <v>0</v>
      </c>
      <c r="E130" s="95">
        <f>SUM(E127:E129)</f>
        <v>0</v>
      </c>
    </row>
    <row r="131" spans="1:5" s="1" customFormat="1" ht="28.5" customHeight="1" thickBot="1">
      <c r="A131" s="87" t="s">
        <v>12</v>
      </c>
      <c r="B131" s="153" t="s">
        <v>418</v>
      </c>
      <c r="C131" s="604">
        <f>SUM(C121+C130)</f>
        <v>0</v>
      </c>
      <c r="D131" s="604">
        <f>SUM(D121+D130)</f>
        <v>0</v>
      </c>
      <c r="E131" s="605">
        <f>SUM(E121+E130)</f>
        <v>0</v>
      </c>
    </row>
  </sheetData>
  <mergeCells count="2">
    <mergeCell ref="B2:D2"/>
    <mergeCell ref="B3:D3"/>
  </mergeCells>
  <pageMargins left="0.7" right="0.7" top="0.75" bottom="0.75" header="0.3" footer="0.3"/>
  <pageSetup paperSize="9" scale="83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K70"/>
  <sheetViews>
    <sheetView workbookViewId="0">
      <selection activeCell="C29" sqref="C29"/>
    </sheetView>
  </sheetViews>
  <sheetFormatPr defaultRowHeight="15"/>
  <cols>
    <col min="1" max="1" width="5" style="569" customWidth="1"/>
    <col min="2" max="2" width="35" style="572" customWidth="1"/>
    <col min="3" max="3" width="16.6640625" style="569" customWidth="1"/>
    <col min="4" max="4" width="16.5" style="569" customWidth="1"/>
    <col min="5" max="5" width="16" style="569" customWidth="1"/>
    <col min="6" max="6" width="14.83203125" style="569" customWidth="1"/>
    <col min="7" max="7" width="14.33203125" style="569" customWidth="1"/>
    <col min="8" max="8" width="16.83203125" style="569" customWidth="1"/>
    <col min="9" max="16384" width="9.33203125" style="569"/>
  </cols>
  <sheetData>
    <row r="1" spans="1:9">
      <c r="B1" s="428" t="s">
        <v>487</v>
      </c>
    </row>
    <row r="2" spans="1:9">
      <c r="F2" s="573"/>
      <c r="G2" s="573"/>
      <c r="H2" s="573" t="s">
        <v>645</v>
      </c>
    </row>
    <row r="3" spans="1:9" ht="29.25" customHeight="1">
      <c r="A3" s="576" t="s">
        <v>452</v>
      </c>
      <c r="B3" s="584" t="s">
        <v>453</v>
      </c>
      <c r="C3" s="576" t="s">
        <v>658</v>
      </c>
      <c r="D3" s="576" t="s">
        <v>454</v>
      </c>
      <c r="E3" s="576" t="s">
        <v>685</v>
      </c>
      <c r="F3" s="576" t="s">
        <v>456</v>
      </c>
      <c r="G3" s="731" t="s">
        <v>639</v>
      </c>
      <c r="H3" s="577" t="s">
        <v>458</v>
      </c>
      <c r="I3" s="571"/>
    </row>
    <row r="4" spans="1:9">
      <c r="A4" s="581">
        <v>1</v>
      </c>
      <c r="B4" s="584" t="s">
        <v>459</v>
      </c>
      <c r="C4" s="578">
        <v>2272651188</v>
      </c>
      <c r="D4" s="578">
        <v>6521623</v>
      </c>
      <c r="E4" s="578">
        <v>20008243</v>
      </c>
      <c r="F4" s="578">
        <v>12375760</v>
      </c>
      <c r="G4" s="578">
        <v>3</v>
      </c>
      <c r="H4" s="579">
        <f>SUM(C4:G4)</f>
        <v>2311556817</v>
      </c>
    </row>
    <row r="5" spans="1:9">
      <c r="A5" s="581">
        <v>2</v>
      </c>
      <c r="B5" s="584" t="s">
        <v>460</v>
      </c>
      <c r="C5" s="578">
        <v>1801980565</v>
      </c>
      <c r="D5" s="578">
        <v>150889761</v>
      </c>
      <c r="E5" s="578">
        <v>376690700</v>
      </c>
      <c r="F5" s="578">
        <v>38909530</v>
      </c>
      <c r="G5" s="578">
        <v>26040729</v>
      </c>
      <c r="H5" s="579">
        <f t="shared" ref="H5:H22" si="0">SUM(C5:G5)</f>
        <v>2394511285</v>
      </c>
    </row>
    <row r="6" spans="1:9" s="570" customFormat="1" ht="14.25">
      <c r="A6" s="582" t="s">
        <v>472</v>
      </c>
      <c r="B6" s="585" t="s">
        <v>461</v>
      </c>
      <c r="C6" s="579">
        <f>SUM(C4-C5)</f>
        <v>470670623</v>
      </c>
      <c r="D6" s="579">
        <f>SUM(D4-D5)</f>
        <v>-144368138</v>
      </c>
      <c r="E6" s="579">
        <f>SUM(E4-E5)</f>
        <v>-356682457</v>
      </c>
      <c r="F6" s="579">
        <f>SUM(F4-F5)</f>
        <v>-26533770</v>
      </c>
      <c r="G6" s="579">
        <f>SUM(G4-G5)</f>
        <v>-26040726</v>
      </c>
      <c r="H6" s="579">
        <f t="shared" si="0"/>
        <v>-82954468</v>
      </c>
    </row>
    <row r="7" spans="1:9">
      <c r="A7" s="581">
        <v>3</v>
      </c>
      <c r="B7" s="584" t="s">
        <v>462</v>
      </c>
      <c r="C7" s="578">
        <v>521282788</v>
      </c>
      <c r="D7" s="578">
        <v>150832873</v>
      </c>
      <c r="E7" s="578">
        <v>357969940</v>
      </c>
      <c r="F7" s="578">
        <v>30376862</v>
      </c>
      <c r="G7" s="578">
        <v>27266137</v>
      </c>
      <c r="H7" s="579">
        <f t="shared" si="0"/>
        <v>1087728600</v>
      </c>
    </row>
    <row r="8" spans="1:9">
      <c r="A8" s="581">
        <v>4</v>
      </c>
      <c r="B8" s="584" t="s">
        <v>463</v>
      </c>
      <c r="C8" s="578">
        <v>579350208</v>
      </c>
      <c r="D8" s="578">
        <v>0</v>
      </c>
      <c r="E8" s="578">
        <v>0</v>
      </c>
      <c r="F8" s="578">
        <v>0</v>
      </c>
      <c r="G8" s="578">
        <v>0</v>
      </c>
      <c r="H8" s="579">
        <f t="shared" si="0"/>
        <v>579350208</v>
      </c>
    </row>
    <row r="9" spans="1:9" s="570" customFormat="1" ht="14.25">
      <c r="A9" s="582" t="s">
        <v>473</v>
      </c>
      <c r="B9" s="585" t="s">
        <v>464</v>
      </c>
      <c r="C9" s="579">
        <f>SUM(C7-C8)</f>
        <v>-58067420</v>
      </c>
      <c r="D9" s="579">
        <f>SUM(D7-D8)</f>
        <v>150832873</v>
      </c>
      <c r="E9" s="579">
        <f>SUM(E7-E8)</f>
        <v>357969940</v>
      </c>
      <c r="F9" s="579">
        <f>SUM(F7-F8)</f>
        <v>30376862</v>
      </c>
      <c r="G9" s="579">
        <f>SUM(G7-G8)</f>
        <v>27266137</v>
      </c>
      <c r="H9" s="579">
        <f t="shared" si="0"/>
        <v>508378392</v>
      </c>
    </row>
    <row r="10" spans="1:9" s="570" customFormat="1">
      <c r="A10" s="582" t="s">
        <v>474</v>
      </c>
      <c r="B10" s="580" t="s">
        <v>470</v>
      </c>
      <c r="C10" s="579">
        <f>SUM(C9,C6)</f>
        <v>412603203</v>
      </c>
      <c r="D10" s="579">
        <f>SUM(D9,D6)</f>
        <v>6464735</v>
      </c>
      <c r="E10" s="579">
        <f>SUM(E9,E6)</f>
        <v>1287483</v>
      </c>
      <c r="F10" s="579">
        <f>SUM(F9,F6)</f>
        <v>3843092</v>
      </c>
      <c r="G10" s="579">
        <f>SUM(G9,G6)</f>
        <v>1225411</v>
      </c>
      <c r="H10" s="579">
        <f t="shared" si="0"/>
        <v>425423924</v>
      </c>
    </row>
    <row r="11" spans="1:9">
      <c r="A11" s="581">
        <v>5</v>
      </c>
      <c r="B11" s="584" t="s">
        <v>467</v>
      </c>
      <c r="C11" s="578">
        <v>0</v>
      </c>
      <c r="D11" s="578">
        <v>0</v>
      </c>
      <c r="E11" s="578">
        <v>0</v>
      </c>
      <c r="F11" s="578">
        <v>0</v>
      </c>
      <c r="G11" s="578">
        <v>0</v>
      </c>
      <c r="H11" s="579">
        <f t="shared" si="0"/>
        <v>0</v>
      </c>
    </row>
    <row r="12" spans="1:9">
      <c r="A12" s="581">
        <v>6</v>
      </c>
      <c r="B12" s="584" t="s">
        <v>468</v>
      </c>
      <c r="C12" s="578">
        <v>0</v>
      </c>
      <c r="D12" s="578">
        <v>0</v>
      </c>
      <c r="E12" s="578">
        <v>0</v>
      </c>
      <c r="F12" s="578">
        <v>0</v>
      </c>
      <c r="G12" s="578">
        <v>0</v>
      </c>
      <c r="H12" s="579">
        <f t="shared" si="0"/>
        <v>0</v>
      </c>
    </row>
    <row r="13" spans="1:9" s="570" customFormat="1" ht="14.25">
      <c r="A13" s="582" t="s">
        <v>475</v>
      </c>
      <c r="B13" s="585" t="s">
        <v>469</v>
      </c>
      <c r="C13" s="579">
        <v>0</v>
      </c>
      <c r="D13" s="579">
        <v>0</v>
      </c>
      <c r="E13" s="579">
        <v>0</v>
      </c>
      <c r="F13" s="579">
        <v>0</v>
      </c>
      <c r="G13" s="579">
        <v>0</v>
      </c>
      <c r="H13" s="579">
        <f t="shared" si="0"/>
        <v>0</v>
      </c>
    </row>
    <row r="14" spans="1:9">
      <c r="A14" s="581">
        <v>7</v>
      </c>
      <c r="B14" s="584" t="s">
        <v>465</v>
      </c>
      <c r="C14" s="578">
        <v>0</v>
      </c>
      <c r="D14" s="578">
        <v>0</v>
      </c>
      <c r="E14" s="578">
        <v>0</v>
      </c>
      <c r="F14" s="578">
        <v>0</v>
      </c>
      <c r="G14" s="578">
        <v>0</v>
      </c>
      <c r="H14" s="579">
        <f t="shared" si="0"/>
        <v>0</v>
      </c>
    </row>
    <row r="15" spans="1:9">
      <c r="A15" s="581">
        <v>8</v>
      </c>
      <c r="B15" s="1061" t="s">
        <v>828</v>
      </c>
      <c r="C15" s="578">
        <v>0</v>
      </c>
      <c r="D15" s="578">
        <v>0</v>
      </c>
      <c r="E15" s="578">
        <v>0</v>
      </c>
      <c r="F15" s="578">
        <v>0</v>
      </c>
      <c r="G15" s="578">
        <v>0</v>
      </c>
      <c r="H15" s="579">
        <f t="shared" si="0"/>
        <v>0</v>
      </c>
    </row>
    <row r="16" spans="1:9" s="570" customFormat="1" ht="14.25">
      <c r="A16" s="582" t="s">
        <v>476</v>
      </c>
      <c r="B16" s="585" t="s">
        <v>466</v>
      </c>
      <c r="C16" s="579">
        <v>0</v>
      </c>
      <c r="D16" s="579">
        <v>0</v>
      </c>
      <c r="E16" s="579">
        <v>0</v>
      </c>
      <c r="F16" s="579">
        <v>0</v>
      </c>
      <c r="G16" s="579">
        <v>0</v>
      </c>
      <c r="H16" s="579">
        <f t="shared" si="0"/>
        <v>0</v>
      </c>
    </row>
    <row r="17" spans="1:8">
      <c r="A17" s="581" t="s">
        <v>477</v>
      </c>
      <c r="B17" s="580" t="s">
        <v>471</v>
      </c>
      <c r="C17" s="579">
        <v>0</v>
      </c>
      <c r="D17" s="579">
        <v>0</v>
      </c>
      <c r="E17" s="579">
        <v>0</v>
      </c>
      <c r="F17" s="579">
        <v>0</v>
      </c>
      <c r="G17" s="579">
        <v>0</v>
      </c>
      <c r="H17" s="579">
        <f t="shared" si="0"/>
        <v>0</v>
      </c>
    </row>
    <row r="18" spans="1:8">
      <c r="A18" s="581" t="s">
        <v>478</v>
      </c>
      <c r="B18" s="580" t="s">
        <v>451</v>
      </c>
      <c r="C18" s="693">
        <f>SUM(C10+C17)</f>
        <v>412603203</v>
      </c>
      <c r="D18" s="693">
        <f>SUM(D10+D17)</f>
        <v>6464735</v>
      </c>
      <c r="E18" s="693">
        <f>SUM(E10+E17)</f>
        <v>1287483</v>
      </c>
      <c r="F18" s="693">
        <f>SUM(F10+F17)</f>
        <v>3843092</v>
      </c>
      <c r="G18" s="693">
        <f>SUM(G10+G17)</f>
        <v>1225411</v>
      </c>
      <c r="H18" s="579">
        <f t="shared" si="0"/>
        <v>425423924</v>
      </c>
    </row>
    <row r="19" spans="1:8">
      <c r="A19" s="581" t="s">
        <v>483</v>
      </c>
      <c r="B19" s="586" t="s">
        <v>481</v>
      </c>
      <c r="C19" s="578">
        <v>0</v>
      </c>
      <c r="D19" s="578">
        <v>0</v>
      </c>
      <c r="E19" s="578">
        <v>0</v>
      </c>
      <c r="F19" s="578">
        <v>0</v>
      </c>
      <c r="G19" s="578">
        <v>0</v>
      </c>
      <c r="H19" s="579">
        <f t="shared" si="0"/>
        <v>0</v>
      </c>
    </row>
    <row r="20" spans="1:8">
      <c r="A20" s="581" t="s">
        <v>484</v>
      </c>
      <c r="B20" s="584" t="s">
        <v>479</v>
      </c>
      <c r="C20" s="579">
        <f>SUM(C18-C19)</f>
        <v>412603203</v>
      </c>
      <c r="D20" s="579">
        <f>SUM(D18-D19)</f>
        <v>6464735</v>
      </c>
      <c r="E20" s="579">
        <f>SUM(E18-E19)</f>
        <v>1287483</v>
      </c>
      <c r="F20" s="579">
        <f>SUM(F18-F19)</f>
        <v>3843092</v>
      </c>
      <c r="G20" s="579">
        <f>SUM(G18-G19)</f>
        <v>1225411</v>
      </c>
      <c r="H20" s="579">
        <f t="shared" si="0"/>
        <v>425423924</v>
      </c>
    </row>
    <row r="21" spans="1:8">
      <c r="A21" s="581" t="s">
        <v>485</v>
      </c>
      <c r="B21" s="584" t="s">
        <v>480</v>
      </c>
      <c r="C21" s="578">
        <v>0</v>
      </c>
      <c r="D21" s="578">
        <v>0</v>
      </c>
      <c r="E21" s="578">
        <v>0</v>
      </c>
      <c r="F21" s="578">
        <v>0</v>
      </c>
      <c r="G21" s="578">
        <v>0</v>
      </c>
      <c r="H21" s="579">
        <f t="shared" si="0"/>
        <v>0</v>
      </c>
    </row>
    <row r="22" spans="1:8">
      <c r="A22" s="581" t="s">
        <v>486</v>
      </c>
      <c r="B22" s="584" t="s">
        <v>482</v>
      </c>
      <c r="C22" s="578">
        <v>0</v>
      </c>
      <c r="D22" s="578">
        <v>0</v>
      </c>
      <c r="E22" s="578">
        <v>0</v>
      </c>
      <c r="F22" s="578">
        <v>0</v>
      </c>
      <c r="G22" s="578">
        <v>0</v>
      </c>
      <c r="H22" s="579">
        <f t="shared" si="0"/>
        <v>0</v>
      </c>
    </row>
    <row r="23" spans="1:8">
      <c r="C23" s="574"/>
      <c r="D23" s="574"/>
      <c r="E23" s="574"/>
      <c r="F23" s="574"/>
      <c r="G23" s="574"/>
      <c r="H23" s="574"/>
    </row>
    <row r="24" spans="1:8" ht="15.75" thickBot="1">
      <c r="A24" s="730" t="s">
        <v>786</v>
      </c>
      <c r="B24" s="751"/>
      <c r="C24" s="725">
        <v>426625458</v>
      </c>
      <c r="D24" s="725">
        <v>6464735</v>
      </c>
      <c r="E24" s="725">
        <v>1287483</v>
      </c>
      <c r="F24" s="725">
        <v>3843092</v>
      </c>
      <c r="G24" s="725">
        <v>1225411</v>
      </c>
      <c r="H24" s="725">
        <f>SUM(C24:G24)</f>
        <v>439446179</v>
      </c>
    </row>
    <row r="26" spans="1:8" s="854" customFormat="1">
      <c r="B26" s="937" t="s">
        <v>748</v>
      </c>
      <c r="C26" s="853">
        <f t="shared" ref="C26:H26" si="1">SUM(C18-C24)</f>
        <v>-14022255</v>
      </c>
      <c r="D26" s="853">
        <f t="shared" si="1"/>
        <v>0</v>
      </c>
      <c r="E26" s="853">
        <f t="shared" si="1"/>
        <v>0</v>
      </c>
      <c r="F26" s="853">
        <f t="shared" si="1"/>
        <v>0</v>
      </c>
      <c r="G26" s="853">
        <f t="shared" si="1"/>
        <v>0</v>
      </c>
      <c r="H26" s="853">
        <f t="shared" si="1"/>
        <v>-14022255</v>
      </c>
    </row>
    <row r="28" spans="1:8" s="914" customFormat="1">
      <c r="B28" s="573"/>
      <c r="E28" s="914" t="s">
        <v>787</v>
      </c>
      <c r="H28" s="936">
        <f>SUM(H18-H24)</f>
        <v>-14022255</v>
      </c>
    </row>
    <row r="69" spans="3:11">
      <c r="C69" s="574"/>
      <c r="D69" s="574"/>
      <c r="E69" s="574"/>
      <c r="F69" s="574"/>
      <c r="G69" s="574"/>
      <c r="H69" s="574"/>
      <c r="I69" s="574"/>
      <c r="J69" s="574"/>
      <c r="K69" s="574"/>
    </row>
    <row r="70" spans="3:11">
      <c r="C70" s="574"/>
      <c r="D70" s="574"/>
      <c r="E70" s="574"/>
      <c r="F70" s="574"/>
      <c r="G70" s="574"/>
      <c r="H70" s="574"/>
      <c r="I70" s="574"/>
      <c r="J70" s="574"/>
      <c r="K70" s="574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&amp;C&amp;"Times New Roman CE,Félkövér"LÉTAVÉRTES VÁROSI ÖNKORMÁNYZAT
2020. ÉVI ZÁRSZÁMADÁS&amp;R
12. melléklet a 6/2021. (IV.30.)  számú 
önkormányzati rendelethez 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:E41"/>
  <sheetViews>
    <sheetView workbookViewId="0">
      <selection activeCell="I42" sqref="I42"/>
    </sheetView>
  </sheetViews>
  <sheetFormatPr defaultRowHeight="15.75"/>
  <cols>
    <col min="1" max="1" width="48.83203125" style="688" customWidth="1"/>
    <col min="2" max="2" width="23.6640625" style="688" customWidth="1"/>
    <col min="3" max="4" width="18.83203125" style="688" customWidth="1"/>
    <col min="5" max="5" width="14.1640625" style="688" customWidth="1"/>
    <col min="6" max="16384" width="9.33203125" style="688"/>
  </cols>
  <sheetData>
    <row r="1" spans="1:5">
      <c r="A1" s="720" t="s">
        <v>809</v>
      </c>
      <c r="E1" s="832" t="s">
        <v>663</v>
      </c>
    </row>
    <row r="2" spans="1:5">
      <c r="A2" s="720" t="s">
        <v>810</v>
      </c>
    </row>
    <row r="3" spans="1:5">
      <c r="D3" s="718" t="s">
        <v>628</v>
      </c>
    </row>
    <row r="4" spans="1:5" ht="76.5">
      <c r="A4" s="1044" t="s">
        <v>624</v>
      </c>
      <c r="B4" s="1045" t="s">
        <v>625</v>
      </c>
      <c r="C4" s="1045" t="s">
        <v>626</v>
      </c>
      <c r="D4" s="1045" t="s">
        <v>627</v>
      </c>
      <c r="E4" s="1046" t="s">
        <v>629</v>
      </c>
    </row>
    <row r="5" spans="1:5">
      <c r="A5" s="1041" t="s">
        <v>8</v>
      </c>
      <c r="B5" s="1042" t="s">
        <v>9</v>
      </c>
      <c r="C5" s="1042" t="s">
        <v>10</v>
      </c>
      <c r="D5" s="1042" t="s">
        <v>33</v>
      </c>
      <c r="E5" s="1043" t="s">
        <v>12</v>
      </c>
    </row>
    <row r="6" spans="1:5" ht="31.5">
      <c r="A6" s="1038" t="s">
        <v>811</v>
      </c>
      <c r="B6" s="1039">
        <v>2324586</v>
      </c>
      <c r="C6" s="1039">
        <v>2324586</v>
      </c>
      <c r="D6" s="1039"/>
      <c r="E6" s="1040"/>
    </row>
    <row r="7" spans="1:5">
      <c r="A7" s="1022" t="s">
        <v>698</v>
      </c>
      <c r="B7" s="1020">
        <v>1538000</v>
      </c>
      <c r="C7" s="1020">
        <v>1538000</v>
      </c>
      <c r="D7" s="1020"/>
      <c r="E7" s="1012"/>
    </row>
    <row r="8" spans="1:5">
      <c r="A8" s="1022" t="s">
        <v>659</v>
      </c>
      <c r="B8" s="1020">
        <v>7740234</v>
      </c>
      <c r="C8" s="1020">
        <v>7740234</v>
      </c>
      <c r="D8" s="1020"/>
      <c r="E8" s="1012"/>
    </row>
    <row r="9" spans="1:5">
      <c r="A9" s="1022" t="s">
        <v>660</v>
      </c>
      <c r="B9" s="1020">
        <v>100276721</v>
      </c>
      <c r="C9" s="1020">
        <v>100276721</v>
      </c>
      <c r="D9" s="1020"/>
      <c r="E9" s="1012"/>
    </row>
    <row r="10" spans="1:5" ht="31.5">
      <c r="A10" s="1022" t="s">
        <v>630</v>
      </c>
      <c r="B10" s="1020">
        <v>9354978</v>
      </c>
      <c r="C10" s="1020">
        <v>9354978</v>
      </c>
      <c r="D10" s="1020"/>
      <c r="E10" s="1012"/>
    </row>
    <row r="11" spans="1:5">
      <c r="A11" s="1022" t="s">
        <v>699</v>
      </c>
      <c r="B11" s="1020">
        <v>139000</v>
      </c>
      <c r="C11" s="1020">
        <v>139000</v>
      </c>
      <c r="D11" s="1020"/>
      <c r="E11" s="1012"/>
    </row>
    <row r="12" spans="1:5">
      <c r="A12" s="1022" t="s">
        <v>661</v>
      </c>
      <c r="B12" s="1020">
        <v>1130160</v>
      </c>
      <c r="C12" s="1020">
        <v>1130160</v>
      </c>
      <c r="D12" s="1020"/>
      <c r="E12" s="1012"/>
    </row>
    <row r="13" spans="1:5">
      <c r="A13" s="1022" t="s">
        <v>752</v>
      </c>
      <c r="B13" s="1020">
        <v>1630369</v>
      </c>
      <c r="C13" s="1020">
        <v>1630369</v>
      </c>
      <c r="D13" s="1020"/>
      <c r="E13" s="1012"/>
    </row>
    <row r="14" spans="1:5">
      <c r="A14" s="1022" t="s">
        <v>812</v>
      </c>
      <c r="B14" s="1020">
        <v>1254000</v>
      </c>
      <c r="C14" s="1020">
        <v>1254000</v>
      </c>
      <c r="D14" s="1020"/>
      <c r="E14" s="1012"/>
    </row>
    <row r="15" spans="1:5">
      <c r="A15" s="1036" t="s">
        <v>813</v>
      </c>
      <c r="B15" s="1037">
        <v>22733270</v>
      </c>
      <c r="C15" s="1037">
        <v>22570863</v>
      </c>
      <c r="D15" s="1037"/>
      <c r="E15" s="1014">
        <v>162407</v>
      </c>
    </row>
    <row r="16" spans="1:5" s="720" customFormat="1">
      <c r="A16" s="1034" t="s">
        <v>662</v>
      </c>
      <c r="B16" s="1035">
        <f>SUM(B6:B15)</f>
        <v>148121318</v>
      </c>
      <c r="C16" s="1035">
        <f>SUM(C6:C15)</f>
        <v>147958911</v>
      </c>
      <c r="D16" s="1035">
        <f>SUM(D6:D15)</f>
        <v>0</v>
      </c>
      <c r="E16" s="1013">
        <f>SUM(E6:E15)</f>
        <v>162407</v>
      </c>
    </row>
    <row r="17" spans="1:5" ht="54.75" customHeight="1">
      <c r="A17" s="1238" t="s">
        <v>814</v>
      </c>
      <c r="B17" s="1238"/>
      <c r="C17" s="1238"/>
      <c r="D17" s="1238"/>
      <c r="E17" s="1238"/>
    </row>
    <row r="18" spans="1:5">
      <c r="A18" s="886"/>
      <c r="B18" s="886"/>
      <c r="C18" s="1023" t="s">
        <v>628</v>
      </c>
      <c r="D18" s="887" t="s">
        <v>701</v>
      </c>
      <c r="E18" s="886"/>
    </row>
    <row r="19" spans="1:5" ht="94.5">
      <c r="A19" s="1047" t="s">
        <v>41</v>
      </c>
      <c r="B19" s="1051" t="s">
        <v>788</v>
      </c>
      <c r="C19" s="1051" t="s">
        <v>776</v>
      </c>
      <c r="D19" s="1052" t="s">
        <v>700</v>
      </c>
      <c r="E19" s="719"/>
    </row>
    <row r="20" spans="1:5">
      <c r="A20" s="1048" t="s">
        <v>753</v>
      </c>
      <c r="B20" s="1049">
        <v>15000000</v>
      </c>
      <c r="C20" s="1049">
        <v>15000000</v>
      </c>
      <c r="D20" s="1050"/>
      <c r="E20" s="719"/>
    </row>
    <row r="21" spans="1:5" s="720" customFormat="1">
      <c r="A21" s="1034" t="s">
        <v>662</v>
      </c>
      <c r="B21" s="1035">
        <f>SUM(B20:B20)</f>
        <v>15000000</v>
      </c>
      <c r="C21" s="1035">
        <f>SUM(C20:C20)</f>
        <v>15000000</v>
      </c>
      <c r="D21" s="1013">
        <f>SUM(D20:D20)</f>
        <v>0</v>
      </c>
      <c r="E21" s="1009"/>
    </row>
    <row r="22" spans="1:5">
      <c r="A22" s="717"/>
      <c r="B22" s="719"/>
      <c r="C22" s="719"/>
      <c r="D22" s="719"/>
      <c r="E22" s="719"/>
    </row>
    <row r="23" spans="1:5">
      <c r="A23" s="1010" t="s">
        <v>815</v>
      </c>
      <c r="B23" s="719"/>
      <c r="C23" s="719"/>
      <c r="D23" s="719"/>
    </row>
    <row r="24" spans="1:5">
      <c r="A24" s="1010" t="s">
        <v>816</v>
      </c>
    </row>
    <row r="25" spans="1:5">
      <c r="D25" s="718" t="s">
        <v>628</v>
      </c>
      <c r="E25" s="832" t="s">
        <v>664</v>
      </c>
    </row>
    <row r="26" spans="1:5" s="572" customFormat="1" ht="54.75" customHeight="1">
      <c r="A26" s="1015" t="s">
        <v>41</v>
      </c>
      <c r="B26" s="1016" t="s">
        <v>631</v>
      </c>
      <c r="C26" s="1017" t="s">
        <v>632</v>
      </c>
      <c r="D26" s="1017" t="s">
        <v>633</v>
      </c>
      <c r="E26" s="1018" t="s">
        <v>634</v>
      </c>
    </row>
    <row r="27" spans="1:5">
      <c r="A27" s="1019" t="s">
        <v>635</v>
      </c>
      <c r="B27" s="1020">
        <v>201892263</v>
      </c>
      <c r="C27" s="1020"/>
      <c r="D27" s="1020">
        <v>201892263</v>
      </c>
      <c r="E27" s="1012">
        <v>0</v>
      </c>
    </row>
    <row r="28" spans="1:5">
      <c r="A28" s="1019" t="s">
        <v>665</v>
      </c>
      <c r="B28" s="1020">
        <v>1212116</v>
      </c>
      <c r="C28" s="1020"/>
      <c r="D28" s="1020">
        <v>1212116</v>
      </c>
      <c r="E28" s="1012">
        <v>0</v>
      </c>
    </row>
    <row r="29" spans="1:5" ht="31.5">
      <c r="A29" s="1021" t="s">
        <v>636</v>
      </c>
      <c r="B29" s="1020">
        <v>195598122</v>
      </c>
      <c r="C29" s="1020">
        <v>-29220</v>
      </c>
      <c r="D29" s="1020">
        <v>195598122</v>
      </c>
      <c r="E29" s="1012">
        <v>-29220</v>
      </c>
    </row>
    <row r="30" spans="1:5">
      <c r="A30" s="1019" t="s">
        <v>817</v>
      </c>
      <c r="B30" s="1020">
        <v>6048000</v>
      </c>
      <c r="C30" s="1020"/>
      <c r="D30" s="1020">
        <v>6048000</v>
      </c>
      <c r="E30" s="1012"/>
    </row>
    <row r="31" spans="1:5">
      <c r="A31" s="1019" t="s">
        <v>819</v>
      </c>
      <c r="B31" s="1020">
        <v>73834417</v>
      </c>
      <c r="C31" s="1020">
        <v>-1562000</v>
      </c>
      <c r="D31" s="1020">
        <v>73834417</v>
      </c>
      <c r="E31" s="1012">
        <v>-1562000</v>
      </c>
    </row>
    <row r="32" spans="1:5">
      <c r="A32" s="1019" t="s">
        <v>820</v>
      </c>
      <c r="B32" s="1020">
        <v>9949350</v>
      </c>
      <c r="C32" s="1020">
        <v>281010</v>
      </c>
      <c r="D32" s="1020">
        <v>9949350</v>
      </c>
      <c r="E32" s="1012">
        <v>281010</v>
      </c>
    </row>
    <row r="33" spans="1:5">
      <c r="A33" s="1019" t="s">
        <v>818</v>
      </c>
      <c r="B33" s="1020">
        <v>22333800</v>
      </c>
      <c r="C33" s="1020"/>
      <c r="D33" s="1020">
        <v>22333800</v>
      </c>
      <c r="E33" s="1012"/>
    </row>
    <row r="34" spans="1:5" s="1010" customFormat="1">
      <c r="A34" s="1053" t="s">
        <v>118</v>
      </c>
      <c r="B34" s="1054">
        <f>SUM(B27:B33)</f>
        <v>510868068</v>
      </c>
      <c r="C34" s="1054">
        <f>SUM(C27:C33)</f>
        <v>-1310210</v>
      </c>
      <c r="D34" s="1054">
        <f>SUM(D27:D33)</f>
        <v>510868068</v>
      </c>
      <c r="E34" s="1055">
        <f>SUM(E27:E33)</f>
        <v>-1310210</v>
      </c>
    </row>
    <row r="36" spans="1:5" s="720" customFormat="1">
      <c r="A36" s="720" t="s">
        <v>754</v>
      </c>
    </row>
    <row r="37" spans="1:5">
      <c r="A37" s="720" t="s">
        <v>755</v>
      </c>
      <c r="D37" s="832" t="s">
        <v>756</v>
      </c>
    </row>
    <row r="38" spans="1:5">
      <c r="D38" s="718" t="s">
        <v>628</v>
      </c>
    </row>
    <row r="39" spans="1:5" ht="31.5" customHeight="1">
      <c r="A39" s="1239" t="s">
        <v>757</v>
      </c>
      <c r="B39" s="1240"/>
      <c r="C39" s="1240"/>
      <c r="D39" s="1011">
        <v>1310210</v>
      </c>
    </row>
    <row r="40" spans="1:5" ht="33.75" customHeight="1">
      <c r="A40" s="1241" t="s">
        <v>821</v>
      </c>
      <c r="B40" s="1242"/>
      <c r="C40" s="1242"/>
      <c r="D40" s="1014">
        <v>162407</v>
      </c>
    </row>
    <row r="41" spans="1:5" s="720" customFormat="1">
      <c r="A41" s="1243" t="s">
        <v>822</v>
      </c>
      <c r="B41" s="1244"/>
      <c r="C41" s="1244"/>
      <c r="D41" s="1013">
        <f>SUM(D39:D40)</f>
        <v>1472617</v>
      </c>
    </row>
  </sheetData>
  <mergeCells count="4">
    <mergeCell ref="A17:E17"/>
    <mergeCell ref="A39:C39"/>
    <mergeCell ref="A40:C40"/>
    <mergeCell ref="A41:C41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1" orientation="landscape" horizontalDpi="300" verticalDpi="300" r:id="rId1"/>
  <headerFooter alignWithMargins="0">
    <oddHeader xml:space="preserve">&amp;R&amp;"Times New Roman CE,Félkövér dőlt"&amp;12 13. melléklet a 6/2021. (IV.30.) önkormányzati rendelethez&amp;"Times New Roman CE,Dőlt"
</oddHeader>
    <oddFooter>&amp;R&amp;P/&amp;N</oddFooter>
  </headerFooter>
  <rowBreaks count="2" manualBreakCount="2">
    <brk id="16" max="16383" man="1"/>
    <brk id="22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>
  <dimension ref="A2:K47"/>
  <sheetViews>
    <sheetView workbookViewId="0">
      <selection activeCell="C41" sqref="C41"/>
    </sheetView>
  </sheetViews>
  <sheetFormatPr defaultRowHeight="12.75"/>
  <cols>
    <col min="1" max="1" width="7.1640625" customWidth="1"/>
    <col min="2" max="2" width="37.33203125" style="571" customWidth="1"/>
    <col min="3" max="3" width="15.6640625" bestFit="1" customWidth="1"/>
    <col min="4" max="4" width="13.5" customWidth="1"/>
    <col min="5" max="5" width="15.6640625" bestFit="1" customWidth="1"/>
    <col min="6" max="6" width="12.83203125" customWidth="1"/>
    <col min="7" max="7" width="13.33203125" customWidth="1"/>
    <col min="8" max="8" width="18" customWidth="1"/>
  </cols>
  <sheetData>
    <row r="2" spans="1:11" ht="15.75">
      <c r="B2" s="1245" t="s">
        <v>611</v>
      </c>
      <c r="C2" s="1245"/>
      <c r="D2" s="1245"/>
      <c r="E2" t="s">
        <v>738</v>
      </c>
      <c r="G2" t="s">
        <v>681</v>
      </c>
    </row>
    <row r="4" spans="1:11" s="569" customFormat="1" ht="24.75">
      <c r="A4" s="587"/>
      <c r="B4" s="583" t="s">
        <v>488</v>
      </c>
      <c r="C4" s="576" t="s">
        <v>457</v>
      </c>
      <c r="D4" s="576" t="s">
        <v>454</v>
      </c>
      <c r="E4" s="576" t="s">
        <v>455</v>
      </c>
      <c r="F4" s="576" t="s">
        <v>456</v>
      </c>
      <c r="G4" s="576" t="s">
        <v>737</v>
      </c>
      <c r="H4" s="577" t="s">
        <v>458</v>
      </c>
    </row>
    <row r="5" spans="1:11" s="569" customFormat="1" ht="15">
      <c r="A5" s="587">
        <v>1</v>
      </c>
      <c r="B5" s="576" t="s">
        <v>489</v>
      </c>
      <c r="C5" s="855">
        <v>110406921</v>
      </c>
      <c r="D5" s="578">
        <v>0</v>
      </c>
      <c r="E5" s="578">
        <v>0</v>
      </c>
      <c r="F5" s="578">
        <v>0</v>
      </c>
      <c r="G5" s="578">
        <v>0</v>
      </c>
      <c r="H5" s="578">
        <f>SUM(C5:G5)</f>
        <v>110406921</v>
      </c>
      <c r="I5" s="574"/>
      <c r="J5" s="574"/>
      <c r="K5" s="574"/>
    </row>
    <row r="6" spans="1:11" s="569" customFormat="1" ht="15">
      <c r="A6" s="587">
        <v>2</v>
      </c>
      <c r="B6" s="576" t="s">
        <v>490</v>
      </c>
      <c r="C6" s="578">
        <v>101816274</v>
      </c>
      <c r="D6" s="578">
        <v>1601070</v>
      </c>
      <c r="E6" s="578">
        <v>13565765</v>
      </c>
      <c r="F6" s="578">
        <v>5968106</v>
      </c>
      <c r="G6" s="578">
        <v>0</v>
      </c>
      <c r="H6" s="578">
        <f t="shared" ref="H6:H45" si="0">SUM(C6:G6)</f>
        <v>122951215</v>
      </c>
      <c r="I6" s="574"/>
      <c r="J6" s="574"/>
      <c r="K6" s="574"/>
    </row>
    <row r="7" spans="1:11" s="569" customFormat="1" ht="15">
      <c r="A7" s="587">
        <v>3</v>
      </c>
      <c r="B7" s="576" t="s">
        <v>491</v>
      </c>
      <c r="C7" s="578">
        <v>54670</v>
      </c>
      <c r="D7" s="578">
        <v>0</v>
      </c>
      <c r="E7" s="578">
        <v>0</v>
      </c>
      <c r="F7" s="578">
        <v>0</v>
      </c>
      <c r="G7" s="578">
        <v>0</v>
      </c>
      <c r="H7" s="578">
        <f t="shared" si="0"/>
        <v>54670</v>
      </c>
      <c r="I7" s="574"/>
      <c r="J7" s="574"/>
      <c r="K7" s="574"/>
    </row>
    <row r="8" spans="1:11" s="570" customFormat="1" ht="14.25">
      <c r="A8" s="588" t="s">
        <v>472</v>
      </c>
      <c r="B8" s="583" t="s">
        <v>492</v>
      </c>
      <c r="C8" s="579">
        <f t="shared" ref="C8:H8" si="1">SUM(C5:C7)</f>
        <v>212277865</v>
      </c>
      <c r="D8" s="579">
        <f t="shared" si="1"/>
        <v>1601070</v>
      </c>
      <c r="E8" s="579">
        <f t="shared" si="1"/>
        <v>13565765</v>
      </c>
      <c r="F8" s="579">
        <f t="shared" si="1"/>
        <v>5968106</v>
      </c>
      <c r="G8" s="579">
        <f t="shared" si="1"/>
        <v>0</v>
      </c>
      <c r="H8" s="579">
        <f t="shared" si="1"/>
        <v>233412806</v>
      </c>
      <c r="I8" s="575"/>
      <c r="J8" s="575"/>
      <c r="K8" s="575"/>
    </row>
    <row r="9" spans="1:11" s="569" customFormat="1" ht="15">
      <c r="A9" s="587">
        <v>4</v>
      </c>
      <c r="B9" s="576" t="s">
        <v>493</v>
      </c>
      <c r="C9" s="578">
        <v>0</v>
      </c>
      <c r="D9" s="578">
        <v>0</v>
      </c>
      <c r="E9" s="578">
        <v>0</v>
      </c>
      <c r="F9" s="578">
        <v>0</v>
      </c>
      <c r="G9" s="578">
        <v>0</v>
      </c>
      <c r="H9" s="578">
        <f t="shared" si="0"/>
        <v>0</v>
      </c>
      <c r="I9" s="574"/>
      <c r="J9" s="574"/>
      <c r="K9" s="574"/>
    </row>
    <row r="10" spans="1:11" s="569" customFormat="1" ht="15">
      <c r="A10" s="587">
        <v>5</v>
      </c>
      <c r="B10" s="576" t="s">
        <v>494</v>
      </c>
      <c r="C10" s="578">
        <v>0</v>
      </c>
      <c r="D10" s="578">
        <v>0</v>
      </c>
      <c r="E10" s="578">
        <v>0</v>
      </c>
      <c r="F10" s="578">
        <v>0</v>
      </c>
      <c r="G10" s="578">
        <v>0</v>
      </c>
      <c r="H10" s="578">
        <f t="shared" si="0"/>
        <v>0</v>
      </c>
      <c r="I10" s="574"/>
      <c r="J10" s="574"/>
      <c r="K10" s="574"/>
    </row>
    <row r="11" spans="1:11" s="570" customFormat="1" ht="15">
      <c r="A11" s="588" t="s">
        <v>473</v>
      </c>
      <c r="B11" s="583" t="s">
        <v>495</v>
      </c>
      <c r="C11" s="579">
        <v>0</v>
      </c>
      <c r="D11" s="579">
        <v>0</v>
      </c>
      <c r="E11" s="579">
        <v>0</v>
      </c>
      <c r="F11" s="579">
        <v>0</v>
      </c>
      <c r="G11" s="579">
        <v>0</v>
      </c>
      <c r="H11" s="578">
        <f t="shared" si="0"/>
        <v>0</v>
      </c>
      <c r="I11" s="575"/>
      <c r="J11" s="575"/>
      <c r="K11" s="575"/>
    </row>
    <row r="12" spans="1:11" s="569" customFormat="1" ht="15">
      <c r="A12" s="587">
        <v>6</v>
      </c>
      <c r="B12" s="576" t="s">
        <v>496</v>
      </c>
      <c r="C12" s="578">
        <v>660299596</v>
      </c>
      <c r="D12" s="578">
        <v>141491267</v>
      </c>
      <c r="E12" s="578">
        <v>357049298</v>
      </c>
      <c r="F12" s="578">
        <v>26883693</v>
      </c>
      <c r="G12" s="578">
        <v>23330741</v>
      </c>
      <c r="H12" s="578">
        <f t="shared" si="0"/>
        <v>1209054595</v>
      </c>
      <c r="I12" s="574"/>
      <c r="J12" s="574"/>
      <c r="K12" s="574"/>
    </row>
    <row r="13" spans="1:11" s="569" customFormat="1" ht="15">
      <c r="A13" s="587">
        <v>7</v>
      </c>
      <c r="B13" s="576" t="s">
        <v>497</v>
      </c>
      <c r="C13" s="574">
        <v>228100272</v>
      </c>
      <c r="D13" s="578">
        <v>5000000</v>
      </c>
      <c r="E13" s="578">
        <v>3276150</v>
      </c>
      <c r="F13" s="578">
        <v>5300000</v>
      </c>
      <c r="G13" s="578">
        <v>0</v>
      </c>
      <c r="H13" s="578">
        <f t="shared" si="0"/>
        <v>241676422</v>
      </c>
      <c r="I13" s="574"/>
      <c r="J13" s="574"/>
      <c r="K13" s="574"/>
    </row>
    <row r="14" spans="1:11" s="569" customFormat="1" ht="15">
      <c r="A14" s="587">
        <v>8</v>
      </c>
      <c r="B14" s="576" t="s">
        <v>527</v>
      </c>
      <c r="C14" s="578">
        <v>398688974</v>
      </c>
      <c r="D14" s="578">
        <v>0</v>
      </c>
      <c r="E14" s="578">
        <v>0</v>
      </c>
      <c r="F14" s="578">
        <v>0</v>
      </c>
      <c r="G14" s="578">
        <v>0</v>
      </c>
      <c r="H14" s="578">
        <f t="shared" si="0"/>
        <v>398688974</v>
      </c>
      <c r="I14" s="574"/>
      <c r="J14" s="574"/>
      <c r="K14" s="574"/>
    </row>
    <row r="15" spans="1:11" s="569" customFormat="1" ht="15">
      <c r="A15" s="587">
        <v>9</v>
      </c>
      <c r="B15" s="576" t="s">
        <v>498</v>
      </c>
      <c r="C15" s="578">
        <v>32078476</v>
      </c>
      <c r="D15" s="578">
        <v>0</v>
      </c>
      <c r="E15" s="578">
        <v>38923</v>
      </c>
      <c r="F15" s="578">
        <v>1111438</v>
      </c>
      <c r="G15" s="578">
        <v>0</v>
      </c>
      <c r="H15" s="578">
        <f>SUM(C15:G15)</f>
        <v>33228837</v>
      </c>
      <c r="I15" s="574"/>
      <c r="J15" s="574"/>
      <c r="K15" s="574"/>
    </row>
    <row r="16" spans="1:11" s="570" customFormat="1" ht="14.25">
      <c r="A16" s="588" t="s">
        <v>475</v>
      </c>
      <c r="B16" s="583" t="s">
        <v>499</v>
      </c>
      <c r="C16" s="846">
        <f t="shared" ref="C16:H16" si="2">SUM(C12:C15)</f>
        <v>1319167318</v>
      </c>
      <c r="D16" s="846">
        <f t="shared" si="2"/>
        <v>146491267</v>
      </c>
      <c r="E16" s="579">
        <f t="shared" si="2"/>
        <v>360364371</v>
      </c>
      <c r="F16" s="579">
        <f t="shared" si="2"/>
        <v>33295131</v>
      </c>
      <c r="G16" s="579">
        <f t="shared" si="2"/>
        <v>23330741</v>
      </c>
      <c r="H16" s="579">
        <f t="shared" si="2"/>
        <v>1882648828</v>
      </c>
      <c r="I16" s="575"/>
      <c r="J16" s="575"/>
      <c r="K16" s="575"/>
    </row>
    <row r="17" spans="1:11" s="569" customFormat="1" ht="15.75" customHeight="1">
      <c r="A17" s="587">
        <v>10</v>
      </c>
      <c r="B17" s="576" t="s">
        <v>500</v>
      </c>
      <c r="C17" s="578">
        <v>21807392</v>
      </c>
      <c r="D17" s="578">
        <v>3544622</v>
      </c>
      <c r="E17" s="578">
        <v>58295483</v>
      </c>
      <c r="F17" s="578">
        <v>2221699</v>
      </c>
      <c r="G17" s="578">
        <v>302398</v>
      </c>
      <c r="H17" s="578">
        <f t="shared" si="0"/>
        <v>86171594</v>
      </c>
      <c r="I17" s="574"/>
      <c r="J17" s="574"/>
      <c r="K17" s="574"/>
    </row>
    <row r="18" spans="1:11" s="569" customFormat="1" ht="15">
      <c r="A18" s="587">
        <v>11</v>
      </c>
      <c r="B18" s="576" t="s">
        <v>800</v>
      </c>
      <c r="C18" s="578">
        <v>161682356</v>
      </c>
      <c r="D18" s="578">
        <v>10648057</v>
      </c>
      <c r="E18" s="578">
        <v>16906159</v>
      </c>
      <c r="F18" s="578">
        <v>9375040</v>
      </c>
      <c r="G18" s="578">
        <v>626371</v>
      </c>
      <c r="H18" s="578">
        <f t="shared" si="0"/>
        <v>199237983</v>
      </c>
      <c r="I18" s="574"/>
      <c r="J18" s="574"/>
      <c r="K18" s="574"/>
    </row>
    <row r="19" spans="1:11" s="569" customFormat="1" ht="15">
      <c r="A19" s="587">
        <v>12</v>
      </c>
      <c r="B19" s="576" t="s">
        <v>506</v>
      </c>
      <c r="C19" s="578">
        <v>0</v>
      </c>
      <c r="D19" s="578">
        <v>0</v>
      </c>
      <c r="E19" s="578">
        <v>0</v>
      </c>
      <c r="F19" s="578">
        <v>0</v>
      </c>
      <c r="G19" s="578">
        <v>0</v>
      </c>
      <c r="H19" s="578">
        <f t="shared" si="0"/>
        <v>0</v>
      </c>
      <c r="I19" s="574"/>
      <c r="J19" s="574"/>
      <c r="K19" s="574"/>
    </row>
    <row r="20" spans="1:11" s="569" customFormat="1" ht="15">
      <c r="A20" s="587">
        <v>13</v>
      </c>
      <c r="B20" s="576" t="s">
        <v>503</v>
      </c>
      <c r="C20" s="578">
        <v>91122</v>
      </c>
      <c r="D20" s="578">
        <v>0</v>
      </c>
      <c r="E20" s="578">
        <v>0</v>
      </c>
      <c r="F20" s="578">
        <v>0</v>
      </c>
      <c r="G20" s="578">
        <v>0</v>
      </c>
      <c r="H20" s="578">
        <f t="shared" si="0"/>
        <v>91122</v>
      </c>
      <c r="I20" s="574"/>
      <c r="J20" s="574"/>
      <c r="K20" s="574"/>
    </row>
    <row r="21" spans="1:11" s="570" customFormat="1" ht="14.25">
      <c r="A21" s="588" t="s">
        <v>476</v>
      </c>
      <c r="B21" s="583" t="s">
        <v>504</v>
      </c>
      <c r="C21" s="579">
        <f t="shared" ref="C21:H21" si="3">SUM(C17:C20)</f>
        <v>183580870</v>
      </c>
      <c r="D21" s="579">
        <f t="shared" si="3"/>
        <v>14192679</v>
      </c>
      <c r="E21" s="579">
        <f t="shared" si="3"/>
        <v>75201642</v>
      </c>
      <c r="F21" s="579">
        <f t="shared" si="3"/>
        <v>11596739</v>
      </c>
      <c r="G21" s="579">
        <f t="shared" si="3"/>
        <v>928769</v>
      </c>
      <c r="H21" s="579">
        <f t="shared" si="3"/>
        <v>285500699</v>
      </c>
      <c r="I21" s="575"/>
      <c r="J21" s="575"/>
      <c r="K21" s="575"/>
    </row>
    <row r="22" spans="1:11" s="569" customFormat="1" ht="15">
      <c r="A22" s="587">
        <v>14</v>
      </c>
      <c r="B22" s="576" t="s">
        <v>505</v>
      </c>
      <c r="C22" s="578">
        <v>186680906</v>
      </c>
      <c r="D22" s="578">
        <v>103047427</v>
      </c>
      <c r="E22" s="578">
        <v>225622180</v>
      </c>
      <c r="F22" s="578">
        <v>14564355</v>
      </c>
      <c r="G22" s="578">
        <v>20238253</v>
      </c>
      <c r="H22" s="578">
        <f t="shared" si="0"/>
        <v>550153121</v>
      </c>
      <c r="I22" s="574"/>
      <c r="J22" s="574"/>
      <c r="K22" s="574"/>
    </row>
    <row r="23" spans="1:11" s="569" customFormat="1" ht="15">
      <c r="A23" s="587">
        <v>15</v>
      </c>
      <c r="B23" s="576" t="s">
        <v>501</v>
      </c>
      <c r="C23" s="578">
        <v>36819302</v>
      </c>
      <c r="D23" s="578">
        <v>9704102</v>
      </c>
      <c r="E23" s="578">
        <v>12191316</v>
      </c>
      <c r="F23" s="578">
        <v>4973884</v>
      </c>
      <c r="G23" s="578">
        <v>1846495</v>
      </c>
      <c r="H23" s="578">
        <f t="shared" si="0"/>
        <v>65535099</v>
      </c>
      <c r="I23" s="574"/>
      <c r="J23" s="574"/>
      <c r="K23" s="574"/>
    </row>
    <row r="24" spans="1:11" s="569" customFormat="1" ht="15">
      <c r="A24" s="587">
        <v>16</v>
      </c>
      <c r="B24" s="576" t="s">
        <v>502</v>
      </c>
      <c r="C24" s="578">
        <v>31108772</v>
      </c>
      <c r="D24" s="578">
        <v>20132076</v>
      </c>
      <c r="E24" s="578">
        <v>43850508</v>
      </c>
      <c r="F24" s="578">
        <v>4017726</v>
      </c>
      <c r="G24" s="578">
        <v>3608542</v>
      </c>
      <c r="H24" s="578">
        <f t="shared" si="0"/>
        <v>102717624</v>
      </c>
      <c r="I24" s="574"/>
      <c r="J24" s="574"/>
      <c r="K24" s="574"/>
    </row>
    <row r="25" spans="1:11" s="570" customFormat="1" ht="14.25">
      <c r="A25" s="588" t="s">
        <v>507</v>
      </c>
      <c r="B25" s="583" t="s">
        <v>508</v>
      </c>
      <c r="C25" s="579">
        <f t="shared" ref="C25:H25" si="4">SUM(C22:C24)</f>
        <v>254608980</v>
      </c>
      <c r="D25" s="846">
        <f t="shared" si="4"/>
        <v>132883605</v>
      </c>
      <c r="E25" s="579">
        <f t="shared" si="4"/>
        <v>281664004</v>
      </c>
      <c r="F25" s="579">
        <f t="shared" si="4"/>
        <v>23555965</v>
      </c>
      <c r="G25" s="579">
        <f t="shared" si="4"/>
        <v>25693290</v>
      </c>
      <c r="H25" s="579">
        <f t="shared" si="4"/>
        <v>718405844</v>
      </c>
      <c r="I25" s="575"/>
      <c r="J25" s="575"/>
      <c r="K25" s="575"/>
    </row>
    <row r="26" spans="1:11" s="570" customFormat="1" ht="14.25">
      <c r="A26" s="588" t="s">
        <v>509</v>
      </c>
      <c r="B26" s="583" t="s">
        <v>515</v>
      </c>
      <c r="C26" s="579">
        <v>181386505</v>
      </c>
      <c r="D26" s="579">
        <v>1291742</v>
      </c>
      <c r="E26" s="579">
        <v>3252030</v>
      </c>
      <c r="F26" s="579">
        <v>1297816</v>
      </c>
      <c r="G26" s="579">
        <v>0</v>
      </c>
      <c r="H26" s="579">
        <f t="shared" si="0"/>
        <v>187228093</v>
      </c>
      <c r="I26" s="575"/>
      <c r="J26" s="575"/>
      <c r="K26" s="575"/>
    </row>
    <row r="27" spans="1:11" s="570" customFormat="1" ht="14.25">
      <c r="A27" s="588" t="s">
        <v>510</v>
      </c>
      <c r="B27" s="583" t="s">
        <v>516</v>
      </c>
      <c r="C27" s="579">
        <v>797690422</v>
      </c>
      <c r="D27" s="579">
        <v>3071682</v>
      </c>
      <c r="E27" s="579">
        <v>15579599</v>
      </c>
      <c r="F27" s="579">
        <v>1959447</v>
      </c>
      <c r="G27" s="579">
        <v>203941</v>
      </c>
      <c r="H27" s="579">
        <f t="shared" si="0"/>
        <v>818505091</v>
      </c>
      <c r="I27" s="575"/>
      <c r="J27" s="575"/>
      <c r="K27" s="575"/>
    </row>
    <row r="28" spans="1:11" s="570" customFormat="1" ht="14.25">
      <c r="A28" s="588" t="s">
        <v>474</v>
      </c>
      <c r="B28" s="583" t="s">
        <v>517</v>
      </c>
      <c r="C28" s="846">
        <f t="shared" ref="C28:H28" si="5">SUM(C8+C11+C16-C21-C25-C26-C27)</f>
        <v>114178406</v>
      </c>
      <c r="D28" s="579">
        <f t="shared" si="5"/>
        <v>-3347371</v>
      </c>
      <c r="E28" s="579">
        <f t="shared" si="5"/>
        <v>-1767139</v>
      </c>
      <c r="F28" s="579">
        <f t="shared" si="5"/>
        <v>853270</v>
      </c>
      <c r="G28" s="579">
        <f t="shared" si="5"/>
        <v>-3495259</v>
      </c>
      <c r="H28" s="579">
        <f t="shared" si="5"/>
        <v>106421907</v>
      </c>
      <c r="I28" s="575"/>
      <c r="J28" s="575"/>
      <c r="K28" s="575"/>
    </row>
    <row r="29" spans="1:11" s="569" customFormat="1" ht="15">
      <c r="A29" s="587">
        <v>18</v>
      </c>
      <c r="B29" s="576" t="s">
        <v>693</v>
      </c>
      <c r="C29" s="855">
        <v>0</v>
      </c>
      <c r="D29" s="578">
        <v>0</v>
      </c>
      <c r="E29" s="578">
        <v>0</v>
      </c>
      <c r="F29" s="578">
        <v>0</v>
      </c>
      <c r="G29" s="578">
        <v>0</v>
      </c>
      <c r="H29" s="578">
        <f>SUM(C29:G29)</f>
        <v>0</v>
      </c>
      <c r="I29" s="574"/>
      <c r="J29" s="574"/>
      <c r="K29" s="574"/>
    </row>
    <row r="30" spans="1:11" s="569" customFormat="1" ht="15">
      <c r="A30" s="587">
        <v>18</v>
      </c>
      <c r="B30" s="576" t="s">
        <v>518</v>
      </c>
      <c r="C30" s="578">
        <v>0</v>
      </c>
      <c r="D30" s="578">
        <v>0</v>
      </c>
      <c r="E30" s="578">
        <v>0</v>
      </c>
      <c r="F30" s="578">
        <v>0</v>
      </c>
      <c r="G30" s="578">
        <v>0</v>
      </c>
      <c r="H30" s="578">
        <f t="shared" si="0"/>
        <v>0</v>
      </c>
      <c r="I30" s="574"/>
      <c r="J30" s="574"/>
      <c r="K30" s="574"/>
    </row>
    <row r="31" spans="1:11" s="569" customFormat="1" ht="15">
      <c r="A31" s="587">
        <v>20</v>
      </c>
      <c r="B31" s="752" t="s">
        <v>739</v>
      </c>
      <c r="C31" s="578">
        <v>132</v>
      </c>
      <c r="D31" s="578">
        <v>3</v>
      </c>
      <c r="E31" s="578">
        <v>3</v>
      </c>
      <c r="F31" s="578">
        <v>3</v>
      </c>
      <c r="G31" s="578">
        <v>3</v>
      </c>
      <c r="H31" s="578">
        <f t="shared" si="0"/>
        <v>144</v>
      </c>
      <c r="I31" s="574"/>
      <c r="J31" s="574"/>
      <c r="K31" s="574"/>
    </row>
    <row r="32" spans="1:11" s="569" customFormat="1" ht="15">
      <c r="A32" s="587">
        <v>21</v>
      </c>
      <c r="B32" s="576" t="s">
        <v>823</v>
      </c>
      <c r="C32" s="578">
        <v>0</v>
      </c>
      <c r="D32" s="578">
        <v>0</v>
      </c>
      <c r="E32" s="578">
        <v>0</v>
      </c>
      <c r="F32" s="578">
        <v>0</v>
      </c>
      <c r="G32" s="578">
        <v>0</v>
      </c>
      <c r="H32" s="578">
        <f t="shared" si="0"/>
        <v>0</v>
      </c>
      <c r="I32" s="574"/>
      <c r="J32" s="574"/>
      <c r="K32" s="574"/>
    </row>
    <row r="33" spans="1:11" s="569" customFormat="1" ht="15">
      <c r="A33" s="587" t="s">
        <v>735</v>
      </c>
      <c r="B33" s="589" t="s">
        <v>519</v>
      </c>
      <c r="C33" s="578">
        <v>0</v>
      </c>
      <c r="D33" s="578">
        <v>0</v>
      </c>
      <c r="E33" s="578">
        <v>0</v>
      </c>
      <c r="F33" s="578">
        <v>0</v>
      </c>
      <c r="G33" s="578">
        <v>0</v>
      </c>
      <c r="H33" s="578">
        <f t="shared" si="0"/>
        <v>0</v>
      </c>
      <c r="I33" s="574"/>
      <c r="J33" s="574"/>
      <c r="K33" s="574"/>
    </row>
    <row r="34" spans="1:11" s="570" customFormat="1" ht="14.25">
      <c r="A34" s="588" t="s">
        <v>511</v>
      </c>
      <c r="B34" s="583" t="s">
        <v>520</v>
      </c>
      <c r="C34" s="579">
        <f t="shared" ref="C34:H34" si="6">SUM(C29:C33)</f>
        <v>132</v>
      </c>
      <c r="D34" s="579">
        <f t="shared" si="6"/>
        <v>3</v>
      </c>
      <c r="E34" s="579">
        <f t="shared" si="6"/>
        <v>3</v>
      </c>
      <c r="F34" s="579">
        <f t="shared" si="6"/>
        <v>3</v>
      </c>
      <c r="G34" s="579">
        <f t="shared" si="6"/>
        <v>3</v>
      </c>
      <c r="H34" s="579">
        <f t="shared" si="6"/>
        <v>144</v>
      </c>
      <c r="I34" s="575"/>
      <c r="J34" s="575"/>
      <c r="K34" s="575"/>
    </row>
    <row r="35" spans="1:11" s="569" customFormat="1" ht="15">
      <c r="A35" s="587">
        <v>22</v>
      </c>
      <c r="B35" s="571" t="s">
        <v>646</v>
      </c>
      <c r="C35" s="578">
        <v>0</v>
      </c>
      <c r="D35" s="578">
        <v>0</v>
      </c>
      <c r="E35" s="578">
        <v>0</v>
      </c>
      <c r="F35" s="578">
        <v>0</v>
      </c>
      <c r="G35" s="578">
        <v>0</v>
      </c>
      <c r="H35" s="578">
        <f t="shared" si="0"/>
        <v>0</v>
      </c>
      <c r="I35" s="574"/>
      <c r="J35" s="574"/>
      <c r="K35" s="574"/>
    </row>
    <row r="36" spans="1:11" s="569" customFormat="1" ht="15">
      <c r="A36" s="587">
        <v>24</v>
      </c>
      <c r="B36" s="576" t="s">
        <v>521</v>
      </c>
      <c r="C36" s="578">
        <v>14962</v>
      </c>
      <c r="D36" s="578">
        <v>0</v>
      </c>
      <c r="E36" s="578">
        <v>0</v>
      </c>
      <c r="F36" s="578">
        <v>0</v>
      </c>
      <c r="G36" s="578">
        <v>0</v>
      </c>
      <c r="H36" s="578">
        <f t="shared" si="0"/>
        <v>14962</v>
      </c>
      <c r="I36" s="574"/>
      <c r="J36" s="574"/>
      <c r="K36" s="574"/>
    </row>
    <row r="37" spans="1:11" s="569" customFormat="1" ht="15">
      <c r="A37" s="587">
        <v>25</v>
      </c>
      <c r="B37" s="576" t="s">
        <v>522</v>
      </c>
      <c r="C37" s="578">
        <v>0</v>
      </c>
      <c r="D37" s="578">
        <v>0</v>
      </c>
      <c r="E37" s="578">
        <v>0</v>
      </c>
      <c r="F37" s="578">
        <v>0</v>
      </c>
      <c r="G37" s="578">
        <v>0</v>
      </c>
      <c r="H37" s="578">
        <f t="shared" si="0"/>
        <v>0</v>
      </c>
      <c r="I37" s="574"/>
      <c r="J37" s="574"/>
      <c r="K37" s="574"/>
    </row>
    <row r="38" spans="1:11" s="569" customFormat="1" ht="15">
      <c r="A38" s="587" t="s">
        <v>740</v>
      </c>
      <c r="B38" s="673" t="s">
        <v>523</v>
      </c>
      <c r="C38" s="674">
        <v>0</v>
      </c>
      <c r="D38" s="674">
        <v>0</v>
      </c>
      <c r="E38" s="674">
        <v>0</v>
      </c>
      <c r="F38" s="674">
        <v>0</v>
      </c>
      <c r="G38" s="674">
        <v>0</v>
      </c>
      <c r="H38" s="674">
        <f t="shared" si="0"/>
        <v>0</v>
      </c>
      <c r="I38" s="574"/>
      <c r="J38" s="574"/>
      <c r="K38" s="574"/>
    </row>
    <row r="39" spans="1:11" s="570" customFormat="1" ht="14.25">
      <c r="A39" s="588" t="s">
        <v>512</v>
      </c>
      <c r="B39" s="583" t="s">
        <v>524</v>
      </c>
      <c r="C39" s="579">
        <f>SUM(C35:C38)</f>
        <v>14962</v>
      </c>
      <c r="D39" s="579">
        <f>SUM(D35:D37)</f>
        <v>0</v>
      </c>
      <c r="E39" s="579">
        <f>SUM(E35:E37)</f>
        <v>0</v>
      </c>
      <c r="F39" s="579">
        <f>SUM(F35:F37)</f>
        <v>0</v>
      </c>
      <c r="G39" s="579">
        <f>SUM(G35:G37)</f>
        <v>0</v>
      </c>
      <c r="H39" s="579">
        <f>SUM(H35:H37)</f>
        <v>14962</v>
      </c>
      <c r="I39" s="575"/>
      <c r="J39" s="575"/>
      <c r="K39" s="575"/>
    </row>
    <row r="40" spans="1:11" s="570" customFormat="1" ht="14.25">
      <c r="A40" s="588" t="s">
        <v>477</v>
      </c>
      <c r="B40" s="583" t="s">
        <v>525</v>
      </c>
      <c r="C40" s="579">
        <f t="shared" ref="C40:H40" si="7">SUM(C34-C39)</f>
        <v>-14830</v>
      </c>
      <c r="D40" s="579">
        <f t="shared" si="7"/>
        <v>3</v>
      </c>
      <c r="E40" s="579">
        <f t="shared" si="7"/>
        <v>3</v>
      </c>
      <c r="F40" s="579">
        <f t="shared" si="7"/>
        <v>3</v>
      </c>
      <c r="G40" s="579">
        <f t="shared" si="7"/>
        <v>3</v>
      </c>
      <c r="H40" s="579">
        <f t="shared" si="7"/>
        <v>-14818</v>
      </c>
      <c r="I40" s="575"/>
      <c r="J40" s="575"/>
      <c r="K40" s="575"/>
    </row>
    <row r="41" spans="1:11" s="570" customFormat="1" ht="14.25">
      <c r="A41" s="588" t="s">
        <v>478</v>
      </c>
      <c r="B41" s="583" t="s">
        <v>526</v>
      </c>
      <c r="C41" s="579">
        <f t="shared" ref="C41:H41" si="8">SUM(C40,C28)</f>
        <v>114163576</v>
      </c>
      <c r="D41" s="579">
        <f t="shared" si="8"/>
        <v>-3347368</v>
      </c>
      <c r="E41" s="579">
        <f t="shared" si="8"/>
        <v>-1767136</v>
      </c>
      <c r="F41" s="579">
        <f t="shared" si="8"/>
        <v>853273</v>
      </c>
      <c r="G41" s="579">
        <f t="shared" si="8"/>
        <v>-3495256</v>
      </c>
      <c r="H41" s="579">
        <f t="shared" si="8"/>
        <v>106407089</v>
      </c>
      <c r="I41" s="575"/>
      <c r="J41" s="575"/>
      <c r="K41" s="575"/>
    </row>
    <row r="42" spans="1:11" s="569" customFormat="1" ht="15">
      <c r="A42" s="587">
        <v>22</v>
      </c>
      <c r="B42" s="576" t="s">
        <v>527</v>
      </c>
      <c r="C42" s="578">
        <v>0</v>
      </c>
      <c r="D42" s="578">
        <v>0</v>
      </c>
      <c r="E42" s="578">
        <v>0</v>
      </c>
      <c r="F42" s="578">
        <v>0</v>
      </c>
      <c r="G42" s="578">
        <v>0</v>
      </c>
      <c r="H42" s="578">
        <f t="shared" si="0"/>
        <v>0</v>
      </c>
      <c r="I42" s="574"/>
      <c r="J42" s="574"/>
      <c r="K42" s="574"/>
    </row>
    <row r="43" spans="1:11" s="569" customFormat="1" ht="15">
      <c r="A43" s="587">
        <v>23</v>
      </c>
      <c r="B43" s="576" t="s">
        <v>528</v>
      </c>
      <c r="C43" s="578">
        <v>0</v>
      </c>
      <c r="D43" s="578">
        <v>0</v>
      </c>
      <c r="E43" s="578">
        <v>0</v>
      </c>
      <c r="F43" s="578">
        <v>0</v>
      </c>
      <c r="G43" s="578">
        <v>0</v>
      </c>
      <c r="H43" s="578">
        <f t="shared" si="0"/>
        <v>0</v>
      </c>
      <c r="I43" s="574"/>
      <c r="J43" s="574"/>
      <c r="K43" s="574"/>
    </row>
    <row r="44" spans="1:11" s="570" customFormat="1" ht="14.25">
      <c r="A44" s="588" t="s">
        <v>513</v>
      </c>
      <c r="B44" s="583" t="s">
        <v>529</v>
      </c>
      <c r="C44" s="579">
        <f t="shared" ref="C44:H44" si="9">SUM(C42:C43)</f>
        <v>0</v>
      </c>
      <c r="D44" s="579">
        <f t="shared" si="9"/>
        <v>0</v>
      </c>
      <c r="E44" s="579">
        <f t="shared" si="9"/>
        <v>0</v>
      </c>
      <c r="F44" s="579">
        <f t="shared" si="9"/>
        <v>0</v>
      </c>
      <c r="G44" s="579">
        <f t="shared" si="9"/>
        <v>0</v>
      </c>
      <c r="H44" s="579">
        <f t="shared" si="9"/>
        <v>0</v>
      </c>
      <c r="I44" s="575"/>
      <c r="J44" s="575"/>
      <c r="K44" s="575"/>
    </row>
    <row r="45" spans="1:11" s="570" customFormat="1" ht="15">
      <c r="A45" s="588" t="s">
        <v>514</v>
      </c>
      <c r="B45" s="583" t="s">
        <v>530</v>
      </c>
      <c r="C45" s="579">
        <v>0</v>
      </c>
      <c r="D45" s="578">
        <v>0</v>
      </c>
      <c r="E45" s="578">
        <v>0</v>
      </c>
      <c r="F45" s="578">
        <v>0</v>
      </c>
      <c r="G45" s="578">
        <v>0</v>
      </c>
      <c r="H45" s="578">
        <f t="shared" si="0"/>
        <v>0</v>
      </c>
      <c r="I45" s="575"/>
      <c r="J45" s="575"/>
      <c r="K45" s="575"/>
    </row>
    <row r="46" spans="1:11" s="570" customFormat="1" ht="14.25">
      <c r="A46" s="588" t="s">
        <v>483</v>
      </c>
      <c r="B46" s="583" t="s">
        <v>532</v>
      </c>
      <c r="C46" s="579">
        <f t="shared" ref="C46:H46" si="10">SUM(C44-C45)</f>
        <v>0</v>
      </c>
      <c r="D46" s="579">
        <f t="shared" si="10"/>
        <v>0</v>
      </c>
      <c r="E46" s="579">
        <f t="shared" si="10"/>
        <v>0</v>
      </c>
      <c r="F46" s="579">
        <f t="shared" si="10"/>
        <v>0</v>
      </c>
      <c r="G46" s="579">
        <f t="shared" si="10"/>
        <v>0</v>
      </c>
      <c r="H46" s="579">
        <f t="shared" si="10"/>
        <v>0</v>
      </c>
      <c r="I46" s="575"/>
      <c r="J46" s="575"/>
      <c r="K46" s="575"/>
    </row>
    <row r="47" spans="1:11" s="570" customFormat="1" ht="14.25">
      <c r="A47" s="588" t="s">
        <v>484</v>
      </c>
      <c r="B47" s="583" t="s">
        <v>531</v>
      </c>
      <c r="C47" s="579">
        <f t="shared" ref="C47:H47" si="11">SUM(C41+C46)</f>
        <v>114163576</v>
      </c>
      <c r="D47" s="579">
        <f t="shared" si="11"/>
        <v>-3347368</v>
      </c>
      <c r="E47" s="579">
        <f t="shared" si="11"/>
        <v>-1767136</v>
      </c>
      <c r="F47" s="579">
        <f t="shared" si="11"/>
        <v>853273</v>
      </c>
      <c r="G47" s="579">
        <f t="shared" si="11"/>
        <v>-3495256</v>
      </c>
      <c r="H47" s="579">
        <f t="shared" si="11"/>
        <v>106407089</v>
      </c>
      <c r="I47" s="575"/>
      <c r="J47" s="575"/>
      <c r="K47" s="575"/>
    </row>
  </sheetData>
  <mergeCells count="1">
    <mergeCell ref="B2:D2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Header>&amp;C&amp;"Times New Roman CE,Félkövér"LÉTAVÉRTES VÁROSI ÖNKORMÁNYZAT
2020. ÉVI ZÁRSZÁMADÁS&amp;R
14.sz. melléklet a 6/2021.(IV.30.) önkormányzati rendelethez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>
  <dimension ref="A1:I19"/>
  <sheetViews>
    <sheetView workbookViewId="0">
      <selection activeCell="G15" sqref="G15"/>
    </sheetView>
  </sheetViews>
  <sheetFormatPr defaultRowHeight="15"/>
  <cols>
    <col min="1" max="1" width="9.33203125" style="910"/>
    <col min="2" max="2" width="56.6640625" style="569" customWidth="1"/>
    <col min="3" max="3" width="14.1640625" style="569" customWidth="1"/>
    <col min="4" max="5" width="12.1640625" style="569" customWidth="1"/>
    <col min="6" max="6" width="10.5" style="569" customWidth="1"/>
    <col min="7" max="7" width="11" style="569" customWidth="1"/>
    <col min="8" max="8" width="16.33203125" style="569" customWidth="1"/>
    <col min="9" max="9" width="17" style="569" customWidth="1"/>
    <col min="10" max="16384" width="9.33203125" style="569"/>
  </cols>
  <sheetData>
    <row r="1" spans="1:9" s="688" customFormat="1" ht="15.75">
      <c r="A1" s="909"/>
      <c r="B1" s="720" t="s">
        <v>710</v>
      </c>
    </row>
    <row r="2" spans="1:9" s="688" customFormat="1" ht="15.75">
      <c r="A2" s="909"/>
      <c r="B2" s="720"/>
    </row>
    <row r="3" spans="1:9" s="688" customFormat="1" ht="15.75">
      <c r="A3" s="909"/>
      <c r="B3" s="908" t="s">
        <v>777</v>
      </c>
    </row>
    <row r="4" spans="1:9" s="688" customFormat="1" ht="15.75">
      <c r="A4" s="909"/>
    </row>
    <row r="5" spans="1:9" s="688" customFormat="1" ht="15.75">
      <c r="A5" s="909"/>
      <c r="B5" s="720" t="s">
        <v>711</v>
      </c>
      <c r="C5" s="948" t="s">
        <v>728</v>
      </c>
      <c r="D5" s="949" t="s">
        <v>729</v>
      </c>
      <c r="E5" s="949" t="s">
        <v>455</v>
      </c>
      <c r="F5" s="949" t="s">
        <v>456</v>
      </c>
      <c r="G5" s="948" t="s">
        <v>730</v>
      </c>
      <c r="H5" s="948" t="s">
        <v>731</v>
      </c>
    </row>
    <row r="6" spans="1:9">
      <c r="A6" s="912" t="s">
        <v>120</v>
      </c>
      <c r="B6" s="915" t="s">
        <v>713</v>
      </c>
      <c r="C6" s="919">
        <v>2033370</v>
      </c>
      <c r="D6" s="920">
        <v>684055</v>
      </c>
      <c r="E6" s="920">
        <v>484020</v>
      </c>
      <c r="F6" s="920">
        <v>108655</v>
      </c>
      <c r="G6" s="920">
        <v>166555</v>
      </c>
      <c r="H6" s="921">
        <f>SUM(C6:G6)</f>
        <v>3476655</v>
      </c>
    </row>
    <row r="7" spans="1:9">
      <c r="A7" s="913" t="s">
        <v>124</v>
      </c>
      <c r="B7" s="916" t="s">
        <v>712</v>
      </c>
      <c r="C7" s="922">
        <v>500032358</v>
      </c>
      <c r="D7" s="923">
        <v>8657551</v>
      </c>
      <c r="E7" s="923">
        <v>436622</v>
      </c>
      <c r="F7" s="923">
        <v>3384514</v>
      </c>
      <c r="G7" s="923">
        <v>3768841</v>
      </c>
      <c r="H7" s="924">
        <f>SUM(C7:G7)</f>
        <v>516279886</v>
      </c>
    </row>
    <row r="8" spans="1:9" s="570" customFormat="1">
      <c r="A8" s="913" t="s">
        <v>125</v>
      </c>
      <c r="B8" s="917" t="s">
        <v>722</v>
      </c>
      <c r="C8" s="925">
        <f t="shared" ref="C8:H8" si="0">SUM(C6:C7)</f>
        <v>502065728</v>
      </c>
      <c r="D8" s="926">
        <f t="shared" si="0"/>
        <v>9341606</v>
      </c>
      <c r="E8" s="926">
        <f t="shared" si="0"/>
        <v>920642</v>
      </c>
      <c r="F8" s="926">
        <f t="shared" si="0"/>
        <v>3493169</v>
      </c>
      <c r="G8" s="926">
        <f t="shared" si="0"/>
        <v>3935396</v>
      </c>
      <c r="H8" s="938">
        <f t="shared" si="0"/>
        <v>519756541</v>
      </c>
      <c r="I8" s="575"/>
    </row>
    <row r="9" spans="1:9">
      <c r="A9" s="913" t="s">
        <v>126</v>
      </c>
      <c r="B9" s="916" t="s">
        <v>797</v>
      </c>
      <c r="C9" s="922">
        <v>-2381330773</v>
      </c>
      <c r="D9" s="923">
        <v>-150889761</v>
      </c>
      <c r="E9" s="927">
        <v>-376690700</v>
      </c>
      <c r="F9" s="923">
        <v>-38909530</v>
      </c>
      <c r="G9" s="923">
        <v>-26040729</v>
      </c>
      <c r="H9" s="924">
        <f t="shared" ref="H9:H15" si="1">SUM(C9:G9)</f>
        <v>-2973861493</v>
      </c>
    </row>
    <row r="10" spans="1:9">
      <c r="A10" s="913" t="s">
        <v>644</v>
      </c>
      <c r="B10" s="916" t="s">
        <v>798</v>
      </c>
      <c r="C10" s="922">
        <v>2793933976</v>
      </c>
      <c r="D10" s="923">
        <v>157354496</v>
      </c>
      <c r="E10" s="923">
        <v>377978183</v>
      </c>
      <c r="F10" s="923">
        <v>42752622</v>
      </c>
      <c r="G10" s="923">
        <v>27266140</v>
      </c>
      <c r="H10" s="924">
        <f t="shared" si="1"/>
        <v>3399285417</v>
      </c>
    </row>
    <row r="11" spans="1:9" ht="30">
      <c r="A11" s="913" t="s">
        <v>717</v>
      </c>
      <c r="B11" s="918" t="s">
        <v>714</v>
      </c>
      <c r="C11" s="922">
        <v>-490171206</v>
      </c>
      <c r="D11" s="923">
        <v>-9341606</v>
      </c>
      <c r="E11" s="923">
        <v>-920642</v>
      </c>
      <c r="F11" s="923">
        <v>-3493169</v>
      </c>
      <c r="G11" s="923">
        <v>-3935396</v>
      </c>
      <c r="H11" s="924">
        <f t="shared" si="1"/>
        <v>-507862019</v>
      </c>
    </row>
    <row r="12" spans="1:9" ht="30">
      <c r="A12" s="913" t="s">
        <v>718</v>
      </c>
      <c r="B12" s="918" t="s">
        <v>715</v>
      </c>
      <c r="C12" s="922">
        <v>472638</v>
      </c>
      <c r="D12" s="923">
        <v>0</v>
      </c>
      <c r="E12" s="923">
        <v>0</v>
      </c>
      <c r="F12" s="923">
        <v>0</v>
      </c>
      <c r="G12" s="923">
        <v>0</v>
      </c>
      <c r="H12" s="924">
        <f t="shared" si="1"/>
        <v>472638</v>
      </c>
    </row>
    <row r="13" spans="1:9">
      <c r="A13" s="913" t="s">
        <v>719</v>
      </c>
      <c r="B13" s="916" t="s">
        <v>716</v>
      </c>
      <c r="C13" s="922">
        <v>-5008688</v>
      </c>
      <c r="D13" s="923">
        <v>0</v>
      </c>
      <c r="E13" s="923">
        <v>0</v>
      </c>
      <c r="F13" s="923">
        <v>0</v>
      </c>
      <c r="G13" s="923">
        <v>0</v>
      </c>
      <c r="H13" s="924">
        <f t="shared" si="1"/>
        <v>-5008688</v>
      </c>
    </row>
    <row r="14" spans="1:9" ht="30">
      <c r="A14" s="913" t="s">
        <v>720</v>
      </c>
      <c r="B14" s="918" t="s">
        <v>825</v>
      </c>
      <c r="C14" s="922">
        <v>-6500</v>
      </c>
      <c r="D14" s="923">
        <v>0</v>
      </c>
      <c r="E14" s="923">
        <v>0</v>
      </c>
      <c r="F14" s="923">
        <v>0</v>
      </c>
      <c r="G14" s="923">
        <v>0</v>
      </c>
      <c r="H14" s="924">
        <f t="shared" si="1"/>
        <v>-6500</v>
      </c>
    </row>
    <row r="15" spans="1:9" ht="30">
      <c r="A15" s="913" t="s">
        <v>721</v>
      </c>
      <c r="B15" s="918" t="s">
        <v>826</v>
      </c>
      <c r="C15" s="922">
        <v>-722310</v>
      </c>
      <c r="D15" s="923">
        <v>0</v>
      </c>
      <c r="E15" s="923">
        <v>0</v>
      </c>
      <c r="F15" s="923">
        <v>0</v>
      </c>
      <c r="G15" s="923">
        <v>0</v>
      </c>
      <c r="H15" s="924">
        <f t="shared" si="1"/>
        <v>-722310</v>
      </c>
    </row>
    <row r="16" spans="1:9" s="570" customFormat="1">
      <c r="A16" s="913" t="s">
        <v>724</v>
      </c>
      <c r="B16" s="917" t="s">
        <v>723</v>
      </c>
      <c r="C16" s="925">
        <f>SUM(C9+C10+C11-C12-C13-C14-C15)</f>
        <v>-72303143</v>
      </c>
      <c r="D16" s="926">
        <f>SUM(D9+D10+D11-D12-D13-D15)</f>
        <v>-2876871</v>
      </c>
      <c r="E16" s="926">
        <f>SUM(E9+E10+E11-E12-E13-E15)</f>
        <v>366841</v>
      </c>
      <c r="F16" s="926">
        <f>SUM(F9+F10+F11-F12-F13-F15)</f>
        <v>349923</v>
      </c>
      <c r="G16" s="926">
        <f>SUM(G9+G10+G11-G12-G13-G15)</f>
        <v>-2709985</v>
      </c>
      <c r="H16" s="938">
        <f>SUM(H9+H10+H11-H12-H13-H15)</f>
        <v>-77179735</v>
      </c>
    </row>
    <row r="17" spans="1:8" s="570" customFormat="1">
      <c r="A17" s="1056" t="s">
        <v>725</v>
      </c>
      <c r="B17" s="944" t="s">
        <v>726</v>
      </c>
      <c r="C17" s="945">
        <f t="shared" ref="C17:H17" si="2">SUM(C16,C8)</f>
        <v>429762585</v>
      </c>
      <c r="D17" s="946">
        <f t="shared" si="2"/>
        <v>6464735</v>
      </c>
      <c r="E17" s="946">
        <f t="shared" si="2"/>
        <v>1287483</v>
      </c>
      <c r="F17" s="946">
        <f t="shared" si="2"/>
        <v>3843092</v>
      </c>
      <c r="G17" s="946">
        <f t="shared" si="2"/>
        <v>1225411</v>
      </c>
      <c r="H17" s="947">
        <f t="shared" si="2"/>
        <v>442576806</v>
      </c>
    </row>
    <row r="18" spans="1:8" s="914" customFormat="1">
      <c r="A18" s="939" t="s">
        <v>824</v>
      </c>
      <c r="B18" s="940" t="s">
        <v>727</v>
      </c>
      <c r="C18" s="941">
        <v>429762585</v>
      </c>
      <c r="D18" s="942">
        <v>6464735</v>
      </c>
      <c r="E18" s="942">
        <v>1287483</v>
      </c>
      <c r="F18" s="942">
        <v>3843092</v>
      </c>
      <c r="G18" s="942">
        <v>1225411</v>
      </c>
      <c r="H18" s="943">
        <f>SUM(C18:G18)</f>
        <v>442583306</v>
      </c>
    </row>
    <row r="19" spans="1:8">
      <c r="A19" s="911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&amp;R15.sz.melléklet a 6/2021. (IV.30.) önkormányzati rendelethez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>
  <dimension ref="A1:A185"/>
  <sheetViews>
    <sheetView topLeftCell="A169" workbookViewId="0">
      <selection activeCell="A152" sqref="A152"/>
    </sheetView>
  </sheetViews>
  <sheetFormatPr defaultRowHeight="12.75"/>
  <cols>
    <col min="1" max="1" width="93.1640625" customWidth="1"/>
  </cols>
  <sheetData>
    <row r="1" spans="1:1" ht="15">
      <c r="A1" s="1196" t="s">
        <v>968</v>
      </c>
    </row>
    <row r="2" spans="1:1" ht="15.75">
      <c r="A2" s="1193"/>
    </row>
    <row r="3" spans="1:1" ht="31.5">
      <c r="A3" s="1188" t="s">
        <v>908</v>
      </c>
    </row>
    <row r="4" spans="1:1" ht="15.75">
      <c r="A4" s="1188"/>
    </row>
    <row r="5" spans="1:1" ht="15.75">
      <c r="A5" s="1179" t="s">
        <v>909</v>
      </c>
    </row>
    <row r="6" spans="1:1" ht="15.75">
      <c r="A6" s="1179"/>
    </row>
    <row r="7" spans="1:1" ht="39">
      <c r="A7" s="1184" t="s">
        <v>910</v>
      </c>
    </row>
    <row r="8" spans="1:1" ht="25.5">
      <c r="A8" s="1185" t="s">
        <v>911</v>
      </c>
    </row>
    <row r="9" spans="1:1" ht="25.5">
      <c r="A9" s="1185" t="s">
        <v>912</v>
      </c>
    </row>
    <row r="10" spans="1:1" ht="38.25">
      <c r="A10" s="1185" t="s">
        <v>913</v>
      </c>
    </row>
    <row r="11" spans="1:1">
      <c r="A11" s="1185" t="s">
        <v>914</v>
      </c>
    </row>
    <row r="12" spans="1:1" ht="25.5">
      <c r="A12" s="1185" t="s">
        <v>915</v>
      </c>
    </row>
    <row r="13" spans="1:1" ht="25.5">
      <c r="A13" s="1185" t="s">
        <v>916</v>
      </c>
    </row>
    <row r="14" spans="1:1">
      <c r="A14" s="1185" t="s">
        <v>917</v>
      </c>
    </row>
    <row r="15" spans="1:1">
      <c r="A15" s="1185" t="s">
        <v>918</v>
      </c>
    </row>
    <row r="16" spans="1:1" ht="38.25">
      <c r="A16" s="1185" t="s">
        <v>919</v>
      </c>
    </row>
    <row r="17" spans="1:1" ht="51">
      <c r="A17" s="1185" t="s">
        <v>920</v>
      </c>
    </row>
    <row r="18" spans="1:1" ht="25.5">
      <c r="A18" s="1185" t="s">
        <v>921</v>
      </c>
    </row>
    <row r="19" spans="1:1">
      <c r="A19" s="1185" t="s">
        <v>937</v>
      </c>
    </row>
    <row r="20" spans="1:1">
      <c r="A20" s="1185" t="s">
        <v>938</v>
      </c>
    </row>
    <row r="21" spans="1:1">
      <c r="A21" s="1185" t="s">
        <v>939</v>
      </c>
    </row>
    <row r="22" spans="1:1">
      <c r="A22" s="1185" t="s">
        <v>940</v>
      </c>
    </row>
    <row r="23" spans="1:1">
      <c r="A23" s="1185" t="s">
        <v>941</v>
      </c>
    </row>
    <row r="24" spans="1:1" ht="38.25">
      <c r="A24" s="1185" t="s">
        <v>922</v>
      </c>
    </row>
    <row r="25" spans="1:1" ht="25.5">
      <c r="A25" s="1185" t="s">
        <v>923</v>
      </c>
    </row>
    <row r="26" spans="1:1">
      <c r="A26" s="1186" t="s">
        <v>924</v>
      </c>
    </row>
    <row r="27" spans="1:1">
      <c r="A27" s="1185" t="s">
        <v>925</v>
      </c>
    </row>
    <row r="28" spans="1:1">
      <c r="A28" s="1187" t="s">
        <v>926</v>
      </c>
    </row>
    <row r="29" spans="1:1">
      <c r="A29" s="1191" t="s">
        <v>927</v>
      </c>
    </row>
    <row r="30" spans="1:1">
      <c r="A30" s="1194" t="s">
        <v>928</v>
      </c>
    </row>
    <row r="31" spans="1:1">
      <c r="A31" s="1184" t="s">
        <v>929</v>
      </c>
    </row>
    <row r="32" spans="1:1">
      <c r="A32" s="1185" t="s">
        <v>930</v>
      </c>
    </row>
    <row r="33" spans="1:1">
      <c r="A33" s="1187" t="s">
        <v>926</v>
      </c>
    </row>
    <row r="34" spans="1:1">
      <c r="A34" s="1190" t="s">
        <v>927</v>
      </c>
    </row>
    <row r="35" spans="1:1">
      <c r="A35" s="1195" t="s">
        <v>928</v>
      </c>
    </row>
    <row r="38" spans="1:1" ht="15">
      <c r="A38" s="1197" t="s">
        <v>969</v>
      </c>
    </row>
    <row r="39" spans="1:1" ht="15.75">
      <c r="A39" s="1192"/>
    </row>
    <row r="40" spans="1:1" ht="31.5">
      <c r="A40" s="1189" t="s">
        <v>931</v>
      </c>
    </row>
    <row r="41" spans="1:1" ht="15.75">
      <c r="A41" s="1189"/>
    </row>
    <row r="42" spans="1:1" ht="15.75">
      <c r="A42" s="1178" t="s">
        <v>909</v>
      </c>
    </row>
    <row r="43" spans="1:1" ht="15.75">
      <c r="A43" s="1178"/>
    </row>
    <row r="44" spans="1:1" ht="39">
      <c r="A44" s="1180" t="s">
        <v>932</v>
      </c>
    </row>
    <row r="45" spans="1:1" ht="25.5">
      <c r="A45" s="1181" t="s">
        <v>911</v>
      </c>
    </row>
    <row r="46" spans="1:1" ht="25.5">
      <c r="A46" s="1181" t="s">
        <v>912</v>
      </c>
    </row>
    <row r="47" spans="1:1" ht="38.25">
      <c r="A47" s="1181" t="s">
        <v>913</v>
      </c>
    </row>
    <row r="48" spans="1:1">
      <c r="A48" s="1181" t="s">
        <v>914</v>
      </c>
    </row>
    <row r="49" spans="1:1" ht="25.5">
      <c r="A49" s="1181" t="s">
        <v>915</v>
      </c>
    </row>
    <row r="50" spans="1:1" ht="25.5">
      <c r="A50" s="1181" t="s">
        <v>916</v>
      </c>
    </row>
    <row r="51" spans="1:1">
      <c r="A51" s="1181" t="s">
        <v>917</v>
      </c>
    </row>
    <row r="52" spans="1:1">
      <c r="A52" s="1181" t="s">
        <v>918</v>
      </c>
    </row>
    <row r="53" spans="1:1" ht="38.25">
      <c r="A53" s="1181" t="s">
        <v>919</v>
      </c>
    </row>
    <row r="54" spans="1:1" ht="51">
      <c r="A54" s="1181" t="s">
        <v>920</v>
      </c>
    </row>
    <row r="55" spans="1:1" ht="25.5">
      <c r="A55" s="1181" t="s">
        <v>921</v>
      </c>
    </row>
    <row r="56" spans="1:1">
      <c r="A56" s="1185" t="s">
        <v>937</v>
      </c>
    </row>
    <row r="57" spans="1:1">
      <c r="A57" s="1185" t="s">
        <v>938</v>
      </c>
    </row>
    <row r="58" spans="1:1">
      <c r="A58" s="1185" t="s">
        <v>939</v>
      </c>
    </row>
    <row r="59" spans="1:1">
      <c r="A59" s="1185" t="s">
        <v>940</v>
      </c>
    </row>
    <row r="60" spans="1:1">
      <c r="A60" s="1185" t="s">
        <v>941</v>
      </c>
    </row>
    <row r="61" spans="1:1" ht="38.25">
      <c r="A61" s="1181" t="s">
        <v>922</v>
      </c>
    </row>
    <row r="62" spans="1:1" ht="25.5">
      <c r="A62" s="1181" t="s">
        <v>923</v>
      </c>
    </row>
    <row r="63" spans="1:1">
      <c r="A63" s="1182" t="s">
        <v>924</v>
      </c>
    </row>
    <row r="64" spans="1:1">
      <c r="A64" s="1181" t="s">
        <v>933</v>
      </c>
    </row>
    <row r="65" spans="1:1">
      <c r="A65" s="1183" t="s">
        <v>926</v>
      </c>
    </row>
    <row r="66" spans="1:1">
      <c r="A66" s="1191" t="s">
        <v>927</v>
      </c>
    </row>
    <row r="67" spans="1:1">
      <c r="A67" s="1194" t="s">
        <v>928</v>
      </c>
    </row>
    <row r="68" spans="1:1">
      <c r="A68" s="1180" t="s">
        <v>929</v>
      </c>
    </row>
    <row r="69" spans="1:1">
      <c r="A69" s="1181" t="s">
        <v>930</v>
      </c>
    </row>
    <row r="70" spans="1:1">
      <c r="A70" s="1183" t="s">
        <v>926</v>
      </c>
    </row>
    <row r="71" spans="1:1">
      <c r="A71" s="1191" t="s">
        <v>927</v>
      </c>
    </row>
    <row r="72" spans="1:1">
      <c r="A72" s="1194" t="s">
        <v>928</v>
      </c>
    </row>
    <row r="73" spans="1:1">
      <c r="A73" s="1183"/>
    </row>
    <row r="74" spans="1:1">
      <c r="A74" s="1183"/>
    </row>
    <row r="75" spans="1:1" ht="15">
      <c r="A75" s="1198" t="s">
        <v>970</v>
      </c>
    </row>
    <row r="76" spans="1:1">
      <c r="A76" s="1183"/>
    </row>
    <row r="77" spans="1:1" ht="31.5">
      <c r="A77" s="1189" t="s">
        <v>931</v>
      </c>
    </row>
    <row r="78" spans="1:1" ht="15.75">
      <c r="A78" s="1189"/>
    </row>
    <row r="79" spans="1:1" ht="15.75">
      <c r="A79" s="1178" t="s">
        <v>909</v>
      </c>
    </row>
    <row r="80" spans="1:1" ht="15.75">
      <c r="A80" s="1178"/>
    </row>
    <row r="81" spans="1:1" ht="39">
      <c r="A81" s="1180" t="s">
        <v>934</v>
      </c>
    </row>
    <row r="82" spans="1:1" ht="25.5">
      <c r="A82" s="1181" t="s">
        <v>911</v>
      </c>
    </row>
    <row r="83" spans="1:1" ht="25.5">
      <c r="A83" s="1181" t="s">
        <v>912</v>
      </c>
    </row>
    <row r="84" spans="1:1" ht="38.25">
      <c r="A84" s="1181" t="s">
        <v>913</v>
      </c>
    </row>
    <row r="85" spans="1:1">
      <c r="A85" s="1181" t="s">
        <v>914</v>
      </c>
    </row>
    <row r="86" spans="1:1" ht="25.5">
      <c r="A86" s="1181" t="s">
        <v>915</v>
      </c>
    </row>
    <row r="87" spans="1:1" ht="25.5">
      <c r="A87" s="1181" t="s">
        <v>916</v>
      </c>
    </row>
    <row r="88" spans="1:1">
      <c r="A88" s="1181" t="s">
        <v>917</v>
      </c>
    </row>
    <row r="89" spans="1:1">
      <c r="A89" s="1181" t="s">
        <v>918</v>
      </c>
    </row>
    <row r="90" spans="1:1" ht="38.25">
      <c r="A90" s="1181" t="s">
        <v>919</v>
      </c>
    </row>
    <row r="91" spans="1:1" ht="51">
      <c r="A91" s="1181" t="s">
        <v>920</v>
      </c>
    </row>
    <row r="92" spans="1:1" ht="25.5">
      <c r="A92" s="1181" t="s">
        <v>921</v>
      </c>
    </row>
    <row r="93" spans="1:1">
      <c r="A93" s="1185" t="s">
        <v>937</v>
      </c>
    </row>
    <row r="94" spans="1:1">
      <c r="A94" s="1185" t="s">
        <v>938</v>
      </c>
    </row>
    <row r="95" spans="1:1">
      <c r="A95" s="1185" t="s">
        <v>939</v>
      </c>
    </row>
    <row r="96" spans="1:1">
      <c r="A96" s="1185" t="s">
        <v>940</v>
      </c>
    </row>
    <row r="97" spans="1:1">
      <c r="A97" s="1185" t="s">
        <v>941</v>
      </c>
    </row>
    <row r="98" spans="1:1" ht="38.25">
      <c r="A98" s="1181" t="s">
        <v>922</v>
      </c>
    </row>
    <row r="99" spans="1:1" ht="25.5">
      <c r="A99" s="1181" t="s">
        <v>923</v>
      </c>
    </row>
    <row r="100" spans="1:1">
      <c r="A100" s="1182" t="s">
        <v>924</v>
      </c>
    </row>
    <row r="101" spans="1:1">
      <c r="A101" s="1181" t="s">
        <v>925</v>
      </c>
    </row>
    <row r="102" spans="1:1">
      <c r="A102" s="1183" t="s">
        <v>926</v>
      </c>
    </row>
    <row r="103" spans="1:1">
      <c r="A103" s="1191" t="s">
        <v>927</v>
      </c>
    </row>
    <row r="104" spans="1:1">
      <c r="A104" s="1194" t="s">
        <v>928</v>
      </c>
    </row>
    <row r="105" spans="1:1">
      <c r="A105" s="1180" t="s">
        <v>929</v>
      </c>
    </row>
    <row r="106" spans="1:1">
      <c r="A106" s="1181" t="s">
        <v>930</v>
      </c>
    </row>
    <row r="107" spans="1:1">
      <c r="A107" s="1183" t="s">
        <v>926</v>
      </c>
    </row>
    <row r="108" spans="1:1">
      <c r="A108" s="1191" t="s">
        <v>927</v>
      </c>
    </row>
    <row r="109" spans="1:1">
      <c r="A109" s="1194" t="s">
        <v>928</v>
      </c>
    </row>
    <row r="110" spans="1:1">
      <c r="A110" s="1183"/>
    </row>
    <row r="111" spans="1:1">
      <c r="A111" s="1183"/>
    </row>
    <row r="112" spans="1:1">
      <c r="A112" s="1183"/>
    </row>
    <row r="113" spans="1:1" ht="15">
      <c r="A113" s="1198" t="s">
        <v>971</v>
      </c>
    </row>
    <row r="114" spans="1:1">
      <c r="A114" s="1183"/>
    </row>
    <row r="115" spans="1:1" ht="31.5">
      <c r="A115" s="1189" t="s">
        <v>931</v>
      </c>
    </row>
    <row r="116" spans="1:1" ht="15.75">
      <c r="A116" s="1189"/>
    </row>
    <row r="117" spans="1:1" ht="15.75">
      <c r="A117" s="1178" t="s">
        <v>909</v>
      </c>
    </row>
    <row r="118" spans="1:1" ht="15.75">
      <c r="A118" s="1178"/>
    </row>
    <row r="119" spans="1:1" ht="39">
      <c r="A119" s="1180" t="s">
        <v>935</v>
      </c>
    </row>
    <row r="120" spans="1:1" ht="25.5">
      <c r="A120" s="1181" t="s">
        <v>911</v>
      </c>
    </row>
    <row r="121" spans="1:1" ht="25.5">
      <c r="A121" s="1181" t="s">
        <v>912</v>
      </c>
    </row>
    <row r="122" spans="1:1" ht="38.25">
      <c r="A122" s="1181" t="s">
        <v>913</v>
      </c>
    </row>
    <row r="123" spans="1:1">
      <c r="A123" s="1181" t="s">
        <v>914</v>
      </c>
    </row>
    <row r="124" spans="1:1" ht="25.5">
      <c r="A124" s="1181" t="s">
        <v>915</v>
      </c>
    </row>
    <row r="125" spans="1:1" ht="25.5">
      <c r="A125" s="1181" t="s">
        <v>916</v>
      </c>
    </row>
    <row r="126" spans="1:1">
      <c r="A126" s="1181" t="s">
        <v>917</v>
      </c>
    </row>
    <row r="127" spans="1:1">
      <c r="A127" s="1181" t="s">
        <v>918</v>
      </c>
    </row>
    <row r="128" spans="1:1" ht="38.25">
      <c r="A128" s="1181" t="s">
        <v>919</v>
      </c>
    </row>
    <row r="129" spans="1:1" ht="51">
      <c r="A129" s="1181" t="s">
        <v>920</v>
      </c>
    </row>
    <row r="130" spans="1:1" ht="25.5">
      <c r="A130" s="1181" t="s">
        <v>921</v>
      </c>
    </row>
    <row r="131" spans="1:1">
      <c r="A131" s="1185" t="s">
        <v>937</v>
      </c>
    </row>
    <row r="132" spans="1:1">
      <c r="A132" s="1185" t="s">
        <v>938</v>
      </c>
    </row>
    <row r="133" spans="1:1">
      <c r="A133" s="1185" t="s">
        <v>939</v>
      </c>
    </row>
    <row r="134" spans="1:1">
      <c r="A134" s="1185" t="s">
        <v>940</v>
      </c>
    </row>
    <row r="135" spans="1:1">
      <c r="A135" s="1185" t="s">
        <v>941</v>
      </c>
    </row>
    <row r="136" spans="1:1" ht="38.25">
      <c r="A136" s="1181" t="s">
        <v>922</v>
      </c>
    </row>
    <row r="137" spans="1:1" ht="25.5">
      <c r="A137" s="1181" t="s">
        <v>923</v>
      </c>
    </row>
    <row r="138" spans="1:1">
      <c r="A138" s="1182" t="s">
        <v>924</v>
      </c>
    </row>
    <row r="139" spans="1:1">
      <c r="A139" s="1181" t="s">
        <v>925</v>
      </c>
    </row>
    <row r="140" spans="1:1">
      <c r="A140" s="1183" t="s">
        <v>926</v>
      </c>
    </row>
    <row r="141" spans="1:1">
      <c r="A141" s="1191" t="s">
        <v>927</v>
      </c>
    </row>
    <row r="142" spans="1:1">
      <c r="A142" s="1194" t="s">
        <v>928</v>
      </c>
    </row>
    <row r="143" spans="1:1">
      <c r="A143" s="1180" t="s">
        <v>929</v>
      </c>
    </row>
    <row r="144" spans="1:1">
      <c r="A144" s="1181" t="s">
        <v>930</v>
      </c>
    </row>
    <row r="145" spans="1:1">
      <c r="A145" s="1183" t="s">
        <v>926</v>
      </c>
    </row>
    <row r="146" spans="1:1">
      <c r="A146" s="1191" t="s">
        <v>927</v>
      </c>
    </row>
    <row r="147" spans="1:1">
      <c r="A147" s="1194" t="s">
        <v>928</v>
      </c>
    </row>
    <row r="148" spans="1:1">
      <c r="A148" s="1183"/>
    </row>
    <row r="149" spans="1:1">
      <c r="A149" s="1183"/>
    </row>
    <row r="150" spans="1:1">
      <c r="A150" s="1183"/>
    </row>
    <row r="151" spans="1:1" ht="15">
      <c r="A151" s="1198" t="s">
        <v>972</v>
      </c>
    </row>
    <row r="152" spans="1:1">
      <c r="A152" s="1183"/>
    </row>
    <row r="153" spans="1:1" ht="31.5">
      <c r="A153" s="1189" t="s">
        <v>931</v>
      </c>
    </row>
    <row r="154" spans="1:1" ht="15.75">
      <c r="A154" s="1189"/>
    </row>
    <row r="155" spans="1:1" ht="15.75">
      <c r="A155" s="1178" t="s">
        <v>909</v>
      </c>
    </row>
    <row r="156" spans="1:1" ht="15.75">
      <c r="A156" s="1178"/>
    </row>
    <row r="157" spans="1:1" ht="38.25">
      <c r="A157" s="1180" t="s">
        <v>936</v>
      </c>
    </row>
    <row r="158" spans="1:1" ht="25.5">
      <c r="A158" s="1181" t="s">
        <v>911</v>
      </c>
    </row>
    <row r="159" spans="1:1" ht="25.5">
      <c r="A159" s="1181" t="s">
        <v>912</v>
      </c>
    </row>
    <row r="160" spans="1:1" ht="38.25">
      <c r="A160" s="1181" t="s">
        <v>913</v>
      </c>
    </row>
    <row r="161" spans="1:1">
      <c r="A161" s="1181" t="s">
        <v>914</v>
      </c>
    </row>
    <row r="162" spans="1:1" ht="25.5">
      <c r="A162" s="1181" t="s">
        <v>915</v>
      </c>
    </row>
    <row r="163" spans="1:1" ht="25.5">
      <c r="A163" s="1181" t="s">
        <v>916</v>
      </c>
    </row>
    <row r="164" spans="1:1">
      <c r="A164" s="1181" t="s">
        <v>917</v>
      </c>
    </row>
    <row r="165" spans="1:1">
      <c r="A165" s="1181" t="s">
        <v>918</v>
      </c>
    </row>
    <row r="166" spans="1:1" ht="38.25">
      <c r="A166" s="1181" t="s">
        <v>919</v>
      </c>
    </row>
    <row r="167" spans="1:1" ht="51">
      <c r="A167" s="1181" t="s">
        <v>920</v>
      </c>
    </row>
    <row r="168" spans="1:1" ht="25.5">
      <c r="A168" s="1181" t="s">
        <v>921</v>
      </c>
    </row>
    <row r="169" spans="1:1">
      <c r="A169" s="1185" t="s">
        <v>937</v>
      </c>
    </row>
    <row r="170" spans="1:1">
      <c r="A170" s="1185" t="s">
        <v>938</v>
      </c>
    </row>
    <row r="171" spans="1:1">
      <c r="A171" s="1185" t="s">
        <v>939</v>
      </c>
    </row>
    <row r="172" spans="1:1">
      <c r="A172" s="1185" t="s">
        <v>940</v>
      </c>
    </row>
    <row r="173" spans="1:1">
      <c r="A173" s="1185" t="s">
        <v>941</v>
      </c>
    </row>
    <row r="174" spans="1:1" ht="38.25">
      <c r="A174" s="1181" t="s">
        <v>922</v>
      </c>
    </row>
    <row r="175" spans="1:1" ht="25.5">
      <c r="A175" s="1181" t="s">
        <v>923</v>
      </c>
    </row>
    <row r="176" spans="1:1">
      <c r="A176" s="1182" t="s">
        <v>924</v>
      </c>
    </row>
    <row r="177" spans="1:1">
      <c r="A177" s="1181" t="s">
        <v>925</v>
      </c>
    </row>
    <row r="178" spans="1:1">
      <c r="A178" s="1183" t="s">
        <v>926</v>
      </c>
    </row>
    <row r="179" spans="1:1">
      <c r="A179" s="1191" t="s">
        <v>927</v>
      </c>
    </row>
    <row r="180" spans="1:1">
      <c r="A180" s="1194" t="s">
        <v>928</v>
      </c>
    </row>
    <row r="181" spans="1:1">
      <c r="A181" s="1180" t="s">
        <v>929</v>
      </c>
    </row>
    <row r="182" spans="1:1">
      <c r="A182" s="1181" t="s">
        <v>930</v>
      </c>
    </row>
    <row r="183" spans="1:1">
      <c r="A183" s="1183" t="s">
        <v>926</v>
      </c>
    </row>
    <row r="184" spans="1:1">
      <c r="A184" s="1191" t="s">
        <v>927</v>
      </c>
    </row>
    <row r="185" spans="1:1">
      <c r="A185" s="1194" t="s">
        <v>928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&amp;C&amp;"Times New Roman CE,Félkövér"LÉTAVÉRTES VÁROSI ÖNKORMÁNYZAT &amp;R
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>
  <dimension ref="A1:G142"/>
  <sheetViews>
    <sheetView workbookViewId="0">
      <selection activeCell="D117" sqref="D117"/>
    </sheetView>
  </sheetViews>
  <sheetFormatPr defaultRowHeight="15.75"/>
  <cols>
    <col min="1" max="1" width="9.5" style="156" customWidth="1"/>
    <col min="2" max="2" width="60.83203125" style="156" customWidth="1"/>
    <col min="3" max="3" width="17.5" style="157" customWidth="1"/>
    <col min="4" max="4" width="15.1640625" style="157" customWidth="1"/>
    <col min="5" max="5" width="15.83203125" style="157" customWidth="1"/>
    <col min="6" max="6" width="14.6640625" style="157" customWidth="1"/>
    <col min="7" max="16384" width="9.33203125" style="22"/>
  </cols>
  <sheetData>
    <row r="1" spans="1:7" ht="15.95" customHeight="1">
      <c r="A1" s="360" t="s">
        <v>0</v>
      </c>
      <c r="B1" s="360"/>
      <c r="C1" s="360"/>
      <c r="D1" s="360"/>
      <c r="E1" s="360"/>
      <c r="F1" s="360"/>
    </row>
    <row r="2" spans="1:7" ht="15.95" customHeight="1" thickBot="1">
      <c r="A2" s="160" t="s">
        <v>1</v>
      </c>
      <c r="B2" s="160"/>
      <c r="C2" s="97"/>
      <c r="D2" s="97"/>
      <c r="E2" s="97"/>
      <c r="F2" s="97" t="s">
        <v>681</v>
      </c>
    </row>
    <row r="3" spans="1:7" ht="15.95" customHeight="1">
      <c r="A3" s="1201" t="s">
        <v>272</v>
      </c>
      <c r="B3" s="1199" t="s">
        <v>4</v>
      </c>
      <c r="C3" s="1246" t="s">
        <v>790</v>
      </c>
      <c r="D3" s="1248" t="s">
        <v>764</v>
      </c>
      <c r="E3" s="1204"/>
      <c r="F3" s="1205"/>
    </row>
    <row r="4" spans="1:7" ht="38.1" customHeight="1" thickBot="1">
      <c r="A4" s="1202"/>
      <c r="B4" s="1200"/>
      <c r="C4" s="1247"/>
      <c r="D4" s="163" t="s">
        <v>5</v>
      </c>
      <c r="E4" s="163" t="s">
        <v>6</v>
      </c>
      <c r="F4" s="164" t="s">
        <v>7</v>
      </c>
    </row>
    <row r="5" spans="1:7" s="23" customFormat="1" ht="12" customHeight="1" thickBot="1">
      <c r="A5" s="479">
        <v>1</v>
      </c>
      <c r="B5" s="1089">
        <v>2</v>
      </c>
      <c r="C5" s="1092">
        <v>5</v>
      </c>
      <c r="D5" s="477">
        <v>3</v>
      </c>
      <c r="E5" s="20">
        <v>4</v>
      </c>
      <c r="F5" s="21">
        <v>5</v>
      </c>
    </row>
    <row r="6" spans="1:7" s="23" customFormat="1" ht="12" customHeight="1" thickBot="1">
      <c r="A6" s="479" t="s">
        <v>8</v>
      </c>
      <c r="B6" s="1090" t="s">
        <v>444</v>
      </c>
      <c r="C6" s="1093">
        <f>SUM(C14+C7)</f>
        <v>797926539</v>
      </c>
      <c r="D6" s="559">
        <f>SUM(D14+D7)</f>
        <v>806787426</v>
      </c>
      <c r="E6" s="559">
        <f>SUM(E14+E7)</f>
        <v>812871670</v>
      </c>
      <c r="F6" s="695">
        <f>SUM(F14+F7)</f>
        <v>905158176</v>
      </c>
    </row>
    <row r="7" spans="1:7" s="1" customFormat="1" ht="12" customHeight="1" thickBot="1">
      <c r="A7" s="557" t="s">
        <v>445</v>
      </c>
      <c r="B7" s="1091" t="s">
        <v>354</v>
      </c>
      <c r="C7" s="1094">
        <f>SUM(C8:C13)</f>
        <v>634935463</v>
      </c>
      <c r="D7" s="478">
        <f>SUM(D8:D13)</f>
        <v>639472474</v>
      </c>
      <c r="E7" s="478">
        <f>SUM(E8:E13)</f>
        <v>660299596</v>
      </c>
      <c r="F7" s="521">
        <f>SUM(F8:F13)</f>
        <v>660299596</v>
      </c>
    </row>
    <row r="8" spans="1:7" s="1" customFormat="1" ht="12" customHeight="1">
      <c r="A8" s="455" t="s">
        <v>273</v>
      </c>
      <c r="B8" s="456" t="s">
        <v>274</v>
      </c>
      <c r="C8" s="554">
        <v>195055030</v>
      </c>
      <c r="D8" s="553">
        <v>190204266</v>
      </c>
      <c r="E8" s="553">
        <v>207575965</v>
      </c>
      <c r="F8" s="553">
        <v>207575965</v>
      </c>
      <c r="G8" s="986"/>
    </row>
    <row r="9" spans="1:7" s="1" customFormat="1" ht="12" customHeight="1">
      <c r="A9" s="458" t="s">
        <v>275</v>
      </c>
      <c r="B9" s="459" t="s">
        <v>355</v>
      </c>
      <c r="C9" s="523">
        <v>194857834</v>
      </c>
      <c r="D9" s="460">
        <v>195866430</v>
      </c>
      <c r="E9" s="460">
        <v>210810892</v>
      </c>
      <c r="F9" s="460">
        <v>210810892</v>
      </c>
      <c r="G9" s="986"/>
    </row>
    <row r="10" spans="1:7" s="1" customFormat="1" ht="21.75" customHeight="1">
      <c r="A10" s="458" t="s">
        <v>276</v>
      </c>
      <c r="B10" s="459" t="s">
        <v>277</v>
      </c>
      <c r="C10" s="523">
        <v>219018279</v>
      </c>
      <c r="D10" s="460">
        <v>244046800</v>
      </c>
      <c r="E10" s="460">
        <v>226442692</v>
      </c>
      <c r="F10" s="460">
        <v>226442692</v>
      </c>
      <c r="G10" s="986"/>
    </row>
    <row r="11" spans="1:7" s="1" customFormat="1" ht="12" customHeight="1">
      <c r="A11" s="458" t="s">
        <v>278</v>
      </c>
      <c r="B11" s="459" t="s">
        <v>279</v>
      </c>
      <c r="C11" s="523">
        <v>10792246</v>
      </c>
      <c r="D11" s="460">
        <v>9354978</v>
      </c>
      <c r="E11" s="460">
        <v>13839678</v>
      </c>
      <c r="F11" s="460">
        <v>13839678</v>
      </c>
      <c r="G11" s="986"/>
    </row>
    <row r="12" spans="1:7" s="1" customFormat="1" ht="12" customHeight="1">
      <c r="A12" s="458" t="s">
        <v>280</v>
      </c>
      <c r="B12" s="459" t="s">
        <v>641</v>
      </c>
      <c r="C12" s="523">
        <v>15212074</v>
      </c>
      <c r="D12" s="460"/>
      <c r="E12" s="460">
        <v>1630369</v>
      </c>
      <c r="F12" s="460">
        <v>1630369</v>
      </c>
      <c r="G12" s="986"/>
    </row>
    <row r="13" spans="1:7" s="1" customFormat="1" ht="12" customHeight="1" thickBot="1">
      <c r="A13" s="468" t="s">
        <v>281</v>
      </c>
      <c r="B13" s="469" t="s">
        <v>642</v>
      </c>
      <c r="C13" s="556"/>
      <c r="D13" s="966"/>
      <c r="E13" s="495"/>
      <c r="F13" s="967"/>
    </row>
    <row r="14" spans="1:7" s="1" customFormat="1" ht="12" customHeight="1" thickBot="1">
      <c r="A14" s="558" t="s">
        <v>446</v>
      </c>
      <c r="B14" s="475" t="s">
        <v>362</v>
      </c>
      <c r="C14" s="729">
        <f>SUM(C15:C19)</f>
        <v>162991076</v>
      </c>
      <c r="D14" s="599">
        <f>SUM(D15:D19)</f>
        <v>167314952</v>
      </c>
      <c r="E14" s="599">
        <f>SUM(E15:E19)</f>
        <v>152572074</v>
      </c>
      <c r="F14" s="729">
        <f>SUM(F15:F19)</f>
        <v>244858580</v>
      </c>
    </row>
    <row r="15" spans="1:7" s="1" customFormat="1" ht="12" customHeight="1">
      <c r="A15" s="471" t="s">
        <v>282</v>
      </c>
      <c r="B15" s="472" t="s">
        <v>283</v>
      </c>
      <c r="C15" s="526"/>
      <c r="D15" s="473"/>
      <c r="E15" s="473"/>
      <c r="F15" s="526"/>
    </row>
    <row r="16" spans="1:7" s="1" customFormat="1" ht="12" customHeight="1">
      <c r="A16" s="458" t="s">
        <v>284</v>
      </c>
      <c r="B16" s="459" t="s">
        <v>358</v>
      </c>
      <c r="C16" s="523"/>
      <c r="D16" s="460"/>
      <c r="E16" s="460"/>
      <c r="F16" s="523"/>
    </row>
    <row r="17" spans="1:6" s="1" customFormat="1" ht="12" customHeight="1">
      <c r="A17" s="458" t="s">
        <v>285</v>
      </c>
      <c r="B17" s="459" t="s">
        <v>359</v>
      </c>
      <c r="C17" s="523"/>
      <c r="D17" s="460"/>
      <c r="E17" s="460"/>
      <c r="F17" s="523"/>
    </row>
    <row r="18" spans="1:6" s="1" customFormat="1" ht="12" customHeight="1">
      <c r="A18" s="458" t="s">
        <v>286</v>
      </c>
      <c r="B18" s="459" t="s">
        <v>360</v>
      </c>
      <c r="C18" s="523"/>
      <c r="D18" s="460"/>
      <c r="E18" s="460"/>
      <c r="F18" s="523"/>
    </row>
    <row r="19" spans="1:6" s="1" customFormat="1" ht="12" customHeight="1" thickBot="1">
      <c r="A19" s="458" t="s">
        <v>287</v>
      </c>
      <c r="B19" s="459" t="s">
        <v>361</v>
      </c>
      <c r="C19" s="523">
        <v>162991076</v>
      </c>
      <c r="D19" s="460">
        <v>167314952</v>
      </c>
      <c r="E19" s="460">
        <v>152572074</v>
      </c>
      <c r="F19" s="523">
        <v>244858580</v>
      </c>
    </row>
    <row r="20" spans="1:6" s="1" customFormat="1" ht="12" customHeight="1" thickBot="1">
      <c r="A20" s="474" t="s">
        <v>10</v>
      </c>
      <c r="B20" s="485" t="s">
        <v>363</v>
      </c>
      <c r="C20" s="729">
        <f>SUM(C21:C25)</f>
        <v>1198480451</v>
      </c>
      <c r="D20" s="599">
        <f>SUM(D21:D25)</f>
        <v>1022775424</v>
      </c>
      <c r="E20" s="599">
        <f>SUM(E21:E25)</f>
        <v>1045413950</v>
      </c>
      <c r="F20" s="729">
        <f>SUM(F21:F25)</f>
        <v>1126906125</v>
      </c>
    </row>
    <row r="21" spans="1:6" s="1" customFormat="1" ht="12" customHeight="1">
      <c r="A21" s="471" t="s">
        <v>288</v>
      </c>
      <c r="B21" s="472" t="s">
        <v>289</v>
      </c>
      <c r="C21" s="536">
        <v>15000000</v>
      </c>
      <c r="D21" s="484"/>
      <c r="E21" s="496"/>
      <c r="F21" s="536"/>
    </row>
    <row r="22" spans="1:6" s="1" customFormat="1" ht="12" customHeight="1">
      <c r="A22" s="458" t="s">
        <v>290</v>
      </c>
      <c r="B22" s="459" t="s">
        <v>364</v>
      </c>
      <c r="C22" s="529"/>
      <c r="D22" s="968"/>
      <c r="E22" s="968"/>
      <c r="F22" s="969"/>
    </row>
    <row r="23" spans="1:6" s="1" customFormat="1" ht="12" customHeight="1">
      <c r="A23" s="458" t="s">
        <v>291</v>
      </c>
      <c r="B23" s="590" t="s">
        <v>365</v>
      </c>
      <c r="C23" s="523"/>
      <c r="D23" s="460"/>
      <c r="E23" s="460"/>
      <c r="F23" s="523"/>
    </row>
    <row r="24" spans="1:6" s="1" customFormat="1" ht="12" customHeight="1">
      <c r="A24" s="468" t="s">
        <v>292</v>
      </c>
      <c r="B24" s="591" t="s">
        <v>366</v>
      </c>
      <c r="C24" s="530"/>
      <c r="D24" s="483"/>
      <c r="E24" s="483"/>
      <c r="F24" s="530"/>
    </row>
    <row r="25" spans="1:6" s="1" customFormat="1" ht="12" customHeight="1" thickBot="1">
      <c r="A25" s="506" t="s">
        <v>293</v>
      </c>
      <c r="B25" s="505" t="s">
        <v>367</v>
      </c>
      <c r="C25" s="91">
        <v>1183480451</v>
      </c>
      <c r="D25" s="217">
        <v>1022775424</v>
      </c>
      <c r="E25" s="217">
        <v>1045413950</v>
      </c>
      <c r="F25" s="91">
        <v>1126906125</v>
      </c>
    </row>
    <row r="26" spans="1:6" s="1" customFormat="1" ht="12" customHeight="1" thickBot="1">
      <c r="A26" s="474" t="s">
        <v>11</v>
      </c>
      <c r="B26" s="485" t="s">
        <v>374</v>
      </c>
      <c r="C26" s="729">
        <f>SUM(C27+C33+C35)</f>
        <v>166684929</v>
      </c>
      <c r="D26" s="729">
        <f>SUM(D27+D33+D35)</f>
        <v>165900000</v>
      </c>
      <c r="E26" s="729">
        <f>SUM(E27+E33+E35)</f>
        <v>140900000</v>
      </c>
      <c r="F26" s="729">
        <f>SUM(F27+F33+F35)</f>
        <v>142719748</v>
      </c>
    </row>
    <row r="27" spans="1:6" s="1" customFormat="1" ht="12" customHeight="1">
      <c r="A27" s="471" t="s">
        <v>294</v>
      </c>
      <c r="B27" s="472" t="s">
        <v>295</v>
      </c>
      <c r="C27" s="526">
        <f>SUM(C32+C29)</f>
        <v>147880187</v>
      </c>
      <c r="D27" s="473">
        <f>SUM(D32+D29)</f>
        <v>147300000</v>
      </c>
      <c r="E27" s="473">
        <f>SUM(E32+E29)</f>
        <v>138300000</v>
      </c>
      <c r="F27" s="526">
        <f>SUM(F32+F29)</f>
        <v>138001475</v>
      </c>
    </row>
    <row r="28" spans="1:6" s="1" customFormat="1" ht="12" customHeight="1">
      <c r="A28" s="458" t="s">
        <v>296</v>
      </c>
      <c r="B28" s="459" t="s">
        <v>297</v>
      </c>
      <c r="C28" s="531">
        <f>SUM(C29)</f>
        <v>14344263</v>
      </c>
      <c r="D28" s="463">
        <f>SUM(D29)</f>
        <v>14300000</v>
      </c>
      <c r="E28" s="463">
        <f>SUM(E29)</f>
        <v>14300000</v>
      </c>
      <c r="F28" s="531">
        <f>SUM(F29)</f>
        <v>13707130</v>
      </c>
    </row>
    <row r="29" spans="1:6" s="489" customFormat="1" ht="12" customHeight="1">
      <c r="A29" s="486" t="s">
        <v>296</v>
      </c>
      <c r="B29" s="487" t="s">
        <v>368</v>
      </c>
      <c r="C29" s="532">
        <v>14344263</v>
      </c>
      <c r="D29" s="488">
        <v>14300000</v>
      </c>
      <c r="E29" s="488">
        <v>14300000</v>
      </c>
      <c r="F29" s="532">
        <v>13707130</v>
      </c>
    </row>
    <row r="30" spans="1:6" s="1" customFormat="1" ht="12" customHeight="1">
      <c r="A30" s="458" t="s">
        <v>371</v>
      </c>
      <c r="B30" s="490" t="s">
        <v>372</v>
      </c>
      <c r="C30" s="531">
        <f>SUM(C34+C33+C31)</f>
        <v>151759888</v>
      </c>
      <c r="D30" s="531">
        <f>SUM(D34+D33+D31)</f>
        <v>151000000</v>
      </c>
      <c r="E30" s="531">
        <f>SUM(E34+E33+E31)</f>
        <v>124000000</v>
      </c>
      <c r="F30" s="531">
        <f>SUM(F34+F33+F31)</f>
        <v>124294345</v>
      </c>
    </row>
    <row r="31" spans="1:6" s="1" customFormat="1" ht="12" customHeight="1">
      <c r="A31" s="458" t="s">
        <v>298</v>
      </c>
      <c r="B31" s="491" t="s">
        <v>373</v>
      </c>
      <c r="C31" s="531">
        <v>133535924</v>
      </c>
      <c r="D31" s="488">
        <v>133000000</v>
      </c>
      <c r="E31" s="488">
        <v>124000000</v>
      </c>
      <c r="F31" s="532">
        <v>124294345</v>
      </c>
    </row>
    <row r="32" spans="1:6" s="489" customFormat="1" ht="12" customHeight="1">
      <c r="A32" s="486" t="s">
        <v>298</v>
      </c>
      <c r="B32" s="492" t="s">
        <v>369</v>
      </c>
      <c r="C32" s="532">
        <v>133535924</v>
      </c>
      <c r="D32" s="488">
        <v>133000000</v>
      </c>
      <c r="E32" s="488">
        <v>124000000</v>
      </c>
      <c r="F32" s="532">
        <v>124294345</v>
      </c>
    </row>
    <row r="33" spans="1:6" s="1" customFormat="1" ht="12" customHeight="1">
      <c r="A33" s="458" t="s">
        <v>299</v>
      </c>
      <c r="B33" s="493" t="s">
        <v>300</v>
      </c>
      <c r="C33" s="733">
        <v>18223964</v>
      </c>
      <c r="D33" s="463">
        <v>18000000</v>
      </c>
      <c r="E33" s="463"/>
      <c r="F33" s="531"/>
    </row>
    <row r="34" spans="1:6" s="1" customFormat="1" ht="12" customHeight="1">
      <c r="A34" s="458" t="s">
        <v>301</v>
      </c>
      <c r="B34" s="493" t="s">
        <v>302</v>
      </c>
      <c r="C34" s="733"/>
      <c r="D34" s="463"/>
      <c r="E34" s="463"/>
      <c r="F34" s="531"/>
    </row>
    <row r="35" spans="1:6" s="1" customFormat="1" ht="12" customHeight="1" thickBot="1">
      <c r="A35" s="468" t="s">
        <v>303</v>
      </c>
      <c r="B35" s="469" t="s">
        <v>304</v>
      </c>
      <c r="C35" s="534">
        <v>580778</v>
      </c>
      <c r="D35" s="495">
        <v>600000</v>
      </c>
      <c r="E35" s="495">
        <v>2600000</v>
      </c>
      <c r="F35" s="534">
        <v>4718273</v>
      </c>
    </row>
    <row r="36" spans="1:6" s="1" customFormat="1" ht="12" customHeight="1" thickBot="1">
      <c r="A36" s="474" t="s">
        <v>12</v>
      </c>
      <c r="B36" s="485" t="s">
        <v>375</v>
      </c>
      <c r="C36" s="729">
        <f>SUM(C37:C47)</f>
        <v>161562879</v>
      </c>
      <c r="D36" s="599">
        <f>SUM(D37:D45)</f>
        <v>149676625</v>
      </c>
      <c r="E36" s="599">
        <f>SUM(E37:E45)</f>
        <v>138321625</v>
      </c>
      <c r="F36" s="729">
        <f>SUM(F37:F47)</f>
        <v>136183240</v>
      </c>
    </row>
    <row r="37" spans="1:6" s="1" customFormat="1" ht="12" customHeight="1">
      <c r="A37" s="471" t="s">
        <v>305</v>
      </c>
      <c r="B37" s="472" t="s">
        <v>306</v>
      </c>
      <c r="C37" s="536">
        <v>300709</v>
      </c>
      <c r="D37" s="496">
        <v>10000000</v>
      </c>
      <c r="E37" s="496">
        <v>10000000</v>
      </c>
      <c r="F37" s="826">
        <v>16825618</v>
      </c>
    </row>
    <row r="38" spans="1:6" s="1" customFormat="1" ht="12" customHeight="1">
      <c r="A38" s="458" t="s">
        <v>307</v>
      </c>
      <c r="B38" s="459" t="s">
        <v>308</v>
      </c>
      <c r="C38" s="531">
        <v>105327877</v>
      </c>
      <c r="D38" s="463">
        <v>103505454</v>
      </c>
      <c r="E38" s="463">
        <v>88150454</v>
      </c>
      <c r="F38" s="531">
        <v>83269995</v>
      </c>
    </row>
    <row r="39" spans="1:6" s="1" customFormat="1" ht="12" customHeight="1">
      <c r="A39" s="458" t="s">
        <v>309</v>
      </c>
      <c r="B39" s="459" t="s">
        <v>310</v>
      </c>
      <c r="C39" s="531">
        <v>7050973</v>
      </c>
      <c r="D39" s="463">
        <v>4649000</v>
      </c>
      <c r="E39" s="463">
        <v>8649000</v>
      </c>
      <c r="F39" s="531">
        <v>11993596</v>
      </c>
    </row>
    <row r="40" spans="1:6" s="1" customFormat="1" ht="12" customHeight="1">
      <c r="A40" s="458" t="s">
        <v>311</v>
      </c>
      <c r="B40" s="459" t="s">
        <v>312</v>
      </c>
      <c r="C40" s="533"/>
      <c r="D40" s="488"/>
      <c r="E40" s="488"/>
      <c r="F40" s="532"/>
    </row>
    <row r="41" spans="1:6" s="1" customFormat="1" ht="12" customHeight="1">
      <c r="A41" s="458" t="s">
        <v>313</v>
      </c>
      <c r="B41" s="459" t="s">
        <v>314</v>
      </c>
      <c r="C41" s="531">
        <v>11472109</v>
      </c>
      <c r="D41" s="463">
        <v>11202797</v>
      </c>
      <c r="E41" s="463">
        <v>11202797</v>
      </c>
      <c r="F41" s="531">
        <v>6642414</v>
      </c>
    </row>
    <row r="42" spans="1:6" s="1" customFormat="1" ht="12" customHeight="1">
      <c r="A42" s="458" t="s">
        <v>315</v>
      </c>
      <c r="B42" s="459" t="s">
        <v>316</v>
      </c>
      <c r="C42" s="531">
        <v>20760450</v>
      </c>
      <c r="D42" s="463">
        <v>20319374</v>
      </c>
      <c r="E42" s="463">
        <v>20319374</v>
      </c>
      <c r="F42" s="531">
        <v>17173045</v>
      </c>
    </row>
    <row r="43" spans="1:6" s="1" customFormat="1" ht="12" customHeight="1">
      <c r="A43" s="458" t="s">
        <v>317</v>
      </c>
      <c r="B43" s="459" t="s">
        <v>318</v>
      </c>
      <c r="C43" s="531">
        <v>303935</v>
      </c>
      <c r="D43" s="463"/>
      <c r="E43" s="463"/>
      <c r="F43" s="531"/>
    </row>
    <row r="44" spans="1:6" s="1" customFormat="1" ht="12" customHeight="1">
      <c r="A44" s="458" t="s">
        <v>319</v>
      </c>
      <c r="B44" s="459" t="s">
        <v>320</v>
      </c>
      <c r="C44" s="531">
        <v>454118</v>
      </c>
      <c r="D44" s="463"/>
      <c r="E44" s="463"/>
      <c r="F44" s="531">
        <v>144</v>
      </c>
    </row>
    <row r="45" spans="1:6" s="1" customFormat="1" ht="12" customHeight="1">
      <c r="A45" s="458" t="s">
        <v>321</v>
      </c>
      <c r="B45" s="459" t="s">
        <v>322</v>
      </c>
      <c r="C45" s="531"/>
      <c r="D45" s="767"/>
      <c r="E45" s="767"/>
      <c r="F45" s="768"/>
    </row>
    <row r="46" spans="1:6" s="1" customFormat="1" ht="12" customHeight="1">
      <c r="A46" s="468" t="s">
        <v>323</v>
      </c>
      <c r="B46" s="469" t="s">
        <v>643</v>
      </c>
      <c r="C46" s="534">
        <v>2317023</v>
      </c>
      <c r="D46" s="987"/>
      <c r="E46" s="988"/>
      <c r="F46" s="989">
        <v>70000</v>
      </c>
    </row>
    <row r="47" spans="1:6" s="1" customFormat="1" ht="12" customHeight="1" thickBot="1">
      <c r="A47" s="468" t="s">
        <v>655</v>
      </c>
      <c r="B47" s="469" t="s">
        <v>324</v>
      </c>
      <c r="C47" s="530">
        <v>13575685</v>
      </c>
      <c r="D47" s="763"/>
      <c r="E47" s="763"/>
      <c r="F47" s="764">
        <v>208428</v>
      </c>
    </row>
    <row r="48" spans="1:6" s="1" customFormat="1" ht="12" customHeight="1" thickBot="1">
      <c r="A48" s="474" t="s">
        <v>13</v>
      </c>
      <c r="B48" s="485" t="s">
        <v>376</v>
      </c>
      <c r="C48" s="729">
        <f>SUM(C49:C53)</f>
        <v>5493086</v>
      </c>
      <c r="D48" s="599">
        <f>SUM(D49:D53)</f>
        <v>0</v>
      </c>
      <c r="E48" s="599">
        <f>SUM(E49:E53)</f>
        <v>1500000</v>
      </c>
      <c r="F48" s="729">
        <f>SUM(F49:F53)</f>
        <v>589528</v>
      </c>
    </row>
    <row r="49" spans="1:6" s="1" customFormat="1" ht="12" customHeight="1">
      <c r="A49" s="471" t="s">
        <v>326</v>
      </c>
      <c r="B49" s="472" t="s">
        <v>327</v>
      </c>
      <c r="C49" s="537"/>
      <c r="D49" s="970"/>
      <c r="E49" s="970"/>
      <c r="F49" s="971"/>
    </row>
    <row r="50" spans="1:6" s="1" customFormat="1" ht="12" customHeight="1">
      <c r="A50" s="458" t="s">
        <v>328</v>
      </c>
      <c r="B50" s="459" t="s">
        <v>329</v>
      </c>
      <c r="C50" s="531"/>
      <c r="D50" s="463"/>
      <c r="E50" s="463"/>
      <c r="F50" s="531">
        <v>110000</v>
      </c>
    </row>
    <row r="51" spans="1:6" s="1" customFormat="1" ht="12" customHeight="1">
      <c r="A51" s="458" t="s">
        <v>330</v>
      </c>
      <c r="B51" s="459" t="s">
        <v>331</v>
      </c>
      <c r="C51" s="531"/>
      <c r="D51" s="463"/>
      <c r="E51" s="463">
        <v>1500000</v>
      </c>
      <c r="F51" s="531">
        <v>479528</v>
      </c>
    </row>
    <row r="52" spans="1:6" s="1" customFormat="1" ht="12" customHeight="1">
      <c r="A52" s="458" t="s">
        <v>332</v>
      </c>
      <c r="B52" s="459" t="s">
        <v>333</v>
      </c>
      <c r="C52" s="531"/>
      <c r="D52" s="463"/>
      <c r="E52" s="463"/>
      <c r="F52" s="531"/>
    </row>
    <row r="53" spans="1:6" s="1" customFormat="1" ht="13.5" thickBot="1">
      <c r="A53" s="468" t="s">
        <v>334</v>
      </c>
      <c r="B53" s="469" t="s">
        <v>335</v>
      </c>
      <c r="C53" s="534">
        <v>5493086</v>
      </c>
      <c r="D53" s="499"/>
      <c r="E53" s="499"/>
      <c r="F53" s="534"/>
    </row>
    <row r="54" spans="1:6" s="1" customFormat="1" ht="12" customHeight="1" thickBot="1">
      <c r="A54" s="474" t="s">
        <v>14</v>
      </c>
      <c r="B54" s="485" t="s">
        <v>382</v>
      </c>
      <c r="C54" s="539">
        <f>SUM(C55:C57)</f>
        <v>100000</v>
      </c>
      <c r="D54" s="972">
        <f>SUM(D55:D56)</f>
        <v>0</v>
      </c>
      <c r="E54" s="599">
        <f>SUM(E55:E57)</f>
        <v>0</v>
      </c>
      <c r="F54" s="694">
        <f>SUM(F55:F57)</f>
        <v>0</v>
      </c>
    </row>
    <row r="55" spans="1:6" s="1" customFormat="1" ht="12" customHeight="1">
      <c r="A55" s="471" t="s">
        <v>336</v>
      </c>
      <c r="B55" s="472" t="s">
        <v>377</v>
      </c>
      <c r="C55" s="540"/>
      <c r="D55" s="484"/>
      <c r="E55" s="484"/>
      <c r="F55" s="973"/>
    </row>
    <row r="56" spans="1:6" s="1" customFormat="1" ht="12" customHeight="1">
      <c r="A56" s="458" t="s">
        <v>379</v>
      </c>
      <c r="B56" s="459" t="s">
        <v>378</v>
      </c>
      <c r="C56" s="531"/>
      <c r="D56" s="463"/>
      <c r="E56" s="463"/>
      <c r="F56" s="703"/>
    </row>
    <row r="57" spans="1:6" s="1" customFormat="1" ht="12" customHeight="1" thickBot="1">
      <c r="A57" s="458" t="s">
        <v>380</v>
      </c>
      <c r="B57" s="459" t="s">
        <v>337</v>
      </c>
      <c r="C57" s="534">
        <v>100000</v>
      </c>
      <c r="D57" s="504"/>
      <c r="E57" s="495"/>
      <c r="F57" s="865"/>
    </row>
    <row r="58" spans="1:6" s="1" customFormat="1" ht="12" customHeight="1" thickBot="1">
      <c r="A58" s="474" t="s">
        <v>15</v>
      </c>
      <c r="B58" s="475" t="s">
        <v>388</v>
      </c>
      <c r="C58" s="729">
        <f>SUM(C59:C61)</f>
        <v>26803150</v>
      </c>
      <c r="D58" s="497">
        <f>SUM(D59:D60)</f>
        <v>0</v>
      </c>
      <c r="E58" s="599">
        <f>SUM(E59:E61)</f>
        <v>0</v>
      </c>
      <c r="F58" s="694">
        <f>SUM(F59:F61)</f>
        <v>0</v>
      </c>
    </row>
    <row r="59" spans="1:6" s="1" customFormat="1" ht="12" customHeight="1">
      <c r="A59" s="471" t="s">
        <v>338</v>
      </c>
      <c r="B59" s="472" t="s">
        <v>383</v>
      </c>
      <c r="C59" s="536"/>
      <c r="D59" s="496"/>
      <c r="E59" s="496"/>
      <c r="F59" s="702"/>
    </row>
    <row r="60" spans="1:6" s="1" customFormat="1" ht="12" customHeight="1">
      <c r="A60" s="458" t="s">
        <v>385</v>
      </c>
      <c r="B60" s="459" t="s">
        <v>384</v>
      </c>
      <c r="C60" s="533"/>
      <c r="D60" s="488"/>
      <c r="E60" s="488"/>
      <c r="F60" s="532"/>
    </row>
    <row r="61" spans="1:6" s="1" customFormat="1" ht="12" customHeight="1" thickBot="1">
      <c r="A61" s="458" t="s">
        <v>619</v>
      </c>
      <c r="B61" s="459" t="s">
        <v>339</v>
      </c>
      <c r="C61" s="534">
        <v>26803150</v>
      </c>
      <c r="D61" s="504"/>
      <c r="E61" s="495"/>
      <c r="F61" s="534"/>
    </row>
    <row r="62" spans="1:6" s="1" customFormat="1" ht="12" customHeight="1" thickBot="1">
      <c r="A62" s="474" t="s">
        <v>35</v>
      </c>
      <c r="B62" s="485" t="s">
        <v>389</v>
      </c>
      <c r="C62" s="694">
        <f>SUM(C7+C14+C20+C26+C36+C48+C54+C58)</f>
        <v>2357051034</v>
      </c>
      <c r="D62" s="599">
        <f>SUM(D7+D14+D20+D26+D36+D48+D54+D58)</f>
        <v>2145139475</v>
      </c>
      <c r="E62" s="599">
        <f>SUM(E7+E14+E20+E26+E36+E48+E54+E58)</f>
        <v>2139007245</v>
      </c>
      <c r="F62" s="729">
        <f>SUM(F7+F14+F20+F26+F36+F48+F54+F58)</f>
        <v>2311556817</v>
      </c>
    </row>
    <row r="63" spans="1:6" s="1" customFormat="1" ht="12" customHeight="1">
      <c r="A63" s="511" t="s">
        <v>391</v>
      </c>
      <c r="B63" s="510" t="s">
        <v>340</v>
      </c>
      <c r="C63" s="536">
        <f>SUM(C64:C66)</f>
        <v>0</v>
      </c>
      <c r="D63" s="484">
        <f>SUM(D64:D66)</f>
        <v>0</v>
      </c>
      <c r="E63" s="484">
        <f>SUM(E64:E66)</f>
        <v>0</v>
      </c>
      <c r="F63" s="536">
        <f>SUM(F64:F66)</f>
        <v>0</v>
      </c>
    </row>
    <row r="64" spans="1:6" s="1" customFormat="1" ht="12" customHeight="1">
      <c r="A64" s="458" t="s">
        <v>341</v>
      </c>
      <c r="B64" s="459" t="s">
        <v>342</v>
      </c>
      <c r="C64" s="531"/>
      <c r="D64" s="463"/>
      <c r="E64" s="463"/>
      <c r="F64" s="531"/>
    </row>
    <row r="65" spans="1:6" s="1" customFormat="1" ht="12" customHeight="1">
      <c r="A65" s="458" t="s">
        <v>343</v>
      </c>
      <c r="B65" s="459" t="s">
        <v>344</v>
      </c>
      <c r="C65" s="531"/>
      <c r="D65" s="463"/>
      <c r="E65" s="463"/>
      <c r="F65" s="531"/>
    </row>
    <row r="66" spans="1:6" s="1" customFormat="1" ht="12" customHeight="1">
      <c r="A66" s="458" t="s">
        <v>345</v>
      </c>
      <c r="B66" s="466" t="s">
        <v>346</v>
      </c>
      <c r="C66" s="542"/>
      <c r="D66" s="560"/>
      <c r="E66" s="560"/>
      <c r="F66" s="561"/>
    </row>
    <row r="67" spans="1:6" s="1" customFormat="1" ht="12" customHeight="1">
      <c r="A67" s="511" t="s">
        <v>392</v>
      </c>
      <c r="B67" s="462" t="s">
        <v>347</v>
      </c>
      <c r="C67" s="543">
        <v>39920000</v>
      </c>
      <c r="D67" s="974"/>
      <c r="E67" s="974"/>
      <c r="F67" s="975"/>
    </row>
    <row r="68" spans="1:6" s="1" customFormat="1" ht="12" customHeight="1">
      <c r="A68" s="511" t="s">
        <v>393</v>
      </c>
      <c r="B68" s="462" t="s">
        <v>348</v>
      </c>
      <c r="C68" s="543">
        <f>SUM(C69:C70)</f>
        <v>602142968</v>
      </c>
      <c r="D68" s="974">
        <f>SUM(D69:D70)</f>
        <v>511578135</v>
      </c>
      <c r="E68" s="974">
        <f>SUM(E69:E70)</f>
        <v>528105393</v>
      </c>
      <c r="F68" s="975">
        <f>SUM(F69:F70)</f>
        <v>507862019</v>
      </c>
    </row>
    <row r="69" spans="1:6" s="1" customFormat="1" ht="12" customHeight="1">
      <c r="A69" s="458" t="s">
        <v>349</v>
      </c>
      <c r="B69" s="459" t="s">
        <v>350</v>
      </c>
      <c r="C69" s="563">
        <v>602142968</v>
      </c>
      <c r="D69" s="974">
        <v>511578135</v>
      </c>
      <c r="E69" s="976">
        <v>528105393</v>
      </c>
      <c r="F69" s="977">
        <v>507862019</v>
      </c>
    </row>
    <row r="70" spans="1:6" s="1" customFormat="1" ht="12" customHeight="1">
      <c r="A70" s="458" t="s">
        <v>351</v>
      </c>
      <c r="B70" s="459" t="s">
        <v>352</v>
      </c>
      <c r="C70" s="563"/>
      <c r="D70" s="974"/>
      <c r="E70" s="976"/>
      <c r="F70" s="977"/>
    </row>
    <row r="71" spans="1:6" s="1" customFormat="1" ht="12" customHeight="1" thickBot="1">
      <c r="A71" s="565" t="s">
        <v>449</v>
      </c>
      <c r="B71" s="566" t="s">
        <v>450</v>
      </c>
      <c r="C71" s="567">
        <v>27220158</v>
      </c>
      <c r="D71" s="978">
        <v>35000000</v>
      </c>
      <c r="E71" s="978">
        <v>35000000</v>
      </c>
      <c r="F71" s="979">
        <v>31111582</v>
      </c>
    </row>
    <row r="72" spans="1:6" s="1" customFormat="1" ht="12" customHeight="1" thickBot="1">
      <c r="A72" s="1144" t="s">
        <v>394</v>
      </c>
      <c r="B72" s="1145" t="s">
        <v>395</v>
      </c>
      <c r="C72" s="98">
        <f>SUM(C63+C67+C68+C71)</f>
        <v>669283126</v>
      </c>
      <c r="D72" s="980">
        <f>SUM(D63+D67+D68+D71)</f>
        <v>546578135</v>
      </c>
      <c r="E72" s="980">
        <f>SUM(E63+E67+E68+E71)</f>
        <v>563105393</v>
      </c>
      <c r="F72" s="981">
        <f>SUM(F63+F67+F68+F71)</f>
        <v>538973601</v>
      </c>
    </row>
    <row r="73" spans="1:6" s="1" customFormat="1" ht="12" customHeight="1" thickBot="1">
      <c r="A73" s="1144" t="s">
        <v>411</v>
      </c>
      <c r="B73" s="1145" t="s">
        <v>396</v>
      </c>
      <c r="C73" s="98"/>
      <c r="D73" s="980"/>
      <c r="E73" s="980"/>
      <c r="F73" s="981"/>
    </row>
    <row r="74" spans="1:6" s="1" customFormat="1" ht="12" customHeight="1" thickBot="1">
      <c r="A74" s="1144" t="s">
        <v>412</v>
      </c>
      <c r="B74" s="1145" t="s">
        <v>397</v>
      </c>
      <c r="C74" s="98"/>
      <c r="D74" s="980"/>
      <c r="E74" s="980"/>
      <c r="F74" s="981"/>
    </row>
    <row r="75" spans="1:6" s="1" customFormat="1" ht="12" customHeight="1" thickBot="1">
      <c r="A75" s="1144" t="s">
        <v>16</v>
      </c>
      <c r="B75" s="1175" t="s">
        <v>390</v>
      </c>
      <c r="C75" s="98">
        <f>SUM(C72:C74)</f>
        <v>669283126</v>
      </c>
      <c r="D75" s="980">
        <f>SUM(D72:D74)</f>
        <v>546578135</v>
      </c>
      <c r="E75" s="980">
        <f>SUM(E72:E74)</f>
        <v>563105393</v>
      </c>
      <c r="F75" s="981">
        <f>SUM(F72:F74)</f>
        <v>538973601</v>
      </c>
    </row>
    <row r="76" spans="1:6" s="1" customFormat="1" ht="26.25" customHeight="1" thickBot="1">
      <c r="A76" s="1144" t="s">
        <v>17</v>
      </c>
      <c r="B76" s="1176" t="s">
        <v>413</v>
      </c>
      <c r="C76" s="845">
        <f>SUM(C62+C75)</f>
        <v>3026334160</v>
      </c>
      <c r="D76" s="982">
        <f>SUM(D62+D75)</f>
        <v>2691717610</v>
      </c>
      <c r="E76" s="982">
        <f>SUM(E62+E75)</f>
        <v>2702112638</v>
      </c>
      <c r="F76" s="983">
        <f>SUM(F62+F75)</f>
        <v>2850530418</v>
      </c>
    </row>
    <row r="77" spans="1:6" ht="16.5" customHeight="1">
      <c r="A77" s="360" t="s">
        <v>21</v>
      </c>
      <c r="B77" s="360"/>
      <c r="C77" s="360"/>
      <c r="D77" s="984"/>
      <c r="E77" s="984"/>
      <c r="F77" s="984"/>
    </row>
    <row r="78" spans="1:6" s="99" customFormat="1" ht="16.5" customHeight="1" thickBot="1">
      <c r="A78" s="161" t="s">
        <v>22</v>
      </c>
      <c r="B78" s="360"/>
      <c r="C78" s="56"/>
      <c r="D78" s="985"/>
      <c r="E78" s="985"/>
      <c r="F78" s="985" t="s">
        <v>681</v>
      </c>
    </row>
    <row r="79" spans="1:6" s="99" customFormat="1" ht="16.5" customHeight="1">
      <c r="A79" s="361" t="s">
        <v>3</v>
      </c>
      <c r="B79" s="363" t="s">
        <v>23</v>
      </c>
      <c r="C79" s="365"/>
      <c r="D79" s="1249" t="s">
        <v>764</v>
      </c>
      <c r="E79" s="1250"/>
      <c r="F79" s="1251"/>
    </row>
    <row r="80" spans="1:6" ht="38.1" customHeight="1" thickBot="1">
      <c r="A80" s="362"/>
      <c r="B80" s="364"/>
      <c r="C80" s="164" t="s">
        <v>789</v>
      </c>
      <c r="D80" s="163" t="s">
        <v>5</v>
      </c>
      <c r="E80" s="163" t="s">
        <v>6</v>
      </c>
      <c r="F80" s="164" t="s">
        <v>7</v>
      </c>
    </row>
    <row r="81" spans="1:6" s="23" customFormat="1" ht="12" customHeight="1" thickBot="1">
      <c r="A81" s="19">
        <v>1</v>
      </c>
      <c r="B81" s="20">
        <v>2</v>
      </c>
      <c r="C81" s="21">
        <v>5</v>
      </c>
      <c r="D81" s="20">
        <v>3</v>
      </c>
      <c r="E81" s="20">
        <v>4</v>
      </c>
      <c r="F81" s="21">
        <v>5</v>
      </c>
    </row>
    <row r="82" spans="1:6" ht="12" customHeight="1" thickBot="1">
      <c r="A82" s="14" t="s">
        <v>8</v>
      </c>
      <c r="B82" s="18" t="s">
        <v>269</v>
      </c>
      <c r="C82" s="88">
        <f>+C83+C84+C85+C86+C87</f>
        <v>1149765812</v>
      </c>
      <c r="D82" s="215">
        <f>+D83+D84+D85+D86+D87</f>
        <v>1435186630</v>
      </c>
      <c r="E82" s="215">
        <f>+E83+E84+E85+E86+E87</f>
        <v>1416048512</v>
      </c>
      <c r="F82" s="88">
        <f>+F83+F84+F85+F86+F87</f>
        <v>1257973632</v>
      </c>
    </row>
    <row r="83" spans="1:6" ht="12" customHeight="1">
      <c r="A83" s="11" t="s">
        <v>221</v>
      </c>
      <c r="B83" s="6" t="s">
        <v>24</v>
      </c>
      <c r="C83" s="90">
        <v>592387934</v>
      </c>
      <c r="D83" s="218">
        <v>620524000</v>
      </c>
      <c r="E83" s="218">
        <v>643900405</v>
      </c>
      <c r="F83" s="90">
        <v>611907623</v>
      </c>
    </row>
    <row r="84" spans="1:6" ht="12" customHeight="1">
      <c r="A84" s="9" t="s">
        <v>222</v>
      </c>
      <c r="B84" s="5" t="s">
        <v>25</v>
      </c>
      <c r="C84" s="91">
        <v>111284190</v>
      </c>
      <c r="D84" s="217">
        <v>112665000</v>
      </c>
      <c r="E84" s="217">
        <v>114951177</v>
      </c>
      <c r="F84" s="91">
        <v>102953497</v>
      </c>
    </row>
    <row r="85" spans="1:6" ht="12" customHeight="1">
      <c r="A85" s="9" t="s">
        <v>223</v>
      </c>
      <c r="B85" s="5" t="s">
        <v>26</v>
      </c>
      <c r="C85" s="93">
        <v>391378390</v>
      </c>
      <c r="D85" s="220">
        <v>615098909</v>
      </c>
      <c r="E85" s="220">
        <v>560442010</v>
      </c>
      <c r="F85" s="93">
        <v>457842246</v>
      </c>
    </row>
    <row r="86" spans="1:6" ht="12" customHeight="1">
      <c r="A86" s="9" t="s">
        <v>224</v>
      </c>
      <c r="B86" s="618" t="s">
        <v>27</v>
      </c>
      <c r="C86" s="93">
        <v>32120063</v>
      </c>
      <c r="D86" s="220">
        <v>63526721</v>
      </c>
      <c r="E86" s="220">
        <v>73242476</v>
      </c>
      <c r="F86" s="93">
        <v>67458419</v>
      </c>
    </row>
    <row r="87" spans="1:6" ht="12" customHeight="1">
      <c r="A87" s="9" t="s">
        <v>225</v>
      </c>
      <c r="B87" s="12" t="s">
        <v>28</v>
      </c>
      <c r="C87" s="93">
        <f>SUM(C88:C99)</f>
        <v>22595235</v>
      </c>
      <c r="D87" s="220">
        <f>SUM(D89:D99)</f>
        <v>23372000</v>
      </c>
      <c r="E87" s="220">
        <f>SUM(E89:E99)</f>
        <v>23512444</v>
      </c>
      <c r="F87" s="93">
        <f>SUM(F89:F99)</f>
        <v>17811847</v>
      </c>
    </row>
    <row r="88" spans="1:6" s="437" customFormat="1" ht="12" customHeight="1">
      <c r="A88" s="435" t="s">
        <v>232</v>
      </c>
      <c r="B88" s="436" t="s">
        <v>226</v>
      </c>
      <c r="C88" s="422">
        <v>6272561</v>
      </c>
      <c r="D88" s="220"/>
      <c r="E88" s="220"/>
      <c r="F88" s="93"/>
    </row>
    <row r="89" spans="1:6" s="437" customFormat="1" ht="12" customHeight="1">
      <c r="A89" s="435" t="s">
        <v>233</v>
      </c>
      <c r="B89" s="438" t="s">
        <v>227</v>
      </c>
      <c r="C89" s="422"/>
      <c r="D89" s="220">
        <v>3000000</v>
      </c>
      <c r="E89" s="220">
        <v>3410000</v>
      </c>
      <c r="F89" s="93">
        <v>1882155</v>
      </c>
    </row>
    <row r="90" spans="1:6" s="437" customFormat="1" ht="12" customHeight="1">
      <c r="A90" s="435" t="s">
        <v>234</v>
      </c>
      <c r="B90" s="438" t="s">
        <v>228</v>
      </c>
      <c r="C90" s="422"/>
      <c r="D90" s="421"/>
      <c r="E90" s="421"/>
      <c r="F90" s="422"/>
    </row>
    <row r="91" spans="1:6" s="437" customFormat="1" ht="12" customHeight="1">
      <c r="A91" s="435" t="s">
        <v>235</v>
      </c>
      <c r="B91" s="436" t="s">
        <v>229</v>
      </c>
      <c r="C91" s="422"/>
      <c r="D91" s="421"/>
      <c r="E91" s="421"/>
      <c r="F91" s="422"/>
    </row>
    <row r="92" spans="1:6" s="437" customFormat="1" ht="12" customHeight="1">
      <c r="A92" s="439" t="s">
        <v>236</v>
      </c>
      <c r="B92" s="440" t="s">
        <v>230</v>
      </c>
      <c r="C92" s="422"/>
      <c r="D92" s="421"/>
      <c r="E92" s="421"/>
      <c r="F92" s="422"/>
    </row>
    <row r="93" spans="1:6" s="437" customFormat="1" ht="12" customHeight="1">
      <c r="A93" s="435" t="s">
        <v>237</v>
      </c>
      <c r="B93" s="440" t="s">
        <v>231</v>
      </c>
      <c r="C93" s="422">
        <v>1240000</v>
      </c>
      <c r="D93" s="421">
        <v>1922000</v>
      </c>
      <c r="E93" s="421">
        <v>3552369</v>
      </c>
      <c r="F93" s="422">
        <v>3308397</v>
      </c>
    </row>
    <row r="94" spans="1:6" s="437" customFormat="1" ht="12" customHeight="1">
      <c r="A94" s="441" t="s">
        <v>238</v>
      </c>
      <c r="B94" s="438" t="s">
        <v>244</v>
      </c>
      <c r="C94" s="422"/>
      <c r="D94" s="421"/>
      <c r="E94" s="421">
        <v>4000000</v>
      </c>
      <c r="F94" s="422">
        <v>4000000</v>
      </c>
    </row>
    <row r="95" spans="1:6" s="437" customFormat="1" ht="12" customHeight="1">
      <c r="A95" s="441" t="s">
        <v>239</v>
      </c>
      <c r="B95" s="436" t="s">
        <v>245</v>
      </c>
      <c r="C95" s="422">
        <v>1495600</v>
      </c>
      <c r="D95" s="421"/>
      <c r="E95" s="421"/>
      <c r="F95" s="422"/>
    </row>
    <row r="96" spans="1:6" s="437" customFormat="1" ht="12" customHeight="1">
      <c r="A96" s="441" t="s">
        <v>240</v>
      </c>
      <c r="B96" s="440" t="s">
        <v>246</v>
      </c>
      <c r="C96" s="422"/>
      <c r="D96" s="421"/>
      <c r="E96" s="421"/>
      <c r="F96" s="422"/>
    </row>
    <row r="97" spans="1:6" s="437" customFormat="1" ht="12" customHeight="1">
      <c r="A97" s="441" t="s">
        <v>241</v>
      </c>
      <c r="B97" s="440" t="s">
        <v>247</v>
      </c>
      <c r="C97" s="422"/>
      <c r="D97" s="421"/>
      <c r="E97" s="421"/>
      <c r="F97" s="422"/>
    </row>
    <row r="98" spans="1:6" s="437" customFormat="1" ht="12" customHeight="1">
      <c r="A98" s="441" t="s">
        <v>243</v>
      </c>
      <c r="B98" s="440" t="s">
        <v>248</v>
      </c>
      <c r="C98" s="422">
        <v>13587074</v>
      </c>
      <c r="D98" s="421">
        <v>8450000</v>
      </c>
      <c r="E98" s="421">
        <v>8622000</v>
      </c>
      <c r="F98" s="422">
        <v>8621295</v>
      </c>
    </row>
    <row r="99" spans="1:6" s="437" customFormat="1" ht="12" customHeight="1" thickBot="1">
      <c r="A99" s="442" t="s">
        <v>622</v>
      </c>
      <c r="B99" s="443" t="s">
        <v>249</v>
      </c>
      <c r="C99" s="424"/>
      <c r="D99" s="423">
        <v>10000000</v>
      </c>
      <c r="E99" s="423">
        <v>3928075</v>
      </c>
      <c r="F99" s="424"/>
    </row>
    <row r="100" spans="1:6" ht="12" customHeight="1" thickBot="1">
      <c r="A100" s="13" t="s">
        <v>9</v>
      </c>
      <c r="B100" s="17" t="s">
        <v>270</v>
      </c>
      <c r="C100" s="89">
        <f>+C101+C102+C103</f>
        <v>1325521575</v>
      </c>
      <c r="D100" s="216">
        <f>+D101+D102+D103</f>
        <v>1221530980</v>
      </c>
      <c r="E100" s="216">
        <f>+E101+E102+E103</f>
        <v>1251064126</v>
      </c>
      <c r="F100" s="89">
        <f>+F101+F102+F103</f>
        <v>1136537653</v>
      </c>
    </row>
    <row r="101" spans="1:6" ht="12" customHeight="1">
      <c r="A101" s="10" t="s">
        <v>250</v>
      </c>
      <c r="B101" s="5" t="s">
        <v>29</v>
      </c>
      <c r="C101" s="92">
        <v>1312618149</v>
      </c>
      <c r="D101" s="219">
        <v>1180219739</v>
      </c>
      <c r="E101" s="219">
        <v>1213479885</v>
      </c>
      <c r="F101" s="92">
        <v>1109418738</v>
      </c>
    </row>
    <row r="102" spans="1:6" ht="12" customHeight="1">
      <c r="A102" s="10" t="s">
        <v>251</v>
      </c>
      <c r="B102" s="8" t="s">
        <v>30</v>
      </c>
      <c r="C102" s="91">
        <v>11703426</v>
      </c>
      <c r="D102" s="217">
        <v>41311241</v>
      </c>
      <c r="E102" s="217">
        <v>33584241</v>
      </c>
      <c r="F102" s="91">
        <v>27118915</v>
      </c>
    </row>
    <row r="103" spans="1:6" ht="12" customHeight="1">
      <c r="A103" s="10" t="s">
        <v>252</v>
      </c>
      <c r="B103" s="434" t="s">
        <v>253</v>
      </c>
      <c r="C103" s="91">
        <f>SUM(C104:C111)</f>
        <v>1200000</v>
      </c>
      <c r="D103" s="217">
        <f>SUM(D104:D111)</f>
        <v>0</v>
      </c>
      <c r="E103" s="217">
        <f>SUM(E104:E111)</f>
        <v>4000000</v>
      </c>
      <c r="F103" s="91">
        <f>SUM(F104:F111)</f>
        <v>0</v>
      </c>
    </row>
    <row r="104" spans="1:6" s="437" customFormat="1" ht="12" customHeight="1">
      <c r="A104" s="444" t="s">
        <v>254</v>
      </c>
      <c r="B104" s="79" t="s">
        <v>268</v>
      </c>
      <c r="C104" s="420"/>
      <c r="D104" s="419"/>
      <c r="E104" s="419"/>
      <c r="F104" s="420"/>
    </row>
    <row r="105" spans="1:6" s="437" customFormat="1" ht="12" customHeight="1">
      <c r="A105" s="444" t="s">
        <v>255</v>
      </c>
      <c r="B105" s="445" t="s">
        <v>262</v>
      </c>
      <c r="C105" s="420"/>
      <c r="D105" s="419"/>
      <c r="E105" s="419"/>
      <c r="F105" s="420"/>
    </row>
    <row r="106" spans="1:6" s="437" customFormat="1">
      <c r="A106" s="444" t="s">
        <v>256</v>
      </c>
      <c r="B106" s="446" t="s">
        <v>263</v>
      </c>
      <c r="C106" s="420"/>
      <c r="D106" s="419"/>
      <c r="E106" s="419"/>
      <c r="F106" s="420"/>
    </row>
    <row r="107" spans="1:6" s="437" customFormat="1" ht="12" customHeight="1">
      <c r="A107" s="444" t="s">
        <v>257</v>
      </c>
      <c r="B107" s="446" t="s">
        <v>264</v>
      </c>
      <c r="C107" s="448"/>
      <c r="D107" s="447"/>
      <c r="E107" s="447"/>
      <c r="F107" s="448"/>
    </row>
    <row r="108" spans="1:6" s="437" customFormat="1" ht="12" customHeight="1">
      <c r="A108" s="444" t="s">
        <v>258</v>
      </c>
      <c r="B108" s="446" t="s">
        <v>265</v>
      </c>
      <c r="C108" s="448"/>
      <c r="D108" s="447"/>
      <c r="E108" s="447"/>
      <c r="F108" s="448"/>
    </row>
    <row r="109" spans="1:6" s="437" customFormat="1" ht="15" customHeight="1">
      <c r="A109" s="444" t="s">
        <v>259</v>
      </c>
      <c r="B109" s="446" t="s">
        <v>266</v>
      </c>
      <c r="C109" s="448"/>
      <c r="D109" s="447"/>
      <c r="E109" s="447">
        <v>4000000</v>
      </c>
      <c r="F109" s="448"/>
    </row>
    <row r="110" spans="1:6" s="437" customFormat="1" ht="12.75" customHeight="1">
      <c r="A110" s="449" t="s">
        <v>260</v>
      </c>
      <c r="B110" s="446" t="s">
        <v>32</v>
      </c>
      <c r="C110" s="451"/>
      <c r="D110" s="450"/>
      <c r="E110" s="450"/>
      <c r="F110" s="451"/>
    </row>
    <row r="111" spans="1:6" s="437" customFormat="1" ht="14.25" customHeight="1" thickBot="1">
      <c r="A111" s="452" t="s">
        <v>261</v>
      </c>
      <c r="B111" s="453" t="s">
        <v>267</v>
      </c>
      <c r="C111" s="451">
        <v>1200000</v>
      </c>
      <c r="D111" s="450"/>
      <c r="E111" s="450"/>
      <c r="F111" s="451"/>
    </row>
    <row r="112" spans="1:6" ht="12" customHeight="1" thickBot="1">
      <c r="A112" s="13" t="s">
        <v>10</v>
      </c>
      <c r="B112" s="454" t="s">
        <v>271</v>
      </c>
      <c r="C112" s="88">
        <f>+C82+C100</f>
        <v>2475287387</v>
      </c>
      <c r="D112" s="215">
        <f>+D82+D100</f>
        <v>2656717610</v>
      </c>
      <c r="E112" s="215">
        <f>+E82+E100</f>
        <v>2667112638</v>
      </c>
      <c r="F112" s="215">
        <f>+F82+F100</f>
        <v>2394511285</v>
      </c>
    </row>
    <row r="113" spans="1:6" ht="12" customHeight="1" thickBot="1">
      <c r="A113" s="82" t="s">
        <v>398</v>
      </c>
      <c r="B113" s="518" t="s">
        <v>399</v>
      </c>
      <c r="C113" s="89">
        <f>SUM(C114:C116)</f>
        <v>0</v>
      </c>
      <c r="D113" s="216">
        <f>SUM(D114:D116)</f>
        <v>0</v>
      </c>
      <c r="E113" s="216">
        <f>SUM(E114:E116)</f>
        <v>0</v>
      </c>
      <c r="F113" s="89">
        <f>SUM(F114:F116)</f>
        <v>0</v>
      </c>
    </row>
    <row r="114" spans="1:6" ht="12" customHeight="1">
      <c r="A114" s="83" t="s">
        <v>400</v>
      </c>
      <c r="B114" s="84" t="s">
        <v>403</v>
      </c>
      <c r="C114" s="91"/>
      <c r="D114" s="217"/>
      <c r="E114" s="217"/>
      <c r="F114" s="91"/>
    </row>
    <row r="115" spans="1:6" ht="12" customHeight="1">
      <c r="A115" s="81" t="s">
        <v>401</v>
      </c>
      <c r="B115" s="78" t="s">
        <v>447</v>
      </c>
      <c r="C115" s="91"/>
      <c r="D115" s="217"/>
      <c r="E115" s="217"/>
      <c r="F115" s="91"/>
    </row>
    <row r="116" spans="1:6" ht="12" customHeight="1" thickBot="1">
      <c r="A116" s="85" t="s">
        <v>402</v>
      </c>
      <c r="B116" s="86" t="s">
        <v>448</v>
      </c>
      <c r="C116" s="93"/>
      <c r="D116" s="220"/>
      <c r="E116" s="220"/>
      <c r="F116" s="93"/>
    </row>
    <row r="117" spans="1:6" ht="12" customHeight="1" thickBot="1">
      <c r="A117" s="82" t="s">
        <v>406</v>
      </c>
      <c r="B117" s="518" t="s">
        <v>407</v>
      </c>
      <c r="C117" s="224"/>
      <c r="D117" s="223"/>
      <c r="E117" s="223"/>
      <c r="F117" s="224"/>
    </row>
    <row r="118" spans="1:6" ht="12" customHeight="1" thickBot="1">
      <c r="A118" s="519" t="s">
        <v>620</v>
      </c>
      <c r="B118" s="518" t="s">
        <v>623</v>
      </c>
      <c r="C118" s="224">
        <v>22941380</v>
      </c>
      <c r="D118" s="223">
        <v>35000000</v>
      </c>
      <c r="E118" s="223">
        <v>35000000</v>
      </c>
      <c r="F118" s="224">
        <v>30595209</v>
      </c>
    </row>
    <row r="119" spans="1:6" ht="12" customHeight="1" thickBot="1">
      <c r="A119" s="519" t="s">
        <v>416</v>
      </c>
      <c r="B119" s="518" t="s">
        <v>408</v>
      </c>
      <c r="C119" s="224"/>
      <c r="D119" s="223"/>
      <c r="E119" s="223"/>
      <c r="F119" s="224"/>
    </row>
    <row r="120" spans="1:6" ht="12" customHeight="1" thickBot="1">
      <c r="A120" s="519" t="s">
        <v>417</v>
      </c>
      <c r="B120" s="518" t="s">
        <v>409</v>
      </c>
      <c r="C120" s="224"/>
      <c r="D120" s="223"/>
      <c r="E120" s="223"/>
      <c r="F120" s="224"/>
    </row>
    <row r="121" spans="1:6" ht="12" customHeight="1" thickBot="1">
      <c r="A121" s="80" t="s">
        <v>33</v>
      </c>
      <c r="B121" s="152" t="s">
        <v>410</v>
      </c>
      <c r="C121" s="225">
        <f>SUM(C117:C120)</f>
        <v>22941380</v>
      </c>
      <c r="D121" s="225">
        <f>SUM(D118:D120)</f>
        <v>35000000</v>
      </c>
      <c r="E121" s="225">
        <f>SUM(E118:E120)</f>
        <v>35000000</v>
      </c>
      <c r="F121" s="95">
        <f>SUM(F118:F120)</f>
        <v>30595209</v>
      </c>
    </row>
    <row r="122" spans="1:6" s="1" customFormat="1" ht="28.5" customHeight="1" thickBot="1">
      <c r="A122" s="87" t="s">
        <v>12</v>
      </c>
      <c r="B122" s="153" t="s">
        <v>418</v>
      </c>
      <c r="C122" s="844">
        <f>SUM(C112+C121)</f>
        <v>2498228767</v>
      </c>
      <c r="D122" s="221">
        <f>SUM(D112+D121)</f>
        <v>2691717610</v>
      </c>
      <c r="E122" s="221">
        <f>SUM(E112+E121)</f>
        <v>2702112638</v>
      </c>
      <c r="F122" s="94">
        <f>SUM(F112+F121)</f>
        <v>2425106494</v>
      </c>
    </row>
    <row r="123" spans="1:6" ht="17.25" customHeight="1">
      <c r="A123" s="154"/>
      <c r="B123" s="154"/>
      <c r="C123" s="155"/>
      <c r="D123" s="155"/>
      <c r="E123" s="155"/>
      <c r="F123" s="155"/>
    </row>
    <row r="124" spans="1:6">
      <c r="A124" s="162" t="s">
        <v>36</v>
      </c>
      <c r="B124" s="162"/>
      <c r="C124" s="162"/>
      <c r="D124" s="162"/>
      <c r="E124" s="162"/>
      <c r="F124" s="162"/>
    </row>
    <row r="125" spans="1:6" ht="15" customHeight="1" thickBot="1">
      <c r="A125" s="160" t="s">
        <v>37</v>
      </c>
      <c r="B125" s="160"/>
      <c r="C125" s="97" t="s">
        <v>2</v>
      </c>
      <c r="D125" s="97"/>
      <c r="E125" s="97"/>
      <c r="F125" s="97" t="s">
        <v>2</v>
      </c>
    </row>
    <row r="126" spans="1:6" ht="24.75" customHeight="1" thickBot="1">
      <c r="A126" s="13">
        <v>1</v>
      </c>
      <c r="B126" s="17" t="s">
        <v>420</v>
      </c>
      <c r="C126" s="89">
        <f>SUM(C62-C112)</f>
        <v>-118236353</v>
      </c>
      <c r="D126" s="96">
        <f>SUM(D62-D112)</f>
        <v>-511578135</v>
      </c>
      <c r="E126" s="96">
        <f>SUM(E62-E112)</f>
        <v>-528105393</v>
      </c>
      <c r="F126" s="89">
        <f>SUM(F62-F112)</f>
        <v>-82954468</v>
      </c>
    </row>
    <row r="127" spans="1:6" ht="7.5" customHeight="1">
      <c r="A127" s="154"/>
      <c r="B127" s="154"/>
      <c r="C127" s="155"/>
      <c r="D127" s="155"/>
      <c r="E127" s="155"/>
      <c r="F127" s="155"/>
    </row>
    <row r="129" ht="12.75" customHeight="1"/>
    <row r="130" ht="13.5" customHeight="1"/>
    <row r="131" ht="13.5" customHeight="1"/>
    <row r="132" ht="13.5" customHeight="1"/>
    <row r="133" ht="7.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</sheetData>
  <mergeCells count="5">
    <mergeCell ref="A3:A4"/>
    <mergeCell ref="B3:B4"/>
    <mergeCell ref="C3:C4"/>
    <mergeCell ref="D3:F3"/>
    <mergeCell ref="D79:F7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6" fitToHeight="2" orientation="portrait" r:id="rId1"/>
  <headerFooter alignWithMargins="0">
    <oddHeader>&amp;C&amp;"Times New Roman CE,Félkövér"&amp;12
Létavértes Városi Önkormányzat
2020. ÉVI ZÁRSZÁMADÁSÁNAK PÉNZÜGYI MÉRLEGE&amp;10
&amp;R&amp;"Times New Roman CE,Félkövér dőlt"&amp;11 1. tájékoztató tábla a 6/2021. (IV.30.) önkormányzati rendelethez</oddHeader>
  </headerFooter>
  <rowBreaks count="1" manualBreakCount="1">
    <brk id="76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E140"/>
  <sheetViews>
    <sheetView topLeftCell="A91" workbookViewId="0">
      <selection activeCell="H78" sqref="H78"/>
    </sheetView>
  </sheetViews>
  <sheetFormatPr defaultRowHeight="15.75"/>
  <cols>
    <col min="1" max="1" width="9.5" style="156" customWidth="1"/>
    <col min="2" max="2" width="60.83203125" style="156" customWidth="1"/>
    <col min="3" max="5" width="15.83203125" style="157" customWidth="1"/>
    <col min="6" max="16384" width="9.33203125" style="22"/>
  </cols>
  <sheetData>
    <row r="1" spans="1:5" ht="15.95" customHeight="1">
      <c r="A1" s="360" t="s">
        <v>0</v>
      </c>
      <c r="B1" s="360"/>
      <c r="C1" s="360"/>
      <c r="D1" s="360"/>
      <c r="E1" s="360"/>
    </row>
    <row r="2" spans="1:5" ht="15.95" customHeight="1" thickBot="1">
      <c r="A2" s="160" t="s">
        <v>1</v>
      </c>
      <c r="B2" s="160"/>
      <c r="C2" s="97"/>
      <c r="D2" s="97"/>
      <c r="E2" s="97" t="s">
        <v>681</v>
      </c>
    </row>
    <row r="3" spans="1:5" ht="15.95" customHeight="1">
      <c r="A3" s="1201" t="s">
        <v>272</v>
      </c>
      <c r="B3" s="1199" t="s">
        <v>4</v>
      </c>
      <c r="C3" s="1203" t="s">
        <v>764</v>
      </c>
      <c r="D3" s="1204"/>
      <c r="E3" s="1205"/>
    </row>
    <row r="4" spans="1:5" ht="38.1" customHeight="1" thickBot="1">
      <c r="A4" s="1202"/>
      <c r="B4" s="1200"/>
      <c r="C4" s="163" t="s">
        <v>5</v>
      </c>
      <c r="D4" s="163" t="s">
        <v>6</v>
      </c>
      <c r="E4" s="164" t="s">
        <v>7</v>
      </c>
    </row>
    <row r="5" spans="1:5" s="23" customFormat="1" ht="12" customHeight="1" thickBot="1">
      <c r="A5" s="479">
        <v>1</v>
      </c>
      <c r="B5" s="481">
        <v>2</v>
      </c>
      <c r="C5" s="477">
        <v>3</v>
      </c>
      <c r="D5" s="20">
        <v>4</v>
      </c>
      <c r="E5" s="21">
        <v>5</v>
      </c>
    </row>
    <row r="6" spans="1:5" s="1" customFormat="1" ht="12" customHeight="1" thickBot="1">
      <c r="A6" s="480" t="s">
        <v>8</v>
      </c>
      <c r="B6" s="482" t="s">
        <v>354</v>
      </c>
      <c r="C6" s="478">
        <f>SUM(C7:C12)</f>
        <v>0</v>
      </c>
      <c r="D6" s="478">
        <f>SUM(D7:D12)</f>
        <v>0</v>
      </c>
      <c r="E6" s="521">
        <f>SUM(E7:E12)</f>
        <v>0</v>
      </c>
    </row>
    <row r="7" spans="1:5" s="1" customFormat="1" ht="12" customHeight="1">
      <c r="A7" s="455" t="s">
        <v>273</v>
      </c>
      <c r="B7" s="456" t="s">
        <v>274</v>
      </c>
      <c r="C7" s="457">
        <f>+C8+C9+C10+C11</f>
        <v>0</v>
      </c>
      <c r="D7" s="457">
        <f>+D8+D9+D10+D11</f>
        <v>0</v>
      </c>
      <c r="E7" s="522">
        <f>+E8+E9+E10+E11</f>
        <v>0</v>
      </c>
    </row>
    <row r="8" spans="1:5" s="1" customFormat="1" ht="12" customHeight="1">
      <c r="A8" s="458" t="s">
        <v>275</v>
      </c>
      <c r="B8" s="459" t="s">
        <v>355</v>
      </c>
      <c r="C8" s="460"/>
      <c r="D8" s="460"/>
      <c r="E8" s="523"/>
    </row>
    <row r="9" spans="1:5" s="1" customFormat="1" ht="21.75" customHeight="1">
      <c r="A9" s="458" t="s">
        <v>276</v>
      </c>
      <c r="B9" s="459" t="s">
        <v>277</v>
      </c>
      <c r="C9" s="460"/>
      <c r="D9" s="460"/>
      <c r="E9" s="523"/>
    </row>
    <row r="10" spans="1:5" s="1" customFormat="1" ht="12" customHeight="1">
      <c r="A10" s="458" t="s">
        <v>278</v>
      </c>
      <c r="B10" s="459" t="s">
        <v>279</v>
      </c>
      <c r="C10" s="460"/>
      <c r="D10" s="460"/>
      <c r="E10" s="523"/>
    </row>
    <row r="11" spans="1:5" s="1" customFormat="1" ht="12" customHeight="1">
      <c r="A11" s="458" t="s">
        <v>280</v>
      </c>
      <c r="B11" s="459" t="s">
        <v>356</v>
      </c>
      <c r="C11" s="460"/>
      <c r="D11" s="460"/>
      <c r="E11" s="523"/>
    </row>
    <row r="12" spans="1:5" s="1" customFormat="1" ht="12" customHeight="1" thickBot="1">
      <c r="A12" s="468" t="s">
        <v>281</v>
      </c>
      <c r="B12" s="469" t="s">
        <v>357</v>
      </c>
      <c r="C12" s="470"/>
      <c r="D12" s="470"/>
      <c r="E12" s="524"/>
    </row>
    <row r="13" spans="1:5" s="1" customFormat="1" ht="12" customHeight="1" thickBot="1">
      <c r="A13" s="474" t="s">
        <v>9</v>
      </c>
      <c r="B13" s="475" t="s">
        <v>362</v>
      </c>
      <c r="C13" s="476">
        <f>SUM(C14:C18)</f>
        <v>0</v>
      </c>
      <c r="D13" s="476">
        <f>SUM(D14:D18)</f>
        <v>0</v>
      </c>
      <c r="E13" s="525">
        <f>SUM(E14:E18)</f>
        <v>0</v>
      </c>
    </row>
    <row r="14" spans="1:5" s="1" customFormat="1" ht="12" customHeight="1">
      <c r="A14" s="471" t="s">
        <v>282</v>
      </c>
      <c r="B14" s="472" t="s">
        <v>283</v>
      </c>
      <c r="C14" s="473"/>
      <c r="D14" s="473"/>
      <c r="E14" s="526"/>
    </row>
    <row r="15" spans="1:5" s="1" customFormat="1" ht="12" customHeight="1">
      <c r="A15" s="458" t="s">
        <v>284</v>
      </c>
      <c r="B15" s="459" t="s">
        <v>358</v>
      </c>
      <c r="C15" s="460"/>
      <c r="D15" s="460"/>
      <c r="E15" s="523"/>
    </row>
    <row r="16" spans="1:5" s="1" customFormat="1" ht="12" customHeight="1">
      <c r="A16" s="458" t="s">
        <v>285</v>
      </c>
      <c r="B16" s="459" t="s">
        <v>359</v>
      </c>
      <c r="C16" s="460"/>
      <c r="D16" s="460"/>
      <c r="E16" s="523"/>
    </row>
    <row r="17" spans="1:5" s="1" customFormat="1" ht="12" customHeight="1">
      <c r="A17" s="458" t="s">
        <v>286</v>
      </c>
      <c r="B17" s="459" t="s">
        <v>360</v>
      </c>
      <c r="C17" s="460"/>
      <c r="D17" s="460"/>
      <c r="E17" s="523"/>
    </row>
    <row r="18" spans="1:5" s="1" customFormat="1" ht="12" customHeight="1">
      <c r="A18" s="458" t="s">
        <v>287</v>
      </c>
      <c r="B18" s="459" t="s">
        <v>361</v>
      </c>
      <c r="C18" s="460"/>
      <c r="D18" s="460"/>
      <c r="E18" s="523"/>
    </row>
    <row r="19" spans="1:5" s="489" customFormat="1" ht="12" customHeight="1" thickBot="1">
      <c r="A19" s="507" t="s">
        <v>287</v>
      </c>
      <c r="B19" s="508" t="s">
        <v>419</v>
      </c>
      <c r="C19" s="509"/>
      <c r="D19" s="509"/>
      <c r="E19" s="527"/>
    </row>
    <row r="20" spans="1:5" s="1" customFormat="1" ht="12" customHeight="1" thickBot="1">
      <c r="A20" s="474" t="s">
        <v>10</v>
      </c>
      <c r="B20" s="485" t="s">
        <v>363</v>
      </c>
      <c r="C20" s="476">
        <f>SUM(C21:C25)</f>
        <v>0</v>
      </c>
      <c r="D20" s="476">
        <f>SUM(D21:D25)</f>
        <v>0</v>
      </c>
      <c r="E20" s="525">
        <f>SUM(E21:E25)</f>
        <v>0</v>
      </c>
    </row>
    <row r="21" spans="1:5" s="1" customFormat="1" ht="12" customHeight="1">
      <c r="A21" s="471" t="s">
        <v>288</v>
      </c>
      <c r="B21" s="472" t="s">
        <v>289</v>
      </c>
      <c r="C21" s="484"/>
      <c r="D21" s="484"/>
      <c r="E21" s="528"/>
    </row>
    <row r="22" spans="1:5" s="1" customFormat="1" ht="12" customHeight="1">
      <c r="A22" s="458" t="s">
        <v>290</v>
      </c>
      <c r="B22" s="459" t="s">
        <v>364</v>
      </c>
      <c r="C22" s="461"/>
      <c r="D22" s="461"/>
      <c r="E22" s="529"/>
    </row>
    <row r="23" spans="1:5" s="1" customFormat="1" ht="12" customHeight="1">
      <c r="A23" s="458" t="s">
        <v>291</v>
      </c>
      <c r="B23" s="459" t="s">
        <v>365</v>
      </c>
      <c r="C23" s="460"/>
      <c r="D23" s="460"/>
      <c r="E23" s="523"/>
    </row>
    <row r="24" spans="1:5" s="1" customFormat="1" ht="12" customHeight="1">
      <c r="A24" s="468" t="s">
        <v>292</v>
      </c>
      <c r="B24" s="469" t="s">
        <v>366</v>
      </c>
      <c r="C24" s="483"/>
      <c r="D24" s="483"/>
      <c r="E24" s="530"/>
    </row>
    <row r="25" spans="1:5" s="1" customFormat="1" ht="12" customHeight="1">
      <c r="A25" s="506" t="s">
        <v>293</v>
      </c>
      <c r="B25" s="505" t="s">
        <v>367</v>
      </c>
      <c r="C25" s="217"/>
      <c r="D25" s="217"/>
      <c r="E25" s="91"/>
    </row>
    <row r="26" spans="1:5" s="489" customFormat="1" ht="12.75" customHeight="1" thickBot="1">
      <c r="A26" s="507" t="s">
        <v>293</v>
      </c>
      <c r="B26" s="508" t="s">
        <v>419</v>
      </c>
      <c r="C26" s="509"/>
      <c r="D26" s="509"/>
      <c r="E26" s="527"/>
    </row>
    <row r="27" spans="1:5" s="1" customFormat="1" ht="12" customHeight="1" thickBot="1">
      <c r="A27" s="474" t="s">
        <v>11</v>
      </c>
      <c r="B27" s="485" t="s">
        <v>374</v>
      </c>
      <c r="C27" s="476">
        <f>SUM(C29+C31+C37)</f>
        <v>0</v>
      </c>
      <c r="D27" s="476">
        <f>SUM(D29+D31+D37)</f>
        <v>0</v>
      </c>
      <c r="E27" s="525">
        <f>SUM(E29+E31+E37)</f>
        <v>0</v>
      </c>
    </row>
    <row r="28" spans="1:5" s="1" customFormat="1" ht="12" customHeight="1">
      <c r="A28" s="471" t="s">
        <v>294</v>
      </c>
      <c r="B28" s="472" t="s">
        <v>295</v>
      </c>
      <c r="C28" s="473">
        <f>SUM(C33+C30)</f>
        <v>0</v>
      </c>
      <c r="D28" s="473">
        <f>SUM(D33+D30)</f>
        <v>0</v>
      </c>
      <c r="E28" s="526">
        <f>SUM(E33+E30)</f>
        <v>0</v>
      </c>
    </row>
    <row r="29" spans="1:5" s="1" customFormat="1" ht="12" customHeight="1">
      <c r="A29" s="458" t="s">
        <v>296</v>
      </c>
      <c r="B29" s="459" t="s">
        <v>297</v>
      </c>
      <c r="C29" s="463">
        <f>SUM(C30)</f>
        <v>0</v>
      </c>
      <c r="D29" s="463">
        <f>SUM(D30)</f>
        <v>0</v>
      </c>
      <c r="E29" s="531">
        <f>SUM(E30)</f>
        <v>0</v>
      </c>
    </row>
    <row r="30" spans="1:5" s="489" customFormat="1" ht="12" customHeight="1">
      <c r="A30" s="486" t="s">
        <v>296</v>
      </c>
      <c r="B30" s="487" t="s">
        <v>368</v>
      </c>
      <c r="C30" s="488"/>
      <c r="D30" s="488"/>
      <c r="E30" s="532"/>
    </row>
    <row r="31" spans="1:5" s="1" customFormat="1" ht="12" customHeight="1">
      <c r="A31" s="458" t="s">
        <v>371</v>
      </c>
      <c r="B31" s="490" t="s">
        <v>372</v>
      </c>
      <c r="C31" s="463">
        <f>SUM(C35+C34+C32)</f>
        <v>0</v>
      </c>
      <c r="D31" s="463">
        <f>SUM(D35+D34+D32)</f>
        <v>0</v>
      </c>
      <c r="E31" s="531">
        <f>SUM(E35+E34+E32)</f>
        <v>0</v>
      </c>
    </row>
    <row r="32" spans="1:5" s="1" customFormat="1" ht="12" customHeight="1">
      <c r="A32" s="458" t="s">
        <v>298</v>
      </c>
      <c r="B32" s="491" t="s">
        <v>373</v>
      </c>
      <c r="C32" s="463">
        <f>SUM(C33)</f>
        <v>0</v>
      </c>
      <c r="D32" s="463">
        <f>SUM(D33)</f>
        <v>0</v>
      </c>
      <c r="E32" s="531">
        <f>SUM(E33)</f>
        <v>0</v>
      </c>
    </row>
    <row r="33" spans="1:5" s="489" customFormat="1" ht="12" customHeight="1">
      <c r="A33" s="486" t="s">
        <v>298</v>
      </c>
      <c r="B33" s="492" t="s">
        <v>369</v>
      </c>
      <c r="C33" s="488"/>
      <c r="D33" s="488"/>
      <c r="E33" s="532"/>
    </row>
    <row r="34" spans="1:5" s="1" customFormat="1" ht="12" customHeight="1">
      <c r="A34" s="458" t="s">
        <v>299</v>
      </c>
      <c r="B34" s="493" t="s">
        <v>300</v>
      </c>
      <c r="C34" s="461">
        <f>+C35+C42</f>
        <v>0</v>
      </c>
      <c r="D34" s="461">
        <f>+D35+D42</f>
        <v>0</v>
      </c>
      <c r="E34" s="529">
        <f>+E35+E42</f>
        <v>0</v>
      </c>
    </row>
    <row r="35" spans="1:5" s="1" customFormat="1" ht="12" customHeight="1">
      <c r="A35" s="458" t="s">
        <v>301</v>
      </c>
      <c r="B35" s="493" t="s">
        <v>302</v>
      </c>
      <c r="C35" s="464">
        <f>SUM(C36)</f>
        <v>0</v>
      </c>
      <c r="D35" s="464">
        <f>SUM(D36)</f>
        <v>0</v>
      </c>
      <c r="E35" s="533">
        <f>SUM(E36)</f>
        <v>0</v>
      </c>
    </row>
    <row r="36" spans="1:5" s="489" customFormat="1" ht="12" customHeight="1">
      <c r="A36" s="486" t="s">
        <v>301</v>
      </c>
      <c r="B36" s="494" t="s">
        <v>370</v>
      </c>
      <c r="C36" s="464"/>
      <c r="D36" s="464"/>
      <c r="E36" s="533"/>
    </row>
    <row r="37" spans="1:5" s="1" customFormat="1" ht="12" customHeight="1" thickBot="1">
      <c r="A37" s="468" t="s">
        <v>303</v>
      </c>
      <c r="B37" s="469" t="s">
        <v>304</v>
      </c>
      <c r="C37" s="495"/>
      <c r="D37" s="495"/>
      <c r="E37" s="534"/>
    </row>
    <row r="38" spans="1:5" s="1" customFormat="1" ht="12" customHeight="1" thickBot="1">
      <c r="A38" s="474" t="s">
        <v>12</v>
      </c>
      <c r="B38" s="485" t="s">
        <v>375</v>
      </c>
      <c r="C38" s="497">
        <f>SUM(C39:C48)</f>
        <v>0</v>
      </c>
      <c r="D38" s="497">
        <f>SUM(D39:D48)</f>
        <v>0</v>
      </c>
      <c r="E38" s="535">
        <f>SUM(E39:E48)</f>
        <v>0</v>
      </c>
    </row>
    <row r="39" spans="1:5" s="1" customFormat="1" ht="12" customHeight="1">
      <c r="A39" s="471" t="s">
        <v>305</v>
      </c>
      <c r="B39" s="472" t="s">
        <v>306</v>
      </c>
      <c r="C39" s="496"/>
      <c r="D39" s="496"/>
      <c r="E39" s="536"/>
    </row>
    <row r="40" spans="1:5" s="1" customFormat="1" ht="12" customHeight="1">
      <c r="A40" s="458" t="s">
        <v>307</v>
      </c>
      <c r="B40" s="459" t="s">
        <v>308</v>
      </c>
      <c r="C40" s="463"/>
      <c r="D40" s="463"/>
      <c r="E40" s="531"/>
    </row>
    <row r="41" spans="1:5" s="1" customFormat="1" ht="12" customHeight="1">
      <c r="A41" s="458" t="s">
        <v>309</v>
      </c>
      <c r="B41" s="459" t="s">
        <v>310</v>
      </c>
      <c r="C41" s="463"/>
      <c r="D41" s="463"/>
      <c r="E41" s="531"/>
    </row>
    <row r="42" spans="1:5" s="1" customFormat="1" ht="12" customHeight="1">
      <c r="A42" s="458" t="s">
        <v>311</v>
      </c>
      <c r="B42" s="459" t="s">
        <v>312</v>
      </c>
      <c r="C42" s="464">
        <f>+C43+C44+C45+C46+C47</f>
        <v>0</v>
      </c>
      <c r="D42" s="464">
        <f>+D43+D44+D45+D46+D47</f>
        <v>0</v>
      </c>
      <c r="E42" s="533">
        <f>+E43+E44+E45+E46+E47</f>
        <v>0</v>
      </c>
    </row>
    <row r="43" spans="1:5" s="1" customFormat="1" ht="12" customHeight="1">
      <c r="A43" s="458" t="s">
        <v>313</v>
      </c>
      <c r="B43" s="459" t="s">
        <v>314</v>
      </c>
      <c r="C43" s="463"/>
      <c r="D43" s="463"/>
      <c r="E43" s="531"/>
    </row>
    <row r="44" spans="1:5" s="1" customFormat="1" ht="12" customHeight="1">
      <c r="A44" s="458" t="s">
        <v>315</v>
      </c>
      <c r="B44" s="459" t="s">
        <v>316</v>
      </c>
      <c r="C44" s="463"/>
      <c r="D44" s="463"/>
      <c r="E44" s="531"/>
    </row>
    <row r="45" spans="1:5" s="1" customFormat="1" ht="12" customHeight="1">
      <c r="A45" s="458" t="s">
        <v>317</v>
      </c>
      <c r="B45" s="459" t="s">
        <v>318</v>
      </c>
      <c r="C45" s="463"/>
      <c r="D45" s="463"/>
      <c r="E45" s="531"/>
    </row>
    <row r="46" spans="1:5" s="1" customFormat="1" ht="12" customHeight="1">
      <c r="A46" s="458" t="s">
        <v>319</v>
      </c>
      <c r="B46" s="459" t="s">
        <v>320</v>
      </c>
      <c r="C46" s="463"/>
      <c r="D46" s="463"/>
      <c r="E46" s="531"/>
    </row>
    <row r="47" spans="1:5" s="1" customFormat="1" ht="12" customHeight="1">
      <c r="A47" s="458" t="s">
        <v>321</v>
      </c>
      <c r="B47" s="459" t="s">
        <v>322</v>
      </c>
      <c r="C47" s="463"/>
      <c r="D47" s="463"/>
      <c r="E47" s="531"/>
    </row>
    <row r="48" spans="1:5" s="1" customFormat="1" ht="12" customHeight="1" thickBot="1">
      <c r="A48" s="468" t="s">
        <v>323</v>
      </c>
      <c r="B48" s="469" t="s">
        <v>324</v>
      </c>
      <c r="C48" s="483"/>
      <c r="D48" s="483"/>
      <c r="E48" s="530"/>
    </row>
    <row r="49" spans="1:5" s="1" customFormat="1" ht="12" customHeight="1" thickBot="1">
      <c r="A49" s="474" t="s">
        <v>13</v>
      </c>
      <c r="B49" s="485" t="s">
        <v>376</v>
      </c>
      <c r="C49" s="476">
        <f>SUM(C50:C54)</f>
        <v>0</v>
      </c>
      <c r="D49" s="476">
        <f>SUM(D50:D54)</f>
        <v>0</v>
      </c>
      <c r="E49" s="525">
        <f>SUM(E50:E54)</f>
        <v>0</v>
      </c>
    </row>
    <row r="50" spans="1:5" s="1" customFormat="1" ht="12" customHeight="1">
      <c r="A50" s="471" t="s">
        <v>326</v>
      </c>
      <c r="B50" s="472" t="s">
        <v>327</v>
      </c>
      <c r="C50" s="498">
        <f>+C51+C52+C53</f>
        <v>0</v>
      </c>
      <c r="D50" s="498">
        <f>+D51+D52+D53</f>
        <v>0</v>
      </c>
      <c r="E50" s="537">
        <f>+E51+E52+E53</f>
        <v>0</v>
      </c>
    </row>
    <row r="51" spans="1:5" s="1" customFormat="1" ht="12" customHeight="1">
      <c r="A51" s="458" t="s">
        <v>328</v>
      </c>
      <c r="B51" s="459" t="s">
        <v>329</v>
      </c>
      <c r="C51" s="463"/>
      <c r="D51" s="463"/>
      <c r="E51" s="531"/>
    </row>
    <row r="52" spans="1:5" s="1" customFormat="1" ht="12" customHeight="1">
      <c r="A52" s="458" t="s">
        <v>330</v>
      </c>
      <c r="B52" s="459" t="s">
        <v>331</v>
      </c>
      <c r="C52" s="463"/>
      <c r="D52" s="463"/>
      <c r="E52" s="531"/>
    </row>
    <row r="53" spans="1:5" s="1" customFormat="1" ht="12" customHeight="1">
      <c r="A53" s="458" t="s">
        <v>332</v>
      </c>
      <c r="B53" s="459" t="s">
        <v>333</v>
      </c>
      <c r="C53" s="463"/>
      <c r="D53" s="463"/>
      <c r="E53" s="531"/>
    </row>
    <row r="54" spans="1:5" s="1" customFormat="1" ht="13.5" thickBot="1">
      <c r="A54" s="468" t="s">
        <v>334</v>
      </c>
      <c r="B54" s="469" t="s">
        <v>335</v>
      </c>
      <c r="C54" s="499"/>
      <c r="D54" s="499"/>
      <c r="E54" s="538"/>
    </row>
    <row r="55" spans="1:5" s="1" customFormat="1" ht="12" customHeight="1" thickBot="1">
      <c r="A55" s="474" t="s">
        <v>14</v>
      </c>
      <c r="B55" s="485" t="s">
        <v>382</v>
      </c>
      <c r="C55" s="501">
        <f>SUM(C56:C58)</f>
        <v>0</v>
      </c>
      <c r="D55" s="501">
        <f>SUM(D56:D58)</f>
        <v>0</v>
      </c>
      <c r="E55" s="539">
        <f>SUM(E56:E58)</f>
        <v>0</v>
      </c>
    </row>
    <row r="56" spans="1:5" s="1" customFormat="1" ht="12" customHeight="1">
      <c r="A56" s="471" t="s">
        <v>336</v>
      </c>
      <c r="B56" s="472" t="s">
        <v>377</v>
      </c>
      <c r="C56" s="500"/>
      <c r="D56" s="500"/>
      <c r="E56" s="540"/>
    </row>
    <row r="57" spans="1:5" s="1" customFormat="1" ht="12" customHeight="1">
      <c r="A57" s="458" t="s">
        <v>379</v>
      </c>
      <c r="B57" s="459" t="s">
        <v>378</v>
      </c>
      <c r="C57" s="464"/>
      <c r="D57" s="464"/>
      <c r="E57" s="533"/>
    </row>
    <row r="58" spans="1:5" s="1" customFormat="1" ht="12" customHeight="1">
      <c r="A58" s="458" t="s">
        <v>380</v>
      </c>
      <c r="B58" s="459" t="s">
        <v>337</v>
      </c>
      <c r="C58" s="463"/>
      <c r="D58" s="463"/>
      <c r="E58" s="531"/>
    </row>
    <row r="59" spans="1:5" s="489" customFormat="1" ht="12" customHeight="1" thickBot="1">
      <c r="A59" s="502" t="s">
        <v>380</v>
      </c>
      <c r="B59" s="503" t="s">
        <v>381</v>
      </c>
      <c r="C59" s="504"/>
      <c r="D59" s="504"/>
      <c r="E59" s="541"/>
    </row>
    <row r="60" spans="1:5" s="1" customFormat="1" ht="12" customHeight="1" thickBot="1">
      <c r="A60" s="474" t="s">
        <v>15</v>
      </c>
      <c r="B60" s="475" t="s">
        <v>388</v>
      </c>
      <c r="C60" s="497">
        <f>SUM(C61:C63)</f>
        <v>0</v>
      </c>
      <c r="D60" s="497">
        <f>SUM(D61:D63)</f>
        <v>0</v>
      </c>
      <c r="E60" s="535">
        <f>SUM(E61:E63)</f>
        <v>0</v>
      </c>
    </row>
    <row r="61" spans="1:5" s="1" customFormat="1" ht="12" customHeight="1">
      <c r="A61" s="471" t="s">
        <v>338</v>
      </c>
      <c r="B61" s="472" t="s">
        <v>383</v>
      </c>
      <c r="C61" s="496"/>
      <c r="D61" s="496"/>
      <c r="E61" s="536"/>
    </row>
    <row r="62" spans="1:5" s="1" customFormat="1" ht="12" customHeight="1">
      <c r="A62" s="458" t="s">
        <v>385</v>
      </c>
      <c r="B62" s="459" t="s">
        <v>384</v>
      </c>
      <c r="C62" s="463"/>
      <c r="D62" s="463"/>
      <c r="E62" s="531"/>
    </row>
    <row r="63" spans="1:5" s="1" customFormat="1" ht="12" customHeight="1">
      <c r="A63" s="458" t="s">
        <v>386</v>
      </c>
      <c r="B63" s="459" t="s">
        <v>339</v>
      </c>
      <c r="C63" s="464"/>
      <c r="D63" s="464"/>
      <c r="E63" s="533"/>
    </row>
    <row r="64" spans="1:5" s="489" customFormat="1" ht="12" customHeight="1" thickBot="1">
      <c r="A64" s="502" t="s">
        <v>386</v>
      </c>
      <c r="B64" s="503" t="s">
        <v>387</v>
      </c>
      <c r="C64" s="504"/>
      <c r="D64" s="504"/>
      <c r="E64" s="541"/>
    </row>
    <row r="65" spans="1:5" s="1" customFormat="1" ht="12" customHeight="1" thickBot="1">
      <c r="A65" s="474" t="s">
        <v>35</v>
      </c>
      <c r="B65" s="485" t="s">
        <v>389</v>
      </c>
      <c r="C65" s="497">
        <f>SUM(C6+C13+C20+C27+C38+C49+C55+C60)</f>
        <v>0</v>
      </c>
      <c r="D65" s="497"/>
      <c r="E65" s="535"/>
    </row>
    <row r="66" spans="1:5" s="1" customFormat="1" ht="12" customHeight="1">
      <c r="A66" s="511" t="s">
        <v>391</v>
      </c>
      <c r="B66" s="510" t="s">
        <v>340</v>
      </c>
      <c r="C66" s="496">
        <f>SUM(C67:C69)</f>
        <v>0</v>
      </c>
      <c r="D66" s="496">
        <f>SUM(D67:D69)</f>
        <v>0</v>
      </c>
      <c r="E66" s="536">
        <f>SUM(E67:E69)</f>
        <v>0</v>
      </c>
    </row>
    <row r="67" spans="1:5" s="1" customFormat="1" ht="12" customHeight="1">
      <c r="A67" s="458" t="s">
        <v>341</v>
      </c>
      <c r="B67" s="459" t="s">
        <v>342</v>
      </c>
      <c r="C67" s="463"/>
      <c r="D67" s="463"/>
      <c r="E67" s="531"/>
    </row>
    <row r="68" spans="1:5" s="1" customFormat="1" ht="12" customHeight="1">
      <c r="A68" s="458" t="s">
        <v>343</v>
      </c>
      <c r="B68" s="459" t="s">
        <v>344</v>
      </c>
      <c r="C68" s="463"/>
      <c r="D68" s="463"/>
      <c r="E68" s="531"/>
    </row>
    <row r="69" spans="1:5" s="1" customFormat="1" ht="12" customHeight="1">
      <c r="A69" s="458" t="s">
        <v>345</v>
      </c>
      <c r="B69" s="466" t="s">
        <v>346</v>
      </c>
      <c r="C69" s="465">
        <f>+C55+C56</f>
        <v>0</v>
      </c>
      <c r="D69" s="465">
        <f>+D55+D56</f>
        <v>0</v>
      </c>
      <c r="E69" s="542">
        <f>+E55+E56</f>
        <v>0</v>
      </c>
    </row>
    <row r="70" spans="1:5" s="1" customFormat="1" ht="12" customHeight="1">
      <c r="A70" s="511" t="s">
        <v>392</v>
      </c>
      <c r="B70" s="462" t="s">
        <v>347</v>
      </c>
      <c r="C70" s="467"/>
      <c r="D70" s="467"/>
      <c r="E70" s="543"/>
    </row>
    <row r="71" spans="1:5" s="1" customFormat="1" ht="12" customHeight="1">
      <c r="A71" s="511" t="s">
        <v>393</v>
      </c>
      <c r="B71" s="462" t="s">
        <v>348</v>
      </c>
      <c r="C71" s="467">
        <f>SUM(C72:C73)</f>
        <v>0</v>
      </c>
      <c r="D71" s="467">
        <f>SUM(D72:D73)</f>
        <v>0</v>
      </c>
      <c r="E71" s="543">
        <f>SUM(E72:E73)</f>
        <v>0</v>
      </c>
    </row>
    <row r="72" spans="1:5" s="1" customFormat="1" ht="12" customHeight="1">
      <c r="A72" s="458" t="s">
        <v>349</v>
      </c>
      <c r="B72" s="459" t="s">
        <v>350</v>
      </c>
      <c r="C72" s="467"/>
      <c r="D72" s="467"/>
      <c r="E72" s="543"/>
    </row>
    <row r="73" spans="1:5" s="1" customFormat="1" ht="12" customHeight="1" thickBot="1">
      <c r="A73" s="468" t="s">
        <v>351</v>
      </c>
      <c r="B73" s="469" t="s">
        <v>352</v>
      </c>
      <c r="C73" s="512"/>
      <c r="D73" s="512"/>
      <c r="E73" s="543"/>
    </row>
    <row r="74" spans="1:5" s="1" customFormat="1" ht="12" customHeight="1" thickBot="1">
      <c r="A74" s="1144" t="s">
        <v>394</v>
      </c>
      <c r="B74" s="1151" t="s">
        <v>395</v>
      </c>
      <c r="C74" s="609">
        <f>SUM(C66+C70+C71)</f>
        <v>0</v>
      </c>
      <c r="D74" s="609">
        <f>SUM(D66+D70+D71)</f>
        <v>0</v>
      </c>
      <c r="E74" s="1155">
        <f>SUM(E66+E70+E71)</f>
        <v>0</v>
      </c>
    </row>
    <row r="75" spans="1:5" s="1" customFormat="1" ht="12" customHeight="1" thickBot="1">
      <c r="A75" s="1144" t="s">
        <v>411</v>
      </c>
      <c r="B75" s="1148" t="s">
        <v>396</v>
      </c>
      <c r="C75" s="222"/>
      <c r="D75" s="222"/>
      <c r="E75" s="698"/>
    </row>
    <row r="76" spans="1:5" s="1" customFormat="1" ht="12" customHeight="1" thickBot="1">
      <c r="A76" s="1144" t="s">
        <v>412</v>
      </c>
      <c r="B76" s="1148" t="s">
        <v>397</v>
      </c>
      <c r="C76" s="222"/>
      <c r="D76" s="222"/>
      <c r="E76" s="698"/>
    </row>
    <row r="77" spans="1:5" s="1" customFormat="1" ht="12" customHeight="1" thickBot="1">
      <c r="A77" s="1144" t="s">
        <v>16</v>
      </c>
      <c r="B77" s="1152" t="s">
        <v>390</v>
      </c>
      <c r="C77" s="222">
        <f>SUM(C74:C76)</f>
        <v>0</v>
      </c>
      <c r="D77" s="222">
        <f>SUM(D74:D76)</f>
        <v>0</v>
      </c>
      <c r="E77" s="698">
        <f>SUM(E74:E76)</f>
        <v>0</v>
      </c>
    </row>
    <row r="78" spans="1:5" s="1" customFormat="1" ht="26.25" customHeight="1" thickBot="1">
      <c r="A78" s="1144" t="s">
        <v>17</v>
      </c>
      <c r="B78" s="1153" t="s">
        <v>413</v>
      </c>
      <c r="C78" s="1154">
        <f>SUM(C65+C77)</f>
        <v>0</v>
      </c>
      <c r="D78" s="1154">
        <f>SUM(D65+D77)</f>
        <v>0</v>
      </c>
      <c r="E78" s="1150">
        <f>SUM(E65+E77)</f>
        <v>0</v>
      </c>
    </row>
    <row r="79" spans="1:5" ht="16.5" customHeight="1">
      <c r="A79" s="360" t="s">
        <v>21</v>
      </c>
      <c r="B79" s="360"/>
      <c r="C79" s="360"/>
      <c r="D79" s="360"/>
      <c r="E79" s="360"/>
    </row>
    <row r="80" spans="1:5" s="99" customFormat="1" ht="16.5" customHeight="1" thickBot="1">
      <c r="A80" s="161" t="s">
        <v>22</v>
      </c>
      <c r="B80" s="360"/>
      <c r="C80" s="56"/>
      <c r="D80" s="56"/>
      <c r="E80" s="56" t="s">
        <v>645</v>
      </c>
    </row>
    <row r="81" spans="1:5" s="99" customFormat="1" ht="16.5" customHeight="1">
      <c r="A81" s="361" t="s">
        <v>3</v>
      </c>
      <c r="B81" s="363" t="s">
        <v>23</v>
      </c>
      <c r="C81" s="1203" t="s">
        <v>764</v>
      </c>
      <c r="D81" s="1204"/>
      <c r="E81" s="1205"/>
    </row>
    <row r="82" spans="1:5" ht="38.1" customHeight="1" thickBot="1">
      <c r="A82" s="362"/>
      <c r="B82" s="364"/>
      <c r="C82" s="163" t="s">
        <v>5</v>
      </c>
      <c r="D82" s="163" t="s">
        <v>6</v>
      </c>
      <c r="E82" s="164" t="s">
        <v>7</v>
      </c>
    </row>
    <row r="83" spans="1:5" s="23" customFormat="1" ht="12" customHeight="1" thickBot="1">
      <c r="A83" s="19">
        <v>1</v>
      </c>
      <c r="B83" s="20">
        <v>2</v>
      </c>
      <c r="C83" s="20">
        <v>3</v>
      </c>
      <c r="D83" s="20">
        <v>4</v>
      </c>
      <c r="E83" s="21">
        <v>5</v>
      </c>
    </row>
    <row r="84" spans="1:5" ht="12" customHeight="1" thickBot="1">
      <c r="A84" s="14" t="s">
        <v>8</v>
      </c>
      <c r="B84" s="18" t="s">
        <v>269</v>
      </c>
      <c r="C84" s="215">
        <f>+C85+C86+C87+C88+C89</f>
        <v>0</v>
      </c>
      <c r="D84" s="215">
        <f>+D85+D86+D87+D88+D89</f>
        <v>0</v>
      </c>
      <c r="E84" s="88">
        <f>+E85+E86+E87+E88+E89</f>
        <v>0</v>
      </c>
    </row>
    <row r="85" spans="1:5" ht="12" customHeight="1">
      <c r="A85" s="11" t="s">
        <v>221</v>
      </c>
      <c r="B85" s="6" t="s">
        <v>24</v>
      </c>
      <c r="C85" s="218"/>
      <c r="D85" s="218"/>
      <c r="E85" s="90"/>
    </row>
    <row r="86" spans="1:5" ht="12" customHeight="1">
      <c r="A86" s="9" t="s">
        <v>222</v>
      </c>
      <c r="B86" s="5" t="s">
        <v>25</v>
      </c>
      <c r="C86" s="217"/>
      <c r="D86" s="217"/>
      <c r="E86" s="91"/>
    </row>
    <row r="87" spans="1:5" ht="12" customHeight="1">
      <c r="A87" s="9" t="s">
        <v>223</v>
      </c>
      <c r="B87" s="5" t="s">
        <v>26</v>
      </c>
      <c r="C87" s="220"/>
      <c r="D87" s="220"/>
      <c r="E87" s="93"/>
    </row>
    <row r="88" spans="1:5" ht="12" customHeight="1">
      <c r="A88" s="9" t="s">
        <v>224</v>
      </c>
      <c r="B88" s="7" t="s">
        <v>27</v>
      </c>
      <c r="C88" s="220"/>
      <c r="D88" s="220"/>
      <c r="E88" s="93"/>
    </row>
    <row r="89" spans="1:5" ht="12" customHeight="1">
      <c r="A89" s="9" t="s">
        <v>225</v>
      </c>
      <c r="B89" s="12" t="s">
        <v>28</v>
      </c>
      <c r="C89" s="220">
        <f>SUM(C90:C100)</f>
        <v>0</v>
      </c>
      <c r="D89" s="220">
        <f>SUM(D90:D100)</f>
        <v>0</v>
      </c>
      <c r="E89" s="93">
        <f>SUM(E90:E100)</f>
        <v>0</v>
      </c>
    </row>
    <row r="90" spans="1:5" s="437" customFormat="1" ht="12" customHeight="1">
      <c r="A90" s="435" t="s">
        <v>233</v>
      </c>
      <c r="B90" s="438" t="s">
        <v>227</v>
      </c>
      <c r="C90" s="421"/>
      <c r="D90" s="421"/>
      <c r="E90" s="422"/>
    </row>
    <row r="91" spans="1:5" s="437" customFormat="1" ht="12" customHeight="1">
      <c r="A91" s="435" t="s">
        <v>234</v>
      </c>
      <c r="B91" s="438" t="s">
        <v>228</v>
      </c>
      <c r="C91" s="421"/>
      <c r="D91" s="421"/>
      <c r="E91" s="422"/>
    </row>
    <row r="92" spans="1:5" s="437" customFormat="1" ht="12" customHeight="1">
      <c r="A92" s="435" t="s">
        <v>235</v>
      </c>
      <c r="B92" s="436" t="s">
        <v>229</v>
      </c>
      <c r="C92" s="421"/>
      <c r="D92" s="421"/>
      <c r="E92" s="422"/>
    </row>
    <row r="93" spans="1:5" s="437" customFormat="1" ht="12" customHeight="1">
      <c r="A93" s="439" t="s">
        <v>236</v>
      </c>
      <c r="B93" s="440" t="s">
        <v>230</v>
      </c>
      <c r="C93" s="421"/>
      <c r="D93" s="421"/>
      <c r="E93" s="422"/>
    </row>
    <row r="94" spans="1:5" s="437" customFormat="1" ht="12" customHeight="1">
      <c r="A94" s="435" t="s">
        <v>237</v>
      </c>
      <c r="B94" s="440" t="s">
        <v>231</v>
      </c>
      <c r="C94" s="421"/>
      <c r="D94" s="421"/>
      <c r="E94" s="422"/>
    </row>
    <row r="95" spans="1:5" s="437" customFormat="1" ht="12" customHeight="1">
      <c r="A95" s="441" t="s">
        <v>238</v>
      </c>
      <c r="B95" s="438" t="s">
        <v>244</v>
      </c>
      <c r="C95" s="421"/>
      <c r="D95" s="421"/>
      <c r="E95" s="422"/>
    </row>
    <row r="96" spans="1:5" s="437" customFormat="1" ht="12" customHeight="1">
      <c r="A96" s="441" t="s">
        <v>239</v>
      </c>
      <c r="B96" s="436" t="s">
        <v>245</v>
      </c>
      <c r="C96" s="421"/>
      <c r="D96" s="421"/>
      <c r="E96" s="422"/>
    </row>
    <row r="97" spans="1:5" s="437" customFormat="1" ht="12" customHeight="1">
      <c r="A97" s="441" t="s">
        <v>240</v>
      </c>
      <c r="B97" s="440" t="s">
        <v>246</v>
      </c>
      <c r="C97" s="421"/>
      <c r="D97" s="421"/>
      <c r="E97" s="422"/>
    </row>
    <row r="98" spans="1:5" s="437" customFormat="1" ht="12" customHeight="1">
      <c r="A98" s="441" t="s">
        <v>241</v>
      </c>
      <c r="B98" s="440" t="s">
        <v>247</v>
      </c>
      <c r="C98" s="421"/>
      <c r="D98" s="421"/>
      <c r="E98" s="422"/>
    </row>
    <row r="99" spans="1:5" s="437" customFormat="1" ht="12" customHeight="1">
      <c r="A99" s="441" t="s">
        <v>243</v>
      </c>
      <c r="B99" s="440" t="s">
        <v>248</v>
      </c>
      <c r="C99" s="421"/>
      <c r="D99" s="421"/>
      <c r="E99" s="422"/>
    </row>
    <row r="100" spans="1:5" s="437" customFormat="1" ht="12" customHeight="1" thickBot="1">
      <c r="A100" s="442" t="s">
        <v>622</v>
      </c>
      <c r="B100" s="443" t="s">
        <v>249</v>
      </c>
      <c r="C100" s="423"/>
      <c r="D100" s="423"/>
      <c r="E100" s="424"/>
    </row>
    <row r="101" spans="1:5" ht="12" customHeight="1" thickBot="1">
      <c r="A101" s="13" t="s">
        <v>9</v>
      </c>
      <c r="B101" s="17" t="s">
        <v>270</v>
      </c>
      <c r="C101" s="216">
        <f>+C102+C103+C104</f>
        <v>0</v>
      </c>
      <c r="D101" s="216">
        <f>+D102+D103+D104</f>
        <v>0</v>
      </c>
      <c r="E101" s="89">
        <f>+E102+E103+E104</f>
        <v>0</v>
      </c>
    </row>
    <row r="102" spans="1:5" ht="12" customHeight="1">
      <c r="A102" s="10" t="s">
        <v>250</v>
      </c>
      <c r="B102" s="5" t="s">
        <v>29</v>
      </c>
      <c r="C102" s="219"/>
      <c r="D102" s="219"/>
      <c r="E102" s="92"/>
    </row>
    <row r="103" spans="1:5" ht="12" customHeight="1">
      <c r="A103" s="10" t="s">
        <v>251</v>
      </c>
      <c r="B103" s="8" t="s">
        <v>30</v>
      </c>
      <c r="C103" s="217"/>
      <c r="D103" s="217"/>
      <c r="E103" s="91"/>
    </row>
    <row r="104" spans="1:5" ht="12" customHeight="1">
      <c r="A104" s="10" t="s">
        <v>252</v>
      </c>
      <c r="B104" s="434" t="s">
        <v>253</v>
      </c>
      <c r="C104" s="217">
        <f>SUM(C105:C112)</f>
        <v>0</v>
      </c>
      <c r="D104" s="217">
        <f>SUM(D105:D112)</f>
        <v>0</v>
      </c>
      <c r="E104" s="91">
        <f>SUM(E105:E112)</f>
        <v>0</v>
      </c>
    </row>
    <row r="105" spans="1:5" s="437" customFormat="1" ht="12" customHeight="1">
      <c r="A105" s="444" t="s">
        <v>254</v>
      </c>
      <c r="B105" s="79" t="s">
        <v>268</v>
      </c>
      <c r="C105" s="419"/>
      <c r="D105" s="419"/>
      <c r="E105" s="420"/>
    </row>
    <row r="106" spans="1:5" s="437" customFormat="1" ht="12" customHeight="1">
      <c r="A106" s="444" t="s">
        <v>255</v>
      </c>
      <c r="B106" s="445" t="s">
        <v>262</v>
      </c>
      <c r="C106" s="419"/>
      <c r="D106" s="419"/>
      <c r="E106" s="420"/>
    </row>
    <row r="107" spans="1:5" s="437" customFormat="1">
      <c r="A107" s="444" t="s">
        <v>256</v>
      </c>
      <c r="B107" s="446" t="s">
        <v>263</v>
      </c>
      <c r="C107" s="419"/>
      <c r="D107" s="419"/>
      <c r="E107" s="420"/>
    </row>
    <row r="108" spans="1:5" s="437" customFormat="1" ht="12" customHeight="1">
      <c r="A108" s="444" t="s">
        <v>257</v>
      </c>
      <c r="B108" s="446" t="s">
        <v>264</v>
      </c>
      <c r="C108" s="447"/>
      <c r="D108" s="447"/>
      <c r="E108" s="448"/>
    </row>
    <row r="109" spans="1:5" s="437" customFormat="1" ht="12" customHeight="1">
      <c r="A109" s="444" t="s">
        <v>258</v>
      </c>
      <c r="B109" s="446" t="s">
        <v>265</v>
      </c>
      <c r="C109" s="447"/>
      <c r="D109" s="447"/>
      <c r="E109" s="448"/>
    </row>
    <row r="110" spans="1:5" s="437" customFormat="1" ht="15" customHeight="1">
      <c r="A110" s="444" t="s">
        <v>259</v>
      </c>
      <c r="B110" s="446" t="s">
        <v>266</v>
      </c>
      <c r="C110" s="447"/>
      <c r="D110" s="447"/>
      <c r="E110" s="448"/>
    </row>
    <row r="111" spans="1:5" s="437" customFormat="1" ht="12.75" customHeight="1">
      <c r="A111" s="449" t="s">
        <v>260</v>
      </c>
      <c r="B111" s="446" t="s">
        <v>32</v>
      </c>
      <c r="C111" s="450"/>
      <c r="D111" s="450"/>
      <c r="E111" s="451"/>
    </row>
    <row r="112" spans="1:5" s="437" customFormat="1" ht="14.25" customHeight="1" thickBot="1">
      <c r="A112" s="452" t="s">
        <v>261</v>
      </c>
      <c r="B112" s="453" t="s">
        <v>267</v>
      </c>
      <c r="C112" s="450"/>
      <c r="D112" s="450"/>
      <c r="E112" s="451"/>
    </row>
    <row r="113" spans="1:5" ht="12" customHeight="1" thickBot="1">
      <c r="A113" s="13" t="s">
        <v>10</v>
      </c>
      <c r="B113" s="454" t="s">
        <v>271</v>
      </c>
      <c r="C113" s="215">
        <f>+C84+C101</f>
        <v>0</v>
      </c>
      <c r="D113" s="215">
        <f>+D84+D101</f>
        <v>0</v>
      </c>
      <c r="E113" s="88">
        <f>+E84+E101</f>
        <v>0</v>
      </c>
    </row>
    <row r="114" spans="1:5" ht="12" customHeight="1" thickBot="1">
      <c r="A114" s="82" t="s">
        <v>398</v>
      </c>
      <c r="B114" s="518" t="s">
        <v>399</v>
      </c>
      <c r="C114" s="216">
        <f>SUM(C115:C117)</f>
        <v>0</v>
      </c>
      <c r="D114" s="216">
        <f>SUM(D115:D117)</f>
        <v>0</v>
      </c>
      <c r="E114" s="89">
        <f>SUM(E115:E117)</f>
        <v>0</v>
      </c>
    </row>
    <row r="115" spans="1:5" ht="12" customHeight="1">
      <c r="A115" s="83" t="s">
        <v>400</v>
      </c>
      <c r="B115" s="84" t="s">
        <v>403</v>
      </c>
      <c r="C115" s="217"/>
      <c r="D115" s="217"/>
      <c r="E115" s="91"/>
    </row>
    <row r="116" spans="1:5" ht="12" customHeight="1">
      <c r="A116" s="81" t="s">
        <v>401</v>
      </c>
      <c r="B116" s="78" t="s">
        <v>404</v>
      </c>
      <c r="C116" s="217"/>
      <c r="D116" s="217"/>
      <c r="E116" s="91"/>
    </row>
    <row r="117" spans="1:5" ht="12" customHeight="1" thickBot="1">
      <c r="A117" s="85" t="s">
        <v>402</v>
      </c>
      <c r="B117" s="86" t="s">
        <v>405</v>
      </c>
      <c r="C117" s="220"/>
      <c r="D117" s="220"/>
      <c r="E117" s="93"/>
    </row>
    <row r="118" spans="1:5" ht="12" customHeight="1" thickBot="1">
      <c r="A118" s="82" t="s">
        <v>406</v>
      </c>
      <c r="B118" s="518" t="s">
        <v>407</v>
      </c>
      <c r="C118" s="223"/>
      <c r="D118" s="223"/>
      <c r="E118" s="224"/>
    </row>
    <row r="119" spans="1:5" ht="12" customHeight="1" thickBot="1">
      <c r="A119" s="519" t="s">
        <v>415</v>
      </c>
      <c r="B119" s="518" t="s">
        <v>414</v>
      </c>
      <c r="C119" s="223">
        <f>SUM(C114+C118)</f>
        <v>0</v>
      </c>
      <c r="D119" s="223">
        <f>SUM(D114+D118)</f>
        <v>0</v>
      </c>
      <c r="E119" s="224">
        <f>SUM(E114+E118)</f>
        <v>0</v>
      </c>
    </row>
    <row r="120" spans="1:5" ht="12" customHeight="1" thickBot="1">
      <c r="A120" s="519" t="s">
        <v>416</v>
      </c>
      <c r="B120" s="518" t="s">
        <v>408</v>
      </c>
      <c r="C120" s="223"/>
      <c r="D120" s="223"/>
      <c r="E120" s="224"/>
    </row>
    <row r="121" spans="1:5" ht="12" customHeight="1" thickBot="1">
      <c r="A121" s="519" t="s">
        <v>417</v>
      </c>
      <c r="B121" s="518" t="s">
        <v>409</v>
      </c>
      <c r="C121" s="223"/>
      <c r="D121" s="223"/>
      <c r="E121" s="224"/>
    </row>
    <row r="122" spans="1:5" ht="12" customHeight="1" thickBot="1">
      <c r="A122" s="80" t="s">
        <v>33</v>
      </c>
      <c r="B122" s="152" t="s">
        <v>410</v>
      </c>
      <c r="C122" s="225">
        <f>SUM(C119:C121)</f>
        <v>0</v>
      </c>
      <c r="D122" s="225">
        <f>SUM(D119:D121)</f>
        <v>0</v>
      </c>
      <c r="E122" s="95">
        <f>SUM(E119:E121)</f>
        <v>0</v>
      </c>
    </row>
    <row r="123" spans="1:5" s="1" customFormat="1" ht="28.5" customHeight="1" thickBot="1">
      <c r="A123" s="87" t="s">
        <v>12</v>
      </c>
      <c r="B123" s="153" t="s">
        <v>418</v>
      </c>
      <c r="C123" s="221">
        <f>SUM(C113+C122)</f>
        <v>0</v>
      </c>
      <c r="D123" s="221">
        <f>SUM(D113+D122)</f>
        <v>0</v>
      </c>
      <c r="E123" s="94">
        <f>SUM(E113+E122)</f>
        <v>0</v>
      </c>
    </row>
    <row r="124" spans="1:5" ht="17.25" customHeight="1">
      <c r="A124" s="154"/>
      <c r="B124" s="154"/>
      <c r="C124" s="155"/>
      <c r="D124" s="155"/>
      <c r="E124" s="155"/>
    </row>
    <row r="125" spans="1:5" ht="7.5" customHeight="1">
      <c r="A125" s="154"/>
      <c r="B125" s="154"/>
      <c r="C125" s="155"/>
      <c r="D125" s="155"/>
      <c r="E125" s="155"/>
    </row>
    <row r="127" spans="1:5" ht="12.75" customHeight="1"/>
    <row r="128" spans="1:5" ht="13.5" customHeight="1"/>
    <row r="129" ht="13.5" customHeight="1"/>
    <row r="130" ht="13.5" customHeight="1"/>
    <row r="131" ht="7.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</sheetData>
  <mergeCells count="4">
    <mergeCell ref="A3:A4"/>
    <mergeCell ref="B3:B4"/>
    <mergeCell ref="C3:E3"/>
    <mergeCell ref="C81:E8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8" fitToWidth="3" fitToHeight="2" orientation="portrait" r:id="rId1"/>
  <headerFooter alignWithMargins="0">
    <oddHeader>&amp;C&amp;"Times New Roman CE,Félkövér"&amp;12
Létavértes Városi Önkormányzat
2020. ÉVI ZÁRSZÁMADÁS
ÁLLAMI (ÁLLAMIGAZGATÁSI) FELADATOK MÉRLEGE&amp;10
&amp;R&amp;"Times New Roman CE,Félkövér dőlt"&amp;11 1.4. melléklet a 6/2021. (IV.30.) önkormányzati rendelethez</oddHeader>
  </headerFooter>
  <rowBreaks count="1" manualBreakCount="1">
    <brk id="78" max="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>
  <dimension ref="A1:L20"/>
  <sheetViews>
    <sheetView workbookViewId="0">
      <selection activeCell="G14" sqref="G14"/>
    </sheetView>
  </sheetViews>
  <sheetFormatPr defaultRowHeight="12.75"/>
  <cols>
    <col min="1" max="1" width="6.83203125" style="25" customWidth="1"/>
    <col min="2" max="2" width="27.83203125" style="24" customWidth="1"/>
    <col min="3" max="3" width="13.6640625" style="24" customWidth="1"/>
    <col min="4" max="5" width="14.33203125" style="24" customWidth="1"/>
    <col min="6" max="6" width="14.5" style="24" customWidth="1"/>
    <col min="7" max="7" width="14.33203125" style="24" customWidth="1"/>
    <col min="8" max="8" width="12.83203125" style="24" customWidth="1"/>
    <col min="9" max="9" width="11.6640625" style="24" customWidth="1"/>
    <col min="10" max="10" width="12.6640625" style="24" customWidth="1"/>
    <col min="11" max="11" width="13.83203125" style="24" customWidth="1"/>
    <col min="12" max="12" width="11.1640625" style="24" bestFit="1" customWidth="1"/>
    <col min="13" max="16384" width="9.33203125" style="24"/>
  </cols>
  <sheetData>
    <row r="1" spans="1:12" ht="14.25" thickBot="1">
      <c r="A1" s="242"/>
      <c r="B1" s="243"/>
      <c r="C1" s="243"/>
      <c r="D1" s="243"/>
      <c r="E1" s="243"/>
      <c r="F1" s="243"/>
      <c r="G1" s="243"/>
      <c r="H1" s="243"/>
      <c r="I1" s="243"/>
      <c r="J1" s="243"/>
      <c r="K1" s="244" t="s">
        <v>682</v>
      </c>
    </row>
    <row r="2" spans="1:12" s="248" customFormat="1" ht="26.25" customHeight="1">
      <c r="A2" s="1256" t="s">
        <v>3</v>
      </c>
      <c r="B2" s="1254" t="s">
        <v>128</v>
      </c>
      <c r="C2" s="1254" t="s">
        <v>129</v>
      </c>
      <c r="D2" s="1254" t="s">
        <v>130</v>
      </c>
      <c r="E2" s="1254" t="s">
        <v>791</v>
      </c>
      <c r="F2" s="1254" t="s">
        <v>778</v>
      </c>
      <c r="G2" s="245" t="s">
        <v>131</v>
      </c>
      <c r="H2" s="246"/>
      <c r="I2" s="246"/>
      <c r="J2" s="247"/>
      <c r="K2" s="1258" t="s">
        <v>132</v>
      </c>
    </row>
    <row r="3" spans="1:12" s="251" customFormat="1" ht="32.25" customHeight="1" thickBot="1">
      <c r="A3" s="1257"/>
      <c r="B3" s="1255"/>
      <c r="C3" s="1255"/>
      <c r="D3" s="1255"/>
      <c r="E3" s="1255"/>
      <c r="F3" s="1255"/>
      <c r="G3" s="249" t="s">
        <v>686</v>
      </c>
      <c r="H3" s="249" t="s">
        <v>709</v>
      </c>
      <c r="I3" s="249" t="s">
        <v>792</v>
      </c>
      <c r="J3" s="250" t="s">
        <v>793</v>
      </c>
      <c r="K3" s="1259"/>
    </row>
    <row r="4" spans="1:12" s="256" customFormat="1" ht="14.1" customHeight="1" thickBot="1">
      <c r="A4" s="252">
        <v>1</v>
      </c>
      <c r="B4" s="253">
        <v>2</v>
      </c>
      <c r="C4" s="254">
        <v>3</v>
      </c>
      <c r="D4" s="254">
        <v>4</v>
      </c>
      <c r="E4" s="254">
        <v>5</v>
      </c>
      <c r="F4" s="254">
        <v>6</v>
      </c>
      <c r="G4" s="254">
        <v>7</v>
      </c>
      <c r="H4" s="254">
        <v>8</v>
      </c>
      <c r="I4" s="254">
        <v>9</v>
      </c>
      <c r="J4" s="254">
        <v>10</v>
      </c>
      <c r="K4" s="255" t="s">
        <v>687</v>
      </c>
    </row>
    <row r="5" spans="1:12" s="256" customFormat="1" ht="25.5" customHeight="1" thickBot="1">
      <c r="A5" s="994" t="s">
        <v>741</v>
      </c>
      <c r="B5" s="995" t="s">
        <v>747</v>
      </c>
      <c r="C5" s="995"/>
      <c r="D5" s="995">
        <f t="shared" ref="D5:K5" si="0">SUM(D6+D8+D10+D14+D16)</f>
        <v>4486975724</v>
      </c>
      <c r="E5" s="995">
        <f t="shared" si="0"/>
        <v>3017639350</v>
      </c>
      <c r="F5" s="995">
        <f t="shared" si="0"/>
        <v>1077535850</v>
      </c>
      <c r="G5" s="995">
        <f t="shared" si="0"/>
        <v>296962781</v>
      </c>
      <c r="H5" s="995">
        <f t="shared" si="0"/>
        <v>15446426</v>
      </c>
      <c r="I5" s="995">
        <f t="shared" si="0"/>
        <v>15446426</v>
      </c>
      <c r="J5" s="1024">
        <f t="shared" si="0"/>
        <v>63944891</v>
      </c>
      <c r="K5" s="1025">
        <f t="shared" si="0"/>
        <v>391800524</v>
      </c>
    </row>
    <row r="6" spans="1:12" ht="30" customHeight="1">
      <c r="A6" s="950" t="s">
        <v>8</v>
      </c>
      <c r="B6" s="951" t="s">
        <v>133</v>
      </c>
      <c r="C6" s="952"/>
      <c r="D6" s="953">
        <f>SUM(D7:D7)</f>
        <v>0</v>
      </c>
      <c r="E6" s="953"/>
      <c r="F6" s="953">
        <f>SUM(F7:F7)</f>
        <v>0</v>
      </c>
      <c r="G6" s="953">
        <f>SUM(G7:G7)</f>
        <v>0</v>
      </c>
      <c r="H6" s="953">
        <f>SUM(H7:H7)</f>
        <v>0</v>
      </c>
      <c r="I6" s="953">
        <f>SUM(I7:I7)</f>
        <v>0</v>
      </c>
      <c r="J6" s="954">
        <f>SUM(J7:J7)</f>
        <v>0</v>
      </c>
      <c r="K6" s="955">
        <f t="shared" ref="K6:K18" si="1">SUM(G6:J6)</f>
        <v>0</v>
      </c>
    </row>
    <row r="7" spans="1:12" ht="21" customHeight="1">
      <c r="A7" s="257"/>
      <c r="B7" s="258" t="s">
        <v>218</v>
      </c>
      <c r="C7" s="259"/>
      <c r="D7" s="15"/>
      <c r="E7" s="15"/>
      <c r="F7" s="15">
        <v>0</v>
      </c>
      <c r="G7" s="15"/>
      <c r="H7" s="15"/>
      <c r="I7" s="15"/>
      <c r="J7" s="168"/>
      <c r="K7" s="260">
        <f t="shared" si="1"/>
        <v>0</v>
      </c>
    </row>
    <row r="8" spans="1:12" ht="30" customHeight="1">
      <c r="A8" s="257" t="s">
        <v>9</v>
      </c>
      <c r="B8" s="261" t="s">
        <v>135</v>
      </c>
      <c r="C8" s="262"/>
      <c r="D8" s="263">
        <f>SUM(D9:D9)</f>
        <v>0</v>
      </c>
      <c r="E8" s="263"/>
      <c r="F8" s="263">
        <f t="shared" ref="F8:K8" si="2">SUM(F9:F9)</f>
        <v>0</v>
      </c>
      <c r="G8" s="263">
        <f t="shared" si="2"/>
        <v>0</v>
      </c>
      <c r="H8" s="263">
        <f t="shared" si="2"/>
        <v>0</v>
      </c>
      <c r="I8" s="263">
        <f t="shared" si="2"/>
        <v>0</v>
      </c>
      <c r="J8" s="264">
        <f t="shared" si="2"/>
        <v>0</v>
      </c>
      <c r="K8" s="265">
        <f t="shared" si="2"/>
        <v>0</v>
      </c>
    </row>
    <row r="9" spans="1:12" ht="21" customHeight="1">
      <c r="A9" s="257"/>
      <c r="B9" s="258" t="s">
        <v>555</v>
      </c>
      <c r="C9" s="259"/>
      <c r="D9" s="15"/>
      <c r="E9" s="15"/>
      <c r="F9" s="15"/>
      <c r="G9" s="15"/>
      <c r="H9" s="15"/>
      <c r="I9" s="15"/>
      <c r="J9" s="168"/>
      <c r="K9" s="260">
        <f t="shared" si="1"/>
        <v>0</v>
      </c>
    </row>
    <row r="10" spans="1:12" ht="21" customHeight="1">
      <c r="A10" s="257" t="s">
        <v>10</v>
      </c>
      <c r="B10" s="266" t="s">
        <v>136</v>
      </c>
      <c r="C10" s="262"/>
      <c r="D10" s="263">
        <f>SUM(D11:D13)</f>
        <v>4378850718</v>
      </c>
      <c r="E10" s="263">
        <f t="shared" ref="E10:J10" si="3">SUM(E11:E13)</f>
        <v>3017639350</v>
      </c>
      <c r="F10" s="263">
        <f t="shared" si="3"/>
        <v>1073674241</v>
      </c>
      <c r="G10" s="263">
        <f t="shared" si="3"/>
        <v>287537127</v>
      </c>
      <c r="H10" s="263">
        <f t="shared" si="3"/>
        <v>0</v>
      </c>
      <c r="I10" s="263">
        <f t="shared" si="3"/>
        <v>0</v>
      </c>
      <c r="J10" s="263">
        <f t="shared" si="3"/>
        <v>0</v>
      </c>
      <c r="K10" s="265">
        <f>SUM(K11:K13)</f>
        <v>287537127</v>
      </c>
    </row>
    <row r="11" spans="1:12" s="906" customFormat="1" ht="21" customHeight="1">
      <c r="A11" s="902"/>
      <c r="B11" s="144" t="s">
        <v>704</v>
      </c>
      <c r="C11" s="907" t="s">
        <v>539</v>
      </c>
      <c r="D11" s="903">
        <v>3582341257</v>
      </c>
      <c r="E11" s="903">
        <v>2923317340</v>
      </c>
      <c r="F11" s="903">
        <v>659023917</v>
      </c>
      <c r="G11" s="903"/>
      <c r="H11" s="903"/>
      <c r="I11" s="903"/>
      <c r="J11" s="904"/>
      <c r="K11" s="905">
        <f>SUM(G11:J11)</f>
        <v>0</v>
      </c>
    </row>
    <row r="12" spans="1:12" s="906" customFormat="1" ht="21" customHeight="1">
      <c r="A12" s="902"/>
      <c r="B12" s="144" t="s">
        <v>705</v>
      </c>
      <c r="C12" s="907" t="s">
        <v>539</v>
      </c>
      <c r="D12" s="903">
        <v>490064461</v>
      </c>
      <c r="E12" s="903">
        <v>77676637</v>
      </c>
      <c r="F12" s="903">
        <v>412387824</v>
      </c>
      <c r="G12" s="903"/>
      <c r="H12" s="903"/>
      <c r="I12" s="903"/>
      <c r="J12" s="904"/>
      <c r="K12" s="905">
        <f>SUM(G12:J12)</f>
        <v>0</v>
      </c>
    </row>
    <row r="13" spans="1:12" ht="21" customHeight="1">
      <c r="A13" s="257"/>
      <c r="B13" s="258" t="s">
        <v>706</v>
      </c>
      <c r="C13" s="259" t="s">
        <v>539</v>
      </c>
      <c r="D13" s="15">
        <v>306445000</v>
      </c>
      <c r="E13" s="15">
        <v>16645373</v>
      </c>
      <c r="F13" s="15">
        <v>2262500</v>
      </c>
      <c r="G13" s="15">
        <v>287537127</v>
      </c>
      <c r="H13" s="15"/>
      <c r="I13" s="15"/>
      <c r="J13" s="168"/>
      <c r="K13" s="905">
        <f>SUM(G13:J13)</f>
        <v>287537127</v>
      </c>
      <c r="L13" s="906"/>
    </row>
    <row r="14" spans="1:12" ht="21" customHeight="1">
      <c r="A14" s="257" t="s">
        <v>33</v>
      </c>
      <c r="B14" s="266" t="s">
        <v>137</v>
      </c>
      <c r="C14" s="262"/>
      <c r="D14" s="263">
        <f t="shared" ref="D14:J14" si="4">SUM(D15:D15)</f>
        <v>0</v>
      </c>
      <c r="E14" s="263"/>
      <c r="F14" s="263">
        <f t="shared" si="4"/>
        <v>0</v>
      </c>
      <c r="G14" s="263">
        <f t="shared" si="4"/>
        <v>0</v>
      </c>
      <c r="H14" s="263">
        <f t="shared" si="4"/>
        <v>0</v>
      </c>
      <c r="I14" s="263">
        <f t="shared" si="4"/>
        <v>0</v>
      </c>
      <c r="J14" s="264">
        <f t="shared" si="4"/>
        <v>0</v>
      </c>
      <c r="K14" s="265">
        <f t="shared" si="1"/>
        <v>0</v>
      </c>
    </row>
    <row r="15" spans="1:12" ht="21" customHeight="1">
      <c r="A15" s="257"/>
      <c r="B15" s="258" t="s">
        <v>134</v>
      </c>
      <c r="C15" s="259"/>
      <c r="D15" s="15"/>
      <c r="E15" s="15"/>
      <c r="F15" s="15"/>
      <c r="G15" s="15"/>
      <c r="H15" s="15"/>
      <c r="I15" s="15"/>
      <c r="J15" s="168"/>
      <c r="K15" s="260">
        <f t="shared" si="1"/>
        <v>0</v>
      </c>
    </row>
    <row r="16" spans="1:12" ht="21" customHeight="1" thickBot="1">
      <c r="A16" s="958" t="s">
        <v>12</v>
      </c>
      <c r="B16" s="959" t="s">
        <v>138</v>
      </c>
      <c r="C16" s="960"/>
      <c r="D16" s="961">
        <f>SUM(D17)</f>
        <v>108125006</v>
      </c>
      <c r="E16" s="961">
        <f t="shared" ref="E16:K16" si="5">SUM(E17)</f>
        <v>0</v>
      </c>
      <c r="F16" s="961">
        <f t="shared" si="5"/>
        <v>3861609</v>
      </c>
      <c r="G16" s="961">
        <f t="shared" si="5"/>
        <v>9425654</v>
      </c>
      <c r="H16" s="961">
        <f t="shared" si="5"/>
        <v>15446426</v>
      </c>
      <c r="I16" s="961">
        <f t="shared" si="5"/>
        <v>15446426</v>
      </c>
      <c r="J16" s="962">
        <f t="shared" si="5"/>
        <v>63944891</v>
      </c>
      <c r="K16" s="963">
        <f t="shared" si="5"/>
        <v>104263397</v>
      </c>
    </row>
    <row r="17" spans="1:12" ht="27.75" customHeight="1" thickBot="1">
      <c r="A17" s="257"/>
      <c r="B17" s="258" t="s">
        <v>758</v>
      </c>
      <c r="C17" s="259" t="s">
        <v>653</v>
      </c>
      <c r="D17" s="15">
        <v>108125006</v>
      </c>
      <c r="E17" s="15">
        <v>0</v>
      </c>
      <c r="F17" s="15">
        <v>3861609</v>
      </c>
      <c r="G17" s="15">
        <v>9425654</v>
      </c>
      <c r="H17" s="15">
        <v>15446426</v>
      </c>
      <c r="I17" s="15">
        <v>15446426</v>
      </c>
      <c r="J17" s="168">
        <v>63944891</v>
      </c>
      <c r="K17" s="905">
        <f>SUM(G17:J17)</f>
        <v>104263397</v>
      </c>
      <c r="L17" s="906"/>
    </row>
    <row r="18" spans="1:12" s="957" customFormat="1" ht="21" customHeight="1" thickBot="1">
      <c r="A18" s="997" t="s">
        <v>208</v>
      </c>
      <c r="B18" s="998" t="s">
        <v>742</v>
      </c>
      <c r="C18" s="999"/>
      <c r="D18" s="1000"/>
      <c r="E18" s="1000"/>
      <c r="F18" s="1000"/>
      <c r="G18" s="1000"/>
      <c r="H18" s="1000"/>
      <c r="I18" s="1000"/>
      <c r="J18" s="1001"/>
      <c r="K18" s="1002">
        <f t="shared" si="1"/>
        <v>0</v>
      </c>
    </row>
    <row r="19" spans="1:12" s="957" customFormat="1" ht="21" customHeight="1" thickBot="1">
      <c r="A19" s="990"/>
      <c r="B19" s="991" t="s">
        <v>746</v>
      </c>
      <c r="C19" s="956"/>
      <c r="D19" s="992"/>
      <c r="E19" s="992"/>
      <c r="F19" s="992"/>
      <c r="G19" s="992"/>
      <c r="H19" s="992"/>
      <c r="I19" s="992"/>
      <c r="J19" s="993"/>
      <c r="K19" s="996"/>
    </row>
    <row r="20" spans="1:12" ht="21" customHeight="1" thickBot="1">
      <c r="A20" s="1252" t="s">
        <v>743</v>
      </c>
      <c r="B20" s="1253"/>
      <c r="C20" s="267"/>
      <c r="D20" s="268">
        <f>SUM(D5)</f>
        <v>4486975724</v>
      </c>
      <c r="E20" s="268">
        <f t="shared" ref="E20:K20" si="6">SUM(E5)</f>
        <v>3017639350</v>
      </c>
      <c r="F20" s="268">
        <f t="shared" si="6"/>
        <v>1077535850</v>
      </c>
      <c r="G20" s="268">
        <f t="shared" si="6"/>
        <v>296962781</v>
      </c>
      <c r="H20" s="268">
        <f t="shared" si="6"/>
        <v>15446426</v>
      </c>
      <c r="I20" s="268">
        <f t="shared" si="6"/>
        <v>15446426</v>
      </c>
      <c r="J20" s="1003">
        <f t="shared" si="6"/>
        <v>63944891</v>
      </c>
      <c r="K20" s="1004">
        <f t="shared" si="6"/>
        <v>391800524</v>
      </c>
    </row>
  </sheetData>
  <mergeCells count="8">
    <mergeCell ref="A20:B20"/>
    <mergeCell ref="B2:B3"/>
    <mergeCell ref="A2:A3"/>
    <mergeCell ref="K2:K3"/>
    <mergeCell ref="F2:F3"/>
    <mergeCell ref="D2:D3"/>
    <mergeCell ref="C2:C3"/>
    <mergeCell ref="E2:E3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2" orientation="landscape" verticalDpi="300" r:id="rId1"/>
  <headerFooter alignWithMargins="0">
    <oddHeader>&amp;C&amp;"Times New Roman CE,Félkövér"&amp;12
Többéves kihatással járó döntésekből származó kötelezettségek
célok szerint, évenkénti bontásban&amp;R&amp;"Times New Roman CE,Félkövér dőlt"&amp;11 2. tájékoztató tábla a 6/2021. (IV.30.) önkormányzati rendelethez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>
  <dimension ref="A1:H16"/>
  <sheetViews>
    <sheetView workbookViewId="0">
      <selection activeCell="C7" sqref="C7"/>
    </sheetView>
  </sheetViews>
  <sheetFormatPr defaultRowHeight="12.75"/>
  <cols>
    <col min="1" max="1" width="6.83203125" style="25" customWidth="1"/>
    <col min="2" max="2" width="50.33203125" style="24" customWidth="1"/>
    <col min="3" max="5" width="12.83203125" style="24" customWidth="1"/>
    <col min="6" max="6" width="13.83203125" style="24" customWidth="1"/>
    <col min="7" max="7" width="15.5" style="24" customWidth="1"/>
    <col min="8" max="8" width="16.83203125" style="24" customWidth="1"/>
    <col min="9" max="16384" width="9.33203125" style="24"/>
  </cols>
  <sheetData>
    <row r="1" spans="1:8" s="41" customFormat="1" ht="15.75" thickBot="1">
      <c r="A1" s="269"/>
      <c r="H1" s="270" t="s">
        <v>682</v>
      </c>
    </row>
    <row r="2" spans="1:8" s="248" customFormat="1" ht="36" customHeight="1">
      <c r="A2" s="385" t="s">
        <v>3</v>
      </c>
      <c r="B2" s="401" t="s">
        <v>139</v>
      </c>
      <c r="C2" s="1262" t="s">
        <v>140</v>
      </c>
      <c r="D2" s="1262" t="s">
        <v>141</v>
      </c>
      <c r="E2" s="1264" t="s">
        <v>794</v>
      </c>
      <c r="F2" s="403" t="s">
        <v>142</v>
      </c>
      <c r="G2" s="404"/>
      <c r="H2" s="1260" t="s">
        <v>779</v>
      </c>
    </row>
    <row r="3" spans="1:8" s="251" customFormat="1" ht="40.5" customHeight="1" thickBot="1">
      <c r="A3" s="400"/>
      <c r="B3" s="402"/>
      <c r="C3" s="1263"/>
      <c r="D3" s="1263"/>
      <c r="E3" s="1265"/>
      <c r="F3" s="271" t="s">
        <v>640</v>
      </c>
      <c r="G3" s="272" t="s">
        <v>653</v>
      </c>
      <c r="H3" s="1261"/>
    </row>
    <row r="4" spans="1:8" s="276" customFormat="1" ht="12.95" customHeight="1" thickBot="1">
      <c r="A4" s="273">
        <v>1</v>
      </c>
      <c r="B4" s="241">
        <v>2</v>
      </c>
      <c r="C4" s="241">
        <v>3</v>
      </c>
      <c r="D4" s="274">
        <v>4</v>
      </c>
      <c r="E4" s="273">
        <v>5</v>
      </c>
      <c r="F4" s="274">
        <v>6</v>
      </c>
      <c r="G4" s="274">
        <v>7</v>
      </c>
      <c r="H4" s="275">
        <v>8</v>
      </c>
    </row>
    <row r="5" spans="1:8" ht="20.100000000000001" customHeight="1" thickBot="1">
      <c r="A5" s="277" t="s">
        <v>8</v>
      </c>
      <c r="B5" s="278" t="s">
        <v>143</v>
      </c>
      <c r="C5" s="279"/>
      <c r="D5" s="280"/>
      <c r="E5" s="281">
        <f>SUM(E6:E9)</f>
        <v>0</v>
      </c>
      <c r="F5" s="282">
        <f>SUM(F6:F9)</f>
        <v>1495600</v>
      </c>
      <c r="G5" s="282">
        <f>SUM(G6:G9)</f>
        <v>5495600</v>
      </c>
      <c r="H5" s="283">
        <f>SUM(H6:H9)</f>
        <v>0</v>
      </c>
    </row>
    <row r="6" spans="1:8" ht="20.100000000000001" customHeight="1">
      <c r="A6" s="284" t="s">
        <v>9</v>
      </c>
      <c r="B6" s="285" t="s">
        <v>907</v>
      </c>
      <c r="C6" s="286" t="s">
        <v>640</v>
      </c>
      <c r="D6" s="287" t="s">
        <v>686</v>
      </c>
      <c r="E6" s="288"/>
      <c r="F6" s="15">
        <v>1495600</v>
      </c>
      <c r="G6" s="15">
        <v>1495600</v>
      </c>
      <c r="H6" s="289">
        <v>0</v>
      </c>
    </row>
    <row r="7" spans="1:8" ht="20.100000000000001" customHeight="1">
      <c r="A7" s="284" t="s">
        <v>10</v>
      </c>
      <c r="B7" s="285" t="s">
        <v>906</v>
      </c>
      <c r="C7" s="286" t="s">
        <v>653</v>
      </c>
      <c r="D7" s="287" t="s">
        <v>686</v>
      </c>
      <c r="E7" s="288">
        <v>0</v>
      </c>
      <c r="F7" s="15">
        <v>0</v>
      </c>
      <c r="G7" s="15">
        <v>4000000</v>
      </c>
      <c r="H7" s="289"/>
    </row>
    <row r="8" spans="1:8" ht="20.100000000000001" customHeight="1">
      <c r="A8" s="284" t="s">
        <v>33</v>
      </c>
      <c r="B8" s="285" t="s">
        <v>134</v>
      </c>
      <c r="C8" s="286"/>
      <c r="D8" s="287"/>
      <c r="E8" s="288"/>
      <c r="F8" s="15"/>
      <c r="G8" s="15"/>
      <c r="H8" s="289"/>
    </row>
    <row r="9" spans="1:8" ht="20.100000000000001" customHeight="1" thickBot="1">
      <c r="A9" s="284" t="s">
        <v>12</v>
      </c>
      <c r="B9" s="285" t="s">
        <v>134</v>
      </c>
      <c r="C9" s="286"/>
      <c r="D9" s="287"/>
      <c r="E9" s="288"/>
      <c r="F9" s="15"/>
      <c r="G9" s="15"/>
      <c r="H9" s="289"/>
    </row>
    <row r="10" spans="1:8" ht="20.100000000000001" customHeight="1" thickBot="1">
      <c r="A10" s="277" t="s">
        <v>13</v>
      </c>
      <c r="B10" s="278" t="s">
        <v>144</v>
      </c>
      <c r="C10" s="290"/>
      <c r="D10" s="291"/>
      <c r="E10" s="281">
        <f>SUM(E11:E14)</f>
        <v>0</v>
      </c>
      <c r="F10" s="282">
        <f>SUM(F11:F14)</f>
        <v>0</v>
      </c>
      <c r="G10" s="282">
        <f>SUM(G11:G14)</f>
        <v>0</v>
      </c>
      <c r="H10" s="283">
        <f>SUM(H11:H14)</f>
        <v>0</v>
      </c>
    </row>
    <row r="11" spans="1:8" ht="20.100000000000001" customHeight="1">
      <c r="A11" s="284" t="s">
        <v>34</v>
      </c>
      <c r="B11" s="285" t="s">
        <v>134</v>
      </c>
      <c r="C11" s="286"/>
      <c r="D11" s="287"/>
      <c r="E11" s="288"/>
      <c r="F11" s="15"/>
      <c r="G11" s="15"/>
      <c r="H11" s="289"/>
    </row>
    <row r="12" spans="1:8" ht="20.100000000000001" customHeight="1">
      <c r="A12" s="284" t="s">
        <v>15</v>
      </c>
      <c r="B12" s="285" t="s">
        <v>134</v>
      </c>
      <c r="C12" s="286"/>
      <c r="D12" s="287"/>
      <c r="E12" s="288"/>
      <c r="F12" s="15"/>
      <c r="G12" s="15"/>
      <c r="H12" s="289"/>
    </row>
    <row r="13" spans="1:8" ht="20.100000000000001" customHeight="1">
      <c r="A13" s="284" t="s">
        <v>35</v>
      </c>
      <c r="B13" s="285" t="s">
        <v>134</v>
      </c>
      <c r="C13" s="286"/>
      <c r="D13" s="287"/>
      <c r="E13" s="288"/>
      <c r="F13" s="15"/>
      <c r="G13" s="15"/>
      <c r="H13" s="289"/>
    </row>
    <row r="14" spans="1:8" ht="20.100000000000001" customHeight="1" thickBot="1">
      <c r="A14" s="284" t="s">
        <v>16</v>
      </c>
      <c r="B14" s="285" t="s">
        <v>134</v>
      </c>
      <c r="C14" s="286"/>
      <c r="D14" s="287"/>
      <c r="E14" s="288"/>
      <c r="F14" s="15"/>
      <c r="G14" s="15"/>
      <c r="H14" s="289"/>
    </row>
    <row r="15" spans="1:8" ht="20.100000000000001" customHeight="1" thickBot="1">
      <c r="A15" s="277" t="s">
        <v>17</v>
      </c>
      <c r="B15" s="278" t="s">
        <v>145</v>
      </c>
      <c r="C15" s="279"/>
      <c r="D15" s="280"/>
      <c r="E15" s="281">
        <f>E5+E10</f>
        <v>0</v>
      </c>
      <c r="F15" s="282">
        <f>F5+F10</f>
        <v>1495600</v>
      </c>
      <c r="G15" s="282">
        <f>G5+G10</f>
        <v>5495600</v>
      </c>
      <c r="H15" s="433">
        <v>0</v>
      </c>
    </row>
    <row r="16" spans="1:8" ht="20.100000000000001" customHeight="1"/>
  </sheetData>
  <mergeCells count="4">
    <mergeCell ref="H2:H3"/>
    <mergeCell ref="C2:C3"/>
    <mergeCell ref="D2:D3"/>
    <mergeCell ref="E2:E3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landscape" verticalDpi="300" r:id="rId1"/>
  <headerFooter alignWithMargins="0">
    <oddHeader>&amp;C&amp;"Times New Roman CE,Félkövér"&amp;12
Az önkormányzat által nyújtott hitel és kölcsön alakulása
 lejárat és eszközök szerinti bontásban&amp;R&amp;"Times New Roman CE,Félkövér dőlt"&amp;11 3. tájékoztató tábla a 6/2021. (IV.30.) önkormányzati rendelethez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A4" sqref="A4"/>
    </sheetView>
  </sheetViews>
  <sheetFormatPr defaultRowHeight="12.75"/>
  <cols>
    <col min="1" max="1" width="9.33203125" style="339"/>
    <col min="2" max="2" width="58.33203125" style="339" customWidth="1"/>
    <col min="3" max="5" width="25" style="339" customWidth="1"/>
    <col min="6" max="16384" width="9.33203125" style="339"/>
  </cols>
  <sheetData>
    <row r="1" spans="1:5" ht="15">
      <c r="A1" s="427" t="s">
        <v>220</v>
      </c>
      <c r="B1" s="415"/>
      <c r="C1" s="415"/>
      <c r="D1" s="415"/>
      <c r="E1" s="415"/>
    </row>
    <row r="2" spans="1:5">
      <c r="A2" s="340"/>
    </row>
    <row r="3" spans="1:5" ht="33" customHeight="1">
      <c r="A3" s="416" t="s">
        <v>780</v>
      </c>
      <c r="B3" s="416"/>
      <c r="C3" s="416"/>
      <c r="D3" s="416"/>
      <c r="E3" s="416"/>
    </row>
    <row r="4" spans="1:5" ht="16.5" thickBot="1">
      <c r="A4" s="341"/>
    </row>
    <row r="5" spans="1:5" ht="79.5" thickBot="1">
      <c r="A5" s="342" t="s">
        <v>171</v>
      </c>
      <c r="B5" s="343" t="s">
        <v>179</v>
      </c>
      <c r="C5" s="343" t="s">
        <v>180</v>
      </c>
      <c r="D5" s="343" t="s">
        <v>181</v>
      </c>
      <c r="E5" s="344" t="s">
        <v>182</v>
      </c>
    </row>
    <row r="6" spans="1:5" ht="15.75">
      <c r="A6" s="345" t="s">
        <v>8</v>
      </c>
      <c r="B6" s="347" t="s">
        <v>213</v>
      </c>
      <c r="C6" s="432">
        <v>3.2000000000000001E-2</v>
      </c>
      <c r="D6" s="351">
        <v>1269000</v>
      </c>
      <c r="E6" s="354">
        <v>0</v>
      </c>
    </row>
    <row r="7" spans="1:5" ht="15.75">
      <c r="A7" s="345" t="s">
        <v>9</v>
      </c>
      <c r="B7" s="347" t="s">
        <v>214</v>
      </c>
      <c r="C7" s="432">
        <v>0.35599999999999998</v>
      </c>
      <c r="D7" s="351">
        <v>5146000</v>
      </c>
      <c r="E7" s="354">
        <v>0</v>
      </c>
    </row>
    <row r="8" spans="1:5" ht="15.75">
      <c r="A8" s="345" t="s">
        <v>10</v>
      </c>
      <c r="B8" s="347" t="s">
        <v>606</v>
      </c>
      <c r="C8" s="432" t="s">
        <v>667</v>
      </c>
      <c r="D8" s="351">
        <v>10000</v>
      </c>
      <c r="E8" s="354">
        <v>0</v>
      </c>
    </row>
    <row r="9" spans="1:5" ht="15.75">
      <c r="A9" s="345" t="s">
        <v>33</v>
      </c>
      <c r="B9" s="347" t="s">
        <v>649</v>
      </c>
      <c r="C9" s="432" t="s">
        <v>667</v>
      </c>
      <c r="D9" s="351">
        <v>980000</v>
      </c>
      <c r="E9" s="354">
        <v>0</v>
      </c>
    </row>
    <row r="10" spans="1:5" ht="15.75">
      <c r="A10" s="345" t="s">
        <v>12</v>
      </c>
      <c r="B10" s="347" t="s">
        <v>647</v>
      </c>
      <c r="C10" s="432" t="s">
        <v>667</v>
      </c>
      <c r="D10" s="351">
        <v>10000</v>
      </c>
      <c r="E10" s="354">
        <v>0</v>
      </c>
    </row>
    <row r="11" spans="1:5" ht="15.75">
      <c r="A11" s="345" t="s">
        <v>13</v>
      </c>
      <c r="B11" s="347" t="s">
        <v>648</v>
      </c>
      <c r="C11" s="432" t="s">
        <v>667</v>
      </c>
      <c r="D11" s="351">
        <v>40000</v>
      </c>
      <c r="E11" s="354">
        <v>0</v>
      </c>
    </row>
    <row r="12" spans="1:5" ht="15.75">
      <c r="A12" s="345" t="s">
        <v>34</v>
      </c>
      <c r="B12" s="347"/>
      <c r="C12" s="349"/>
      <c r="D12" s="351"/>
      <c r="E12" s="354"/>
    </row>
    <row r="13" spans="1:5" ht="15.75">
      <c r="A13" s="345" t="s">
        <v>15</v>
      </c>
      <c r="B13" s="347"/>
      <c r="C13" s="349"/>
      <c r="D13" s="351"/>
      <c r="E13" s="354"/>
    </row>
    <row r="14" spans="1:5" ht="15.75">
      <c r="A14" s="345" t="s">
        <v>35</v>
      </c>
      <c r="B14" s="347"/>
      <c r="C14" s="349"/>
      <c r="D14" s="351"/>
      <c r="E14" s="354"/>
    </row>
    <row r="15" spans="1:5" ht="15.75">
      <c r="A15" s="345" t="s">
        <v>16</v>
      </c>
      <c r="B15" s="347"/>
      <c r="C15" s="349"/>
      <c r="D15" s="351"/>
      <c r="E15" s="354"/>
    </row>
    <row r="16" spans="1:5" ht="15.75">
      <c r="A16" s="345" t="s">
        <v>17</v>
      </c>
      <c r="B16" s="347"/>
      <c r="C16" s="349"/>
      <c r="D16" s="351"/>
      <c r="E16" s="354"/>
    </row>
    <row r="17" spans="1:5" ht="15.75">
      <c r="A17" s="345" t="s">
        <v>18</v>
      </c>
      <c r="B17" s="347"/>
      <c r="C17" s="349"/>
      <c r="D17" s="351"/>
      <c r="E17" s="354"/>
    </row>
    <row r="18" spans="1:5" ht="15.75">
      <c r="A18" s="345" t="s">
        <v>19</v>
      </c>
      <c r="B18" s="347"/>
      <c r="C18" s="349"/>
      <c r="D18" s="351"/>
      <c r="E18" s="354"/>
    </row>
    <row r="19" spans="1:5" ht="15.75">
      <c r="A19" s="345" t="s">
        <v>20</v>
      </c>
      <c r="B19" s="347"/>
      <c r="C19" s="349"/>
      <c r="D19" s="351"/>
      <c r="E19" s="354"/>
    </row>
    <row r="20" spans="1:5" ht="16.5" thickBot="1">
      <c r="A20" s="345" t="s">
        <v>47</v>
      </c>
      <c r="B20" s="348"/>
      <c r="C20" s="350"/>
      <c r="D20" s="352"/>
      <c r="E20" s="355"/>
    </row>
    <row r="21" spans="1:5" ht="48" thickBot="1">
      <c r="A21" s="417" t="s">
        <v>183</v>
      </c>
      <c r="B21" s="418"/>
      <c r="C21" s="346"/>
      <c r="D21" s="353">
        <f>IF(SUM(D6:D20)=0,"",SUM(D6:D20))</f>
        <v>7455000</v>
      </c>
      <c r="E21" s="356" t="str">
        <f>IF(SUM(E6:E20)=0,"",SUM(E6:E20))</f>
        <v/>
      </c>
    </row>
    <row r="22" spans="1:5" ht="15.75">
      <c r="A22" s="341"/>
    </row>
  </sheetData>
  <printOptions horizontalCentered="1"/>
  <pageMargins left="0.78740157480314965" right="0.78740157480314965" top="1.1811023622047245" bottom="0.98425196850393704" header="0.78740157480314965" footer="0.78740157480314965"/>
  <pageSetup paperSize="9" scale="91" orientation="landscape" horizontalDpi="300" verticalDpi="300" r:id="rId1"/>
  <headerFooter alignWithMargins="0">
    <oddHeader>&amp;C&amp;"Times New Roman CE,Félkövér dőlt"&amp;12
&amp;R&amp;"Times New Roman CE,Félkövér dőlt"&amp;11 4. tájékoztató tábla a 6/2021. (IV.30.) önkormányzati rendelethez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>
  <dimension ref="A1:D30"/>
  <sheetViews>
    <sheetView workbookViewId="0">
      <selection activeCell="C17" sqref="C17"/>
    </sheetView>
  </sheetViews>
  <sheetFormatPr defaultRowHeight="12.75"/>
  <cols>
    <col min="1" max="1" width="5.83203125" style="307" customWidth="1"/>
    <col min="2" max="2" width="55.83203125" style="4" customWidth="1"/>
    <col min="3" max="4" width="14.83203125" style="4" customWidth="1"/>
    <col min="5" max="16384" width="9.33203125" style="4"/>
  </cols>
  <sheetData>
    <row r="1" spans="1:4" s="41" customFormat="1" ht="15.75" thickBot="1">
      <c r="A1" s="269"/>
      <c r="D1" s="270" t="s">
        <v>682</v>
      </c>
    </row>
    <row r="2" spans="1:4" s="42" customFormat="1" ht="48" customHeight="1" thickBot="1">
      <c r="A2" s="295" t="s">
        <v>127</v>
      </c>
      <c r="B2" s="292" t="s">
        <v>4</v>
      </c>
      <c r="C2" s="292" t="s">
        <v>150</v>
      </c>
      <c r="D2" s="296" t="s">
        <v>151</v>
      </c>
    </row>
    <row r="3" spans="1:4" s="42" customFormat="1" ht="14.1" customHeight="1" thickBot="1">
      <c r="A3" s="297">
        <v>1</v>
      </c>
      <c r="B3" s="298">
        <v>2</v>
      </c>
      <c r="C3" s="298">
        <v>3</v>
      </c>
      <c r="D3" s="299">
        <v>4</v>
      </c>
    </row>
    <row r="4" spans="1:4" ht="18" customHeight="1">
      <c r="A4" s="300" t="s">
        <v>8</v>
      </c>
      <c r="B4" s="301" t="s">
        <v>152</v>
      </c>
      <c r="C4" s="228"/>
      <c r="D4" s="43"/>
    </row>
    <row r="5" spans="1:4" ht="18" customHeight="1">
      <c r="A5" s="302" t="s">
        <v>9</v>
      </c>
      <c r="B5" s="303" t="s">
        <v>153</v>
      </c>
      <c r="C5" s="44"/>
      <c r="D5" s="45"/>
    </row>
    <row r="6" spans="1:4" ht="18" customHeight="1">
      <c r="A6" s="302" t="s">
        <v>10</v>
      </c>
      <c r="B6" s="303" t="s">
        <v>154</v>
      </c>
      <c r="C6" s="44"/>
      <c r="D6" s="45"/>
    </row>
    <row r="7" spans="1:4" ht="18" customHeight="1">
      <c r="A7" s="302" t="s">
        <v>33</v>
      </c>
      <c r="B7" s="303" t="s">
        <v>155</v>
      </c>
      <c r="C7" s="44"/>
      <c r="D7" s="45"/>
    </row>
    <row r="8" spans="1:4" ht="18" customHeight="1">
      <c r="A8" s="304" t="s">
        <v>12</v>
      </c>
      <c r="B8" s="303" t="s">
        <v>156</v>
      </c>
      <c r="C8" s="44">
        <f>SUM(C9:C14)</f>
        <v>1800000</v>
      </c>
      <c r="D8" s="45">
        <f>SUM(D9:D14)</f>
        <v>1695000</v>
      </c>
    </row>
    <row r="9" spans="1:4" ht="18" customHeight="1">
      <c r="A9" s="302" t="s">
        <v>13</v>
      </c>
      <c r="B9" s="303" t="s">
        <v>157</v>
      </c>
      <c r="C9" s="44"/>
      <c r="D9" s="45"/>
    </row>
    <row r="10" spans="1:4" ht="18" customHeight="1">
      <c r="A10" s="304" t="s">
        <v>34</v>
      </c>
      <c r="B10" s="303" t="s">
        <v>158</v>
      </c>
      <c r="C10" s="44"/>
      <c r="D10" s="45"/>
    </row>
    <row r="11" spans="1:4" ht="18" customHeight="1">
      <c r="A11" s="304" t="s">
        <v>15</v>
      </c>
      <c r="B11" s="303" t="s">
        <v>159</v>
      </c>
      <c r="C11" s="44">
        <v>1800000</v>
      </c>
      <c r="D11" s="45">
        <v>1695000</v>
      </c>
    </row>
    <row r="12" spans="1:4" ht="18" customHeight="1">
      <c r="A12" s="302" t="s">
        <v>35</v>
      </c>
      <c r="B12" s="303" t="s">
        <v>160</v>
      </c>
      <c r="C12" s="44"/>
      <c r="D12" s="45"/>
    </row>
    <row r="13" spans="1:4" ht="18" customHeight="1">
      <c r="A13" s="304" t="s">
        <v>16</v>
      </c>
      <c r="B13" s="303" t="s">
        <v>161</v>
      </c>
      <c r="C13" s="44"/>
      <c r="D13" s="45"/>
    </row>
    <row r="14" spans="1:4">
      <c r="A14" s="302" t="s">
        <v>17</v>
      </c>
      <c r="B14" s="303" t="s">
        <v>162</v>
      </c>
      <c r="C14" s="44"/>
      <c r="D14" s="45"/>
    </row>
    <row r="15" spans="1:4" ht="18" customHeight="1">
      <c r="A15" s="304" t="s">
        <v>18</v>
      </c>
      <c r="B15" s="303" t="s">
        <v>163</v>
      </c>
      <c r="C15" s="44"/>
      <c r="D15" s="45"/>
    </row>
    <row r="16" spans="1:4" ht="18" customHeight="1">
      <c r="A16" s="302" t="s">
        <v>19</v>
      </c>
      <c r="B16" s="303" t="s">
        <v>164</v>
      </c>
      <c r="C16" s="44">
        <v>3000000</v>
      </c>
      <c r="D16" s="45">
        <v>3200000</v>
      </c>
    </row>
    <row r="17" spans="1:4" ht="18" customHeight="1">
      <c r="A17" s="304" t="s">
        <v>20</v>
      </c>
      <c r="B17" s="303" t="s">
        <v>165</v>
      </c>
      <c r="C17" s="44"/>
      <c r="D17" s="45"/>
    </row>
    <row r="18" spans="1:4" ht="18" customHeight="1">
      <c r="A18" s="302" t="s">
        <v>47</v>
      </c>
      <c r="B18" s="303" t="s">
        <v>166</v>
      </c>
      <c r="C18" s="44"/>
      <c r="D18" s="45"/>
    </row>
    <row r="19" spans="1:4" ht="18" customHeight="1">
      <c r="A19" s="304" t="s">
        <v>48</v>
      </c>
      <c r="B19" s="303" t="s">
        <v>167</v>
      </c>
      <c r="C19" s="44"/>
      <c r="D19" s="45"/>
    </row>
    <row r="20" spans="1:4" ht="18" customHeight="1">
      <c r="A20" s="302" t="s">
        <v>49</v>
      </c>
      <c r="B20" s="293"/>
      <c r="C20" s="44"/>
      <c r="D20" s="45"/>
    </row>
    <row r="21" spans="1:4" ht="18" customHeight="1">
      <c r="A21" s="304" t="s">
        <v>50</v>
      </c>
      <c r="B21" s="293"/>
      <c r="C21" s="44"/>
      <c r="D21" s="45"/>
    </row>
    <row r="22" spans="1:4" ht="18" customHeight="1">
      <c r="A22" s="302" t="s">
        <v>51</v>
      </c>
      <c r="B22" s="293"/>
      <c r="C22" s="44"/>
      <c r="D22" s="45"/>
    </row>
    <row r="23" spans="1:4" ht="18" customHeight="1">
      <c r="A23" s="304" t="s">
        <v>52</v>
      </c>
      <c r="B23" s="293"/>
      <c r="C23" s="44"/>
      <c r="D23" s="45"/>
    </row>
    <row r="24" spans="1:4" ht="18" customHeight="1">
      <c r="A24" s="302" t="s">
        <v>53</v>
      </c>
      <c r="B24" s="293"/>
      <c r="C24" s="44"/>
      <c r="D24" s="45"/>
    </row>
    <row r="25" spans="1:4" ht="18" customHeight="1">
      <c r="A25" s="304" t="s">
        <v>54</v>
      </c>
      <c r="B25" s="293"/>
      <c r="C25" s="44"/>
      <c r="D25" s="45"/>
    </row>
    <row r="26" spans="1:4" ht="18" customHeight="1">
      <c r="A26" s="302" t="s">
        <v>56</v>
      </c>
      <c r="B26" s="293"/>
      <c r="C26" s="44"/>
      <c r="D26" s="45"/>
    </row>
    <row r="27" spans="1:4" ht="18" customHeight="1">
      <c r="A27" s="304" t="s">
        <v>58</v>
      </c>
      <c r="B27" s="293"/>
      <c r="C27" s="44"/>
      <c r="D27" s="45"/>
    </row>
    <row r="28" spans="1:4" ht="18" customHeight="1" thickBot="1">
      <c r="A28" s="305" t="s">
        <v>59</v>
      </c>
      <c r="B28" s="294"/>
      <c r="C28" s="46"/>
      <c r="D28" s="47"/>
    </row>
    <row r="29" spans="1:4" ht="18" customHeight="1" thickBot="1">
      <c r="A29" s="335" t="s">
        <v>62</v>
      </c>
      <c r="B29" s="336" t="s">
        <v>118</v>
      </c>
      <c r="C29" s="337">
        <f>+C4+C5+C6+C7+C8+C15+C16+C17+C18+C19+C20+C21+C22+C23+C24+C25+C26+C27+C28</f>
        <v>4800000</v>
      </c>
      <c r="D29" s="338">
        <f>+D4+D5+D6+D7+D8+D15+D16+D17+D18+D19+D20+D21+D22+D23+D24+D25+D26+D27+D28</f>
        <v>4895000</v>
      </c>
    </row>
    <row r="30" spans="1:4" ht="25.5" customHeight="1">
      <c r="A30" s="306"/>
      <c r="B30" s="405" t="s">
        <v>168</v>
      </c>
      <c r="C30" s="405"/>
      <c r="D30" s="405"/>
    </row>
  </sheetData>
  <printOptions horizontalCentered="1"/>
  <pageMargins left="0.78740157480314965" right="0.78740157480314965" top="1.7716535433070868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CE,Félkövér"&amp;14
&amp;12
Az önkormányzat által adott közvetett támogatások
(kedvezmények)
&amp;R&amp;"Times New Roman CE,Félkövér dőlt"&amp;11 5. tájékoztató tábla a 6/2021. (IV.30.) önkormányzati rendelethez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C7" sqref="C7"/>
    </sheetView>
  </sheetViews>
  <sheetFormatPr defaultRowHeight="12.75"/>
  <cols>
    <col min="1" max="1" width="6.6640625" style="28" customWidth="1"/>
    <col min="2" max="2" width="60.33203125" style="28" customWidth="1"/>
    <col min="3" max="3" width="22.83203125" style="28" customWidth="1"/>
    <col min="4" max="4" width="17.5" style="28" customWidth="1"/>
    <col min="5" max="5" width="19.83203125" style="28" customWidth="1"/>
    <col min="6" max="16384" width="9.33203125" style="28"/>
  </cols>
  <sheetData>
    <row r="1" spans="1:5" ht="14.25" thickBot="1">
      <c r="C1" s="308"/>
      <c r="D1" s="308"/>
      <c r="E1" s="308" t="s">
        <v>688</v>
      </c>
    </row>
    <row r="2" spans="1:5" ht="24.75" thickBot="1">
      <c r="A2" s="309" t="s">
        <v>3</v>
      </c>
      <c r="B2" s="884" t="s">
        <v>169</v>
      </c>
      <c r="C2" s="310" t="s">
        <v>170</v>
      </c>
      <c r="D2" s="842" t="s">
        <v>689</v>
      </c>
      <c r="E2" s="843" t="s">
        <v>690</v>
      </c>
    </row>
    <row r="3" spans="1:5" ht="30">
      <c r="A3" s="311" t="s">
        <v>8</v>
      </c>
      <c r="B3" s="883" t="s">
        <v>215</v>
      </c>
      <c r="C3" s="872" t="s">
        <v>217</v>
      </c>
      <c r="D3" s="873">
        <v>170000</v>
      </c>
      <c r="E3" s="874">
        <v>170000</v>
      </c>
    </row>
    <row r="4" spans="1:5" ht="30">
      <c r="A4" s="885" t="s">
        <v>9</v>
      </c>
      <c r="B4" s="882" t="s">
        <v>650</v>
      </c>
      <c r="C4" s="875" t="s">
        <v>217</v>
      </c>
      <c r="D4" s="876">
        <v>130000</v>
      </c>
      <c r="E4" s="877">
        <v>130000</v>
      </c>
    </row>
    <row r="5" spans="1:5" ht="30">
      <c r="A5" s="885" t="s">
        <v>10</v>
      </c>
      <c r="B5" s="881" t="s">
        <v>216</v>
      </c>
      <c r="C5" s="875" t="s">
        <v>217</v>
      </c>
      <c r="D5" s="876">
        <v>110000</v>
      </c>
      <c r="E5" s="877">
        <v>110000</v>
      </c>
    </row>
    <row r="6" spans="1:5" ht="30">
      <c r="A6" s="885" t="s">
        <v>33</v>
      </c>
      <c r="B6" s="881" t="s">
        <v>605</v>
      </c>
      <c r="C6" s="875" t="s">
        <v>217</v>
      </c>
      <c r="D6" s="876">
        <v>400000</v>
      </c>
      <c r="E6" s="877">
        <v>400000</v>
      </c>
    </row>
    <row r="7" spans="1:5" ht="30">
      <c r="A7" s="885" t="s">
        <v>12</v>
      </c>
      <c r="B7" s="881" t="s">
        <v>697</v>
      </c>
      <c r="C7" s="875" t="s">
        <v>217</v>
      </c>
      <c r="D7" s="876">
        <v>190000</v>
      </c>
      <c r="E7" s="877">
        <v>190000</v>
      </c>
    </row>
    <row r="8" spans="1:5" ht="30">
      <c r="A8" s="885" t="s">
        <v>13</v>
      </c>
      <c r="B8" s="881" t="s">
        <v>874</v>
      </c>
      <c r="C8" s="1095" t="s">
        <v>875</v>
      </c>
      <c r="D8" s="876">
        <v>50000</v>
      </c>
      <c r="E8" s="877">
        <v>50000</v>
      </c>
    </row>
    <row r="9" spans="1:5" ht="30">
      <c r="A9" s="885" t="s">
        <v>34</v>
      </c>
      <c r="B9" s="881" t="s">
        <v>876</v>
      </c>
      <c r="C9" s="1095" t="s">
        <v>878</v>
      </c>
      <c r="D9" s="876">
        <v>100000</v>
      </c>
      <c r="E9" s="877">
        <v>100000</v>
      </c>
    </row>
    <row r="10" spans="1:5" ht="30.75" customHeight="1" thickBot="1">
      <c r="A10" s="885" t="s">
        <v>15</v>
      </c>
      <c r="B10" s="881" t="s">
        <v>877</v>
      </c>
      <c r="C10" s="1095" t="s">
        <v>878</v>
      </c>
      <c r="D10" s="876">
        <v>70000</v>
      </c>
      <c r="E10" s="877">
        <v>70000</v>
      </c>
    </row>
    <row r="11" spans="1:5" ht="15.95" customHeight="1" thickBot="1">
      <c r="A11" s="406" t="s">
        <v>118</v>
      </c>
      <c r="B11" s="407"/>
      <c r="C11" s="878"/>
      <c r="D11" s="879">
        <f>SUM(D3:D10)</f>
        <v>1220000</v>
      </c>
      <c r="E11" s="880">
        <f>SUM(E3:E10)</f>
        <v>1220000</v>
      </c>
    </row>
  </sheetData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landscape" r:id="rId1"/>
  <headerFooter alignWithMargins="0">
    <oddHeader>&amp;C&amp;"Times New Roman CE,Félkövér"&amp;12
K I M U T A T Á S
a 2020. évi céljelleggel juttatott támogatások felhasználásáról&amp;R&amp;"Times New Roman CE,Félkövér dőlt"&amp;11 6. tájékoztató tábla a 6/2021. (IV.30.) önkormányzati rendelethez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>
  <dimension ref="A1:Q102"/>
  <sheetViews>
    <sheetView workbookViewId="0">
      <selection activeCell="F16" sqref="F16"/>
    </sheetView>
  </sheetViews>
  <sheetFormatPr defaultColWidth="12" defaultRowHeight="15.75"/>
  <cols>
    <col min="1" max="1" width="7.1640625" style="312" customWidth="1"/>
    <col min="2" max="2" width="6.1640625" style="312" customWidth="1"/>
    <col min="3" max="3" width="30.33203125" style="312" customWidth="1"/>
    <col min="4" max="4" width="19" style="312" customWidth="1"/>
    <col min="5" max="5" width="19.6640625" style="317" customWidth="1"/>
    <col min="6" max="16384" width="12" style="312"/>
  </cols>
  <sheetData>
    <row r="1" spans="1:17" ht="48.75" customHeight="1">
      <c r="A1" s="1266" t="s">
        <v>781</v>
      </c>
      <c r="B1" s="1266"/>
      <c r="C1" s="1266"/>
      <c r="D1" s="1266"/>
      <c r="E1" s="1266"/>
      <c r="G1" s="1026"/>
      <c r="H1" s="1026"/>
      <c r="I1" s="1026"/>
      <c r="J1" s="1026"/>
      <c r="K1" s="1026"/>
      <c r="L1" s="1026"/>
      <c r="M1" s="1026"/>
      <c r="N1" s="1026"/>
      <c r="O1" s="1026"/>
      <c r="P1" s="1026"/>
      <c r="Q1" s="1026"/>
    </row>
    <row r="2" spans="1:17">
      <c r="C2" s="409"/>
      <c r="D2" s="409"/>
      <c r="E2" s="678" t="s">
        <v>681</v>
      </c>
      <c r="G2" s="1026"/>
      <c r="H2" s="1026"/>
      <c r="I2" s="1026"/>
      <c r="J2" s="1026"/>
      <c r="K2" s="1026"/>
      <c r="L2" s="1026"/>
      <c r="M2" s="1026"/>
      <c r="N2" s="1026"/>
      <c r="O2" s="1026"/>
      <c r="P2" s="1026"/>
      <c r="Q2" s="1026"/>
    </row>
    <row r="3" spans="1:17" s="678" customFormat="1" ht="12.75">
      <c r="D3" s="1268"/>
      <c r="E3" s="1268"/>
      <c r="G3" s="1027"/>
      <c r="H3" s="675"/>
      <c r="I3" s="675"/>
      <c r="J3" s="675"/>
      <c r="K3" s="675"/>
      <c r="L3" s="675"/>
      <c r="M3" s="675"/>
      <c r="N3" s="675"/>
      <c r="O3" s="675"/>
      <c r="P3" s="675"/>
      <c r="Q3" s="675"/>
    </row>
    <row r="4" spans="1:17" s="678" customFormat="1" ht="11.25" customHeight="1">
      <c r="A4" s="431"/>
      <c r="B4" s="431" t="s">
        <v>41</v>
      </c>
      <c r="C4" s="431"/>
      <c r="D4" s="679" t="s">
        <v>187</v>
      </c>
      <c r="E4" s="679" t="s">
        <v>188</v>
      </c>
      <c r="F4" s="679" t="s">
        <v>879</v>
      </c>
      <c r="G4" s="1028"/>
      <c r="H4" s="675"/>
      <c r="I4" s="675"/>
      <c r="J4" s="675"/>
      <c r="K4" s="675"/>
      <c r="L4" s="675"/>
      <c r="M4" s="675"/>
      <c r="N4" s="675"/>
      <c r="O4" s="675"/>
      <c r="P4" s="675"/>
      <c r="Q4" s="675"/>
    </row>
    <row r="5" spans="1:17" s="678" customFormat="1" ht="12.75">
      <c r="A5" s="680" t="s">
        <v>759</v>
      </c>
      <c r="B5" s="431" t="s">
        <v>190</v>
      </c>
      <c r="C5" s="431"/>
      <c r="D5" s="430"/>
      <c r="E5" s="430"/>
      <c r="F5" s="430"/>
      <c r="G5" s="1028"/>
      <c r="H5" s="675"/>
      <c r="I5" s="675"/>
      <c r="J5" s="675"/>
      <c r="K5" s="675"/>
      <c r="L5" s="675"/>
      <c r="M5" s="675"/>
      <c r="N5" s="675"/>
      <c r="O5" s="675"/>
      <c r="P5" s="675"/>
      <c r="Q5" s="675"/>
    </row>
    <row r="6" spans="1:17" s="684" customFormat="1" ht="12.75">
      <c r="A6" s="682" t="s">
        <v>8</v>
      </c>
      <c r="B6" s="681" t="s">
        <v>189</v>
      </c>
      <c r="C6" s="683"/>
      <c r="D6" s="683">
        <v>319963</v>
      </c>
      <c r="E6" s="683">
        <v>-389600</v>
      </c>
      <c r="F6" s="1096">
        <f>E6/D6*100</f>
        <v>-121.76407897163108</v>
      </c>
      <c r="G6" s="1029"/>
      <c r="H6" s="1029"/>
      <c r="I6" s="1029"/>
      <c r="J6" s="1029"/>
      <c r="K6" s="1029"/>
      <c r="L6" s="1029"/>
      <c r="M6" s="1029"/>
      <c r="N6" s="1029"/>
      <c r="O6" s="1029"/>
      <c r="P6" s="1029"/>
      <c r="Q6" s="1029"/>
    </row>
    <row r="7" spans="1:17" s="684" customFormat="1" ht="12.75">
      <c r="A7" s="682" t="s">
        <v>9</v>
      </c>
      <c r="B7" s="900" t="s">
        <v>703</v>
      </c>
      <c r="C7" s="901"/>
      <c r="D7" s="683">
        <v>-103679</v>
      </c>
      <c r="E7" s="683">
        <v>5179943</v>
      </c>
      <c r="F7" s="1096">
        <f t="shared" ref="F7:F41" si="0">E7/D7*100</f>
        <v>-4996.1351864890676</v>
      </c>
      <c r="G7" s="1029"/>
      <c r="H7" s="1029"/>
      <c r="I7" s="1029"/>
      <c r="J7" s="1029"/>
      <c r="K7" s="1029"/>
      <c r="L7" s="1029"/>
      <c r="M7" s="1029"/>
      <c r="N7" s="1029"/>
      <c r="O7" s="1029"/>
      <c r="P7" s="1029"/>
      <c r="Q7" s="1029"/>
    </row>
    <row r="8" spans="1:17" s="678" customFormat="1" ht="14.25" customHeight="1">
      <c r="A8" s="680" t="s">
        <v>760</v>
      </c>
      <c r="B8" s="431" t="s">
        <v>191</v>
      </c>
      <c r="C8" s="431"/>
      <c r="D8" s="431">
        <f>SUM(D6:D7)</f>
        <v>216284</v>
      </c>
      <c r="E8" s="431">
        <f>SUM(E6:E7)</f>
        <v>4790343</v>
      </c>
      <c r="F8" s="1096">
        <f t="shared" si="0"/>
        <v>2214.8392853840319</v>
      </c>
      <c r="G8" s="675"/>
      <c r="H8" s="675"/>
      <c r="I8" s="675"/>
      <c r="J8" s="675"/>
      <c r="K8" s="675"/>
      <c r="L8" s="675"/>
      <c r="M8" s="675"/>
      <c r="N8" s="675"/>
      <c r="O8" s="675"/>
      <c r="P8" s="675"/>
      <c r="Q8" s="675"/>
    </row>
    <row r="9" spans="1:17" s="685" customFormat="1" ht="12.75">
      <c r="A9" s="669" t="s">
        <v>192</v>
      </c>
      <c r="B9" s="1275" t="s">
        <v>193</v>
      </c>
      <c r="C9" s="1276"/>
      <c r="D9" s="670">
        <f>SUM(D5+D8)</f>
        <v>216284</v>
      </c>
      <c r="E9" s="670">
        <f>SUM(E5+E8)</f>
        <v>4790343</v>
      </c>
      <c r="F9" s="1096">
        <f t="shared" si="0"/>
        <v>2214.8392853840319</v>
      </c>
      <c r="G9" s="676"/>
      <c r="H9" s="676"/>
      <c r="I9" s="676"/>
      <c r="J9" s="676"/>
      <c r="K9" s="676"/>
      <c r="L9" s="676"/>
      <c r="M9" s="676"/>
      <c r="N9" s="676"/>
      <c r="O9" s="676"/>
      <c r="P9" s="676"/>
      <c r="Q9" s="676"/>
    </row>
    <row r="10" spans="1:17" s="684" customFormat="1" ht="12.75">
      <c r="A10" s="682" t="s">
        <v>8</v>
      </c>
      <c r="B10" s="681" t="s">
        <v>584</v>
      </c>
      <c r="C10" s="683"/>
      <c r="D10" s="683">
        <v>1009770428</v>
      </c>
      <c r="E10" s="683">
        <v>1000365891</v>
      </c>
      <c r="F10" s="1096">
        <f t="shared" si="0"/>
        <v>99.068646026936335</v>
      </c>
      <c r="G10" s="1029"/>
      <c r="H10" s="1029"/>
      <c r="I10" s="1029"/>
      <c r="J10" s="1029"/>
      <c r="K10" s="1029"/>
      <c r="L10" s="1029"/>
      <c r="M10" s="1029"/>
      <c r="N10" s="1029"/>
      <c r="O10" s="1029"/>
      <c r="P10" s="1029"/>
      <c r="Q10" s="1029"/>
    </row>
    <row r="11" spans="1:17" s="684" customFormat="1" ht="12.75">
      <c r="A11" s="682" t="s">
        <v>9</v>
      </c>
      <c r="B11" s="681" t="s">
        <v>582</v>
      </c>
      <c r="C11" s="683"/>
      <c r="D11" s="683">
        <v>2181549210</v>
      </c>
      <c r="E11" s="683">
        <v>4992657690</v>
      </c>
      <c r="F11" s="1096">
        <f t="shared" si="0"/>
        <v>228.85835749723933</v>
      </c>
      <c r="G11" s="1029"/>
      <c r="H11" s="1029"/>
      <c r="I11" s="1029"/>
      <c r="J11" s="1029"/>
      <c r="K11" s="1029"/>
      <c r="L11" s="1029"/>
      <c r="M11" s="1029"/>
      <c r="N11" s="1029"/>
      <c r="O11" s="1029"/>
      <c r="P11" s="1029"/>
      <c r="Q11" s="1029"/>
    </row>
    <row r="12" spans="1:17" s="684" customFormat="1" ht="12.75">
      <c r="A12" s="682" t="s">
        <v>10</v>
      </c>
      <c r="B12" s="681" t="s">
        <v>583</v>
      </c>
      <c r="C12" s="683"/>
      <c r="D12" s="683">
        <v>100118018</v>
      </c>
      <c r="E12" s="683">
        <v>480963642</v>
      </c>
      <c r="F12" s="1096">
        <f t="shared" si="0"/>
        <v>480.39668743742016</v>
      </c>
      <c r="G12" s="1029"/>
      <c r="H12" s="1029"/>
      <c r="I12" s="1029"/>
      <c r="J12" s="1029"/>
      <c r="K12" s="1029"/>
      <c r="L12" s="1029"/>
      <c r="M12" s="1029"/>
      <c r="N12" s="1029"/>
      <c r="O12" s="1029"/>
      <c r="P12" s="1029"/>
      <c r="Q12" s="1029"/>
    </row>
    <row r="13" spans="1:17" s="678" customFormat="1" ht="12.75">
      <c r="A13" s="680" t="s">
        <v>194</v>
      </c>
      <c r="B13" s="431" t="s">
        <v>195</v>
      </c>
      <c r="C13" s="431"/>
      <c r="D13" s="429">
        <f>SUM(D10:D12)</f>
        <v>3291437656</v>
      </c>
      <c r="E13" s="429">
        <f>SUM(E10:E12)</f>
        <v>6473987223</v>
      </c>
      <c r="F13" s="1096">
        <f t="shared" si="0"/>
        <v>196.69177726026476</v>
      </c>
      <c r="G13" s="1028"/>
      <c r="H13" s="1028"/>
      <c r="I13" s="675"/>
      <c r="J13" s="675"/>
      <c r="K13" s="675"/>
      <c r="L13" s="675"/>
      <c r="M13" s="675"/>
      <c r="N13" s="675"/>
      <c r="O13" s="675"/>
      <c r="P13" s="675"/>
      <c r="Q13" s="675"/>
    </row>
    <row r="14" spans="1:17" s="678" customFormat="1" ht="12.75">
      <c r="A14" s="680" t="s">
        <v>8</v>
      </c>
      <c r="B14" s="681" t="s">
        <v>584</v>
      </c>
      <c r="C14" s="431"/>
      <c r="D14" s="429">
        <v>6511432</v>
      </c>
      <c r="E14" s="429">
        <v>3996750</v>
      </c>
      <c r="F14" s="1096">
        <f t="shared" si="0"/>
        <v>61.380507390693786</v>
      </c>
      <c r="G14" s="677"/>
      <c r="H14" s="1028"/>
      <c r="I14" s="675"/>
      <c r="J14" s="675"/>
      <c r="K14" s="675"/>
      <c r="L14" s="675"/>
      <c r="M14" s="675"/>
      <c r="N14" s="675"/>
      <c r="O14" s="675"/>
      <c r="P14" s="675"/>
      <c r="Q14" s="675"/>
    </row>
    <row r="15" spans="1:17" s="678" customFormat="1" ht="12.75">
      <c r="A15" s="680" t="s">
        <v>9</v>
      </c>
      <c r="B15" s="681" t="s">
        <v>582</v>
      </c>
      <c r="C15" s="431"/>
      <c r="D15" s="429">
        <v>0</v>
      </c>
      <c r="E15" s="429">
        <v>649598158</v>
      </c>
      <c r="F15" s="1096"/>
      <c r="G15" s="677"/>
      <c r="H15" s="1028"/>
      <c r="I15" s="675"/>
      <c r="J15" s="675"/>
      <c r="K15" s="675"/>
      <c r="L15" s="675"/>
      <c r="M15" s="675"/>
      <c r="N15" s="675"/>
      <c r="O15" s="675"/>
      <c r="P15" s="675"/>
      <c r="Q15" s="675"/>
    </row>
    <row r="16" spans="1:17" s="678" customFormat="1" ht="12.75">
      <c r="A16" s="680" t="s">
        <v>10</v>
      </c>
      <c r="B16" s="681" t="s">
        <v>583</v>
      </c>
      <c r="C16" s="431"/>
      <c r="D16" s="429">
        <v>84159435</v>
      </c>
      <c r="E16" s="429">
        <v>147480439</v>
      </c>
      <c r="F16" s="1096">
        <f t="shared" si="0"/>
        <v>175.23934066334928</v>
      </c>
      <c r="G16" s="677"/>
      <c r="H16" s="1028"/>
      <c r="I16" s="675"/>
      <c r="J16" s="675"/>
      <c r="K16" s="675"/>
      <c r="L16" s="675"/>
      <c r="M16" s="675"/>
      <c r="N16" s="675"/>
      <c r="O16" s="675"/>
      <c r="P16" s="675"/>
      <c r="Q16" s="675"/>
    </row>
    <row r="17" spans="1:17" s="678" customFormat="1" ht="12.75">
      <c r="A17" s="680" t="s">
        <v>196</v>
      </c>
      <c r="B17" s="431" t="s">
        <v>585</v>
      </c>
      <c r="C17" s="431"/>
      <c r="D17" s="429">
        <f>SUM(D14:D16)</f>
        <v>90670867</v>
      </c>
      <c r="E17" s="429">
        <f>SUM(E14:E16)</f>
        <v>801075347</v>
      </c>
      <c r="F17" s="1096">
        <f t="shared" si="0"/>
        <v>883.4980556654433</v>
      </c>
      <c r="G17" s="677"/>
      <c r="H17" s="1028"/>
      <c r="I17" s="675"/>
      <c r="J17" s="675"/>
      <c r="K17" s="675"/>
      <c r="L17" s="675"/>
      <c r="M17" s="675"/>
      <c r="N17" s="675"/>
      <c r="O17" s="675"/>
      <c r="P17" s="675"/>
      <c r="Q17" s="675"/>
    </row>
    <row r="18" spans="1:17" s="678" customFormat="1" ht="12.75">
      <c r="A18" s="680" t="s">
        <v>207</v>
      </c>
      <c r="B18" s="431" t="s">
        <v>198</v>
      </c>
      <c r="C18" s="431"/>
      <c r="D18" s="429">
        <v>3422031876</v>
      </c>
      <c r="E18" s="429">
        <v>13847675</v>
      </c>
      <c r="F18" s="1096">
        <f t="shared" si="0"/>
        <v>0.40466236147941714</v>
      </c>
      <c r="G18" s="677"/>
      <c r="H18" s="675"/>
      <c r="I18" s="675"/>
      <c r="J18" s="675"/>
      <c r="K18" s="675"/>
      <c r="L18" s="675"/>
      <c r="M18" s="675"/>
      <c r="N18" s="675"/>
      <c r="O18" s="675"/>
      <c r="P18" s="675"/>
      <c r="Q18" s="675"/>
    </row>
    <row r="19" spans="1:17" s="678" customFormat="1" ht="12.75">
      <c r="A19" s="680" t="s">
        <v>197</v>
      </c>
      <c r="B19" s="431" t="s">
        <v>586</v>
      </c>
      <c r="C19" s="431"/>
      <c r="D19" s="429">
        <v>0</v>
      </c>
      <c r="E19" s="429">
        <v>0</v>
      </c>
      <c r="F19" s="1096"/>
      <c r="G19" s="677"/>
      <c r="H19" s="675"/>
      <c r="I19" s="675"/>
      <c r="J19" s="675"/>
      <c r="K19" s="675"/>
      <c r="L19" s="675"/>
      <c r="M19" s="675"/>
      <c r="N19" s="675"/>
      <c r="O19" s="675"/>
      <c r="P19" s="675"/>
      <c r="Q19" s="675"/>
    </row>
    <row r="20" spans="1:17" s="685" customFormat="1" ht="12.75">
      <c r="A20" s="669" t="s">
        <v>199</v>
      </c>
      <c r="B20" s="1275" t="s">
        <v>200</v>
      </c>
      <c r="C20" s="1276"/>
      <c r="D20" s="670">
        <f>SUM(D13+D17+D18)</f>
        <v>6804140399</v>
      </c>
      <c r="E20" s="670">
        <f>SUM(E13+E17+E18)</f>
        <v>7288910245</v>
      </c>
      <c r="F20" s="1096">
        <f t="shared" si="0"/>
        <v>107.12463026293881</v>
      </c>
      <c r="G20" s="676"/>
      <c r="H20" s="676"/>
      <c r="I20" s="676"/>
      <c r="J20" s="676"/>
      <c r="K20" s="676"/>
      <c r="L20" s="676"/>
      <c r="M20" s="676"/>
      <c r="N20" s="676"/>
      <c r="O20" s="676"/>
      <c r="P20" s="676"/>
      <c r="Q20" s="676"/>
    </row>
    <row r="21" spans="1:17" s="678" customFormat="1" ht="12.75">
      <c r="A21" s="680" t="s">
        <v>201</v>
      </c>
      <c r="B21" s="431" t="s">
        <v>761</v>
      </c>
      <c r="C21" s="431"/>
      <c r="D21" s="431">
        <v>7455000</v>
      </c>
      <c r="E21" s="431">
        <v>7455000</v>
      </c>
      <c r="F21" s="1096">
        <f t="shared" si="0"/>
        <v>100</v>
      </c>
      <c r="G21" s="675"/>
      <c r="H21" s="675"/>
      <c r="I21" s="675"/>
      <c r="J21" s="675"/>
      <c r="K21" s="675"/>
      <c r="L21" s="675"/>
      <c r="M21" s="675"/>
      <c r="N21" s="675"/>
      <c r="O21" s="675"/>
      <c r="P21" s="675"/>
      <c r="Q21" s="675"/>
    </row>
    <row r="22" spans="1:17" s="685" customFormat="1" ht="12.75">
      <c r="A22" s="669" t="s">
        <v>202</v>
      </c>
      <c r="B22" s="1275" t="s">
        <v>203</v>
      </c>
      <c r="C22" s="1276"/>
      <c r="D22" s="670">
        <f>SUM(D21)</f>
        <v>7455000</v>
      </c>
      <c r="E22" s="670">
        <f>SUM(E21)</f>
        <v>7455000</v>
      </c>
      <c r="F22" s="1096">
        <f t="shared" si="0"/>
        <v>100</v>
      </c>
      <c r="G22" s="676"/>
      <c r="H22" s="676"/>
      <c r="I22" s="676"/>
      <c r="J22" s="676"/>
      <c r="K22" s="676"/>
      <c r="L22" s="676"/>
      <c r="M22" s="676"/>
      <c r="N22" s="676"/>
      <c r="O22" s="676"/>
      <c r="P22" s="676"/>
      <c r="Q22" s="676"/>
    </row>
    <row r="23" spans="1:17" s="685" customFormat="1" ht="12.75">
      <c r="A23" s="669" t="s">
        <v>204</v>
      </c>
      <c r="B23" s="1275" t="s">
        <v>587</v>
      </c>
      <c r="C23" s="1276"/>
      <c r="D23" s="670">
        <v>0</v>
      </c>
      <c r="E23" s="670">
        <v>0</v>
      </c>
      <c r="F23" s="1096"/>
      <c r="G23" s="676"/>
      <c r="H23" s="676"/>
      <c r="I23" s="676"/>
      <c r="J23" s="676"/>
      <c r="K23" s="676"/>
      <c r="L23" s="676"/>
      <c r="M23" s="676"/>
      <c r="N23" s="676"/>
      <c r="O23" s="676"/>
      <c r="P23" s="676"/>
      <c r="Q23" s="676"/>
    </row>
    <row r="24" spans="1:17" s="685" customFormat="1" ht="25.5" customHeight="1">
      <c r="A24" s="686" t="s">
        <v>205</v>
      </c>
      <c r="B24" s="1269" t="s">
        <v>588</v>
      </c>
      <c r="C24" s="1270"/>
      <c r="D24" s="670">
        <f>SUM(D9+D20+D22+D23)</f>
        <v>6811811683</v>
      </c>
      <c r="E24" s="670">
        <f>SUM(E9+E20+E22+E23)</f>
        <v>7301155588</v>
      </c>
      <c r="F24" s="1097">
        <f t="shared" si="0"/>
        <v>107.18375562585265</v>
      </c>
      <c r="G24" s="676"/>
      <c r="H24" s="676"/>
      <c r="I24" s="676"/>
      <c r="J24" s="676"/>
      <c r="K24" s="676"/>
      <c r="L24" s="676"/>
      <c r="M24" s="676"/>
      <c r="N24" s="676"/>
      <c r="O24" s="676"/>
      <c r="P24" s="676"/>
      <c r="Q24" s="676"/>
    </row>
    <row r="25" spans="1:17" s="684" customFormat="1" ht="25.5" customHeight="1">
      <c r="A25" s="682" t="s">
        <v>762</v>
      </c>
      <c r="B25" s="1273" t="s">
        <v>763</v>
      </c>
      <c r="C25" s="1274"/>
      <c r="D25" s="683">
        <v>3028128</v>
      </c>
      <c r="E25" s="683">
        <v>3866755</v>
      </c>
      <c r="F25" s="1096">
        <f t="shared" si="0"/>
        <v>127.69456905388412</v>
      </c>
      <c r="G25" s="1029"/>
      <c r="H25" s="1029"/>
      <c r="I25" s="1029"/>
      <c r="J25" s="1029"/>
      <c r="K25" s="1029"/>
      <c r="L25" s="1029"/>
      <c r="M25" s="1029"/>
      <c r="N25" s="1029"/>
      <c r="O25" s="1029"/>
      <c r="P25" s="1029"/>
      <c r="Q25" s="1029"/>
    </row>
    <row r="26" spans="1:17" s="678" customFormat="1" ht="12.75">
      <c r="A26" s="687" t="s">
        <v>192</v>
      </c>
      <c r="B26" s="431" t="s">
        <v>206</v>
      </c>
      <c r="C26" s="431"/>
      <c r="D26" s="431">
        <v>3028128</v>
      </c>
      <c r="E26" s="431">
        <v>3866755</v>
      </c>
      <c r="F26" s="1096">
        <f t="shared" si="0"/>
        <v>127.69456905388412</v>
      </c>
      <c r="G26" s="675"/>
      <c r="H26" s="675"/>
      <c r="I26" s="675"/>
      <c r="J26" s="675"/>
      <c r="K26" s="675"/>
      <c r="L26" s="675"/>
      <c r="M26" s="675"/>
      <c r="N26" s="675"/>
      <c r="O26" s="675"/>
      <c r="P26" s="675"/>
      <c r="Q26" s="675"/>
    </row>
    <row r="27" spans="1:17" s="678" customFormat="1" ht="12.75">
      <c r="A27" s="687" t="s">
        <v>208</v>
      </c>
      <c r="B27" s="431" t="s">
        <v>209</v>
      </c>
      <c r="C27" s="431"/>
      <c r="D27" s="431">
        <v>0</v>
      </c>
      <c r="E27" s="431">
        <v>0</v>
      </c>
      <c r="F27" s="1096"/>
      <c r="G27" s="675"/>
      <c r="H27" s="675"/>
      <c r="I27" s="675"/>
      <c r="J27" s="675"/>
      <c r="K27" s="675"/>
      <c r="L27" s="675"/>
      <c r="M27" s="675"/>
      <c r="N27" s="675"/>
      <c r="O27" s="675"/>
      <c r="P27" s="675"/>
      <c r="Q27" s="675"/>
    </row>
    <row r="28" spans="1:17" s="685" customFormat="1" ht="26.25" customHeight="1">
      <c r="A28" s="686" t="s">
        <v>211</v>
      </c>
      <c r="B28" s="1269" t="s">
        <v>589</v>
      </c>
      <c r="C28" s="1270"/>
      <c r="D28" s="670">
        <f>SUM(D26:D27)</f>
        <v>3028128</v>
      </c>
      <c r="E28" s="670">
        <f>SUM(E26:E27)</f>
        <v>3866755</v>
      </c>
      <c r="F28" s="1097">
        <f t="shared" si="0"/>
        <v>127.69456905388412</v>
      </c>
      <c r="G28" s="676"/>
      <c r="H28" s="676"/>
      <c r="I28" s="676"/>
      <c r="J28" s="676"/>
      <c r="K28" s="676"/>
      <c r="L28" s="676"/>
      <c r="M28" s="676"/>
      <c r="N28" s="676"/>
      <c r="O28" s="676"/>
      <c r="P28" s="676"/>
      <c r="Q28" s="676"/>
    </row>
    <row r="29" spans="1:17" s="678" customFormat="1" ht="12.75">
      <c r="A29" s="687" t="s">
        <v>192</v>
      </c>
      <c r="B29" s="431" t="s">
        <v>590</v>
      </c>
      <c r="C29" s="431"/>
      <c r="D29" s="431">
        <v>0</v>
      </c>
      <c r="E29" s="431">
        <v>0</v>
      </c>
      <c r="F29" s="1096"/>
      <c r="G29" s="675"/>
      <c r="H29" s="675"/>
      <c r="I29" s="675"/>
      <c r="J29" s="675"/>
      <c r="K29" s="675"/>
      <c r="L29" s="675"/>
      <c r="M29" s="675"/>
      <c r="N29" s="675"/>
      <c r="O29" s="675"/>
      <c r="P29" s="675"/>
      <c r="Q29" s="675"/>
    </row>
    <row r="30" spans="1:17" s="678" customFormat="1" ht="12.75">
      <c r="A30" s="687" t="s">
        <v>199</v>
      </c>
      <c r="B30" s="431" t="s">
        <v>591</v>
      </c>
      <c r="C30" s="431"/>
      <c r="D30" s="431">
        <v>3476655</v>
      </c>
      <c r="E30" s="431">
        <v>5483070</v>
      </c>
      <c r="F30" s="1096">
        <f t="shared" si="0"/>
        <v>157.71107573227715</v>
      </c>
    </row>
    <row r="31" spans="1:17" s="678" customFormat="1" ht="12.75">
      <c r="A31" s="687" t="s">
        <v>202</v>
      </c>
      <c r="B31" s="431" t="s">
        <v>592</v>
      </c>
      <c r="C31" s="431"/>
      <c r="D31" s="431">
        <v>516279886</v>
      </c>
      <c r="E31" s="431">
        <v>437100236</v>
      </c>
      <c r="F31" s="1096">
        <f t="shared" si="0"/>
        <v>84.663425373112446</v>
      </c>
    </row>
    <row r="32" spans="1:17" s="314" customFormat="1">
      <c r="A32" s="687" t="s">
        <v>204</v>
      </c>
      <c r="B32" s="659" t="s">
        <v>593</v>
      </c>
      <c r="C32" s="660"/>
      <c r="D32" s="662">
        <v>0</v>
      </c>
      <c r="E32" s="662">
        <v>0</v>
      </c>
      <c r="F32" s="1096"/>
    </row>
    <row r="33" spans="1:6" s="314" customFormat="1">
      <c r="A33" s="687" t="s">
        <v>210</v>
      </c>
      <c r="B33" s="659" t="s">
        <v>594</v>
      </c>
      <c r="C33" s="660"/>
      <c r="D33" s="662">
        <v>0</v>
      </c>
      <c r="E33" s="662">
        <v>0</v>
      </c>
      <c r="F33" s="1096"/>
    </row>
    <row r="34" spans="1:6" s="685" customFormat="1" ht="12.75">
      <c r="A34" s="685" t="s">
        <v>595</v>
      </c>
      <c r="B34" s="1275" t="s">
        <v>596</v>
      </c>
      <c r="C34" s="1276"/>
      <c r="D34" s="670">
        <f>SUM(D29:D33)</f>
        <v>519756541</v>
      </c>
      <c r="E34" s="670">
        <f>SUM(E29:E33)</f>
        <v>442583306</v>
      </c>
      <c r="F34" s="1097">
        <f t="shared" si="0"/>
        <v>85.152041597875723</v>
      </c>
    </row>
    <row r="35" spans="1:6">
      <c r="A35" s="671" t="s">
        <v>192</v>
      </c>
      <c r="B35" s="664" t="s">
        <v>602</v>
      </c>
      <c r="C35" s="663"/>
      <c r="D35" s="665">
        <v>28581185</v>
      </c>
      <c r="E35" s="665">
        <v>22172197</v>
      </c>
      <c r="F35" s="1096">
        <f t="shared" si="0"/>
        <v>77.576199167389319</v>
      </c>
    </row>
    <row r="36" spans="1:6">
      <c r="A36" s="671" t="s">
        <v>208</v>
      </c>
      <c r="B36" s="664" t="s">
        <v>603</v>
      </c>
      <c r="C36" s="663"/>
      <c r="D36" s="665">
        <v>97330</v>
      </c>
      <c r="E36" s="665">
        <v>4298650</v>
      </c>
      <c r="F36" s="1096">
        <f t="shared" si="0"/>
        <v>4416.5724853590873</v>
      </c>
    </row>
    <row r="37" spans="1:6">
      <c r="A37" s="657" t="s">
        <v>202</v>
      </c>
      <c r="B37" s="661" t="s">
        <v>604</v>
      </c>
      <c r="C37" s="656"/>
      <c r="D37" s="666">
        <v>415895</v>
      </c>
      <c r="E37" s="666">
        <v>888533</v>
      </c>
      <c r="F37" s="1096">
        <f t="shared" si="0"/>
        <v>213.64358792483679</v>
      </c>
    </row>
    <row r="38" spans="1:6">
      <c r="A38" s="658" t="s">
        <v>597</v>
      </c>
      <c r="B38" s="1277" t="s">
        <v>598</v>
      </c>
      <c r="C38" s="1278"/>
      <c r="D38" s="667">
        <f>SUM(D35:D37)</f>
        <v>29094410</v>
      </c>
      <c r="E38" s="667">
        <f>SUM(E35:E37)</f>
        <v>27359380</v>
      </c>
      <c r="F38" s="1097">
        <f t="shared" si="0"/>
        <v>94.036552038690587</v>
      </c>
    </row>
    <row r="39" spans="1:6" ht="25.5" customHeight="1">
      <c r="A39" s="658" t="s">
        <v>599</v>
      </c>
      <c r="B39" s="1271" t="s">
        <v>600</v>
      </c>
      <c r="C39" s="1271"/>
      <c r="D39" s="668">
        <v>8993758</v>
      </c>
      <c r="E39" s="668">
        <v>-2534179</v>
      </c>
      <c r="F39" s="1097">
        <f t="shared" si="0"/>
        <v>-28.177086819547515</v>
      </c>
    </row>
    <row r="40" spans="1:6">
      <c r="A40" s="658" t="s">
        <v>601</v>
      </c>
      <c r="B40" s="1272" t="s">
        <v>880</v>
      </c>
      <c r="C40" s="1272"/>
      <c r="D40" s="668">
        <v>48870</v>
      </c>
      <c r="E40" s="668">
        <v>0</v>
      </c>
      <c r="F40" s="1097">
        <f t="shared" si="0"/>
        <v>0</v>
      </c>
    </row>
    <row r="41" spans="1:6">
      <c r="A41" s="658"/>
      <c r="B41" s="1267" t="s">
        <v>212</v>
      </c>
      <c r="C41" s="1267"/>
      <c r="D41" s="667">
        <f>SUM(D24+D28+D34+D38+D39+D40)</f>
        <v>7372733390</v>
      </c>
      <c r="E41" s="667">
        <f>SUM(E24+E28+E34+E38+E39+E40)</f>
        <v>7772430850</v>
      </c>
      <c r="F41" s="1097">
        <f t="shared" si="0"/>
        <v>105.42129273984231</v>
      </c>
    </row>
    <row r="43" spans="1:6" s="1026" customFormat="1">
      <c r="E43" s="1030"/>
    </row>
    <row r="44" spans="1:6" s="1026" customFormat="1">
      <c r="D44" s="759"/>
      <c r="E44" s="1030"/>
    </row>
    <row r="45" spans="1:6" s="1026" customFormat="1">
      <c r="E45" s="1030"/>
    </row>
    <row r="46" spans="1:6" s="1026" customFormat="1">
      <c r="E46" s="1030"/>
    </row>
    <row r="47" spans="1:6" s="1026" customFormat="1">
      <c r="E47" s="1030"/>
    </row>
    <row r="48" spans="1:6" s="1026" customFormat="1">
      <c r="E48" s="1030"/>
    </row>
    <row r="49" spans="5:5" s="1026" customFormat="1">
      <c r="E49" s="1030"/>
    </row>
    <row r="50" spans="5:5" s="1026" customFormat="1">
      <c r="E50" s="1030"/>
    </row>
    <row r="51" spans="5:5" s="1026" customFormat="1">
      <c r="E51" s="1030"/>
    </row>
    <row r="52" spans="5:5" s="1026" customFormat="1">
      <c r="E52" s="1030"/>
    </row>
    <row r="53" spans="5:5" s="1026" customFormat="1">
      <c r="E53" s="1030"/>
    </row>
    <row r="54" spans="5:5" s="1026" customFormat="1">
      <c r="E54" s="1030"/>
    </row>
    <row r="55" spans="5:5" s="1026" customFormat="1">
      <c r="E55" s="1030"/>
    </row>
    <row r="56" spans="5:5" s="1026" customFormat="1">
      <c r="E56" s="1030"/>
    </row>
    <row r="57" spans="5:5" s="1026" customFormat="1">
      <c r="E57" s="1030"/>
    </row>
    <row r="58" spans="5:5" s="1026" customFormat="1">
      <c r="E58" s="1030"/>
    </row>
    <row r="59" spans="5:5" s="1026" customFormat="1">
      <c r="E59" s="1030"/>
    </row>
    <row r="60" spans="5:5" s="1026" customFormat="1">
      <c r="E60" s="1030"/>
    </row>
    <row r="61" spans="5:5" s="1026" customFormat="1">
      <c r="E61" s="1030"/>
    </row>
    <row r="62" spans="5:5" s="1026" customFormat="1">
      <c r="E62" s="1030"/>
    </row>
    <row r="63" spans="5:5" s="1026" customFormat="1">
      <c r="E63" s="1030"/>
    </row>
    <row r="64" spans="5:5" s="1026" customFormat="1">
      <c r="E64" s="1030"/>
    </row>
    <row r="65" spans="5:5" s="1026" customFormat="1">
      <c r="E65" s="1030"/>
    </row>
    <row r="66" spans="5:5" s="1026" customFormat="1">
      <c r="E66" s="1030"/>
    </row>
    <row r="67" spans="5:5" s="1026" customFormat="1">
      <c r="E67" s="1030"/>
    </row>
    <row r="68" spans="5:5" s="1026" customFormat="1">
      <c r="E68" s="1030"/>
    </row>
    <row r="69" spans="5:5" s="1026" customFormat="1">
      <c r="E69" s="1030"/>
    </row>
    <row r="70" spans="5:5" s="1026" customFormat="1">
      <c r="E70" s="1030"/>
    </row>
    <row r="71" spans="5:5" s="1026" customFormat="1">
      <c r="E71" s="1030"/>
    </row>
    <row r="72" spans="5:5" s="1026" customFormat="1">
      <c r="E72" s="1030"/>
    </row>
    <row r="73" spans="5:5" s="1026" customFormat="1">
      <c r="E73" s="1030"/>
    </row>
    <row r="74" spans="5:5" s="1026" customFormat="1">
      <c r="E74" s="1030"/>
    </row>
    <row r="75" spans="5:5" s="1026" customFormat="1">
      <c r="E75" s="1030"/>
    </row>
    <row r="76" spans="5:5" s="1026" customFormat="1">
      <c r="E76" s="1030"/>
    </row>
    <row r="77" spans="5:5" s="1026" customFormat="1">
      <c r="E77" s="1030"/>
    </row>
    <row r="78" spans="5:5" s="1026" customFormat="1">
      <c r="E78" s="1030"/>
    </row>
    <row r="79" spans="5:5" s="1026" customFormat="1">
      <c r="E79" s="1030"/>
    </row>
    <row r="80" spans="5:5" s="1026" customFormat="1">
      <c r="E80" s="1030"/>
    </row>
    <row r="81" spans="5:5" s="1026" customFormat="1">
      <c r="E81" s="1030"/>
    </row>
    <row r="82" spans="5:5" s="1026" customFormat="1">
      <c r="E82" s="1030"/>
    </row>
    <row r="83" spans="5:5" s="1026" customFormat="1">
      <c r="E83" s="1030"/>
    </row>
    <row r="84" spans="5:5" s="1026" customFormat="1">
      <c r="E84" s="1030"/>
    </row>
    <row r="85" spans="5:5" s="1026" customFormat="1">
      <c r="E85" s="1030"/>
    </row>
    <row r="86" spans="5:5" s="1026" customFormat="1">
      <c r="E86" s="1030"/>
    </row>
    <row r="87" spans="5:5" s="1026" customFormat="1">
      <c r="E87" s="1030"/>
    </row>
    <row r="88" spans="5:5" s="1026" customFormat="1">
      <c r="E88" s="1030"/>
    </row>
    <row r="89" spans="5:5" s="1026" customFormat="1">
      <c r="E89" s="1030"/>
    </row>
    <row r="90" spans="5:5" s="1026" customFormat="1">
      <c r="E90" s="1030"/>
    </row>
    <row r="91" spans="5:5" s="1026" customFormat="1">
      <c r="E91" s="1030"/>
    </row>
    <row r="92" spans="5:5" s="1026" customFormat="1">
      <c r="E92" s="1030"/>
    </row>
    <row r="93" spans="5:5" s="1026" customFormat="1">
      <c r="E93" s="1030"/>
    </row>
    <row r="94" spans="5:5" s="1026" customFormat="1">
      <c r="E94" s="1030"/>
    </row>
    <row r="95" spans="5:5" s="1026" customFormat="1">
      <c r="E95" s="1030"/>
    </row>
    <row r="96" spans="5:5" s="1026" customFormat="1">
      <c r="E96" s="1030"/>
    </row>
    <row r="97" spans="5:5" s="1026" customFormat="1">
      <c r="E97" s="1030"/>
    </row>
    <row r="98" spans="5:5" s="1026" customFormat="1">
      <c r="E98" s="1030"/>
    </row>
    <row r="99" spans="5:5" s="1026" customFormat="1">
      <c r="E99" s="1030"/>
    </row>
    <row r="100" spans="5:5" s="1026" customFormat="1">
      <c r="E100" s="1030"/>
    </row>
    <row r="101" spans="5:5" s="1026" customFormat="1">
      <c r="E101" s="1030"/>
    </row>
    <row r="102" spans="5:5" s="1026" customFormat="1">
      <c r="E102" s="1030"/>
    </row>
  </sheetData>
  <mergeCells count="14">
    <mergeCell ref="A1:E1"/>
    <mergeCell ref="B41:C41"/>
    <mergeCell ref="D3:E3"/>
    <mergeCell ref="B24:C24"/>
    <mergeCell ref="B28:C28"/>
    <mergeCell ref="B39:C39"/>
    <mergeCell ref="B40:C40"/>
    <mergeCell ref="B25:C25"/>
    <mergeCell ref="B9:C9"/>
    <mergeCell ref="B20:C20"/>
    <mergeCell ref="B22:C22"/>
    <mergeCell ref="B23:C23"/>
    <mergeCell ref="B34:C34"/>
    <mergeCell ref="B38:C38"/>
  </mergeCells>
  <printOptions horizontalCentered="1"/>
  <pageMargins left="0.78740157480314965" right="0.82677165354330717" top="1.1023622047244095" bottom="0.98425196850393704" header="0.78740157480314965" footer="0.78740157480314965"/>
  <pageSetup paperSize="9" orientation="portrait" horizontalDpi="300" verticalDpi="300" r:id="rId1"/>
  <headerFooter alignWithMargins="0">
    <oddHeader>&amp;L&amp;"Times New Roman,Félkövér dőlt"Létavértes Városi Önkormányzat&amp;R&amp;"Times New Roman,Félkövér dőlt"7.1. tájékoztató tábla a 6/2021. (IV.30.) önkormányzati rendelethez</oddHeader>
    <oddFooter>&amp;C&amp;P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>
  <dimension ref="A1:F25"/>
  <sheetViews>
    <sheetView topLeftCell="A4" workbookViewId="0">
      <selection activeCell="H26" sqref="H26"/>
    </sheetView>
  </sheetViews>
  <sheetFormatPr defaultRowHeight="12.75"/>
  <cols>
    <col min="1" max="1" width="53.6640625" style="319" customWidth="1"/>
    <col min="2" max="2" width="6.1640625" style="332" customWidth="1"/>
    <col min="3" max="3" width="18.83203125" style="332" customWidth="1"/>
    <col min="4" max="4" width="22.1640625" style="318" customWidth="1"/>
    <col min="5" max="5" width="10.1640625" style="318" customWidth="1"/>
    <col min="6" max="16384" width="9.33203125" style="318"/>
  </cols>
  <sheetData>
    <row r="1" spans="1:5" ht="32.25" customHeight="1">
      <c r="A1" s="1279" t="s">
        <v>609</v>
      </c>
      <c r="B1" s="1279"/>
      <c r="C1" s="1279"/>
      <c r="D1" s="1279"/>
    </row>
    <row r="2" spans="1:5" ht="15.75">
      <c r="A2" s="1280" t="s">
        <v>777</v>
      </c>
      <c r="B2" s="1280"/>
      <c r="C2" s="1280"/>
      <c r="D2" s="1280"/>
    </row>
    <row r="4" spans="1:5" ht="13.5" thickBot="1">
      <c r="C4" s="411"/>
      <c r="D4" s="411" t="s">
        <v>691</v>
      </c>
    </row>
    <row r="5" spans="1:5" s="320" customFormat="1" ht="37.5" customHeight="1">
      <c r="A5" s="412" t="s">
        <v>175</v>
      </c>
      <c r="B5" s="413" t="s">
        <v>171</v>
      </c>
      <c r="C5" s="690" t="s">
        <v>612</v>
      </c>
      <c r="D5" s="1098" t="s">
        <v>613</v>
      </c>
      <c r="E5" s="1118" t="s">
        <v>879</v>
      </c>
    </row>
    <row r="6" spans="1:5" s="323" customFormat="1" ht="13.5" thickBot="1">
      <c r="A6" s="321" t="s">
        <v>176</v>
      </c>
      <c r="B6" s="322" t="s">
        <v>177</v>
      </c>
      <c r="C6" s="689" t="s">
        <v>178</v>
      </c>
      <c r="D6" s="689" t="s">
        <v>614</v>
      </c>
      <c r="E6" s="1117" t="s">
        <v>881</v>
      </c>
    </row>
    <row r="7" spans="1:5" ht="15.75" customHeight="1">
      <c r="A7" s="324" t="s">
        <v>574</v>
      </c>
      <c r="B7" s="325" t="s">
        <v>172</v>
      </c>
      <c r="C7" s="326">
        <v>5064455659</v>
      </c>
      <c r="D7" s="1099">
        <v>5064455659</v>
      </c>
      <c r="E7" s="1113">
        <f>D7/C7*100</f>
        <v>100</v>
      </c>
    </row>
    <row r="8" spans="1:5" ht="15.75" customHeight="1">
      <c r="A8" s="327" t="s">
        <v>575</v>
      </c>
      <c r="B8" s="328" t="s">
        <v>173</v>
      </c>
      <c r="C8" s="326">
        <v>740394542</v>
      </c>
      <c r="D8" s="1099">
        <v>740394542</v>
      </c>
      <c r="E8" s="1114">
        <f t="shared" ref="E8:E20" si="0">D8/C8*100</f>
        <v>100</v>
      </c>
    </row>
    <row r="9" spans="1:5" ht="15.75" customHeight="1">
      <c r="A9" s="327" t="s">
        <v>666</v>
      </c>
      <c r="B9" s="328" t="s">
        <v>174</v>
      </c>
      <c r="C9" s="329">
        <v>84406327</v>
      </c>
      <c r="D9" s="1100">
        <v>84406327</v>
      </c>
      <c r="E9" s="1114">
        <f t="shared" si="0"/>
        <v>100</v>
      </c>
    </row>
    <row r="10" spans="1:5" ht="15.75" customHeight="1">
      <c r="A10" s="327" t="s">
        <v>576</v>
      </c>
      <c r="B10" s="328" t="s">
        <v>33</v>
      </c>
      <c r="C10" s="329">
        <v>-2401188397</v>
      </c>
      <c r="D10" s="1100">
        <v>-2606149516</v>
      </c>
      <c r="E10" s="1114">
        <f t="shared" si="0"/>
        <v>108.53581998214194</v>
      </c>
    </row>
    <row r="11" spans="1:5" ht="15.75" customHeight="1">
      <c r="A11" s="327" t="s">
        <v>577</v>
      </c>
      <c r="B11" s="328" t="s">
        <v>12</v>
      </c>
      <c r="C11" s="691">
        <v>0</v>
      </c>
      <c r="D11" s="1101">
        <v>0</v>
      </c>
      <c r="E11" s="1119" t="s">
        <v>830</v>
      </c>
    </row>
    <row r="12" spans="1:5" ht="15.75" customHeight="1">
      <c r="A12" s="327" t="s">
        <v>578</v>
      </c>
      <c r="B12" s="328" t="s">
        <v>13</v>
      </c>
      <c r="C12" s="329">
        <v>-204912249</v>
      </c>
      <c r="D12" s="1100">
        <v>106407089</v>
      </c>
      <c r="E12" s="1114">
        <f t="shared" si="0"/>
        <v>-51.928125097099489</v>
      </c>
    </row>
    <row r="13" spans="1:5" ht="15.75" customHeight="1">
      <c r="A13" s="330" t="s">
        <v>573</v>
      </c>
      <c r="B13" s="328" t="s">
        <v>34</v>
      </c>
      <c r="C13" s="754">
        <f>SUM(C7:C12)</f>
        <v>3283155882</v>
      </c>
      <c r="D13" s="1102">
        <f>SUM(D7:D12)</f>
        <v>3389514101</v>
      </c>
      <c r="E13" s="1114">
        <f t="shared" si="0"/>
        <v>103.23951170223479</v>
      </c>
    </row>
    <row r="14" spans="1:5" s="653" customFormat="1" ht="15.75" customHeight="1">
      <c r="A14" s="654" t="s">
        <v>579</v>
      </c>
      <c r="B14" s="328" t="s">
        <v>15</v>
      </c>
      <c r="C14" s="755">
        <v>453278419</v>
      </c>
      <c r="D14" s="1103">
        <v>2920345</v>
      </c>
      <c r="E14" s="1114">
        <f t="shared" si="0"/>
        <v>0.64427179357947773</v>
      </c>
    </row>
    <row r="15" spans="1:5" ht="15.75" customHeight="1">
      <c r="A15" s="327" t="s">
        <v>580</v>
      </c>
      <c r="B15" s="328" t="s">
        <v>35</v>
      </c>
      <c r="C15" s="756">
        <v>27675621</v>
      </c>
      <c r="D15" s="1104">
        <v>33870238</v>
      </c>
      <c r="E15" s="1114">
        <f t="shared" si="0"/>
        <v>122.38293767644817</v>
      </c>
    </row>
    <row r="16" spans="1:5" ht="15.75" customHeight="1">
      <c r="A16" s="327" t="s">
        <v>581</v>
      </c>
      <c r="B16" s="328" t="s">
        <v>16</v>
      </c>
      <c r="C16" s="756">
        <v>12310417</v>
      </c>
      <c r="D16" s="1104">
        <v>18047915</v>
      </c>
      <c r="E16" s="1114">
        <f t="shared" si="0"/>
        <v>146.60685336654316</v>
      </c>
    </row>
    <row r="17" spans="1:6" s="655" customFormat="1" ht="15.75" customHeight="1">
      <c r="A17" s="652" t="s">
        <v>616</v>
      </c>
      <c r="B17" s="328" t="s">
        <v>17</v>
      </c>
      <c r="C17" s="757">
        <f>SUM(C14:C16)</f>
        <v>493264457</v>
      </c>
      <c r="D17" s="757">
        <f>SUM(D14:D16)</f>
        <v>54838498</v>
      </c>
      <c r="E17" s="1114">
        <f t="shared" si="0"/>
        <v>11.117463912466736</v>
      </c>
    </row>
    <row r="18" spans="1:6" s="655" customFormat="1" ht="15.75" customHeight="1">
      <c r="A18" s="652" t="s">
        <v>882</v>
      </c>
      <c r="B18" s="328" t="s">
        <v>18</v>
      </c>
      <c r="C18" s="758">
        <v>0</v>
      </c>
      <c r="D18" s="1105">
        <v>0</v>
      </c>
      <c r="E18" s="1119" t="s">
        <v>830</v>
      </c>
    </row>
    <row r="19" spans="1:6" s="655" customFormat="1" ht="15.75" customHeight="1" thickBot="1">
      <c r="A19" s="1110" t="s">
        <v>615</v>
      </c>
      <c r="B19" s="753" t="s">
        <v>19</v>
      </c>
      <c r="C19" s="1111">
        <v>3596313051</v>
      </c>
      <c r="D19" s="1112">
        <v>4328078251</v>
      </c>
      <c r="E19" s="1115">
        <f t="shared" si="0"/>
        <v>120.34765020794069</v>
      </c>
    </row>
    <row r="20" spans="1:6" ht="15.75" customHeight="1" thickBot="1">
      <c r="A20" s="1106" t="s">
        <v>883</v>
      </c>
      <c r="B20" s="1107" t="s">
        <v>20</v>
      </c>
      <c r="C20" s="1108">
        <f>SUM(C13+C17+C18+C19)</f>
        <v>7372733390</v>
      </c>
      <c r="D20" s="1109">
        <f>SUM(D13+D17+D18+D19)</f>
        <v>7772430850</v>
      </c>
      <c r="E20" s="1116">
        <f t="shared" si="0"/>
        <v>105.42129273984231</v>
      </c>
    </row>
    <row r="21" spans="1:6" ht="15.75">
      <c r="A21" s="313"/>
      <c r="B21" s="314"/>
      <c r="C21" s="314"/>
      <c r="D21" s="315"/>
      <c r="E21" s="315"/>
      <c r="F21" s="315"/>
    </row>
    <row r="22" spans="1:6" ht="15.75">
      <c r="A22" s="313"/>
      <c r="B22" s="314"/>
      <c r="C22" s="314"/>
      <c r="D22" s="315"/>
      <c r="E22" s="315"/>
      <c r="F22" s="315"/>
    </row>
    <row r="23" spans="1:6" ht="15.75">
      <c r="A23" s="314"/>
      <c r="B23" s="314"/>
      <c r="C23" s="314"/>
      <c r="D23" s="315"/>
      <c r="E23" s="315"/>
      <c r="F23" s="315"/>
    </row>
    <row r="24" spans="1:6" ht="15.75">
      <c r="A24" s="410"/>
      <c r="B24" s="410"/>
      <c r="C24" s="410"/>
      <c r="D24" s="410"/>
      <c r="E24" s="331"/>
      <c r="F24" s="331"/>
    </row>
    <row r="25" spans="1:6" ht="15.75">
      <c r="A25" s="410"/>
      <c r="B25" s="410"/>
      <c r="C25" s="410"/>
      <c r="D25" s="410"/>
      <c r="E25" s="331"/>
      <c r="F25" s="331"/>
    </row>
  </sheetData>
  <mergeCells count="2">
    <mergeCell ref="A1:D1"/>
    <mergeCell ref="A2:D2"/>
  </mergeCells>
  <printOptions horizontalCentered="1"/>
  <pageMargins left="0.78740157480314965" right="0.78740157480314965" top="1.2598425196850394" bottom="0.98425196850393704" header="0.78740157480314965" footer="0.78740157480314965"/>
  <pageSetup paperSize="9" scale="87" orientation="landscape" verticalDpi="300" r:id="rId1"/>
  <headerFooter alignWithMargins="0">
    <oddHeader>&amp;L&amp;"Times New Roman,Félkövér dőlt"Létavértes Városi Önkormányzat&amp;R&amp;"Times New Roman CE,Félkövér dőlt"7.2. tájékoztató tábla a 6/2021. (IV.30.) önkormányzati rendelethez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G19" sqref="G19"/>
    </sheetView>
  </sheetViews>
  <sheetFormatPr defaultColWidth="12" defaultRowHeight="15.75"/>
  <cols>
    <col min="1" max="1" width="49.6640625" style="312" customWidth="1"/>
    <col min="2" max="2" width="6.83203125" style="312" customWidth="1"/>
    <col min="3" max="3" width="17.1640625" style="312" customWidth="1"/>
    <col min="4" max="4" width="19.1640625" style="312" customWidth="1"/>
    <col min="5" max="16384" width="12" style="312"/>
  </cols>
  <sheetData>
    <row r="1" spans="1:5" ht="48" customHeight="1">
      <c r="A1" s="1266" t="s">
        <v>894</v>
      </c>
      <c r="B1" s="1266"/>
      <c r="C1" s="1266"/>
      <c r="D1" s="408"/>
    </row>
    <row r="2" spans="1:5" ht="16.5" thickBot="1">
      <c r="D2" s="1120" t="s">
        <v>628</v>
      </c>
    </row>
    <row r="3" spans="1:5" ht="43.5" customHeight="1" thickBot="1">
      <c r="A3" s="333" t="s">
        <v>41</v>
      </c>
      <c r="B3" s="334" t="s">
        <v>171</v>
      </c>
      <c r="C3" s="1121" t="s">
        <v>884</v>
      </c>
      <c r="D3" s="1129" t="s">
        <v>885</v>
      </c>
      <c r="E3" s="1141" t="s">
        <v>879</v>
      </c>
    </row>
    <row r="4" spans="1:5" ht="15.75" customHeight="1">
      <c r="A4" s="1122" t="s">
        <v>886</v>
      </c>
      <c r="B4" s="1123" t="s">
        <v>895</v>
      </c>
      <c r="C4" s="1127">
        <v>951344876</v>
      </c>
      <c r="D4" s="1130">
        <v>958156086</v>
      </c>
      <c r="E4" s="1140">
        <f>D4/C4*100</f>
        <v>100.7159559242741</v>
      </c>
    </row>
    <row r="5" spans="1:5" ht="31.5">
      <c r="A5" s="1132" t="s">
        <v>887</v>
      </c>
      <c r="B5" s="1125" t="s">
        <v>896</v>
      </c>
      <c r="C5" s="1128">
        <v>8932363</v>
      </c>
      <c r="D5" s="1131">
        <v>15146502</v>
      </c>
      <c r="E5" s="1133">
        <f>D5/C5*100</f>
        <v>169.56881398572807</v>
      </c>
    </row>
    <row r="6" spans="1:5" ht="15.75" customHeight="1">
      <c r="A6" s="1124" t="s">
        <v>888</v>
      </c>
      <c r="B6" s="1125" t="s">
        <v>897</v>
      </c>
      <c r="C6" s="1128">
        <v>0</v>
      </c>
      <c r="D6" s="1131">
        <v>0</v>
      </c>
      <c r="E6" s="1134" t="s">
        <v>830</v>
      </c>
    </row>
    <row r="7" spans="1:5" ht="31.5" customHeight="1">
      <c r="A7" s="1132" t="s">
        <v>889</v>
      </c>
      <c r="B7" s="1125" t="s">
        <v>898</v>
      </c>
      <c r="C7" s="1128">
        <v>743017872</v>
      </c>
      <c r="D7" s="1131">
        <v>743017872</v>
      </c>
      <c r="E7" s="1133">
        <f>D7/C7*100</f>
        <v>100</v>
      </c>
    </row>
    <row r="8" spans="1:5" ht="31.5">
      <c r="A8" s="1132" t="s">
        <v>890</v>
      </c>
      <c r="B8" s="1125" t="s">
        <v>899</v>
      </c>
      <c r="C8" s="1128">
        <v>0</v>
      </c>
      <c r="D8" s="1131">
        <v>0</v>
      </c>
      <c r="E8" s="1134" t="s">
        <v>830</v>
      </c>
    </row>
    <row r="9" spans="1:5" ht="15.75" customHeight="1">
      <c r="A9" s="1124" t="s">
        <v>891</v>
      </c>
      <c r="B9" s="1125" t="s">
        <v>900</v>
      </c>
      <c r="C9" s="1128">
        <v>0</v>
      </c>
      <c r="D9" s="1131">
        <v>-8735146</v>
      </c>
      <c r="E9" s="1134" t="s">
        <v>830</v>
      </c>
    </row>
    <row r="10" spans="1:5" ht="15.75" customHeight="1">
      <c r="A10" s="1126" t="s">
        <v>892</v>
      </c>
      <c r="B10" s="1125" t="s">
        <v>901</v>
      </c>
      <c r="C10" s="1128">
        <v>0</v>
      </c>
      <c r="D10" s="1131">
        <v>419354</v>
      </c>
      <c r="E10" s="1134" t="s">
        <v>830</v>
      </c>
    </row>
    <row r="11" spans="1:5" ht="15.75" customHeight="1" thickBot="1">
      <c r="A11" s="1135" t="s">
        <v>893</v>
      </c>
      <c r="B11" s="1136" t="s">
        <v>902</v>
      </c>
      <c r="C11" s="1137">
        <v>0</v>
      </c>
      <c r="D11" s="1138">
        <v>0</v>
      </c>
      <c r="E11" s="1139" t="s">
        <v>830</v>
      </c>
    </row>
    <row r="13" spans="1:5">
      <c r="A13" s="313"/>
      <c r="B13" s="314"/>
      <c r="C13" s="414"/>
      <c r="D13" s="414"/>
    </row>
    <row r="14" spans="1:5">
      <c r="A14" s="313"/>
      <c r="B14" s="314"/>
      <c r="C14" s="316"/>
      <c r="D14" s="316"/>
    </row>
    <row r="15" spans="1:5">
      <c r="A15" s="314"/>
      <c r="B15" s="314"/>
      <c r="C15" s="414"/>
      <c r="D15" s="414"/>
    </row>
    <row r="16" spans="1:5">
      <c r="A16" s="331"/>
      <c r="B16" s="331"/>
    </row>
    <row r="17" spans="1:3">
      <c r="A17" s="331"/>
      <c r="B17" s="331"/>
      <c r="C17" s="331"/>
    </row>
  </sheetData>
  <mergeCells count="1">
    <mergeCell ref="A1:C1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5" orientation="landscape" r:id="rId1"/>
  <headerFooter alignWithMargins="0">
    <oddHeader>&amp;L&amp;"Times New Roman,Félkövér dőlt"Létavértes Városi Önkormányzat&amp;R&amp;"Times New Roman,Félkövér dőlt"7.3. tájékoztató tábla a 6/2021. (IV.30.) önkormányzati rendelethez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A21" sqref="A21"/>
    </sheetView>
  </sheetViews>
  <sheetFormatPr defaultRowHeight="12.75"/>
  <cols>
    <col min="1" max="1" width="5.5" style="28" customWidth="1"/>
    <col min="2" max="2" width="31.33203125" style="28" customWidth="1"/>
    <col min="3" max="3" width="12.33203125" style="28" customWidth="1"/>
    <col min="4" max="4" width="11.5" style="28" customWidth="1"/>
    <col min="5" max="5" width="11.33203125" style="28" customWidth="1"/>
    <col min="6" max="6" width="11" style="28" customWidth="1"/>
    <col min="7" max="7" width="14.33203125" style="28" customWidth="1"/>
    <col min="8" max="16384" width="9.33203125" style="28"/>
  </cols>
  <sheetData>
    <row r="1" spans="1:7" ht="43.5" customHeight="1">
      <c r="A1" s="1281" t="s">
        <v>556</v>
      </c>
      <c r="B1" s="1281"/>
      <c r="C1" s="1281"/>
      <c r="D1" s="1281"/>
      <c r="E1" s="1281"/>
      <c r="F1" s="1281"/>
      <c r="G1" s="1281"/>
    </row>
    <row r="2" spans="1:7">
      <c r="C2" s="28" t="s">
        <v>782</v>
      </c>
    </row>
    <row r="3" spans="1:7" s="621" customFormat="1" ht="27" customHeight="1">
      <c r="A3" s="619" t="s">
        <v>557</v>
      </c>
      <c r="B3" s="620"/>
      <c r="C3" s="1282" t="s">
        <v>186</v>
      </c>
      <c r="D3" s="1282"/>
      <c r="E3" s="1282"/>
      <c r="F3" s="1282"/>
      <c r="G3" s="1282"/>
    </row>
    <row r="4" spans="1:7" s="621" customFormat="1" ht="15.75">
      <c r="A4" s="620"/>
      <c r="B4" s="620"/>
      <c r="C4" s="620"/>
      <c r="D4" s="620"/>
      <c r="E4" s="620"/>
      <c r="F4" s="620"/>
      <c r="G4" s="620"/>
    </row>
    <row r="5" spans="1:7" s="621" customFormat="1" ht="24.75" customHeight="1">
      <c r="A5" s="619" t="s">
        <v>558</v>
      </c>
      <c r="B5" s="620"/>
      <c r="C5" s="1283" t="s">
        <v>559</v>
      </c>
      <c r="D5" s="1283"/>
      <c r="E5" s="1283"/>
      <c r="F5" s="1283"/>
      <c r="G5" s="620"/>
    </row>
    <row r="6" spans="1:7" s="57" customFormat="1">
      <c r="A6" s="622"/>
      <c r="B6" s="622"/>
      <c r="C6" s="622"/>
      <c r="D6" s="622"/>
      <c r="E6" s="622"/>
      <c r="F6" s="622"/>
      <c r="G6" s="622"/>
    </row>
    <row r="7" spans="1:7" s="626" customFormat="1" ht="15" customHeight="1">
      <c r="A7" s="623" t="s">
        <v>903</v>
      </c>
      <c r="B7" s="624"/>
      <c r="C7" s="624"/>
      <c r="D7" s="625"/>
      <c r="E7" s="625"/>
      <c r="F7" s="625"/>
      <c r="G7" s="625"/>
    </row>
    <row r="8" spans="1:7" s="626" customFormat="1" ht="15" customHeight="1">
      <c r="A8" s="623" t="s">
        <v>617</v>
      </c>
      <c r="B8" s="625"/>
      <c r="C8" s="625"/>
      <c r="D8" s="625"/>
      <c r="E8" s="625"/>
      <c r="F8" s="625"/>
      <c r="G8" s="625" t="s">
        <v>695</v>
      </c>
    </row>
    <row r="9" spans="1:7" s="42" customFormat="1" ht="42" customHeight="1">
      <c r="A9" s="627" t="s">
        <v>127</v>
      </c>
      <c r="B9" s="628" t="s">
        <v>561</v>
      </c>
      <c r="C9" s="628" t="s">
        <v>562</v>
      </c>
      <c r="D9" s="628" t="s">
        <v>563</v>
      </c>
      <c r="E9" s="628" t="s">
        <v>564</v>
      </c>
      <c r="F9" s="628" t="s">
        <v>565</v>
      </c>
      <c r="G9" s="629" t="s">
        <v>118</v>
      </c>
    </row>
    <row r="10" spans="1:7" ht="24" customHeight="1">
      <c r="A10" s="630" t="s">
        <v>8</v>
      </c>
      <c r="B10" s="631" t="s">
        <v>566</v>
      </c>
      <c r="C10" s="632"/>
      <c r="D10" s="632"/>
      <c r="E10" s="632"/>
      <c r="F10" s="632"/>
      <c r="G10" s="633">
        <f t="shared" ref="G10:G16" si="0">SUM(C10:F10)</f>
        <v>0</v>
      </c>
    </row>
    <row r="11" spans="1:7" ht="24" customHeight="1">
      <c r="A11" s="634" t="s">
        <v>9</v>
      </c>
      <c r="B11" s="635" t="s">
        <v>146</v>
      </c>
      <c r="C11" s="636"/>
      <c r="D11" s="636"/>
      <c r="E11" s="636"/>
      <c r="F11" s="636"/>
      <c r="G11" s="637">
        <f t="shared" si="0"/>
        <v>0</v>
      </c>
    </row>
    <row r="12" spans="1:7" ht="24" customHeight="1">
      <c r="A12" s="634" t="s">
        <v>10</v>
      </c>
      <c r="B12" s="635" t="s">
        <v>147</v>
      </c>
      <c r="C12" s="636"/>
      <c r="D12" s="636"/>
      <c r="E12" s="636"/>
      <c r="F12" s="636"/>
      <c r="G12" s="637">
        <f t="shared" si="0"/>
        <v>0</v>
      </c>
    </row>
    <row r="13" spans="1:7" ht="24" customHeight="1">
      <c r="A13" s="634" t="s">
        <v>33</v>
      </c>
      <c r="B13" s="635" t="s">
        <v>148</v>
      </c>
      <c r="C13" s="636"/>
      <c r="D13" s="636"/>
      <c r="E13" s="636"/>
      <c r="F13" s="636"/>
      <c r="G13" s="637">
        <f t="shared" si="0"/>
        <v>0</v>
      </c>
    </row>
    <row r="14" spans="1:7" ht="24" customHeight="1">
      <c r="A14" s="634" t="s">
        <v>12</v>
      </c>
      <c r="B14" s="635" t="s">
        <v>149</v>
      </c>
      <c r="C14" s="636"/>
      <c r="D14" s="636"/>
      <c r="E14" s="636"/>
      <c r="F14" s="636"/>
      <c r="G14" s="637">
        <f t="shared" si="0"/>
        <v>0</v>
      </c>
    </row>
    <row r="15" spans="1:7" ht="24" customHeight="1">
      <c r="A15" s="638" t="s">
        <v>13</v>
      </c>
      <c r="B15" s="639" t="s">
        <v>567</v>
      </c>
      <c r="C15" s="640"/>
      <c r="D15" s="640"/>
      <c r="E15" s="640"/>
      <c r="F15" s="640"/>
      <c r="G15" s="641">
        <f t="shared" si="0"/>
        <v>0</v>
      </c>
    </row>
    <row r="16" spans="1:7" s="58" customFormat="1" ht="24" customHeight="1">
      <c r="A16" s="642" t="s">
        <v>34</v>
      </c>
      <c r="B16" s="643" t="s">
        <v>118</v>
      </c>
      <c r="C16" s="644">
        <f>SUM(C10:C15)</f>
        <v>0</v>
      </c>
      <c r="D16" s="644">
        <f>SUM(D10:D15)</f>
        <v>0</v>
      </c>
      <c r="E16" s="644">
        <f>SUM(E10:E15)</f>
        <v>0</v>
      </c>
      <c r="F16" s="644">
        <f>SUM(F10:F15)</f>
        <v>0</v>
      </c>
      <c r="G16" s="645">
        <f t="shared" si="0"/>
        <v>0</v>
      </c>
    </row>
    <row r="17" spans="1:7" s="57" customFormat="1">
      <c r="A17" s="622"/>
      <c r="B17" s="622"/>
      <c r="C17" s="622"/>
      <c r="D17" s="622"/>
      <c r="E17" s="622"/>
      <c r="F17" s="622"/>
      <c r="G17" s="622"/>
    </row>
    <row r="18" spans="1:7" s="57" customFormat="1">
      <c r="A18" s="622"/>
      <c r="B18" s="622"/>
      <c r="C18" s="622"/>
      <c r="D18" s="622"/>
      <c r="E18" s="622"/>
      <c r="F18" s="622"/>
      <c r="G18" s="622"/>
    </row>
    <row r="19" spans="1:7" s="57" customFormat="1">
      <c r="A19" s="622"/>
      <c r="B19" s="622"/>
      <c r="C19" s="622"/>
      <c r="D19" s="622"/>
      <c r="E19" s="622"/>
      <c r="F19" s="622"/>
      <c r="G19" s="622"/>
    </row>
    <row r="20" spans="1:7" s="57" customFormat="1" ht="15.75">
      <c r="A20" s="621" t="s">
        <v>904</v>
      </c>
      <c r="B20" s="622"/>
      <c r="C20" s="622"/>
      <c r="D20" s="622"/>
      <c r="E20" s="622"/>
      <c r="F20" s="622"/>
      <c r="G20" s="622"/>
    </row>
    <row r="21" spans="1:7" s="57" customFormat="1">
      <c r="A21" s="622"/>
      <c r="B21" s="622"/>
      <c r="C21" s="622"/>
      <c r="D21" s="622"/>
      <c r="E21" s="622"/>
      <c r="F21" s="622"/>
      <c r="G21" s="622"/>
    </row>
    <row r="22" spans="1:7">
      <c r="A22" s="622"/>
      <c r="B22" s="622"/>
      <c r="C22" s="622"/>
      <c r="D22" s="622"/>
      <c r="E22" s="622"/>
      <c r="F22" s="622"/>
      <c r="G22" s="622"/>
    </row>
    <row r="23" spans="1:7">
      <c r="A23" s="622"/>
      <c r="B23" s="622"/>
      <c r="C23" s="57"/>
      <c r="D23" s="57"/>
      <c r="E23" s="57"/>
      <c r="F23" s="57"/>
      <c r="G23" s="622"/>
    </row>
    <row r="24" spans="1:7" ht="13.5">
      <c r="A24" s="622"/>
      <c r="B24" s="622"/>
      <c r="C24" s="646"/>
      <c r="D24" s="647" t="s">
        <v>568</v>
      </c>
      <c r="E24" s="647"/>
      <c r="F24" s="646"/>
      <c r="G24" s="622"/>
    </row>
    <row r="25" spans="1:7" ht="13.5">
      <c r="C25" s="648"/>
      <c r="D25" s="649"/>
      <c r="E25" s="649"/>
      <c r="F25" s="648"/>
    </row>
    <row r="26" spans="1:7" ht="13.5">
      <c r="C26" s="648"/>
      <c r="D26" s="649"/>
      <c r="E26" s="649"/>
      <c r="F26" s="648"/>
    </row>
  </sheetData>
  <mergeCells count="3">
    <mergeCell ref="A1:G1"/>
    <mergeCell ref="C3:G3"/>
    <mergeCell ref="C5:F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>
    <oddHeader>&amp;R8. tájékoztató tábla a 6/2021. (IV.30.) sz. önkormányzati rendelethez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J18" sqref="J18"/>
    </sheetView>
  </sheetViews>
  <sheetFormatPr defaultRowHeight="12.75"/>
  <cols>
    <col min="1" max="1" width="5.5" style="28" customWidth="1"/>
    <col min="2" max="2" width="33.1640625" style="28" customWidth="1"/>
    <col min="3" max="3" width="12.33203125" style="28" customWidth="1"/>
    <col min="4" max="4" width="11.5" style="28" customWidth="1"/>
    <col min="5" max="5" width="11.33203125" style="28" customWidth="1"/>
    <col min="6" max="6" width="11" style="28" customWidth="1"/>
    <col min="7" max="7" width="14.33203125" style="28" customWidth="1"/>
    <col min="8" max="16384" width="9.33203125" style="28"/>
  </cols>
  <sheetData>
    <row r="1" spans="1:7" ht="43.5" customHeight="1">
      <c r="A1" s="1281" t="s">
        <v>556</v>
      </c>
      <c r="B1" s="1281"/>
      <c r="C1" s="1281"/>
      <c r="D1" s="1281"/>
      <c r="E1" s="1281"/>
      <c r="F1" s="1281"/>
      <c r="G1" s="1281"/>
    </row>
    <row r="2" spans="1:7">
      <c r="C2" s="28" t="s">
        <v>782</v>
      </c>
    </row>
    <row r="3" spans="1:7" s="621" customFormat="1" ht="27" customHeight="1">
      <c r="A3" s="619" t="s">
        <v>557</v>
      </c>
      <c r="B3" s="620"/>
      <c r="C3" s="1282" t="s">
        <v>185</v>
      </c>
      <c r="D3" s="1282"/>
      <c r="E3" s="1282"/>
      <c r="F3" s="1282"/>
      <c r="G3" s="1282"/>
    </row>
    <row r="4" spans="1:7" s="621" customFormat="1" ht="15.75">
      <c r="A4" s="620"/>
      <c r="B4" s="620"/>
      <c r="C4" s="620"/>
      <c r="D4" s="620"/>
      <c r="E4" s="620"/>
      <c r="F4" s="620"/>
      <c r="G4" s="620"/>
    </row>
    <row r="5" spans="1:7" s="621" customFormat="1" ht="24.75" customHeight="1">
      <c r="A5" s="619" t="s">
        <v>558</v>
      </c>
      <c r="B5" s="620"/>
      <c r="C5" s="1283" t="s">
        <v>569</v>
      </c>
      <c r="D5" s="1283"/>
      <c r="E5" s="1283"/>
      <c r="F5" s="1283"/>
      <c r="G5" s="620"/>
    </row>
    <row r="6" spans="1:7" s="57" customFormat="1">
      <c r="A6" s="622"/>
      <c r="B6" s="622"/>
      <c r="C6" s="622"/>
      <c r="D6" s="622"/>
      <c r="E6" s="622"/>
      <c r="F6" s="622"/>
      <c r="G6" s="622"/>
    </row>
    <row r="7" spans="1:7" s="626" customFormat="1" ht="15" customHeight="1">
      <c r="A7" s="623" t="s">
        <v>802</v>
      </c>
      <c r="B7" s="624"/>
      <c r="C7" s="624"/>
      <c r="D7" s="625"/>
      <c r="E7" s="625"/>
      <c r="F7" s="625"/>
      <c r="G7" s="625"/>
    </row>
    <row r="8" spans="1:7" s="626" customFormat="1" ht="15" customHeight="1">
      <c r="A8" s="623" t="s">
        <v>560</v>
      </c>
      <c r="B8" s="625"/>
      <c r="C8" s="625"/>
      <c r="D8" s="625"/>
      <c r="E8" s="625"/>
      <c r="F8" s="625"/>
      <c r="G8" s="625" t="s">
        <v>696</v>
      </c>
    </row>
    <row r="9" spans="1:7" s="42" customFormat="1" ht="42" customHeight="1">
      <c r="A9" s="627" t="s">
        <v>127</v>
      </c>
      <c r="B9" s="628" t="s">
        <v>561</v>
      </c>
      <c r="C9" s="628" t="s">
        <v>562</v>
      </c>
      <c r="D9" s="628" t="s">
        <v>563</v>
      </c>
      <c r="E9" s="628" t="s">
        <v>564</v>
      </c>
      <c r="F9" s="628" t="s">
        <v>565</v>
      </c>
      <c r="G9" s="629" t="s">
        <v>118</v>
      </c>
    </row>
    <row r="10" spans="1:7" ht="24" customHeight="1">
      <c r="A10" s="630" t="s">
        <v>8</v>
      </c>
      <c r="B10" s="631" t="s">
        <v>566</v>
      </c>
      <c r="C10" s="632"/>
      <c r="D10" s="632"/>
      <c r="E10" s="632"/>
      <c r="F10" s="632"/>
      <c r="G10" s="633">
        <f t="shared" ref="G10:G15" si="0">SUM(C10:F10)</f>
        <v>0</v>
      </c>
    </row>
    <row r="11" spans="1:7" ht="24" customHeight="1">
      <c r="A11" s="634" t="s">
        <v>9</v>
      </c>
      <c r="B11" s="635" t="s">
        <v>146</v>
      </c>
      <c r="C11" s="636"/>
      <c r="D11" s="636"/>
      <c r="E11" s="636"/>
      <c r="F11" s="636"/>
      <c r="G11" s="637">
        <f t="shared" si="0"/>
        <v>0</v>
      </c>
    </row>
    <row r="12" spans="1:7" ht="24" customHeight="1">
      <c r="A12" s="634" t="s">
        <v>10</v>
      </c>
      <c r="B12" s="635" t="s">
        <v>147</v>
      </c>
      <c r="C12" s="636"/>
      <c r="D12" s="636"/>
      <c r="E12" s="636"/>
      <c r="F12" s="636"/>
      <c r="G12" s="637">
        <f t="shared" si="0"/>
        <v>0</v>
      </c>
    </row>
    <row r="13" spans="1:7" ht="24" customHeight="1">
      <c r="A13" s="634" t="s">
        <v>33</v>
      </c>
      <c r="B13" s="635" t="s">
        <v>148</v>
      </c>
      <c r="C13" s="636"/>
      <c r="D13" s="636"/>
      <c r="E13" s="636"/>
      <c r="F13" s="636"/>
      <c r="G13" s="637">
        <f t="shared" si="0"/>
        <v>0</v>
      </c>
    </row>
    <row r="14" spans="1:7" ht="24" customHeight="1">
      <c r="A14" s="634" t="s">
        <v>12</v>
      </c>
      <c r="B14" s="635" t="s">
        <v>149</v>
      </c>
      <c r="C14" s="636"/>
      <c r="D14" s="636"/>
      <c r="E14" s="636"/>
      <c r="F14" s="636"/>
      <c r="G14" s="637">
        <f t="shared" si="0"/>
        <v>0</v>
      </c>
    </row>
    <row r="15" spans="1:7" ht="24" customHeight="1">
      <c r="A15" s="638" t="s">
        <v>13</v>
      </c>
      <c r="B15" s="639" t="s">
        <v>567</v>
      </c>
      <c r="C15" s="640"/>
      <c r="D15" s="640"/>
      <c r="E15" s="640"/>
      <c r="F15" s="640">
        <v>0</v>
      </c>
      <c r="G15" s="641">
        <f t="shared" si="0"/>
        <v>0</v>
      </c>
    </row>
    <row r="16" spans="1:7" s="58" customFormat="1" ht="24" customHeight="1">
      <c r="A16" s="642" t="s">
        <v>34</v>
      </c>
      <c r="B16" s="643" t="s">
        <v>118</v>
      </c>
      <c r="C16" s="644">
        <f>SUM(C10:C15)</f>
        <v>0</v>
      </c>
      <c r="D16" s="644">
        <f>SUM(D10:D15)</f>
        <v>0</v>
      </c>
      <c r="E16" s="644">
        <f>SUM(E10:E15)</f>
        <v>0</v>
      </c>
      <c r="F16" s="644">
        <f>SUM(F10:F15)</f>
        <v>0</v>
      </c>
      <c r="G16" s="651" t="s">
        <v>570</v>
      </c>
    </row>
    <row r="17" spans="1:7" s="57" customFormat="1">
      <c r="A17" s="622"/>
      <c r="B17" s="622"/>
      <c r="C17" s="622"/>
      <c r="D17" s="622"/>
      <c r="E17" s="622"/>
      <c r="F17" s="622"/>
      <c r="G17" s="622"/>
    </row>
    <row r="18" spans="1:7" s="57" customFormat="1">
      <c r="A18" s="622"/>
      <c r="B18" s="622"/>
      <c r="C18" s="622"/>
      <c r="D18" s="622"/>
      <c r="E18" s="622"/>
      <c r="F18" s="622"/>
      <c r="G18" s="622"/>
    </row>
    <row r="19" spans="1:7" s="57" customFormat="1">
      <c r="A19" s="622"/>
      <c r="B19" s="622"/>
      <c r="C19" s="622"/>
      <c r="D19" s="622"/>
      <c r="E19" s="622"/>
      <c r="F19" s="622"/>
      <c r="G19" s="622"/>
    </row>
    <row r="20" spans="1:7" s="57" customFormat="1" ht="15.75">
      <c r="A20" s="621" t="s">
        <v>803</v>
      </c>
      <c r="B20" s="622"/>
      <c r="C20" s="622"/>
      <c r="D20" s="622"/>
      <c r="E20" s="622"/>
      <c r="F20" s="622"/>
      <c r="G20" s="622"/>
    </row>
    <row r="21" spans="1:7" s="57" customFormat="1">
      <c r="A21" s="622"/>
      <c r="B21" s="622"/>
      <c r="C21" s="622"/>
      <c r="D21" s="622"/>
      <c r="E21" s="622"/>
      <c r="F21" s="622"/>
      <c r="G21" s="622"/>
    </row>
    <row r="22" spans="1:7">
      <c r="A22" s="622"/>
      <c r="B22" s="622"/>
      <c r="C22" s="622"/>
      <c r="D22" s="622"/>
      <c r="E22" s="622"/>
      <c r="F22" s="622"/>
      <c r="G22" s="622"/>
    </row>
    <row r="23" spans="1:7">
      <c r="A23" s="622"/>
      <c r="B23" s="622"/>
      <c r="C23" s="57"/>
      <c r="D23" s="57"/>
      <c r="E23" s="57"/>
      <c r="F23" s="57"/>
      <c r="G23" s="622"/>
    </row>
    <row r="24" spans="1:7" ht="13.5">
      <c r="A24" s="622"/>
      <c r="B24" s="622"/>
      <c r="C24" s="646"/>
      <c r="D24" s="647" t="s">
        <v>568</v>
      </c>
      <c r="E24" s="647"/>
      <c r="F24" s="646"/>
      <c r="G24" s="622"/>
    </row>
    <row r="25" spans="1:7" ht="13.5">
      <c r="C25" s="648"/>
      <c r="D25" s="649"/>
      <c r="E25" s="649"/>
      <c r="F25" s="648"/>
    </row>
    <row r="26" spans="1:7" ht="13.5">
      <c r="C26" s="648"/>
      <c r="D26" s="649"/>
      <c r="E26" s="649"/>
      <c r="F26" s="648"/>
    </row>
  </sheetData>
  <mergeCells count="3">
    <mergeCell ref="A1:G1"/>
    <mergeCell ref="C3:G3"/>
    <mergeCell ref="C5:F5"/>
  </mergeCells>
  <printOptions horizontalCentered="1"/>
  <pageMargins left="0.78740157480314965" right="0.78740157480314965" top="1.1811023622047245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 dőlt"&amp;12
&amp;R&amp;"Times New Roman CE,Félkövér dőlt"&amp;11 9. tájékoztató tábla a 6/2021. (IV.30.)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J32"/>
  <sheetViews>
    <sheetView zoomScale="85" zoomScaleNormal="85" workbookViewId="0">
      <selection activeCell="J20" sqref="J20"/>
    </sheetView>
  </sheetViews>
  <sheetFormatPr defaultRowHeight="12.75"/>
  <cols>
    <col min="1" max="1" width="6.83203125" style="33" customWidth="1"/>
    <col min="2" max="2" width="48.5" style="59" customWidth="1"/>
    <col min="3" max="3" width="16.6640625" style="33" customWidth="1"/>
    <col min="4" max="4" width="16.5" style="33" customWidth="1"/>
    <col min="5" max="5" width="16.33203125" style="33" customWidth="1"/>
    <col min="6" max="6" width="49.33203125" style="33" customWidth="1"/>
    <col min="7" max="9" width="16.33203125" style="33" customWidth="1"/>
    <col min="10" max="10" width="4.83203125" style="33" customWidth="1"/>
    <col min="11" max="16384" width="9.33203125" style="33"/>
  </cols>
  <sheetData>
    <row r="1" spans="1:10" ht="39.75" customHeight="1">
      <c r="B1" s="111" t="s">
        <v>38</v>
      </c>
      <c r="C1" s="112"/>
      <c r="D1" s="112"/>
      <c r="E1" s="112"/>
      <c r="F1" s="112"/>
      <c r="G1" s="112"/>
      <c r="H1" s="112"/>
      <c r="I1" s="112"/>
      <c r="J1" s="1208" t="s">
        <v>942</v>
      </c>
    </row>
    <row r="2" spans="1:10" ht="14.25" thickBot="1">
      <c r="G2" s="113"/>
      <c r="H2" s="113"/>
      <c r="I2" s="113" t="s">
        <v>682</v>
      </c>
      <c r="J2" s="1208"/>
    </row>
    <row r="3" spans="1:10" ht="18" customHeight="1" thickBot="1">
      <c r="A3" s="366" t="s">
        <v>3</v>
      </c>
      <c r="B3" s="114" t="s">
        <v>39</v>
      </c>
      <c r="C3" s="115"/>
      <c r="D3" s="115"/>
      <c r="E3" s="115"/>
      <c r="F3" s="114" t="s">
        <v>40</v>
      </c>
      <c r="G3" s="116"/>
      <c r="H3" s="116"/>
      <c r="I3" s="116"/>
      <c r="J3" s="1208"/>
    </row>
    <row r="4" spans="1:10" s="117" customFormat="1" ht="43.5" customHeight="1" thickBot="1">
      <c r="A4" s="367"/>
      <c r="B4" s="60" t="s">
        <v>41</v>
      </c>
      <c r="C4" s="165" t="s">
        <v>765</v>
      </c>
      <c r="D4" s="166" t="s">
        <v>766</v>
      </c>
      <c r="E4" s="165" t="s">
        <v>767</v>
      </c>
      <c r="F4" s="60" t="s">
        <v>41</v>
      </c>
      <c r="G4" s="165" t="s">
        <v>765</v>
      </c>
      <c r="H4" s="166" t="s">
        <v>766</v>
      </c>
      <c r="I4" s="275" t="s">
        <v>767</v>
      </c>
      <c r="J4" s="1208"/>
    </row>
    <row r="5" spans="1:10" s="122" customFormat="1" ht="12" customHeight="1" thickBot="1">
      <c r="A5" s="118">
        <v>1</v>
      </c>
      <c r="B5" s="119">
        <v>2</v>
      </c>
      <c r="C5" s="120">
        <v>3</v>
      </c>
      <c r="D5" s="120">
        <v>4</v>
      </c>
      <c r="E5" s="120">
        <v>5</v>
      </c>
      <c r="F5" s="119">
        <v>6</v>
      </c>
      <c r="G5" s="120">
        <v>7</v>
      </c>
      <c r="H5" s="120">
        <v>8</v>
      </c>
      <c r="I5" s="121">
        <v>9</v>
      </c>
      <c r="J5" s="1208"/>
    </row>
    <row r="6" spans="1:10" ht="12.95" customHeight="1">
      <c r="A6" s="123" t="s">
        <v>8</v>
      </c>
      <c r="B6" s="124" t="s">
        <v>421</v>
      </c>
      <c r="C6" s="553">
        <v>639472474</v>
      </c>
      <c r="D6" s="553">
        <v>660299596</v>
      </c>
      <c r="E6" s="553">
        <v>660299596</v>
      </c>
      <c r="F6" s="124" t="s">
        <v>43</v>
      </c>
      <c r="G6" s="100">
        <v>620524000</v>
      </c>
      <c r="H6" s="100">
        <v>643900405</v>
      </c>
      <c r="I6" s="106">
        <v>611907623</v>
      </c>
      <c r="J6" s="1208"/>
    </row>
    <row r="7" spans="1:10" ht="12.95" customHeight="1">
      <c r="A7" s="125" t="s">
        <v>9</v>
      </c>
      <c r="B7" s="126" t="s">
        <v>422</v>
      </c>
      <c r="C7" s="460">
        <v>167314952</v>
      </c>
      <c r="D7" s="460">
        <v>152572074</v>
      </c>
      <c r="E7" s="523">
        <v>244858580</v>
      </c>
      <c r="F7" s="126" t="s">
        <v>25</v>
      </c>
      <c r="G7" s="101">
        <v>112665000</v>
      </c>
      <c r="H7" s="101">
        <v>114951177</v>
      </c>
      <c r="I7" s="107">
        <v>102953497</v>
      </c>
      <c r="J7" s="1208"/>
    </row>
    <row r="8" spans="1:10" ht="12.95" customHeight="1">
      <c r="A8" s="125" t="s">
        <v>10</v>
      </c>
      <c r="B8" s="126" t="s">
        <v>42</v>
      </c>
      <c r="C8" s="460">
        <v>165900000</v>
      </c>
      <c r="D8" s="460">
        <v>140900000</v>
      </c>
      <c r="E8" s="523">
        <v>142719748</v>
      </c>
      <c r="F8" s="126" t="s">
        <v>44</v>
      </c>
      <c r="G8" s="101">
        <v>615098909</v>
      </c>
      <c r="H8" s="101">
        <v>560442010</v>
      </c>
      <c r="I8" s="107">
        <v>457842246</v>
      </c>
      <c r="J8" s="1208"/>
    </row>
    <row r="9" spans="1:10" ht="12.95" customHeight="1">
      <c r="A9" s="545" t="s">
        <v>33</v>
      </c>
      <c r="B9" s="547" t="s">
        <v>428</v>
      </c>
      <c r="C9" s="488">
        <v>147300000</v>
      </c>
      <c r="D9" s="488">
        <v>138300000</v>
      </c>
      <c r="E9" s="782">
        <v>138001475</v>
      </c>
      <c r="F9" s="126" t="s">
        <v>27</v>
      </c>
      <c r="G9" s="101">
        <v>63526721</v>
      </c>
      <c r="H9" s="101">
        <v>73242476</v>
      </c>
      <c r="I9" s="107">
        <v>67458419</v>
      </c>
      <c r="J9" s="1208"/>
    </row>
    <row r="10" spans="1:10" ht="12.95" customHeight="1">
      <c r="A10" s="545" t="s">
        <v>12</v>
      </c>
      <c r="B10" s="126" t="s">
        <v>423</v>
      </c>
      <c r="C10" s="460">
        <v>149676625</v>
      </c>
      <c r="D10" s="460">
        <v>138321625</v>
      </c>
      <c r="E10" s="773">
        <v>136183240</v>
      </c>
      <c r="F10" s="126" t="s">
        <v>28</v>
      </c>
      <c r="G10" s="101">
        <f>SUM(G11:G15)</f>
        <v>23372000</v>
      </c>
      <c r="H10" s="101">
        <f>SUM(H11:H15)</f>
        <v>23512444</v>
      </c>
      <c r="I10" s="107">
        <f>SUM(I11:I15)</f>
        <v>17811847</v>
      </c>
      <c r="J10" s="1208"/>
    </row>
    <row r="11" spans="1:10" ht="12.95" customHeight="1">
      <c r="A11" s="125" t="s">
        <v>13</v>
      </c>
      <c r="B11" s="126" t="s">
        <v>424</v>
      </c>
      <c r="C11" s="102"/>
      <c r="D11" s="102"/>
      <c r="E11" s="102"/>
      <c r="F11" s="724" t="s">
        <v>638</v>
      </c>
      <c r="G11" s="425">
        <v>3000000</v>
      </c>
      <c r="H11" s="425">
        <v>3410000</v>
      </c>
      <c r="I11" s="426">
        <v>1882155</v>
      </c>
      <c r="J11" s="1208"/>
    </row>
    <row r="12" spans="1:10" ht="12.95" customHeight="1">
      <c r="A12" s="125" t="s">
        <v>34</v>
      </c>
      <c r="B12" s="127" t="s">
        <v>429</v>
      </c>
      <c r="C12" s="101"/>
      <c r="D12" s="101"/>
      <c r="E12" s="102"/>
      <c r="F12" s="547" t="s">
        <v>750</v>
      </c>
      <c r="G12" s="425">
        <v>1922000</v>
      </c>
      <c r="H12" s="425">
        <v>3552369</v>
      </c>
      <c r="I12" s="426">
        <v>3308397</v>
      </c>
      <c r="J12" s="1208"/>
    </row>
    <row r="13" spans="1:10" ht="12.95" customHeight="1">
      <c r="A13" s="125" t="s">
        <v>15</v>
      </c>
      <c r="B13" s="126"/>
      <c r="C13" s="101"/>
      <c r="D13" s="101"/>
      <c r="E13" s="102"/>
      <c r="F13" s="1005" t="s">
        <v>749</v>
      </c>
      <c r="G13" s="1006"/>
      <c r="H13" s="425">
        <v>4000000</v>
      </c>
      <c r="I13" s="426">
        <v>4000000</v>
      </c>
      <c r="J13" s="1208"/>
    </row>
    <row r="14" spans="1:10" ht="12.95" customHeight="1">
      <c r="A14" s="125" t="s">
        <v>35</v>
      </c>
      <c r="B14" s="128"/>
      <c r="C14" s="102"/>
      <c r="D14" s="102"/>
      <c r="E14" s="102"/>
      <c r="F14" s="548" t="s">
        <v>430</v>
      </c>
      <c r="G14" s="425">
        <v>8450000</v>
      </c>
      <c r="H14" s="425">
        <v>8622000</v>
      </c>
      <c r="I14" s="426">
        <v>8621295</v>
      </c>
      <c r="J14" s="1208"/>
    </row>
    <row r="15" spans="1:10" ht="12.95" customHeight="1">
      <c r="A15" s="125" t="s">
        <v>16</v>
      </c>
      <c r="B15" s="27"/>
      <c r="C15" s="101"/>
      <c r="D15" s="101"/>
      <c r="E15" s="102"/>
      <c r="F15" s="548" t="s">
        <v>431</v>
      </c>
      <c r="G15" s="425">
        <v>10000000</v>
      </c>
      <c r="H15" s="425">
        <v>3928075</v>
      </c>
      <c r="I15" s="107"/>
      <c r="J15" s="1208"/>
    </row>
    <row r="16" spans="1:10" ht="12.95" customHeight="1">
      <c r="A16" s="125" t="s">
        <v>17</v>
      </c>
      <c r="B16" s="27"/>
      <c r="C16" s="101"/>
      <c r="D16" s="101"/>
      <c r="E16" s="101"/>
      <c r="F16" s="27"/>
      <c r="G16" s="101"/>
      <c r="H16" s="101"/>
      <c r="I16" s="107"/>
      <c r="J16" s="1208"/>
    </row>
    <row r="17" spans="1:10" ht="12.95" customHeight="1" thickBot="1">
      <c r="A17" s="125" t="s">
        <v>18</v>
      </c>
      <c r="B17" s="34"/>
      <c r="C17" s="103"/>
      <c r="D17" s="103"/>
      <c r="E17" s="103"/>
      <c r="F17" s="27"/>
      <c r="G17" s="103"/>
      <c r="H17" s="103"/>
      <c r="I17" s="108"/>
      <c r="J17" s="1208"/>
    </row>
    <row r="18" spans="1:10" ht="15.95" customHeight="1" thickBot="1">
      <c r="A18" s="129" t="s">
        <v>19</v>
      </c>
      <c r="B18" s="55" t="s">
        <v>45</v>
      </c>
      <c r="C18" s="104">
        <f>SUM(C6:C13)-C9</f>
        <v>1122364051</v>
      </c>
      <c r="D18" s="104">
        <f>SUM(D6:D13)-D9</f>
        <v>1092093295</v>
      </c>
      <c r="E18" s="104">
        <f>SUM(E6:E13)-E9</f>
        <v>1184061164</v>
      </c>
      <c r="F18" s="55" t="s">
        <v>46</v>
      </c>
      <c r="G18" s="104">
        <f>SUM(G6:G10)</f>
        <v>1435186630</v>
      </c>
      <c r="H18" s="104">
        <f>SUM(H6:H10)</f>
        <v>1416048512</v>
      </c>
      <c r="I18" s="109">
        <f>SUM(I6:I10)</f>
        <v>1257973632</v>
      </c>
      <c r="J18" s="1208"/>
    </row>
    <row r="19" spans="1:10" ht="12.95" customHeight="1">
      <c r="A19" s="130" t="s">
        <v>20</v>
      </c>
      <c r="B19" s="143" t="s">
        <v>437</v>
      </c>
      <c r="C19" s="132">
        <f>SUM(C20:C21)</f>
        <v>312822579</v>
      </c>
      <c r="D19" s="132">
        <f>SUM(D20:D21)</f>
        <v>329349837</v>
      </c>
      <c r="E19" s="132">
        <f>SUM(E20:E21)</f>
        <v>309106463</v>
      </c>
      <c r="F19" s="133" t="s">
        <v>432</v>
      </c>
      <c r="G19" s="105"/>
      <c r="H19" s="105"/>
      <c r="I19" s="110"/>
      <c r="J19" s="1208"/>
    </row>
    <row r="20" spans="1:10" ht="12.95" customHeight="1">
      <c r="A20" s="134" t="s">
        <v>47</v>
      </c>
      <c r="B20" s="133" t="s">
        <v>73</v>
      </c>
      <c r="C20" s="44">
        <v>312822579</v>
      </c>
      <c r="D20" s="44">
        <v>329349837</v>
      </c>
      <c r="E20" s="44">
        <v>309106463</v>
      </c>
      <c r="F20" s="133" t="s">
        <v>407</v>
      </c>
      <c r="G20" s="44"/>
      <c r="H20" s="44"/>
      <c r="I20" s="45"/>
      <c r="J20" s="368"/>
    </row>
    <row r="21" spans="1:10" ht="12.95" customHeight="1">
      <c r="A21" s="134" t="s">
        <v>48</v>
      </c>
      <c r="B21" s="133" t="s">
        <v>74</v>
      </c>
      <c r="C21" s="44"/>
      <c r="D21" s="44"/>
      <c r="E21" s="44"/>
      <c r="F21" s="133" t="s">
        <v>433</v>
      </c>
      <c r="G21" s="44"/>
      <c r="H21" s="44"/>
      <c r="I21" s="45"/>
      <c r="J21" s="368"/>
    </row>
    <row r="22" spans="1:10" ht="12.95" customHeight="1">
      <c r="A22" s="549" t="s">
        <v>49</v>
      </c>
      <c r="B22" s="547" t="s">
        <v>438</v>
      </c>
      <c r="C22" s="44">
        <f>SUM(C23:C27)</f>
        <v>35000000</v>
      </c>
      <c r="D22" s="44">
        <f>SUM(D23:D27)</f>
        <v>35000000</v>
      </c>
      <c r="E22" s="44">
        <f>SUM(E23:E27)</f>
        <v>31111582</v>
      </c>
      <c r="F22" s="133" t="s">
        <v>434</v>
      </c>
      <c r="G22" s="44"/>
      <c r="H22" s="44"/>
      <c r="I22" s="45"/>
      <c r="J22" s="368"/>
    </row>
    <row r="23" spans="1:10" ht="12.95" customHeight="1">
      <c r="A23" s="549" t="s">
        <v>50</v>
      </c>
      <c r="B23" s="131" t="s">
        <v>425</v>
      </c>
      <c r="C23" s="44"/>
      <c r="D23" s="44"/>
      <c r="E23" s="44"/>
      <c r="F23" s="131" t="s">
        <v>623</v>
      </c>
      <c r="G23" s="44">
        <v>35000000</v>
      </c>
      <c r="H23" s="44">
        <v>35000000</v>
      </c>
      <c r="I23" s="45">
        <v>30595209</v>
      </c>
      <c r="J23" s="368"/>
    </row>
    <row r="24" spans="1:10" ht="12.95" customHeight="1">
      <c r="A24" s="549" t="s">
        <v>51</v>
      </c>
      <c r="B24" s="133" t="s">
        <v>426</v>
      </c>
      <c r="C24" s="135"/>
      <c r="D24" s="135"/>
      <c r="E24" s="135"/>
      <c r="F24" s="133"/>
      <c r="G24" s="44"/>
      <c r="H24" s="44"/>
      <c r="I24" s="45"/>
      <c r="J24" s="368"/>
    </row>
    <row r="25" spans="1:10" ht="12.95" customHeight="1">
      <c r="A25" s="1074" t="s">
        <v>52</v>
      </c>
      <c r="B25" s="133" t="s">
        <v>450</v>
      </c>
      <c r="C25" s="135">
        <v>35000000</v>
      </c>
      <c r="D25" s="135">
        <v>35000000</v>
      </c>
      <c r="E25" s="871">
        <v>31111582</v>
      </c>
      <c r="F25" s="869"/>
      <c r="G25" s="44"/>
      <c r="H25" s="44"/>
      <c r="I25" s="45"/>
      <c r="J25" s="368"/>
    </row>
    <row r="26" spans="1:10" ht="12.95" customHeight="1">
      <c r="A26" s="1074" t="s">
        <v>53</v>
      </c>
      <c r="B26" s="133" t="s">
        <v>427</v>
      </c>
      <c r="C26" s="44"/>
      <c r="D26" s="44"/>
      <c r="E26" s="45"/>
      <c r="F26" s="870"/>
      <c r="G26" s="44"/>
      <c r="H26" s="44"/>
      <c r="I26" s="45"/>
      <c r="J26" s="368"/>
    </row>
    <row r="27" spans="1:10" ht="12.95" customHeight="1" thickBot="1">
      <c r="A27" s="125" t="s">
        <v>54</v>
      </c>
      <c r="B27" s="133" t="s">
        <v>353</v>
      </c>
      <c r="C27" s="44"/>
      <c r="D27" s="44"/>
      <c r="E27" s="44"/>
      <c r="F27" s="27"/>
      <c r="G27" s="44"/>
      <c r="H27" s="44"/>
      <c r="I27" s="45"/>
      <c r="J27" s="368"/>
    </row>
    <row r="28" spans="1:10" ht="15.95" customHeight="1" thickBot="1">
      <c r="A28" s="129">
        <v>23</v>
      </c>
      <c r="B28" s="55" t="s">
        <v>546</v>
      </c>
      <c r="C28" s="104">
        <f>SUM(C19+C22)</f>
        <v>347822579</v>
      </c>
      <c r="D28" s="104">
        <f>SUM(D19+D22)</f>
        <v>364349837</v>
      </c>
      <c r="E28" s="104">
        <f>SUM(E19+E22)</f>
        <v>340218045</v>
      </c>
      <c r="F28" s="55" t="s">
        <v>55</v>
      </c>
      <c r="G28" s="104">
        <f>SUM(G19:G23)</f>
        <v>35000000</v>
      </c>
      <c r="H28" s="104">
        <f>SUM(H19:H23)</f>
        <v>35000000</v>
      </c>
      <c r="I28" s="109">
        <f>SUM(I19:I23)</f>
        <v>30595209</v>
      </c>
      <c r="J28" s="368"/>
    </row>
    <row r="29" spans="1:10" ht="18" customHeight="1" thickBot="1">
      <c r="A29" s="129" t="s">
        <v>58</v>
      </c>
      <c r="B29" s="136" t="s">
        <v>547</v>
      </c>
      <c r="C29" s="104">
        <f>+C18+C28</f>
        <v>1470186630</v>
      </c>
      <c r="D29" s="104">
        <f>+D18+D28</f>
        <v>1456443132</v>
      </c>
      <c r="E29" s="104">
        <f>+E18+E28</f>
        <v>1524279209</v>
      </c>
      <c r="F29" s="136" t="s">
        <v>57</v>
      </c>
      <c r="G29" s="104">
        <f>+G18+G28</f>
        <v>1470186630</v>
      </c>
      <c r="H29" s="104">
        <f>+H18+H28</f>
        <v>1451048512</v>
      </c>
      <c r="I29" s="109">
        <f>+I18+I28</f>
        <v>1288568841</v>
      </c>
      <c r="J29" s="368"/>
    </row>
    <row r="30" spans="1:10" ht="13.5" thickBot="1">
      <c r="A30" s="129" t="s">
        <v>59</v>
      </c>
      <c r="B30" s="137" t="s">
        <v>60</v>
      </c>
      <c r="C30" s="226">
        <f>+C29</f>
        <v>1470186630</v>
      </c>
      <c r="D30" s="226">
        <f>+D29</f>
        <v>1456443132</v>
      </c>
      <c r="E30" s="226">
        <f>+E29</f>
        <v>1524279209</v>
      </c>
      <c r="F30" s="137" t="s">
        <v>61</v>
      </c>
      <c r="G30" s="226">
        <f>+G29</f>
        <v>1470186630</v>
      </c>
      <c r="H30" s="226">
        <f>+H29</f>
        <v>1451048512</v>
      </c>
      <c r="I30" s="227">
        <f>+I29</f>
        <v>1288568841</v>
      </c>
      <c r="J30" s="368"/>
    </row>
    <row r="31" spans="1:10" ht="13.5" thickBot="1">
      <c r="A31" s="129" t="s">
        <v>62</v>
      </c>
      <c r="B31" s="137" t="s">
        <v>63</v>
      </c>
      <c r="C31" s="226">
        <f>IF(C18-G18&lt;0,G18-C18,"-")</f>
        <v>312822579</v>
      </c>
      <c r="D31" s="226">
        <f>IF(D18-H18&lt;0,H18-D18,"-")</f>
        <v>323955217</v>
      </c>
      <c r="E31" s="138">
        <f>IF(E18-I18&lt;0,I18-E18,"-")</f>
        <v>73912468</v>
      </c>
      <c r="F31" s="137" t="s">
        <v>64</v>
      </c>
      <c r="G31" s="226" t="str">
        <f>IF(C18-G18&gt;0,C18-G18,"-")</f>
        <v>-</v>
      </c>
      <c r="H31" s="226" t="str">
        <f>IF(D18-H18&gt;0,D18-H18,"-")</f>
        <v>-</v>
      </c>
      <c r="I31" s="227" t="str">
        <f>IF(E18-I18&gt;0,E18-I18,"-")</f>
        <v>-</v>
      </c>
      <c r="J31" s="368"/>
    </row>
    <row r="32" spans="1:10" ht="13.5" thickBot="1">
      <c r="A32" s="129" t="s">
        <v>65</v>
      </c>
      <c r="B32" s="137" t="s">
        <v>66</v>
      </c>
      <c r="C32" s="226" t="str">
        <f>IF(C18+C28-G29&lt;0,G29-(C18+C19),"-")</f>
        <v>-</v>
      </c>
      <c r="D32" s="226">
        <f>IF(D18+D19-H29&lt;0,H29-(D18+D19),"-")</f>
        <v>29605380</v>
      </c>
      <c r="E32" s="138" t="str">
        <f>IF(E18+E19-I29&lt;0,I29-(E18+E19),"-")</f>
        <v>-</v>
      </c>
      <c r="F32" s="137" t="s">
        <v>67</v>
      </c>
      <c r="G32" s="226" t="str">
        <f>IF(C18+C19-G29&gt;0,C18+C19-G29,"-")</f>
        <v>-</v>
      </c>
      <c r="H32" s="226" t="str">
        <f>IF(D18+D19-H29&gt;0,D18+D19-H29,"-")</f>
        <v>-</v>
      </c>
      <c r="I32" s="227">
        <f>IF(E18+E19-I29&gt;0,E18+E19-I29,"-")</f>
        <v>204598786</v>
      </c>
      <c r="J32" s="368"/>
    </row>
  </sheetData>
  <mergeCells count="1">
    <mergeCell ref="J1:J19"/>
  </mergeCells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I24" sqref="I24"/>
    </sheetView>
  </sheetViews>
  <sheetFormatPr defaultRowHeight="12.75"/>
  <cols>
    <col min="1" max="1" width="5.5" style="28" customWidth="1"/>
    <col min="2" max="2" width="33.1640625" style="28" customWidth="1"/>
    <col min="3" max="3" width="12.33203125" style="28" customWidth="1"/>
    <col min="4" max="4" width="11.5" style="28" customWidth="1"/>
    <col min="5" max="5" width="11.33203125" style="28" customWidth="1"/>
    <col min="6" max="6" width="11" style="28" customWidth="1"/>
    <col min="7" max="7" width="14.33203125" style="28" customWidth="1"/>
    <col min="8" max="16384" width="9.33203125" style="28"/>
  </cols>
  <sheetData>
    <row r="1" spans="1:7" ht="43.5" customHeight="1">
      <c r="A1" s="1281" t="s">
        <v>556</v>
      </c>
      <c r="B1" s="1281"/>
      <c r="C1" s="1281"/>
      <c r="D1" s="1281"/>
      <c r="E1" s="1281"/>
      <c r="F1" s="1281"/>
      <c r="G1" s="1281"/>
    </row>
    <row r="2" spans="1:7">
      <c r="C2" s="28" t="s">
        <v>782</v>
      </c>
    </row>
    <row r="3" spans="1:7" s="621" customFormat="1" ht="27" customHeight="1">
      <c r="A3" s="619" t="s">
        <v>557</v>
      </c>
      <c r="B3" s="620"/>
      <c r="C3" s="1282" t="s">
        <v>684</v>
      </c>
      <c r="D3" s="1282"/>
      <c r="E3" s="1282"/>
      <c r="F3" s="1282"/>
      <c r="G3" s="1282"/>
    </row>
    <row r="4" spans="1:7" s="621" customFormat="1" ht="15.75">
      <c r="A4" s="620"/>
      <c r="B4" s="620"/>
      <c r="C4" s="620"/>
      <c r="D4" s="620"/>
      <c r="E4" s="620"/>
      <c r="F4" s="620"/>
      <c r="G4" s="620"/>
    </row>
    <row r="5" spans="1:7" s="621" customFormat="1" ht="24.75" customHeight="1">
      <c r="A5" s="619" t="s">
        <v>558</v>
      </c>
      <c r="B5" s="620"/>
      <c r="C5" s="1283" t="s">
        <v>571</v>
      </c>
      <c r="D5" s="1283"/>
      <c r="E5" s="1283"/>
      <c r="F5" s="1283"/>
      <c r="G5" s="620"/>
    </row>
    <row r="6" spans="1:7" s="57" customFormat="1">
      <c r="A6" s="622"/>
      <c r="B6" s="622"/>
      <c r="C6" s="622"/>
      <c r="D6" s="622"/>
      <c r="E6" s="622"/>
      <c r="F6" s="622"/>
      <c r="G6" s="622"/>
    </row>
    <row r="7" spans="1:7" s="626" customFormat="1" ht="15" customHeight="1">
      <c r="A7" s="760" t="s">
        <v>801</v>
      </c>
      <c r="B7" s="624"/>
      <c r="C7" s="624"/>
      <c r="D7" s="625"/>
      <c r="E7" s="625"/>
      <c r="F7" s="625"/>
      <c r="G7" s="625"/>
    </row>
    <row r="8" spans="1:7" s="626" customFormat="1" ht="15" customHeight="1">
      <c r="A8" s="623" t="s">
        <v>560</v>
      </c>
      <c r="B8" s="625"/>
      <c r="C8" s="625"/>
      <c r="D8" s="625"/>
      <c r="E8" s="625"/>
      <c r="F8" s="625"/>
      <c r="G8" s="625" t="s">
        <v>695</v>
      </c>
    </row>
    <row r="9" spans="1:7" s="42" customFormat="1" ht="42" customHeight="1">
      <c r="A9" s="627" t="s">
        <v>127</v>
      </c>
      <c r="B9" s="628" t="s">
        <v>561</v>
      </c>
      <c r="C9" s="628" t="s">
        <v>562</v>
      </c>
      <c r="D9" s="628" t="s">
        <v>563</v>
      </c>
      <c r="E9" s="628" t="s">
        <v>564</v>
      </c>
      <c r="F9" s="628" t="s">
        <v>565</v>
      </c>
      <c r="G9" s="629" t="s">
        <v>118</v>
      </c>
    </row>
    <row r="10" spans="1:7" ht="24" customHeight="1">
      <c r="A10" s="630" t="s">
        <v>8</v>
      </c>
      <c r="B10" s="631" t="s">
        <v>566</v>
      </c>
      <c r="C10" s="632"/>
      <c r="D10" s="632"/>
      <c r="E10" s="632"/>
      <c r="F10" s="632"/>
      <c r="G10" s="633">
        <f t="shared" ref="G10:G15" si="0">SUM(C10:F10)</f>
        <v>0</v>
      </c>
    </row>
    <row r="11" spans="1:7" ht="24" customHeight="1">
      <c r="A11" s="634" t="s">
        <v>9</v>
      </c>
      <c r="B11" s="635" t="s">
        <v>146</v>
      </c>
      <c r="C11" s="636"/>
      <c r="D11" s="636"/>
      <c r="E11" s="636"/>
      <c r="F11" s="636"/>
      <c r="G11" s="637">
        <f t="shared" si="0"/>
        <v>0</v>
      </c>
    </row>
    <row r="12" spans="1:7" ht="24" customHeight="1">
      <c r="A12" s="634" t="s">
        <v>10</v>
      </c>
      <c r="B12" s="635" t="s">
        <v>147</v>
      </c>
      <c r="C12" s="636"/>
      <c r="D12" s="636"/>
      <c r="E12" s="636"/>
      <c r="F12" s="636"/>
      <c r="G12" s="637">
        <f t="shared" si="0"/>
        <v>0</v>
      </c>
    </row>
    <row r="13" spans="1:7" ht="24" customHeight="1">
      <c r="A13" s="634" t="s">
        <v>33</v>
      </c>
      <c r="B13" s="635" t="s">
        <v>148</v>
      </c>
      <c r="C13" s="636"/>
      <c r="D13" s="636"/>
      <c r="E13" s="636"/>
      <c r="F13" s="636"/>
      <c r="G13" s="637">
        <f t="shared" si="0"/>
        <v>0</v>
      </c>
    </row>
    <row r="14" spans="1:7" ht="24" customHeight="1">
      <c r="A14" s="634" t="s">
        <v>12</v>
      </c>
      <c r="B14" s="635" t="s">
        <v>149</v>
      </c>
      <c r="C14" s="636"/>
      <c r="D14" s="636"/>
      <c r="E14" s="636"/>
      <c r="F14" s="636"/>
      <c r="G14" s="637">
        <f t="shared" si="0"/>
        <v>0</v>
      </c>
    </row>
    <row r="15" spans="1:7" ht="24" customHeight="1">
      <c r="A15" s="638" t="s">
        <v>13</v>
      </c>
      <c r="B15" s="639" t="s">
        <v>567</v>
      </c>
      <c r="C15" s="640"/>
      <c r="D15" s="640"/>
      <c r="E15" s="640"/>
      <c r="F15" s="640">
        <v>0</v>
      </c>
      <c r="G15" s="641">
        <f t="shared" si="0"/>
        <v>0</v>
      </c>
    </row>
    <row r="16" spans="1:7" s="58" customFormat="1" ht="24" customHeight="1">
      <c r="A16" s="642" t="s">
        <v>34</v>
      </c>
      <c r="B16" s="643" t="s">
        <v>118</v>
      </c>
      <c r="C16" s="644">
        <f>SUM(C10:C15)</f>
        <v>0</v>
      </c>
      <c r="D16" s="644">
        <f>SUM(D10:D15)</f>
        <v>0</v>
      </c>
      <c r="E16" s="644">
        <f>SUM(E10:E15)</f>
        <v>0</v>
      </c>
      <c r="F16" s="644">
        <f>SUM(F10:F15)</f>
        <v>0</v>
      </c>
      <c r="G16" s="651" t="s">
        <v>570</v>
      </c>
    </row>
    <row r="17" spans="1:7" s="57" customFormat="1">
      <c r="A17" s="622"/>
      <c r="B17" s="622"/>
      <c r="C17" s="622"/>
      <c r="D17" s="622"/>
      <c r="E17" s="622"/>
      <c r="F17" s="622"/>
      <c r="G17" s="622"/>
    </row>
    <row r="18" spans="1:7" s="57" customFormat="1">
      <c r="A18" s="622"/>
      <c r="B18" s="622"/>
      <c r="C18" s="622"/>
      <c r="D18" s="622"/>
      <c r="E18" s="622"/>
      <c r="F18" s="622"/>
      <c r="G18" s="622"/>
    </row>
    <row r="19" spans="1:7" s="57" customFormat="1">
      <c r="A19" s="622"/>
      <c r="B19" s="622"/>
      <c r="C19" s="622"/>
      <c r="D19" s="622"/>
      <c r="E19" s="622"/>
      <c r="F19" s="622"/>
      <c r="G19" s="622"/>
    </row>
    <row r="20" spans="1:7" s="57" customFormat="1" ht="15.75">
      <c r="A20" s="621" t="s">
        <v>796</v>
      </c>
      <c r="B20" s="622"/>
      <c r="C20" s="622"/>
      <c r="D20" s="622"/>
      <c r="E20" s="622"/>
      <c r="F20" s="622"/>
      <c r="G20" s="622"/>
    </row>
    <row r="21" spans="1:7" s="57" customFormat="1">
      <c r="A21" s="622"/>
      <c r="B21" s="622"/>
      <c r="C21" s="622"/>
      <c r="D21" s="622"/>
      <c r="E21" s="622"/>
      <c r="F21" s="622"/>
      <c r="G21" s="622"/>
    </row>
    <row r="22" spans="1:7">
      <c r="A22" s="622"/>
      <c r="B22" s="622"/>
      <c r="C22" s="622"/>
      <c r="D22" s="622"/>
      <c r="E22" s="622"/>
      <c r="F22" s="622"/>
      <c r="G22" s="622"/>
    </row>
    <row r="23" spans="1:7">
      <c r="A23" s="622"/>
      <c r="B23" s="622"/>
      <c r="C23" s="57"/>
      <c r="D23" s="57"/>
      <c r="E23" s="57"/>
      <c r="F23" s="57"/>
      <c r="G23" s="622"/>
    </row>
    <row r="24" spans="1:7" ht="13.5">
      <c r="A24" s="622"/>
      <c r="B24" s="622"/>
      <c r="C24" s="646"/>
      <c r="D24" s="647" t="s">
        <v>568</v>
      </c>
      <c r="E24" s="647"/>
      <c r="F24" s="646"/>
      <c r="G24" s="622"/>
    </row>
    <row r="25" spans="1:7" ht="13.5">
      <c r="C25" s="648"/>
      <c r="D25" s="649"/>
      <c r="E25" s="649"/>
      <c r="F25" s="648"/>
    </row>
    <row r="26" spans="1:7" ht="13.5">
      <c r="C26" s="648"/>
      <c r="D26" s="649"/>
      <c r="E26" s="649"/>
      <c r="F26" s="648"/>
    </row>
  </sheetData>
  <mergeCells count="3">
    <mergeCell ref="A1:G1"/>
    <mergeCell ref="C3:G3"/>
    <mergeCell ref="C5:F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>
    <oddHeader>&amp;R10 tájékoztató tábla a 6/2021. (IV.30.) önkormányzati rendelethez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A21" sqref="A21"/>
    </sheetView>
  </sheetViews>
  <sheetFormatPr defaultRowHeight="12.75"/>
  <cols>
    <col min="1" max="1" width="5.5" style="28" customWidth="1"/>
    <col min="2" max="2" width="31.6640625" style="28" customWidth="1"/>
    <col min="3" max="3" width="12.33203125" style="28" customWidth="1"/>
    <col min="4" max="4" width="11.5" style="28" customWidth="1"/>
    <col min="5" max="5" width="11.33203125" style="28" customWidth="1"/>
    <col min="6" max="6" width="11" style="28" customWidth="1"/>
    <col min="7" max="7" width="14.33203125" style="28" customWidth="1"/>
    <col min="8" max="16384" width="9.33203125" style="28"/>
  </cols>
  <sheetData>
    <row r="1" spans="1:7" ht="43.5" customHeight="1">
      <c r="A1" s="1281" t="s">
        <v>556</v>
      </c>
      <c r="B1" s="1281"/>
      <c r="C1" s="1281"/>
      <c r="D1" s="1281"/>
      <c r="E1" s="1281"/>
      <c r="F1" s="1281"/>
      <c r="G1" s="1281"/>
    </row>
    <row r="2" spans="1:7">
      <c r="C2" s="28" t="s">
        <v>782</v>
      </c>
    </row>
    <row r="3" spans="1:7" s="621" customFormat="1" ht="27" customHeight="1">
      <c r="A3" s="619" t="s">
        <v>557</v>
      </c>
      <c r="B3" s="620"/>
      <c r="C3" s="1282" t="s">
        <v>184</v>
      </c>
      <c r="D3" s="1282"/>
      <c r="E3" s="1282"/>
      <c r="F3" s="1282"/>
      <c r="G3" s="1282"/>
    </row>
    <row r="4" spans="1:7" s="621" customFormat="1" ht="15.75">
      <c r="A4" s="620"/>
      <c r="B4" s="620"/>
      <c r="C4" s="620"/>
      <c r="D4" s="620"/>
      <c r="E4" s="620"/>
      <c r="F4" s="620"/>
      <c r="G4" s="620"/>
    </row>
    <row r="5" spans="1:7" s="621" customFormat="1" ht="24.75" customHeight="1">
      <c r="A5" s="619" t="s">
        <v>558</v>
      </c>
      <c r="B5" s="620"/>
      <c r="C5" s="1283" t="s">
        <v>572</v>
      </c>
      <c r="D5" s="1283"/>
      <c r="E5" s="1283"/>
      <c r="F5" s="1283"/>
      <c r="G5" s="620"/>
    </row>
    <row r="6" spans="1:7" s="57" customFormat="1">
      <c r="A6" s="622"/>
      <c r="B6" s="622"/>
      <c r="C6" s="622"/>
      <c r="D6" s="622"/>
      <c r="E6" s="622"/>
      <c r="F6" s="622"/>
      <c r="G6" s="622"/>
    </row>
    <row r="7" spans="1:7" s="626" customFormat="1" ht="15" customHeight="1">
      <c r="A7" s="623" t="s">
        <v>799</v>
      </c>
      <c r="B7" s="624"/>
      <c r="C7" s="624"/>
      <c r="D7" s="625"/>
      <c r="E7" s="625"/>
      <c r="F7" s="625"/>
      <c r="G7" s="625"/>
    </row>
    <row r="8" spans="1:7" s="626" customFormat="1" ht="15" customHeight="1">
      <c r="A8" s="623" t="s">
        <v>560</v>
      </c>
      <c r="B8" s="625"/>
      <c r="C8" s="625"/>
      <c r="D8" s="625"/>
      <c r="E8" s="625"/>
      <c r="F8" s="625"/>
      <c r="G8" s="625" t="s">
        <v>695</v>
      </c>
    </row>
    <row r="9" spans="1:7" s="42" customFormat="1" ht="42" customHeight="1">
      <c r="A9" s="627" t="s">
        <v>127</v>
      </c>
      <c r="B9" s="628" t="s">
        <v>561</v>
      </c>
      <c r="C9" s="628" t="s">
        <v>562</v>
      </c>
      <c r="D9" s="628" t="s">
        <v>563</v>
      </c>
      <c r="E9" s="628" t="s">
        <v>564</v>
      </c>
      <c r="F9" s="628" t="s">
        <v>565</v>
      </c>
      <c r="G9" s="629" t="s">
        <v>118</v>
      </c>
    </row>
    <row r="10" spans="1:7" ht="24" customHeight="1">
      <c r="A10" s="630" t="s">
        <v>8</v>
      </c>
      <c r="B10" s="631" t="s">
        <v>566</v>
      </c>
      <c r="C10" s="632"/>
      <c r="D10" s="632"/>
      <c r="E10" s="632"/>
      <c r="F10" s="632"/>
      <c r="G10" s="633">
        <f t="shared" ref="G10:G15" si="0">SUM(C10:F10)</f>
        <v>0</v>
      </c>
    </row>
    <row r="11" spans="1:7" ht="24" customHeight="1">
      <c r="A11" s="634" t="s">
        <v>9</v>
      </c>
      <c r="B11" s="635" t="s">
        <v>146</v>
      </c>
      <c r="C11" s="636"/>
      <c r="D11" s="636"/>
      <c r="E11" s="636"/>
      <c r="F11" s="636"/>
      <c r="G11" s="637">
        <f t="shared" si="0"/>
        <v>0</v>
      </c>
    </row>
    <row r="12" spans="1:7" ht="24" customHeight="1">
      <c r="A12" s="634" t="s">
        <v>10</v>
      </c>
      <c r="B12" s="635" t="s">
        <v>147</v>
      </c>
      <c r="C12" s="636"/>
      <c r="D12" s="636"/>
      <c r="E12" s="636"/>
      <c r="F12" s="636"/>
      <c r="G12" s="637">
        <f t="shared" si="0"/>
        <v>0</v>
      </c>
    </row>
    <row r="13" spans="1:7" ht="24" customHeight="1">
      <c r="A13" s="634" t="s">
        <v>33</v>
      </c>
      <c r="B13" s="635" t="s">
        <v>148</v>
      </c>
      <c r="C13" s="636"/>
      <c r="D13" s="636"/>
      <c r="E13" s="636"/>
      <c r="F13" s="636"/>
      <c r="G13" s="637">
        <f t="shared" si="0"/>
        <v>0</v>
      </c>
    </row>
    <row r="14" spans="1:7" ht="24" customHeight="1">
      <c r="A14" s="634" t="s">
        <v>12</v>
      </c>
      <c r="B14" s="635" t="s">
        <v>149</v>
      </c>
      <c r="C14" s="636"/>
      <c r="D14" s="636"/>
      <c r="E14" s="636"/>
      <c r="F14" s="636"/>
      <c r="G14" s="637">
        <f t="shared" si="0"/>
        <v>0</v>
      </c>
    </row>
    <row r="15" spans="1:7" ht="24" customHeight="1">
      <c r="A15" s="638" t="s">
        <v>13</v>
      </c>
      <c r="B15" s="639" t="s">
        <v>567</v>
      </c>
      <c r="C15" s="640"/>
      <c r="D15" s="640"/>
      <c r="E15" s="640"/>
      <c r="F15" s="640">
        <v>0</v>
      </c>
      <c r="G15" s="641">
        <f t="shared" si="0"/>
        <v>0</v>
      </c>
    </row>
    <row r="16" spans="1:7" s="58" customFormat="1" ht="24" customHeight="1">
      <c r="A16" s="642" t="s">
        <v>34</v>
      </c>
      <c r="B16" s="643" t="s">
        <v>118</v>
      </c>
      <c r="C16" s="644">
        <f>SUM(C10:C15)</f>
        <v>0</v>
      </c>
      <c r="D16" s="644">
        <f>SUM(D10:D15)</f>
        <v>0</v>
      </c>
      <c r="E16" s="644">
        <f>SUM(E10:E15)</f>
        <v>0</v>
      </c>
      <c r="F16" s="644">
        <f>SUM(F10:F15)</f>
        <v>0</v>
      </c>
      <c r="G16" s="650" t="s">
        <v>570</v>
      </c>
    </row>
    <row r="17" spans="1:7" s="57" customFormat="1">
      <c r="A17" s="622"/>
      <c r="B17" s="622"/>
      <c r="C17" s="622"/>
      <c r="D17" s="622"/>
      <c r="E17" s="622"/>
      <c r="F17" s="622"/>
      <c r="G17" s="622"/>
    </row>
    <row r="18" spans="1:7" s="57" customFormat="1">
      <c r="A18" s="622"/>
      <c r="B18" s="622"/>
      <c r="C18" s="622"/>
      <c r="D18" s="622"/>
      <c r="E18" s="622"/>
      <c r="F18" s="622"/>
      <c r="G18" s="622"/>
    </row>
    <row r="19" spans="1:7" s="57" customFormat="1">
      <c r="A19" s="622"/>
      <c r="B19" s="622"/>
      <c r="C19" s="622"/>
      <c r="D19" s="622"/>
      <c r="E19" s="622"/>
      <c r="F19" s="622"/>
      <c r="G19" s="622"/>
    </row>
    <row r="20" spans="1:7" s="57" customFormat="1" ht="15.75">
      <c r="A20" s="621" t="s">
        <v>796</v>
      </c>
      <c r="B20" s="622"/>
      <c r="C20" s="622"/>
      <c r="D20" s="622"/>
      <c r="E20" s="622"/>
      <c r="F20" s="622"/>
      <c r="G20" s="622"/>
    </row>
    <row r="21" spans="1:7" s="57" customFormat="1">
      <c r="A21" s="622"/>
      <c r="B21" s="622"/>
      <c r="C21" s="622"/>
      <c r="D21" s="622"/>
      <c r="E21" s="622"/>
      <c r="F21" s="622"/>
      <c r="G21" s="622"/>
    </row>
    <row r="22" spans="1:7">
      <c r="A22" s="622"/>
      <c r="B22" s="622"/>
      <c r="C22" s="622"/>
      <c r="D22" s="622"/>
      <c r="E22" s="622"/>
      <c r="F22" s="622"/>
      <c r="G22" s="622"/>
    </row>
    <row r="23" spans="1:7">
      <c r="A23" s="622"/>
      <c r="B23" s="622"/>
      <c r="C23" s="57"/>
      <c r="D23" s="57"/>
      <c r="E23" s="57"/>
      <c r="F23" s="57"/>
      <c r="G23" s="622"/>
    </row>
    <row r="24" spans="1:7" ht="13.5">
      <c r="A24" s="622"/>
      <c r="B24" s="622"/>
      <c r="C24" s="646"/>
      <c r="D24" s="647" t="s">
        <v>568</v>
      </c>
      <c r="E24" s="647"/>
      <c r="F24" s="646"/>
      <c r="G24" s="622"/>
    </row>
    <row r="25" spans="1:7" ht="13.5">
      <c r="C25" s="648"/>
      <c r="D25" s="649"/>
      <c r="E25" s="649"/>
      <c r="F25" s="648"/>
    </row>
    <row r="26" spans="1:7" ht="13.5">
      <c r="C26" s="648"/>
      <c r="D26" s="649"/>
      <c r="E26" s="649"/>
      <c r="F26" s="648"/>
    </row>
  </sheetData>
  <mergeCells count="3">
    <mergeCell ref="A1:G1"/>
    <mergeCell ref="C3:G3"/>
    <mergeCell ref="C5:F5"/>
  </mergeCells>
  <pageMargins left="0.70866141732283472" right="0.70866141732283472" top="0.74803149606299213" bottom="0.74803149606299213" header="0.31496062992125984" footer="0.31496062992125984"/>
  <pageSetup paperSize="9" scale="99" orientation="portrait" r:id="rId1"/>
  <headerFooter alignWithMargins="0">
    <oddHeader>&amp;R11.tájékoztató tábla a 6/2021. (IV.30.) önkormányzati rendelethez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A21" sqref="A21"/>
    </sheetView>
  </sheetViews>
  <sheetFormatPr defaultRowHeight="12.75"/>
  <cols>
    <col min="1" max="1" width="5.5" style="28" customWidth="1"/>
    <col min="2" max="2" width="31.6640625" style="28" customWidth="1"/>
    <col min="3" max="3" width="12.33203125" style="28" customWidth="1"/>
    <col min="4" max="4" width="11.5" style="28" customWidth="1"/>
    <col min="5" max="5" width="11.33203125" style="28" customWidth="1"/>
    <col min="6" max="6" width="11" style="28" customWidth="1"/>
    <col min="7" max="7" width="14.33203125" style="28" customWidth="1"/>
    <col min="8" max="16384" width="9.33203125" style="28"/>
  </cols>
  <sheetData>
    <row r="1" spans="1:7" ht="43.5" customHeight="1">
      <c r="A1" s="1281" t="s">
        <v>556</v>
      </c>
      <c r="B1" s="1281"/>
      <c r="C1" s="1281"/>
      <c r="D1" s="1281"/>
      <c r="E1" s="1281"/>
      <c r="F1" s="1281"/>
      <c r="G1" s="1281"/>
    </row>
    <row r="2" spans="1:7">
      <c r="C2" s="28" t="s">
        <v>782</v>
      </c>
    </row>
    <row r="3" spans="1:7" s="621" customFormat="1" ht="27" customHeight="1">
      <c r="A3" s="619" t="s">
        <v>557</v>
      </c>
      <c r="B3" s="620"/>
      <c r="C3" s="1282" t="s">
        <v>651</v>
      </c>
      <c r="D3" s="1282"/>
      <c r="E3" s="1282"/>
      <c r="F3" s="1282"/>
      <c r="G3" s="1282"/>
    </row>
    <row r="4" spans="1:7" s="621" customFormat="1" ht="15.75">
      <c r="A4" s="620"/>
      <c r="B4" s="620"/>
      <c r="C4" s="620"/>
      <c r="D4" s="620"/>
      <c r="E4" s="620"/>
      <c r="F4" s="620"/>
      <c r="G4" s="620"/>
    </row>
    <row r="5" spans="1:7" s="621" customFormat="1" ht="24.75" customHeight="1">
      <c r="A5" s="619" t="s">
        <v>558</v>
      </c>
      <c r="B5" s="620"/>
      <c r="C5" s="1283" t="s">
        <v>652</v>
      </c>
      <c r="D5" s="1283"/>
      <c r="E5" s="1283"/>
      <c r="F5" s="1283"/>
      <c r="G5" s="620"/>
    </row>
    <row r="6" spans="1:7" s="57" customFormat="1">
      <c r="A6" s="622"/>
      <c r="B6" s="622"/>
      <c r="C6" s="622"/>
      <c r="D6" s="622"/>
      <c r="E6" s="622"/>
      <c r="F6" s="622"/>
      <c r="G6" s="622"/>
    </row>
    <row r="7" spans="1:7" s="626" customFormat="1" ht="15" customHeight="1">
      <c r="A7" s="623" t="s">
        <v>795</v>
      </c>
      <c r="B7" s="624"/>
      <c r="C7" s="624"/>
      <c r="D7" s="625"/>
      <c r="E7" s="625"/>
      <c r="F7" s="625"/>
      <c r="G7" s="625"/>
    </row>
    <row r="8" spans="1:7" s="626" customFormat="1" ht="15" customHeight="1">
      <c r="A8" s="623" t="s">
        <v>560</v>
      </c>
      <c r="B8" s="625"/>
      <c r="C8" s="625"/>
      <c r="D8" s="625"/>
      <c r="E8" s="625"/>
      <c r="F8" s="625"/>
      <c r="G8" s="625" t="s">
        <v>695</v>
      </c>
    </row>
    <row r="9" spans="1:7" s="42" customFormat="1" ht="42" customHeight="1">
      <c r="A9" s="627" t="s">
        <v>127</v>
      </c>
      <c r="B9" s="628" t="s">
        <v>561</v>
      </c>
      <c r="C9" s="628" t="s">
        <v>562</v>
      </c>
      <c r="D9" s="628" t="s">
        <v>563</v>
      </c>
      <c r="E9" s="628" t="s">
        <v>564</v>
      </c>
      <c r="F9" s="628" t="s">
        <v>565</v>
      </c>
      <c r="G9" s="629" t="s">
        <v>118</v>
      </c>
    </row>
    <row r="10" spans="1:7" ht="24" customHeight="1">
      <c r="A10" s="630" t="s">
        <v>8</v>
      </c>
      <c r="B10" s="631" t="s">
        <v>566</v>
      </c>
      <c r="C10" s="632"/>
      <c r="D10" s="632"/>
      <c r="E10" s="632"/>
      <c r="F10" s="632"/>
      <c r="G10" s="633">
        <f t="shared" ref="G10:G15" si="0">SUM(C10:F10)</f>
        <v>0</v>
      </c>
    </row>
    <row r="11" spans="1:7" ht="24" customHeight="1">
      <c r="A11" s="634" t="s">
        <v>9</v>
      </c>
      <c r="B11" s="635" t="s">
        <v>146</v>
      </c>
      <c r="C11" s="636"/>
      <c r="D11" s="636"/>
      <c r="E11" s="636"/>
      <c r="F11" s="636"/>
      <c r="G11" s="637">
        <f t="shared" si="0"/>
        <v>0</v>
      </c>
    </row>
    <row r="12" spans="1:7" ht="24" customHeight="1">
      <c r="A12" s="634" t="s">
        <v>10</v>
      </c>
      <c r="B12" s="635" t="s">
        <v>147</v>
      </c>
      <c r="C12" s="636"/>
      <c r="D12" s="636"/>
      <c r="E12" s="636"/>
      <c r="F12" s="636"/>
      <c r="G12" s="637">
        <f t="shared" si="0"/>
        <v>0</v>
      </c>
    </row>
    <row r="13" spans="1:7" ht="24" customHeight="1">
      <c r="A13" s="634" t="s">
        <v>33</v>
      </c>
      <c r="B13" s="635" t="s">
        <v>148</v>
      </c>
      <c r="C13" s="636"/>
      <c r="D13" s="636"/>
      <c r="E13" s="636"/>
      <c r="F13" s="636"/>
      <c r="G13" s="637">
        <f t="shared" si="0"/>
        <v>0</v>
      </c>
    </row>
    <row r="14" spans="1:7" ht="24" customHeight="1">
      <c r="A14" s="634" t="s">
        <v>12</v>
      </c>
      <c r="B14" s="635" t="s">
        <v>149</v>
      </c>
      <c r="C14" s="636"/>
      <c r="D14" s="636"/>
      <c r="E14" s="636"/>
      <c r="F14" s="636"/>
      <c r="G14" s="637">
        <f t="shared" si="0"/>
        <v>0</v>
      </c>
    </row>
    <row r="15" spans="1:7" ht="24" customHeight="1">
      <c r="A15" s="638" t="s">
        <v>13</v>
      </c>
      <c r="B15" s="639" t="s">
        <v>567</v>
      </c>
      <c r="C15" s="640"/>
      <c r="D15" s="640"/>
      <c r="E15" s="640"/>
      <c r="F15" s="640">
        <v>0</v>
      </c>
      <c r="G15" s="641">
        <f t="shared" si="0"/>
        <v>0</v>
      </c>
    </row>
    <row r="16" spans="1:7" s="58" customFormat="1" ht="24" customHeight="1">
      <c r="A16" s="642" t="s">
        <v>34</v>
      </c>
      <c r="B16" s="643" t="s">
        <v>118</v>
      </c>
      <c r="C16" s="644">
        <f>SUM(C10:C15)</f>
        <v>0</v>
      </c>
      <c r="D16" s="644">
        <f>SUM(D10:D15)</f>
        <v>0</v>
      </c>
      <c r="E16" s="644">
        <f>SUM(E10:E15)</f>
        <v>0</v>
      </c>
      <c r="F16" s="644">
        <f>SUM(F10:F15)</f>
        <v>0</v>
      </c>
      <c r="G16" s="650" t="s">
        <v>570</v>
      </c>
    </row>
    <row r="17" spans="1:7" s="57" customFormat="1">
      <c r="A17" s="622"/>
      <c r="B17" s="622"/>
      <c r="C17" s="622"/>
      <c r="D17" s="622"/>
      <c r="E17" s="622"/>
      <c r="F17" s="622"/>
      <c r="G17" s="622"/>
    </row>
    <row r="18" spans="1:7" s="57" customFormat="1">
      <c r="A18" s="622"/>
      <c r="B18" s="622"/>
      <c r="C18" s="622"/>
      <c r="D18" s="622"/>
      <c r="E18" s="622"/>
      <c r="F18" s="622"/>
      <c r="G18" s="622"/>
    </row>
    <row r="19" spans="1:7" s="57" customFormat="1">
      <c r="A19" s="622"/>
      <c r="B19" s="622"/>
      <c r="C19" s="622"/>
      <c r="D19" s="622"/>
      <c r="E19" s="622"/>
      <c r="F19" s="622"/>
      <c r="G19" s="622"/>
    </row>
    <row r="20" spans="1:7" s="57" customFormat="1" ht="15.75">
      <c r="A20" s="621" t="s">
        <v>796</v>
      </c>
      <c r="B20" s="622"/>
      <c r="C20" s="622"/>
      <c r="D20" s="622"/>
      <c r="E20" s="622"/>
      <c r="F20" s="622"/>
      <c r="G20" s="622"/>
    </row>
    <row r="21" spans="1:7" s="57" customFormat="1">
      <c r="A21" s="622"/>
      <c r="B21" s="622"/>
      <c r="C21" s="622"/>
      <c r="D21" s="622"/>
      <c r="E21" s="622"/>
      <c r="F21" s="622"/>
      <c r="G21" s="622"/>
    </row>
    <row r="22" spans="1:7">
      <c r="A22" s="622"/>
      <c r="B22" s="622"/>
      <c r="C22" s="622"/>
      <c r="D22" s="622"/>
      <c r="E22" s="622"/>
      <c r="F22" s="622"/>
      <c r="G22" s="622"/>
    </row>
    <row r="23" spans="1:7">
      <c r="A23" s="622"/>
      <c r="B23" s="622"/>
      <c r="C23" s="57"/>
      <c r="D23" s="57"/>
      <c r="E23" s="57"/>
      <c r="F23" s="57"/>
      <c r="G23" s="622"/>
    </row>
    <row r="24" spans="1:7" ht="13.5">
      <c r="A24" s="622"/>
      <c r="B24" s="622"/>
      <c r="C24" s="646"/>
      <c r="D24" s="647" t="s">
        <v>568</v>
      </c>
      <c r="E24" s="647"/>
      <c r="F24" s="646"/>
      <c r="G24" s="622"/>
    </row>
    <row r="25" spans="1:7" ht="13.5">
      <c r="C25" s="648"/>
      <c r="D25" s="649"/>
      <c r="E25" s="649"/>
      <c r="F25" s="648"/>
    </row>
    <row r="26" spans="1:7" ht="13.5">
      <c r="C26" s="648"/>
      <c r="D26" s="649"/>
      <c r="E26" s="649"/>
      <c r="F26" s="648"/>
    </row>
  </sheetData>
  <mergeCells count="3">
    <mergeCell ref="A1:G1"/>
    <mergeCell ref="C3:G3"/>
    <mergeCell ref="C5:F5"/>
  </mergeCells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Header>&amp;R12. tájékoztató tábla a 6/2021. (IV.30.) önkormányzati rendelethez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35"/>
  <sheetViews>
    <sheetView zoomScale="85" zoomScaleNormal="85" workbookViewId="0">
      <selection activeCell="J23" sqref="J23"/>
    </sheetView>
  </sheetViews>
  <sheetFormatPr defaultRowHeight="12.75"/>
  <cols>
    <col min="1" max="1" width="6.83203125" style="33" customWidth="1"/>
    <col min="2" max="2" width="55.1640625" style="59" customWidth="1"/>
    <col min="3" max="5" width="16.33203125" style="33" customWidth="1"/>
    <col min="6" max="6" width="55.1640625" style="33" customWidth="1"/>
    <col min="7" max="9" width="16.33203125" style="33" customWidth="1"/>
    <col min="10" max="10" width="4.83203125" style="33" customWidth="1"/>
    <col min="11" max="16384" width="9.33203125" style="33"/>
  </cols>
  <sheetData>
    <row r="1" spans="1:10" ht="39.75" customHeight="1">
      <c r="B1" s="111" t="s">
        <v>68</v>
      </c>
      <c r="C1" s="112"/>
      <c r="D1" s="112"/>
      <c r="E1" s="112"/>
      <c r="F1" s="112"/>
      <c r="G1" s="112"/>
      <c r="H1" s="112"/>
      <c r="I1" s="112"/>
      <c r="J1" s="1209" t="s">
        <v>943</v>
      </c>
    </row>
    <row r="2" spans="1:10" ht="14.25" thickBot="1">
      <c r="G2" s="113"/>
      <c r="H2" s="113"/>
      <c r="I2" s="113" t="s">
        <v>682</v>
      </c>
      <c r="J2" s="1209"/>
    </row>
    <row r="3" spans="1:10" ht="24" customHeight="1" thickBot="1">
      <c r="A3" s="369" t="s">
        <v>3</v>
      </c>
      <c r="B3" s="114" t="s">
        <v>39</v>
      </c>
      <c r="C3" s="115"/>
      <c r="D3" s="115"/>
      <c r="E3" s="115"/>
      <c r="F3" s="114" t="s">
        <v>40</v>
      </c>
      <c r="G3" s="116"/>
      <c r="H3" s="116"/>
      <c r="I3" s="116"/>
      <c r="J3" s="1209"/>
    </row>
    <row r="4" spans="1:10" s="117" customFormat="1" ht="39" customHeight="1" thickBot="1">
      <c r="A4" s="370"/>
      <c r="B4" s="60" t="s">
        <v>41</v>
      </c>
      <c r="C4" s="165" t="s">
        <v>765</v>
      </c>
      <c r="D4" s="166" t="s">
        <v>766</v>
      </c>
      <c r="E4" s="165" t="s">
        <v>767</v>
      </c>
      <c r="F4" s="60" t="s">
        <v>41</v>
      </c>
      <c r="G4" s="165" t="s">
        <v>765</v>
      </c>
      <c r="H4" s="166" t="s">
        <v>766</v>
      </c>
      <c r="I4" s="275" t="s">
        <v>767</v>
      </c>
      <c r="J4" s="1209"/>
    </row>
    <row r="5" spans="1:10" s="117" customFormat="1" ht="13.5" thickBot="1">
      <c r="A5" s="118">
        <v>1</v>
      </c>
      <c r="B5" s="119">
        <v>2</v>
      </c>
      <c r="C5" s="120">
        <v>3</v>
      </c>
      <c r="D5" s="120">
        <v>4</v>
      </c>
      <c r="E5" s="120">
        <v>5</v>
      </c>
      <c r="F5" s="119">
        <v>6</v>
      </c>
      <c r="G5" s="120">
        <v>7</v>
      </c>
      <c r="H5" s="120">
        <v>8</v>
      </c>
      <c r="I5" s="121">
        <v>9</v>
      </c>
      <c r="J5" s="1209"/>
    </row>
    <row r="6" spans="1:10" ht="12.95" customHeight="1">
      <c r="A6" s="123" t="s">
        <v>8</v>
      </c>
      <c r="B6" s="124" t="s">
        <v>435</v>
      </c>
      <c r="C6" s="100">
        <v>1022775424</v>
      </c>
      <c r="D6" s="100">
        <v>1045413950</v>
      </c>
      <c r="E6" s="100">
        <v>1126906125</v>
      </c>
      <c r="F6" s="124" t="s">
        <v>29</v>
      </c>
      <c r="G6" s="100">
        <v>1180219739</v>
      </c>
      <c r="H6" s="100">
        <v>1213479885</v>
      </c>
      <c r="I6" s="106">
        <v>1109418738</v>
      </c>
      <c r="J6" s="1209"/>
    </row>
    <row r="7" spans="1:10" ht="12.75" customHeight="1">
      <c r="A7" s="125" t="s">
        <v>9</v>
      </c>
      <c r="B7" s="126" t="s">
        <v>325</v>
      </c>
      <c r="C7" s="425"/>
      <c r="D7" s="44">
        <v>1500000</v>
      </c>
      <c r="E7" s="44">
        <v>589528</v>
      </c>
      <c r="F7" s="126" t="s">
        <v>30</v>
      </c>
      <c r="G7" s="101">
        <v>41311241</v>
      </c>
      <c r="H7" s="101">
        <v>33584241</v>
      </c>
      <c r="I7" s="107">
        <v>27118915</v>
      </c>
      <c r="J7" s="1209"/>
    </row>
    <row r="8" spans="1:10" ht="12.95" customHeight="1">
      <c r="A8" s="125" t="s">
        <v>10</v>
      </c>
      <c r="B8" s="126" t="s">
        <v>436</v>
      </c>
      <c r="C8" s="425"/>
      <c r="D8" s="44"/>
      <c r="E8" s="44"/>
      <c r="F8" s="126" t="s">
        <v>31</v>
      </c>
      <c r="G8" s="101">
        <f>SUM(G9:G10)</f>
        <v>0</v>
      </c>
      <c r="H8" s="101">
        <f>SUM(H9:H10)</f>
        <v>4000000</v>
      </c>
      <c r="I8" s="107">
        <f>SUM(I9:I10)</f>
        <v>0</v>
      </c>
      <c r="J8" s="1209"/>
    </row>
    <row r="9" spans="1:10" ht="12.95" customHeight="1">
      <c r="A9" s="125" t="s">
        <v>33</v>
      </c>
      <c r="B9" s="126"/>
      <c r="C9" s="101"/>
      <c r="D9" s="101"/>
      <c r="E9" s="101"/>
      <c r="F9" s="547" t="s">
        <v>443</v>
      </c>
      <c r="G9" s="425"/>
      <c r="H9" s="425"/>
      <c r="I9" s="426"/>
      <c r="J9" s="1209"/>
    </row>
    <row r="10" spans="1:10" ht="12.75" customHeight="1">
      <c r="A10" s="125" t="s">
        <v>12</v>
      </c>
      <c r="B10" s="126"/>
      <c r="C10" s="101"/>
      <c r="D10" s="101"/>
      <c r="E10" s="101"/>
      <c r="F10" s="547" t="s">
        <v>69</v>
      </c>
      <c r="G10" s="425"/>
      <c r="H10" s="425">
        <v>4000000</v>
      </c>
      <c r="I10" s="426"/>
      <c r="J10" s="1209"/>
    </row>
    <row r="11" spans="1:10" ht="12.95" customHeight="1">
      <c r="A11" s="125" t="s">
        <v>13</v>
      </c>
      <c r="B11" s="126"/>
      <c r="C11" s="102"/>
      <c r="D11" s="102"/>
      <c r="E11" s="102"/>
      <c r="F11" s="552"/>
      <c r="G11" s="425"/>
      <c r="H11" s="425"/>
      <c r="I11" s="426"/>
      <c r="J11" s="1209"/>
    </row>
    <row r="12" spans="1:10" ht="12.95" customHeight="1">
      <c r="A12" s="125" t="s">
        <v>34</v>
      </c>
      <c r="B12" s="126"/>
      <c r="C12" s="101"/>
      <c r="D12" s="101"/>
      <c r="E12" s="101"/>
      <c r="F12" s="140"/>
      <c r="G12" s="101"/>
      <c r="H12" s="101"/>
      <c r="I12" s="107"/>
      <c r="J12" s="1209"/>
    </row>
    <row r="13" spans="1:10" ht="12.95" customHeight="1">
      <c r="A13" s="125" t="s">
        <v>15</v>
      </c>
      <c r="B13" s="126"/>
      <c r="C13" s="101"/>
      <c r="D13" s="101"/>
      <c r="E13" s="101"/>
      <c r="F13" s="141"/>
      <c r="G13" s="101"/>
      <c r="H13" s="101"/>
      <c r="I13" s="107"/>
      <c r="J13" s="1209"/>
    </row>
    <row r="14" spans="1:10" ht="12.95" customHeight="1">
      <c r="A14" s="125" t="s">
        <v>35</v>
      </c>
      <c r="B14" s="140"/>
      <c r="C14" s="102"/>
      <c r="D14" s="102"/>
      <c r="E14" s="102"/>
      <c r="F14" s="140"/>
      <c r="G14" s="101"/>
      <c r="H14" s="101"/>
      <c r="I14" s="107"/>
      <c r="J14" s="1209"/>
    </row>
    <row r="15" spans="1:10" ht="22.5" customHeight="1">
      <c r="A15" s="125" t="s">
        <v>16</v>
      </c>
      <c r="B15" s="126"/>
      <c r="C15" s="102"/>
      <c r="D15" s="102"/>
      <c r="E15" s="102"/>
      <c r="F15" s="140"/>
      <c r="G15" s="101"/>
      <c r="H15" s="101"/>
      <c r="I15" s="107"/>
      <c r="J15" s="1209"/>
    </row>
    <row r="16" spans="1:10" ht="12.95" customHeight="1">
      <c r="A16" s="125" t="s">
        <v>17</v>
      </c>
      <c r="B16" s="126"/>
      <c r="C16" s="103"/>
      <c r="D16" s="240"/>
      <c r="E16" s="235"/>
      <c r="F16" s="126"/>
      <c r="G16" s="101"/>
      <c r="H16" s="101"/>
      <c r="I16" s="107"/>
      <c r="J16" s="1209"/>
    </row>
    <row r="17" spans="1:10" ht="12.95" customHeight="1" thickBot="1">
      <c r="A17" s="237" t="s">
        <v>18</v>
      </c>
      <c r="B17" s="238"/>
      <c r="C17" s="232"/>
      <c r="D17" s="236"/>
      <c r="E17" s="151"/>
      <c r="F17" s="238"/>
      <c r="G17" s="231"/>
      <c r="H17" s="231"/>
      <c r="I17" s="150"/>
      <c r="J17" s="1209"/>
    </row>
    <row r="18" spans="1:10" ht="15.95" customHeight="1" thickBot="1">
      <c r="A18" s="129" t="s">
        <v>19</v>
      </c>
      <c r="B18" s="55" t="s">
        <v>70</v>
      </c>
      <c r="C18" s="239">
        <f>SUM(C6+C9+C10)</f>
        <v>1022775424</v>
      </c>
      <c r="D18" s="239">
        <f>SUM(D6:D17)</f>
        <v>1046913950</v>
      </c>
      <c r="E18" s="239">
        <f>SUM(E6:E17)</f>
        <v>1127495653</v>
      </c>
      <c r="F18" s="55" t="s">
        <v>71</v>
      </c>
      <c r="G18" s="104">
        <f>SUM(G6:G8)</f>
        <v>1221530980</v>
      </c>
      <c r="H18" s="104">
        <f>SUM(H6:H8)</f>
        <v>1251064126</v>
      </c>
      <c r="I18" s="104">
        <f>SUM(I6:I8)</f>
        <v>1136537653</v>
      </c>
      <c r="J18" s="1209"/>
    </row>
    <row r="19" spans="1:10" ht="12.95" customHeight="1">
      <c r="A19" s="142" t="s">
        <v>20</v>
      </c>
      <c r="B19" s="143" t="s">
        <v>72</v>
      </c>
      <c r="C19" s="147">
        <f>SUM(C20:C21)</f>
        <v>198755556</v>
      </c>
      <c r="D19" s="147">
        <f>SUM(D20:D21)</f>
        <v>198755556</v>
      </c>
      <c r="E19" s="147">
        <f>SUM(E20:E21)</f>
        <v>198755556</v>
      </c>
      <c r="F19" s="133" t="s">
        <v>441</v>
      </c>
      <c r="G19" s="228"/>
      <c r="H19" s="228"/>
      <c r="I19" s="43"/>
      <c r="J19" s="1209"/>
    </row>
    <row r="20" spans="1:10" ht="12.95" customHeight="1">
      <c r="A20" s="125" t="s">
        <v>47</v>
      </c>
      <c r="B20" s="133" t="s">
        <v>73</v>
      </c>
      <c r="C20" s="44">
        <v>198755556</v>
      </c>
      <c r="D20" s="44">
        <v>198755556</v>
      </c>
      <c r="E20" s="44">
        <v>198755556</v>
      </c>
      <c r="F20" s="133" t="s">
        <v>442</v>
      </c>
      <c r="G20" s="44"/>
      <c r="H20" s="44"/>
      <c r="I20" s="45"/>
      <c r="J20" s="1209"/>
    </row>
    <row r="21" spans="1:10" ht="12.95" customHeight="1">
      <c r="A21" s="142" t="s">
        <v>48</v>
      </c>
      <c r="B21" s="133" t="s">
        <v>74</v>
      </c>
      <c r="C21" s="44"/>
      <c r="D21" s="44"/>
      <c r="E21" s="44"/>
      <c r="F21" s="133" t="s">
        <v>433</v>
      </c>
      <c r="G21" s="44"/>
      <c r="H21" s="44"/>
      <c r="I21" s="45"/>
      <c r="J21" s="1209"/>
    </row>
    <row r="22" spans="1:10" ht="12.95" customHeight="1">
      <c r="A22" s="125" t="s">
        <v>49</v>
      </c>
      <c r="B22" s="145" t="s">
        <v>75</v>
      </c>
      <c r="C22" s="425">
        <f>SUM(C23:C28)</f>
        <v>0</v>
      </c>
      <c r="D22" s="425">
        <f>SUM(D23:D28)</f>
        <v>0</v>
      </c>
      <c r="E22" s="425">
        <f>SUM(E23:E28)</f>
        <v>0</v>
      </c>
      <c r="F22" s="133" t="s">
        <v>434</v>
      </c>
      <c r="G22" s="44"/>
      <c r="H22" s="44"/>
      <c r="I22" s="45"/>
      <c r="J22" s="1209"/>
    </row>
    <row r="23" spans="1:10" ht="12.95" customHeight="1">
      <c r="A23" s="142" t="s">
        <v>50</v>
      </c>
      <c r="B23" s="144" t="s">
        <v>76</v>
      </c>
      <c r="C23" s="44"/>
      <c r="D23" s="44"/>
      <c r="E23" s="44"/>
      <c r="F23" s="131"/>
      <c r="G23" s="44"/>
      <c r="H23" s="44"/>
      <c r="I23" s="45"/>
      <c r="J23" s="371"/>
    </row>
    <row r="24" spans="1:10" ht="12.95" customHeight="1">
      <c r="A24" s="125" t="s">
        <v>51</v>
      </c>
      <c r="B24" s="144" t="s">
        <v>77</v>
      </c>
      <c r="C24" s="44"/>
      <c r="D24" s="44"/>
      <c r="E24" s="44"/>
      <c r="F24" s="133"/>
      <c r="G24" s="44"/>
      <c r="H24" s="44"/>
      <c r="I24" s="45"/>
      <c r="J24" s="371"/>
    </row>
    <row r="25" spans="1:10" ht="12.95" customHeight="1">
      <c r="A25" s="142" t="s">
        <v>52</v>
      </c>
      <c r="B25" s="133" t="s">
        <v>78</v>
      </c>
      <c r="C25" s="135"/>
      <c r="D25" s="135"/>
      <c r="E25" s="135"/>
      <c r="F25" s="146"/>
      <c r="G25" s="44"/>
      <c r="H25" s="44"/>
      <c r="I25" s="45"/>
      <c r="J25" s="371"/>
    </row>
    <row r="26" spans="1:10" ht="12.95" customHeight="1">
      <c r="A26" s="125" t="s">
        <v>53</v>
      </c>
      <c r="B26" s="124" t="s">
        <v>439</v>
      </c>
      <c r="C26" s="44"/>
      <c r="D26" s="44"/>
      <c r="E26" s="44"/>
      <c r="F26" s="146"/>
      <c r="G26" s="44"/>
      <c r="H26" s="44"/>
      <c r="I26" s="45"/>
      <c r="J26" s="371"/>
    </row>
    <row r="27" spans="1:10" ht="12.95" customHeight="1">
      <c r="A27" s="550" t="s">
        <v>54</v>
      </c>
      <c r="B27" s="546" t="s">
        <v>440</v>
      </c>
      <c r="C27" s="44"/>
      <c r="D27" s="44"/>
      <c r="E27" s="44"/>
      <c r="F27" s="139"/>
      <c r="G27" s="44"/>
      <c r="H27" s="44"/>
      <c r="I27" s="45"/>
      <c r="J27" s="371"/>
    </row>
    <row r="28" spans="1:10" ht="12.95" customHeight="1">
      <c r="A28" s="545" t="s">
        <v>56</v>
      </c>
      <c r="B28" s="144" t="s">
        <v>353</v>
      </c>
      <c r="C28" s="44"/>
      <c r="D28" s="44"/>
      <c r="E28" s="44"/>
      <c r="F28" s="54"/>
      <c r="G28" s="44"/>
      <c r="H28" s="44"/>
      <c r="I28" s="45"/>
      <c r="J28" s="371"/>
    </row>
    <row r="29" spans="1:10" ht="12.95" customHeight="1">
      <c r="A29" s="550" t="s">
        <v>58</v>
      </c>
      <c r="B29" s="551"/>
      <c r="C29" s="44"/>
      <c r="D29" s="44"/>
      <c r="E29" s="44"/>
      <c r="F29" s="27"/>
      <c r="G29" s="44"/>
      <c r="H29" s="44"/>
      <c r="I29" s="45"/>
      <c r="J29" s="371"/>
    </row>
    <row r="30" spans="1:10" ht="12.95" customHeight="1" thickBot="1">
      <c r="A30" s="125" t="s">
        <v>59</v>
      </c>
      <c r="C30" s="44"/>
      <c r="D30" s="44"/>
      <c r="E30" s="44"/>
      <c r="F30" s="54"/>
      <c r="G30" s="44"/>
      <c r="H30" s="44"/>
      <c r="I30" s="45"/>
      <c r="J30" s="371"/>
    </row>
    <row r="31" spans="1:10" ht="21.75" customHeight="1" thickBot="1">
      <c r="A31" s="129" t="s">
        <v>62</v>
      </c>
      <c r="B31" s="55" t="s">
        <v>79</v>
      </c>
      <c r="C31" s="104">
        <f>+C19+C22</f>
        <v>198755556</v>
      </c>
      <c r="D31" s="104">
        <f>+D19+D22</f>
        <v>198755556</v>
      </c>
      <c r="E31" s="104">
        <f>+E19+E22</f>
        <v>198755556</v>
      </c>
      <c r="F31" s="55" t="s">
        <v>80</v>
      </c>
      <c r="G31" s="104">
        <f>SUM(G19:G30)</f>
        <v>0</v>
      </c>
      <c r="H31" s="104">
        <f>SUM(H19:H30)</f>
        <v>0</v>
      </c>
      <c r="I31" s="109">
        <f>SUM(I19:I30)</f>
        <v>0</v>
      </c>
      <c r="J31" s="371"/>
    </row>
    <row r="32" spans="1:10" ht="18" customHeight="1" thickBot="1">
      <c r="A32" s="129" t="s">
        <v>65</v>
      </c>
      <c r="B32" s="136" t="s">
        <v>81</v>
      </c>
      <c r="C32" s="104">
        <f>+C18+C31</f>
        <v>1221530980</v>
      </c>
      <c r="D32" s="104">
        <f>+D18+D31</f>
        <v>1245669506</v>
      </c>
      <c r="E32" s="104">
        <f>+E18+E31</f>
        <v>1326251209</v>
      </c>
      <c r="F32" s="136" t="s">
        <v>82</v>
      </c>
      <c r="G32" s="104">
        <f>+G18+G31</f>
        <v>1221530980</v>
      </c>
      <c r="H32" s="104">
        <f>+H18+H31</f>
        <v>1251064126</v>
      </c>
      <c r="I32" s="109">
        <f>+I18+I31</f>
        <v>1136537653</v>
      </c>
      <c r="J32" s="371"/>
    </row>
    <row r="33" spans="1:10" ht="13.5" thickBot="1">
      <c r="A33" s="129" t="s">
        <v>83</v>
      </c>
      <c r="B33" s="137" t="s">
        <v>84</v>
      </c>
      <c r="C33" s="226">
        <f>+C32</f>
        <v>1221530980</v>
      </c>
      <c r="D33" s="226">
        <f>+D32</f>
        <v>1245669506</v>
      </c>
      <c r="E33" s="226">
        <f>+E32</f>
        <v>1326251209</v>
      </c>
      <c r="F33" s="137" t="s">
        <v>85</v>
      </c>
      <c r="G33" s="226">
        <f>+G32</f>
        <v>1221530980</v>
      </c>
      <c r="H33" s="226">
        <f>+H32</f>
        <v>1251064126</v>
      </c>
      <c r="I33" s="227">
        <f>+I32</f>
        <v>1136537653</v>
      </c>
      <c r="J33" s="371"/>
    </row>
    <row r="34" spans="1:10" ht="13.5" thickBot="1">
      <c r="A34" s="129" t="s">
        <v>86</v>
      </c>
      <c r="B34" s="137" t="s">
        <v>63</v>
      </c>
      <c r="C34" s="226">
        <f>IF(C18-G18&lt;0,G18-C18,"-")</f>
        <v>198755556</v>
      </c>
      <c r="D34" s="226">
        <f>IF(D18-H18&lt;0,H18-D18,"-")</f>
        <v>204150176</v>
      </c>
      <c r="E34" s="138">
        <f>IF(E18-I18&lt;0,I18-E18,"-")</f>
        <v>9042000</v>
      </c>
      <c r="F34" s="137" t="s">
        <v>64</v>
      </c>
      <c r="G34" s="226" t="str">
        <f>IF(C18-G18&gt;0,C18-G18,"-")</f>
        <v>-</v>
      </c>
      <c r="H34" s="226" t="str">
        <f>IF(D18-H18&gt;0,D18-H18,"-")</f>
        <v>-</v>
      </c>
      <c r="I34" s="227" t="str">
        <f>IF(E18-I18&gt;0,E18-I18,"-")</f>
        <v>-</v>
      </c>
      <c r="J34" s="371"/>
    </row>
    <row r="35" spans="1:10" ht="13.5" thickBot="1">
      <c r="A35" s="129" t="s">
        <v>87</v>
      </c>
      <c r="B35" s="137" t="s">
        <v>66</v>
      </c>
      <c r="C35" s="226" t="str">
        <f>IF(C18+C19-G32&lt;0,G32-(C18+C19),"-")</f>
        <v>-</v>
      </c>
      <c r="D35" s="226">
        <f>IF(D18+D19-H32&lt;0,H32-(D18+D19),"-")</f>
        <v>5394620</v>
      </c>
      <c r="E35" s="138" t="str">
        <f>IF(E18+E19-I32&lt;0,I32-(E18+E19),"-")</f>
        <v>-</v>
      </c>
      <c r="F35" s="137" t="s">
        <v>67</v>
      </c>
      <c r="G35" s="226" t="str">
        <f>IF(C18+C19-G32&gt;0,C18+C19-G32,"-")</f>
        <v>-</v>
      </c>
      <c r="H35" s="226" t="str">
        <f>IF(D18+D19-H32&gt;0,D18+D19-H32,"-")</f>
        <v>-</v>
      </c>
      <c r="I35" s="227">
        <f>IF(E18+E19-I32&gt;0,E18+E19-I32,"-")</f>
        <v>189713556</v>
      </c>
      <c r="J35" s="371"/>
    </row>
  </sheetData>
  <mergeCells count="1">
    <mergeCell ref="J1:J2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39"/>
  <sheetViews>
    <sheetView workbookViewId="0">
      <selection activeCell="C31" sqref="C31"/>
    </sheetView>
  </sheetViews>
  <sheetFormatPr defaultRowHeight="12.75"/>
  <cols>
    <col min="1" max="1" width="38.83203125" style="25" customWidth="1"/>
    <col min="2" max="2" width="15.6640625" style="24" customWidth="1"/>
    <col min="3" max="3" width="13.33203125" style="24" customWidth="1"/>
    <col min="4" max="7" width="15.6640625" style="24" customWidth="1"/>
    <col min="8" max="8" width="13.83203125" style="24" customWidth="1"/>
    <col min="9" max="16384" width="9.33203125" style="24"/>
  </cols>
  <sheetData>
    <row r="1" spans="1:7" ht="18" customHeight="1">
      <c r="A1" s="373" t="s">
        <v>88</v>
      </c>
      <c r="B1" s="373"/>
      <c r="C1" s="373"/>
      <c r="D1" s="373"/>
      <c r="E1" s="373"/>
      <c r="F1" s="373"/>
      <c r="G1" s="373"/>
    </row>
    <row r="2" spans="1:7" ht="22.5" customHeight="1" thickBot="1">
      <c r="A2" s="59"/>
      <c r="B2" s="33"/>
      <c r="C2" s="33"/>
      <c r="D2" s="33"/>
      <c r="E2" s="33"/>
      <c r="F2" s="372" t="s">
        <v>708</v>
      </c>
      <c r="G2" s="372"/>
    </row>
    <row r="3" spans="1:7" s="26" customFormat="1" ht="50.25" customHeight="1" thickBot="1">
      <c r="A3" s="60" t="s">
        <v>89</v>
      </c>
      <c r="B3" s="61" t="s">
        <v>90</v>
      </c>
      <c r="C3" s="61" t="s">
        <v>91</v>
      </c>
      <c r="D3" s="61" t="s">
        <v>783</v>
      </c>
      <c r="E3" s="61" t="s">
        <v>768</v>
      </c>
      <c r="F3" s="230" t="s">
        <v>769</v>
      </c>
      <c r="G3" s="229" t="s">
        <v>770</v>
      </c>
    </row>
    <row r="4" spans="1:7" s="33" customFormat="1" ht="12" customHeight="1" thickBot="1">
      <c r="A4" s="1080">
        <v>1</v>
      </c>
      <c r="B4" s="253">
        <v>2</v>
      </c>
      <c r="C4" s="253">
        <v>3</v>
      </c>
      <c r="D4" s="253">
        <v>4</v>
      </c>
      <c r="E4" s="253">
        <v>5</v>
      </c>
      <c r="F4" s="747">
        <v>6</v>
      </c>
      <c r="G4" s="32" t="s">
        <v>92</v>
      </c>
    </row>
    <row r="5" spans="1:7" ht="15.95" customHeight="1">
      <c r="A5" s="890" t="s">
        <v>673</v>
      </c>
      <c r="B5" s="838">
        <v>3690542797</v>
      </c>
      <c r="C5" s="749" t="s">
        <v>745</v>
      </c>
      <c r="D5" s="748">
        <v>2922607340</v>
      </c>
      <c r="E5" s="891">
        <v>549379640</v>
      </c>
      <c r="F5" s="168">
        <v>659023917</v>
      </c>
      <c r="G5" s="169">
        <f t="shared" ref="G5:G38" si="0">SUM(D5+F5)</f>
        <v>3581631257</v>
      </c>
    </row>
    <row r="6" spans="1:7" ht="15.95" customHeight="1">
      <c r="A6" s="837" t="s">
        <v>674</v>
      </c>
      <c r="B6" s="838">
        <v>476394517</v>
      </c>
      <c r="C6" s="716" t="s">
        <v>745</v>
      </c>
      <c r="D6" s="15">
        <v>60566807</v>
      </c>
      <c r="E6" s="891">
        <v>363842598</v>
      </c>
      <c r="F6" s="168">
        <v>404644998</v>
      </c>
      <c r="G6" s="169">
        <f t="shared" si="0"/>
        <v>465211805</v>
      </c>
    </row>
    <row r="7" spans="1:7" ht="15.95" customHeight="1">
      <c r="A7" s="837" t="s">
        <v>675</v>
      </c>
      <c r="B7" s="838">
        <v>306445000</v>
      </c>
      <c r="C7" s="716" t="s">
        <v>869</v>
      </c>
      <c r="D7" s="15">
        <v>6520200</v>
      </c>
      <c r="E7" s="891">
        <v>236474000</v>
      </c>
      <c r="F7" s="168">
        <v>2222500</v>
      </c>
      <c r="G7" s="169">
        <f t="shared" si="0"/>
        <v>8742700</v>
      </c>
    </row>
    <row r="8" spans="1:7" ht="15.95" customHeight="1">
      <c r="A8" s="888" t="s">
        <v>833</v>
      </c>
      <c r="B8" s="838">
        <v>7000000</v>
      </c>
      <c r="C8" s="716" t="s">
        <v>870</v>
      </c>
      <c r="D8" s="15">
        <v>2742522</v>
      </c>
      <c r="E8" s="892">
        <v>3000000</v>
      </c>
      <c r="F8" s="168">
        <v>2965861</v>
      </c>
      <c r="G8" s="169">
        <f t="shared" si="0"/>
        <v>5708383</v>
      </c>
    </row>
    <row r="9" spans="1:7" ht="15.95" customHeight="1">
      <c r="A9" s="888" t="s">
        <v>834</v>
      </c>
      <c r="B9" s="839">
        <v>5000000</v>
      </c>
      <c r="C9" s="716" t="s">
        <v>653</v>
      </c>
      <c r="D9" s="672"/>
      <c r="E9" s="892">
        <v>0</v>
      </c>
      <c r="F9" s="672"/>
      <c r="G9" s="169">
        <f t="shared" si="0"/>
        <v>0</v>
      </c>
    </row>
    <row r="10" spans="1:7" ht="15.95" customHeight="1">
      <c r="A10" s="888" t="s">
        <v>866</v>
      </c>
      <c r="B10" s="839">
        <v>381000</v>
      </c>
      <c r="C10" s="716" t="s">
        <v>653</v>
      </c>
      <c r="D10" s="672"/>
      <c r="E10" s="1088" t="s">
        <v>830</v>
      </c>
      <c r="F10" s="672">
        <v>381000</v>
      </c>
      <c r="G10" s="169">
        <f t="shared" si="0"/>
        <v>381000</v>
      </c>
    </row>
    <row r="11" spans="1:7" ht="15.95" customHeight="1">
      <c r="A11" s="888" t="s">
        <v>867</v>
      </c>
      <c r="B11" s="839">
        <v>720000</v>
      </c>
      <c r="C11" s="716" t="s">
        <v>653</v>
      </c>
      <c r="D11" s="672"/>
      <c r="E11" s="1088" t="s">
        <v>830</v>
      </c>
      <c r="F11" s="672">
        <v>720000</v>
      </c>
      <c r="G11" s="169">
        <f t="shared" si="0"/>
        <v>720000</v>
      </c>
    </row>
    <row r="12" spans="1:7" ht="15.95" customHeight="1">
      <c r="A12" s="888" t="s">
        <v>868</v>
      </c>
      <c r="B12" s="839">
        <v>228600</v>
      </c>
      <c r="C12" s="716" t="s">
        <v>653</v>
      </c>
      <c r="D12" s="672"/>
      <c r="E12" s="1088" t="s">
        <v>830</v>
      </c>
      <c r="F12" s="672">
        <v>228600</v>
      </c>
      <c r="G12" s="169">
        <f t="shared" si="0"/>
        <v>228600</v>
      </c>
    </row>
    <row r="13" spans="1:7" ht="15.95" customHeight="1">
      <c r="A13" s="888" t="s">
        <v>835</v>
      </c>
      <c r="B13" s="839">
        <v>5100000</v>
      </c>
      <c r="C13" s="716" t="s">
        <v>653</v>
      </c>
      <c r="D13" s="672"/>
      <c r="E13" s="892">
        <v>5100000</v>
      </c>
      <c r="F13" s="672">
        <v>4364990</v>
      </c>
      <c r="G13" s="169">
        <f t="shared" si="0"/>
        <v>4364990</v>
      </c>
    </row>
    <row r="14" spans="1:7" ht="15.95" customHeight="1">
      <c r="A14" s="889" t="s">
        <v>836</v>
      </c>
      <c r="B14" s="838">
        <v>3000000</v>
      </c>
      <c r="C14" s="716" t="s">
        <v>653</v>
      </c>
      <c r="D14" s="672"/>
      <c r="E14" s="892">
        <v>2837820</v>
      </c>
      <c r="F14" s="672"/>
      <c r="G14" s="169">
        <f t="shared" si="0"/>
        <v>0</v>
      </c>
    </row>
    <row r="15" spans="1:7" ht="15.95" customHeight="1">
      <c r="A15" s="888" t="s">
        <v>837</v>
      </c>
      <c r="B15" s="895">
        <v>5800000</v>
      </c>
      <c r="C15" s="716" t="s">
        <v>653</v>
      </c>
      <c r="D15" s="672"/>
      <c r="E15" s="892">
        <v>5100000</v>
      </c>
      <c r="F15" s="672">
        <v>5786742</v>
      </c>
      <c r="G15" s="169">
        <f t="shared" si="0"/>
        <v>5786742</v>
      </c>
    </row>
    <row r="16" spans="1:7" ht="15.95" customHeight="1">
      <c r="A16" s="888" t="s">
        <v>838</v>
      </c>
      <c r="B16" s="895">
        <v>3000000</v>
      </c>
      <c r="C16" s="716" t="s">
        <v>653</v>
      </c>
      <c r="D16" s="672"/>
      <c r="E16" s="892">
        <v>0</v>
      </c>
      <c r="F16" s="672"/>
      <c r="G16" s="169">
        <f t="shared" si="0"/>
        <v>0</v>
      </c>
    </row>
    <row r="17" spans="1:7" ht="15.95" customHeight="1">
      <c r="A17" s="888" t="s">
        <v>839</v>
      </c>
      <c r="B17" s="840">
        <v>1000000</v>
      </c>
      <c r="C17" s="716" t="s">
        <v>653</v>
      </c>
      <c r="D17" s="672"/>
      <c r="E17" s="892">
        <v>0</v>
      </c>
      <c r="F17" s="672"/>
      <c r="G17" s="169">
        <f t="shared" si="0"/>
        <v>0</v>
      </c>
    </row>
    <row r="18" spans="1:7" ht="15.95" customHeight="1">
      <c r="A18" s="964" t="s">
        <v>840</v>
      </c>
      <c r="B18" s="840">
        <v>10000000</v>
      </c>
      <c r="C18" s="716" t="s">
        <v>653</v>
      </c>
      <c r="D18" s="672"/>
      <c r="E18" s="891">
        <v>0</v>
      </c>
      <c r="F18" s="965"/>
      <c r="G18" s="169">
        <f t="shared" si="0"/>
        <v>0</v>
      </c>
    </row>
    <row r="19" spans="1:7" ht="15.95" customHeight="1">
      <c r="A19" s="890" t="s">
        <v>841</v>
      </c>
      <c r="B19" s="840">
        <v>2000000</v>
      </c>
      <c r="C19" s="716" t="s">
        <v>653</v>
      </c>
      <c r="D19" s="672"/>
      <c r="E19" s="891">
        <v>2000000</v>
      </c>
      <c r="F19" s="965"/>
      <c r="G19" s="169">
        <f t="shared" si="0"/>
        <v>0</v>
      </c>
    </row>
    <row r="20" spans="1:7" ht="15.95" customHeight="1">
      <c r="A20" s="890" t="s">
        <v>842</v>
      </c>
      <c r="B20" s="840">
        <v>1000000</v>
      </c>
      <c r="C20" s="716" t="s">
        <v>653</v>
      </c>
      <c r="D20" s="672"/>
      <c r="E20" s="891">
        <v>0</v>
      </c>
      <c r="F20" s="965"/>
      <c r="G20" s="169">
        <f t="shared" si="0"/>
        <v>0</v>
      </c>
    </row>
    <row r="21" spans="1:7" ht="15.95" customHeight="1">
      <c r="A21" s="890" t="s">
        <v>843</v>
      </c>
      <c r="B21" s="840">
        <v>3000000</v>
      </c>
      <c r="C21" s="716" t="s">
        <v>653</v>
      </c>
      <c r="D21" s="15"/>
      <c r="E21" s="891">
        <v>0</v>
      </c>
      <c r="F21" s="168"/>
      <c r="G21" s="169">
        <f t="shared" si="0"/>
        <v>0</v>
      </c>
    </row>
    <row r="22" spans="1:7" ht="15.95" customHeight="1">
      <c r="A22" s="837" t="s">
        <v>844</v>
      </c>
      <c r="B22" s="838">
        <v>13000000</v>
      </c>
      <c r="C22" s="716" t="s">
        <v>653</v>
      </c>
      <c r="D22" s="15"/>
      <c r="E22" s="891">
        <v>6000000</v>
      </c>
      <c r="F22" s="168">
        <v>5969000</v>
      </c>
      <c r="G22" s="169">
        <f t="shared" si="0"/>
        <v>5969000</v>
      </c>
    </row>
    <row r="23" spans="1:7" ht="15.95" customHeight="1">
      <c r="A23" s="888" t="s">
        <v>845</v>
      </c>
      <c r="B23" s="838">
        <v>400000</v>
      </c>
      <c r="C23" s="716" t="s">
        <v>653</v>
      </c>
      <c r="D23" s="15"/>
      <c r="E23" s="892">
        <v>400000</v>
      </c>
      <c r="F23" s="168">
        <v>127215</v>
      </c>
      <c r="G23" s="169">
        <f t="shared" si="0"/>
        <v>127215</v>
      </c>
    </row>
    <row r="24" spans="1:7" ht="15.95" customHeight="1">
      <c r="A24" s="888" t="s">
        <v>846</v>
      </c>
      <c r="B24" s="838">
        <v>1500000</v>
      </c>
      <c r="C24" s="716" t="s">
        <v>653</v>
      </c>
      <c r="D24" s="15"/>
      <c r="E24" s="892">
        <v>0</v>
      </c>
      <c r="F24" s="168"/>
      <c r="G24" s="169">
        <f t="shared" si="0"/>
        <v>0</v>
      </c>
    </row>
    <row r="25" spans="1:7" ht="15.95" customHeight="1">
      <c r="A25" s="888" t="s">
        <v>847</v>
      </c>
      <c r="B25" s="838">
        <v>100000</v>
      </c>
      <c r="C25" s="716" t="s">
        <v>653</v>
      </c>
      <c r="D25" s="15"/>
      <c r="E25" s="892">
        <v>100000</v>
      </c>
      <c r="F25" s="672"/>
      <c r="G25" s="169">
        <f t="shared" si="0"/>
        <v>0</v>
      </c>
    </row>
    <row r="26" spans="1:7" ht="15.95" customHeight="1">
      <c r="A26" s="888" t="s">
        <v>848</v>
      </c>
      <c r="B26" s="838">
        <v>1000000</v>
      </c>
      <c r="C26" s="716" t="s">
        <v>653</v>
      </c>
      <c r="D26" s="15"/>
      <c r="E26" s="892">
        <v>0</v>
      </c>
      <c r="F26" s="672"/>
      <c r="G26" s="169">
        <f t="shared" si="0"/>
        <v>0</v>
      </c>
    </row>
    <row r="27" spans="1:7" s="899" customFormat="1" ht="15.95" customHeight="1">
      <c r="A27" s="837" t="s">
        <v>849</v>
      </c>
      <c r="B27" s="1007">
        <v>533400</v>
      </c>
      <c r="C27" s="716" t="s">
        <v>653</v>
      </c>
      <c r="D27" s="897"/>
      <c r="E27" s="891">
        <v>533400</v>
      </c>
      <c r="F27" s="898"/>
      <c r="G27" s="169">
        <f t="shared" si="0"/>
        <v>0</v>
      </c>
    </row>
    <row r="28" spans="1:7" s="899" customFormat="1" ht="15.95" customHeight="1">
      <c r="A28" s="890" t="s">
        <v>744</v>
      </c>
      <c r="B28" s="896">
        <v>1500000</v>
      </c>
      <c r="C28" s="716" t="s">
        <v>653</v>
      </c>
      <c r="D28" s="897"/>
      <c r="E28" s="1075">
        <v>0</v>
      </c>
      <c r="F28" s="898"/>
      <c r="G28" s="169">
        <f t="shared" si="0"/>
        <v>0</v>
      </c>
    </row>
    <row r="29" spans="1:7" s="899" customFormat="1" ht="15.95" customHeight="1">
      <c r="A29" s="837" t="s">
        <v>850</v>
      </c>
      <c r="B29" s="896">
        <v>1500000</v>
      </c>
      <c r="C29" s="716" t="s">
        <v>653</v>
      </c>
      <c r="D29" s="897"/>
      <c r="E29" s="891">
        <v>1500000</v>
      </c>
      <c r="F29" s="898"/>
      <c r="G29" s="169">
        <f t="shared" si="0"/>
        <v>0</v>
      </c>
    </row>
    <row r="30" spans="1:7" s="899" customFormat="1" ht="15.95" customHeight="1">
      <c r="A30" s="894" t="s">
        <v>851</v>
      </c>
      <c r="B30" s="896">
        <v>3000000</v>
      </c>
      <c r="C30" s="716" t="s">
        <v>653</v>
      </c>
      <c r="D30" s="897"/>
      <c r="E30" s="891">
        <v>3000000</v>
      </c>
      <c r="F30" s="898"/>
      <c r="G30" s="169">
        <f t="shared" si="0"/>
        <v>0</v>
      </c>
    </row>
    <row r="31" spans="1:7" s="899" customFormat="1" ht="15.95" customHeight="1">
      <c r="A31" s="894" t="s">
        <v>852</v>
      </c>
      <c r="B31" s="896">
        <v>2040000</v>
      </c>
      <c r="C31" s="716" t="s">
        <v>653</v>
      </c>
      <c r="D31" s="897"/>
      <c r="E31" s="891">
        <v>2040000</v>
      </c>
      <c r="F31" s="1086">
        <v>2029358</v>
      </c>
      <c r="G31" s="169">
        <f t="shared" si="0"/>
        <v>2029358</v>
      </c>
    </row>
    <row r="32" spans="1:7" s="899" customFormat="1" ht="15.95" customHeight="1">
      <c r="A32" s="837" t="s">
        <v>853</v>
      </c>
      <c r="B32" s="896">
        <v>800000</v>
      </c>
      <c r="C32" s="716" t="s">
        <v>653</v>
      </c>
      <c r="D32" s="897"/>
      <c r="E32" s="891">
        <v>0</v>
      </c>
      <c r="F32" s="898"/>
      <c r="G32" s="169">
        <f t="shared" si="0"/>
        <v>0</v>
      </c>
    </row>
    <row r="33" spans="1:7" s="899" customFormat="1" ht="15.95" customHeight="1">
      <c r="A33" s="894" t="s">
        <v>854</v>
      </c>
      <c r="B33" s="896">
        <v>700000</v>
      </c>
      <c r="C33" s="716" t="s">
        <v>653</v>
      </c>
      <c r="D33" s="897"/>
      <c r="E33" s="891">
        <v>700000</v>
      </c>
      <c r="F33" s="898"/>
      <c r="G33" s="169">
        <f t="shared" si="0"/>
        <v>0</v>
      </c>
    </row>
    <row r="34" spans="1:7" s="899" customFormat="1" ht="15.95" customHeight="1">
      <c r="A34" s="894" t="s">
        <v>873</v>
      </c>
      <c r="B34" s="896">
        <v>496242</v>
      </c>
      <c r="C34" s="716" t="s">
        <v>653</v>
      </c>
      <c r="D34" s="897"/>
      <c r="E34" s="1087" t="s">
        <v>830</v>
      </c>
      <c r="F34" s="1086">
        <v>496242</v>
      </c>
      <c r="G34" s="169">
        <f t="shared" si="0"/>
        <v>496242</v>
      </c>
    </row>
    <row r="35" spans="1:7" s="899" customFormat="1" ht="15.95" customHeight="1">
      <c r="A35" s="894" t="s">
        <v>855</v>
      </c>
      <c r="B35" s="896">
        <v>602000</v>
      </c>
      <c r="C35" s="716" t="s">
        <v>653</v>
      </c>
      <c r="D35" s="897"/>
      <c r="E35" s="891">
        <v>602000</v>
      </c>
      <c r="F35" s="1086">
        <v>601980</v>
      </c>
      <c r="G35" s="169">
        <f t="shared" si="0"/>
        <v>601980</v>
      </c>
    </row>
    <row r="36" spans="1:7" s="899" customFormat="1" ht="15.95" customHeight="1">
      <c r="A36" s="888" t="s">
        <v>856</v>
      </c>
      <c r="B36" s="896">
        <v>6373190</v>
      </c>
      <c r="C36" s="716" t="s">
        <v>653</v>
      </c>
      <c r="D36" s="897"/>
      <c r="E36" s="892">
        <v>9642410</v>
      </c>
      <c r="F36" s="1086">
        <v>6373190</v>
      </c>
      <c r="G36" s="169">
        <f t="shared" si="0"/>
        <v>6373190</v>
      </c>
    </row>
    <row r="37" spans="1:7" s="899" customFormat="1" ht="15.95" customHeight="1">
      <c r="A37" s="888" t="s">
        <v>857</v>
      </c>
      <c r="B37" s="896">
        <v>211455</v>
      </c>
      <c r="C37" s="716" t="s">
        <v>653</v>
      </c>
      <c r="D37" s="897"/>
      <c r="E37" s="892">
        <v>11385017</v>
      </c>
      <c r="F37" s="1086">
        <v>211455</v>
      </c>
      <c r="G37" s="169">
        <f t="shared" si="0"/>
        <v>211455</v>
      </c>
    </row>
    <row r="38" spans="1:7" ht="15.95" customHeight="1" thickBot="1">
      <c r="A38" s="889" t="s">
        <v>858</v>
      </c>
      <c r="B38" s="838">
        <v>13271690</v>
      </c>
      <c r="C38" s="716" t="s">
        <v>653</v>
      </c>
      <c r="D38" s="16"/>
      <c r="E38" s="892">
        <v>9843000</v>
      </c>
      <c r="F38" s="750">
        <v>13271690</v>
      </c>
      <c r="G38" s="169">
        <f t="shared" si="0"/>
        <v>13271690</v>
      </c>
    </row>
    <row r="39" spans="1:7" s="957" customFormat="1" ht="13.5" thickBot="1">
      <c r="A39" s="1082" t="s">
        <v>118</v>
      </c>
      <c r="B39" s="1083">
        <f>SUM(B5:B38)</f>
        <v>4567639891</v>
      </c>
      <c r="C39" s="1084"/>
      <c r="D39" s="1083">
        <f>SUM(D5:D38)</f>
        <v>2992436869</v>
      </c>
      <c r="E39" s="1083">
        <f>SUM(E5:E38)</f>
        <v>1213479885</v>
      </c>
      <c r="F39" s="1083">
        <f>SUM(F5:F38)</f>
        <v>1109418738</v>
      </c>
      <c r="G39" s="1156">
        <f>SUM(G5:G38)</f>
        <v>4101855607</v>
      </c>
    </row>
  </sheetData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>
    <oddHeader>&amp;R&amp;"Times New Roman CE,Félkövér dőlt"&amp;11 3. melléklet a 6/2021. (IV.30.) önkormányzati rendelethez</oddHeader>
    <oddFooter>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activeCell="B5" sqref="B5"/>
    </sheetView>
  </sheetViews>
  <sheetFormatPr defaultRowHeight="12.75"/>
  <cols>
    <col min="1" max="1" width="56.83203125" style="25" customWidth="1"/>
    <col min="2" max="7" width="15.83203125" style="24" customWidth="1"/>
    <col min="8" max="8" width="12.83203125" style="24" customWidth="1"/>
    <col min="9" max="9" width="13.83203125" style="24" customWidth="1"/>
    <col min="10" max="16384" width="9.33203125" style="24"/>
  </cols>
  <sheetData>
    <row r="1" spans="1:7" ht="24.75" customHeight="1">
      <c r="A1" s="373" t="s">
        <v>94</v>
      </c>
      <c r="B1" s="373"/>
      <c r="C1" s="373"/>
      <c r="D1" s="373"/>
      <c r="E1" s="373"/>
      <c r="F1" s="373"/>
      <c r="G1" s="373"/>
    </row>
    <row r="2" spans="1:7" ht="23.25" customHeight="1" thickBot="1">
      <c r="A2" s="59"/>
      <c r="B2" s="33"/>
      <c r="C2" s="33"/>
      <c r="D2" s="33"/>
      <c r="E2" s="33"/>
      <c r="F2" s="372" t="s">
        <v>708</v>
      </c>
      <c r="G2" s="372"/>
    </row>
    <row r="3" spans="1:7" s="26" customFormat="1" ht="48.75" customHeight="1" thickBot="1">
      <c r="A3" s="60" t="s">
        <v>95</v>
      </c>
      <c r="B3" s="61" t="s">
        <v>90</v>
      </c>
      <c r="C3" s="61" t="s">
        <v>91</v>
      </c>
      <c r="D3" s="61" t="s">
        <v>783</v>
      </c>
      <c r="E3" s="61" t="s">
        <v>768</v>
      </c>
      <c r="F3" s="230" t="s">
        <v>769</v>
      </c>
      <c r="G3" s="229" t="s">
        <v>770</v>
      </c>
    </row>
    <row r="4" spans="1:7" s="33" customFormat="1" ht="15" customHeight="1" thickBot="1">
      <c r="A4" s="30">
        <v>1</v>
      </c>
      <c r="B4" s="31">
        <v>2</v>
      </c>
      <c r="C4" s="31">
        <v>3</v>
      </c>
      <c r="D4" s="31">
        <v>4</v>
      </c>
      <c r="E4" s="31">
        <v>5</v>
      </c>
      <c r="F4" s="167">
        <v>6</v>
      </c>
      <c r="G4" s="32" t="s">
        <v>92</v>
      </c>
    </row>
    <row r="5" spans="1:7" ht="15.95" customHeight="1">
      <c r="A5" s="1157" t="s">
        <v>859</v>
      </c>
      <c r="B5" s="838">
        <v>2900000</v>
      </c>
      <c r="C5" s="716" t="s">
        <v>686</v>
      </c>
      <c r="D5" s="16"/>
      <c r="E5" s="892">
        <v>2900000</v>
      </c>
      <c r="F5" s="750">
        <v>932460</v>
      </c>
      <c r="G5" s="169">
        <f t="shared" ref="G5:G11" si="0">SUM(D5+F5)</f>
        <v>932460</v>
      </c>
    </row>
    <row r="6" spans="1:7" ht="15.95" customHeight="1">
      <c r="A6" s="1158" t="s">
        <v>860</v>
      </c>
      <c r="B6" s="838">
        <v>1814000</v>
      </c>
      <c r="C6" s="716" t="s">
        <v>653</v>
      </c>
      <c r="D6" s="15"/>
      <c r="E6" s="892">
        <v>0</v>
      </c>
      <c r="F6" s="893"/>
      <c r="G6" s="169">
        <f t="shared" si="0"/>
        <v>0</v>
      </c>
    </row>
    <row r="7" spans="1:7" ht="15.95" customHeight="1">
      <c r="A7" s="1159" t="s">
        <v>861</v>
      </c>
      <c r="B7" s="838">
        <v>800000</v>
      </c>
      <c r="C7" s="716" t="s">
        <v>653</v>
      </c>
      <c r="D7" s="15"/>
      <c r="E7" s="891">
        <v>800000</v>
      </c>
      <c r="F7" s="15">
        <v>159106</v>
      </c>
      <c r="G7" s="169">
        <f t="shared" si="0"/>
        <v>159106</v>
      </c>
    </row>
    <row r="8" spans="1:7" ht="15.95" customHeight="1">
      <c r="A8" s="1159" t="s">
        <v>862</v>
      </c>
      <c r="B8" s="839">
        <v>1743405</v>
      </c>
      <c r="C8" s="716" t="s">
        <v>653</v>
      </c>
      <c r="D8" s="15"/>
      <c r="E8" s="891">
        <v>8307182</v>
      </c>
      <c r="F8" s="15">
        <v>1743405</v>
      </c>
      <c r="G8" s="169">
        <f t="shared" si="0"/>
        <v>1743405</v>
      </c>
    </row>
    <row r="9" spans="1:7" ht="15.95" customHeight="1">
      <c r="A9" s="1158" t="s">
        <v>863</v>
      </c>
      <c r="B9" s="1076">
        <v>17647059</v>
      </c>
      <c r="C9" s="1077" t="s">
        <v>653</v>
      </c>
      <c r="D9" s="1076"/>
      <c r="E9" s="892">
        <v>17647059</v>
      </c>
      <c r="F9" s="1076">
        <v>17230383</v>
      </c>
      <c r="G9" s="1078">
        <f t="shared" si="0"/>
        <v>17230383</v>
      </c>
    </row>
    <row r="10" spans="1:7" ht="15.95" customHeight="1">
      <c r="A10" s="1160" t="s">
        <v>864</v>
      </c>
      <c r="B10" s="903">
        <v>3684270</v>
      </c>
      <c r="C10" s="716" t="s">
        <v>653</v>
      </c>
      <c r="D10" s="1079"/>
      <c r="E10" s="891">
        <v>3700000</v>
      </c>
      <c r="F10" s="903">
        <v>3684270</v>
      </c>
      <c r="G10" s="1078">
        <f t="shared" si="0"/>
        <v>3684270</v>
      </c>
    </row>
    <row r="11" spans="1:7">
      <c r="A11" s="1161" t="s">
        <v>865</v>
      </c>
      <c r="B11" s="1081">
        <v>703238</v>
      </c>
      <c r="C11" s="716" t="s">
        <v>653</v>
      </c>
      <c r="D11" s="1081"/>
      <c r="E11" s="892">
        <v>230000</v>
      </c>
      <c r="F11" s="1081">
        <v>703238</v>
      </c>
      <c r="G11" s="169">
        <f t="shared" si="0"/>
        <v>703238</v>
      </c>
    </row>
    <row r="12" spans="1:7" ht="15.95" customHeight="1">
      <c r="A12" s="1162" t="s">
        <v>871</v>
      </c>
      <c r="B12" s="15">
        <v>1143000</v>
      </c>
      <c r="C12" s="716" t="s">
        <v>653</v>
      </c>
      <c r="D12" s="15"/>
      <c r="E12" s="15"/>
      <c r="F12" s="168">
        <v>1143000</v>
      </c>
      <c r="G12" s="1085">
        <f t="shared" ref="G12:G19" si="1">+D12+F12</f>
        <v>1143000</v>
      </c>
    </row>
    <row r="13" spans="1:7" ht="15.95" customHeight="1">
      <c r="A13" s="1162" t="s">
        <v>872</v>
      </c>
      <c r="B13" s="15">
        <v>989653</v>
      </c>
      <c r="C13" s="716" t="s">
        <v>653</v>
      </c>
      <c r="D13" s="15"/>
      <c r="E13" s="15"/>
      <c r="F13" s="168">
        <v>989653</v>
      </c>
      <c r="G13" s="169">
        <f t="shared" si="1"/>
        <v>989653</v>
      </c>
    </row>
    <row r="14" spans="1:7" ht="15.95" customHeight="1">
      <c r="A14" s="1159" t="s">
        <v>849</v>
      </c>
      <c r="B14" s="15">
        <v>533400</v>
      </c>
      <c r="C14" s="1077" t="s">
        <v>653</v>
      </c>
      <c r="D14" s="15"/>
      <c r="E14" s="15"/>
      <c r="F14" s="168">
        <v>533400</v>
      </c>
      <c r="G14" s="169">
        <f t="shared" si="1"/>
        <v>533400</v>
      </c>
    </row>
    <row r="15" spans="1:7" ht="15.95" customHeight="1">
      <c r="A15" s="38"/>
      <c r="B15" s="15"/>
      <c r="C15" s="357"/>
      <c r="D15" s="15"/>
      <c r="E15" s="15"/>
      <c r="F15" s="168"/>
      <c r="G15" s="169">
        <f t="shared" si="1"/>
        <v>0</v>
      </c>
    </row>
    <row r="16" spans="1:7" ht="15.95" customHeight="1">
      <c r="A16" s="38"/>
      <c r="B16" s="15"/>
      <c r="C16" s="357"/>
      <c r="D16" s="15"/>
      <c r="E16" s="15"/>
      <c r="F16" s="168"/>
      <c r="G16" s="169">
        <f t="shared" si="1"/>
        <v>0</v>
      </c>
    </row>
    <row r="17" spans="1:7" ht="15.95" customHeight="1">
      <c r="A17" s="38"/>
      <c r="B17" s="15"/>
      <c r="C17" s="357"/>
      <c r="D17" s="15"/>
      <c r="E17" s="15"/>
      <c r="F17" s="168"/>
      <c r="G17" s="169">
        <f t="shared" si="1"/>
        <v>0</v>
      </c>
    </row>
    <row r="18" spans="1:7" ht="15.95" customHeight="1">
      <c r="A18" s="38"/>
      <c r="B18" s="15"/>
      <c r="C18" s="357"/>
      <c r="D18" s="15"/>
      <c r="E18" s="15"/>
      <c r="F18" s="168"/>
      <c r="G18" s="169">
        <f t="shared" si="1"/>
        <v>0</v>
      </c>
    </row>
    <row r="19" spans="1:7" ht="15.95" customHeight="1" thickBot="1">
      <c r="A19" s="39"/>
      <c r="B19" s="16"/>
      <c r="C19" s="358"/>
      <c r="D19" s="16"/>
      <c r="E19" s="16"/>
      <c r="F19" s="170"/>
      <c r="G19" s="169">
        <f t="shared" si="1"/>
        <v>0</v>
      </c>
    </row>
    <row r="20" spans="1:7" s="37" customFormat="1" ht="18" customHeight="1" thickBot="1">
      <c r="A20" s="62" t="s">
        <v>93</v>
      </c>
      <c r="B20" s="35">
        <f>SUM(B5:B19)</f>
        <v>31958025</v>
      </c>
      <c r="C20" s="53"/>
      <c r="D20" s="35">
        <f>SUM(D5:D19)</f>
        <v>0</v>
      </c>
      <c r="E20" s="35">
        <f>SUM(E5:E19)</f>
        <v>33584241</v>
      </c>
      <c r="F20" s="35">
        <f>SUM(F5:F19)</f>
        <v>27118915</v>
      </c>
      <c r="G20" s="36">
        <f>SUM(G5:G19)</f>
        <v>27118915</v>
      </c>
    </row>
  </sheetData>
  <printOptions horizontalCentered="1"/>
  <pageMargins left="0.78740157480314965" right="0.78740157480314965" top="0.98425196850393704" bottom="0.98425196850393704" header="0.78740157480314965" footer="0.78740157480314965"/>
  <pageSetup paperSize="9" scale="94" orientation="landscape" horizontalDpi="300" verticalDpi="300" r:id="rId1"/>
  <headerFooter alignWithMargins="0">
    <oddHeader>&amp;R&amp;"Times New Roman CE,Félkövér dőlt"&amp;12 4. melléklet a 6/2021. (IV.30.)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M96"/>
  <sheetViews>
    <sheetView topLeftCell="A16" workbookViewId="0">
      <selection activeCell="J69" sqref="J69"/>
    </sheetView>
  </sheetViews>
  <sheetFormatPr defaultRowHeight="12.75"/>
  <cols>
    <col min="1" max="1" width="30" style="28" customWidth="1"/>
    <col min="2" max="10" width="12.6640625" style="28" bestFit="1" customWidth="1"/>
    <col min="11" max="11" width="12.6640625" style="28" customWidth="1"/>
    <col min="12" max="12" width="12.6640625" style="28" bestFit="1" customWidth="1"/>
    <col min="13" max="13" width="10" style="28" customWidth="1"/>
    <col min="14" max="16384" width="9.33203125" style="28"/>
  </cols>
  <sheetData>
    <row r="1" spans="1:13" ht="31.5" customHeight="1">
      <c r="A1" s="377" t="s">
        <v>96</v>
      </c>
      <c r="B1" s="1210" t="s">
        <v>676</v>
      </c>
      <c r="C1" s="1210"/>
      <c r="D1" s="1210"/>
      <c r="E1" s="1210"/>
      <c r="F1" s="1210"/>
      <c r="G1" s="1210"/>
      <c r="H1" s="1210"/>
      <c r="I1" s="1210"/>
      <c r="J1" s="1210"/>
      <c r="K1" s="1210"/>
      <c r="L1" s="1210"/>
      <c r="M1" s="378"/>
    </row>
    <row r="2" spans="1:13" ht="15.75" thickBot="1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376" t="s">
        <v>682</v>
      </c>
      <c r="M2" s="376"/>
    </row>
    <row r="3" spans="1:13" ht="13.5" thickBot="1">
      <c r="A3" s="389" t="s">
        <v>97</v>
      </c>
      <c r="B3" s="380" t="s">
        <v>98</v>
      </c>
      <c r="C3" s="380"/>
      <c r="D3" s="380"/>
      <c r="E3" s="380"/>
      <c r="F3" s="380"/>
      <c r="G3" s="380"/>
      <c r="H3" s="380"/>
      <c r="I3" s="380"/>
      <c r="J3" s="1215" t="s">
        <v>7</v>
      </c>
      <c r="K3" s="1216"/>
      <c r="L3" s="1216"/>
      <c r="M3" s="1217"/>
    </row>
    <row r="4" spans="1:13" ht="15" customHeight="1" thickBot="1">
      <c r="A4" s="390"/>
      <c r="B4" s="392" t="s">
        <v>99</v>
      </c>
      <c r="C4" s="379" t="s">
        <v>100</v>
      </c>
      <c r="D4" s="388" t="s">
        <v>101</v>
      </c>
      <c r="E4" s="388"/>
      <c r="F4" s="388"/>
      <c r="G4" s="388"/>
      <c r="H4" s="388"/>
      <c r="I4" s="388"/>
      <c r="J4" s="1218"/>
      <c r="K4" s="1219"/>
      <c r="L4" s="1219"/>
      <c r="M4" s="1220"/>
    </row>
    <row r="5" spans="1:13" ht="13.5" thickBot="1">
      <c r="A5" s="390"/>
      <c r="B5" s="392"/>
      <c r="C5" s="379"/>
      <c r="D5" s="172" t="s">
        <v>99</v>
      </c>
      <c r="E5" s="172" t="s">
        <v>100</v>
      </c>
      <c r="F5" s="172" t="s">
        <v>99</v>
      </c>
      <c r="G5" s="172" t="s">
        <v>100</v>
      </c>
      <c r="H5" s="172" t="s">
        <v>99</v>
      </c>
      <c r="I5" s="172" t="s">
        <v>100</v>
      </c>
      <c r="J5" s="1221"/>
      <c r="K5" s="1222"/>
      <c r="L5" s="1222"/>
      <c r="M5" s="1223"/>
    </row>
    <row r="6" spans="1:13" ht="42.75" thickBot="1">
      <c r="A6" s="391"/>
      <c r="B6" s="1211" t="s">
        <v>102</v>
      </c>
      <c r="C6" s="1212"/>
      <c r="D6" s="1211" t="s">
        <v>771</v>
      </c>
      <c r="E6" s="1212"/>
      <c r="F6" s="1211" t="s">
        <v>772</v>
      </c>
      <c r="G6" s="1212"/>
      <c r="H6" s="1213" t="s">
        <v>773</v>
      </c>
      <c r="I6" s="1214"/>
      <c r="J6" s="171" t="s">
        <v>771</v>
      </c>
      <c r="K6" s="172" t="s">
        <v>772</v>
      </c>
      <c r="L6" s="171" t="s">
        <v>103</v>
      </c>
      <c r="M6" s="172" t="s">
        <v>774</v>
      </c>
    </row>
    <row r="7" spans="1:13" ht="13.5" thickBot="1">
      <c r="A7" s="173">
        <v>1</v>
      </c>
      <c r="B7" s="171">
        <v>2</v>
      </c>
      <c r="C7" s="171">
        <v>3</v>
      </c>
      <c r="D7" s="174">
        <v>4</v>
      </c>
      <c r="E7" s="172">
        <v>5</v>
      </c>
      <c r="F7" s="172">
        <v>6</v>
      </c>
      <c r="G7" s="172">
        <v>7</v>
      </c>
      <c r="H7" s="171">
        <v>8</v>
      </c>
      <c r="I7" s="174">
        <v>9</v>
      </c>
      <c r="J7" s="174">
        <v>10</v>
      </c>
      <c r="K7" s="174">
        <v>11</v>
      </c>
      <c r="L7" s="174" t="s">
        <v>104</v>
      </c>
      <c r="M7" s="175" t="s">
        <v>105</v>
      </c>
    </row>
    <row r="8" spans="1:13">
      <c r="A8" s="176" t="s">
        <v>106</v>
      </c>
      <c r="B8" s="177"/>
      <c r="C8" s="196"/>
      <c r="D8" s="196"/>
      <c r="E8" s="207"/>
      <c r="F8" s="196"/>
      <c r="G8" s="196"/>
      <c r="H8" s="196"/>
      <c r="I8" s="196"/>
      <c r="J8" s="196"/>
      <c r="K8" s="196"/>
      <c r="L8" s="178">
        <f t="shared" ref="L8:L13" si="0">+J8+K8</f>
        <v>0</v>
      </c>
      <c r="M8" s="211" t="str">
        <f t="shared" ref="M8:M14" si="1">IF((C8&lt;&gt;0),ROUND((L8/C8)*100,1),"")</f>
        <v/>
      </c>
    </row>
    <row r="9" spans="1:13">
      <c r="A9" s="179" t="s">
        <v>107</v>
      </c>
      <c r="B9" s="180"/>
      <c r="C9" s="181"/>
      <c r="D9" s="181"/>
      <c r="E9" s="181"/>
      <c r="F9" s="181"/>
      <c r="G9" s="181"/>
      <c r="H9" s="181"/>
      <c r="I9" s="181"/>
      <c r="J9" s="181"/>
      <c r="K9" s="181"/>
      <c r="L9" s="182">
        <f t="shared" si="0"/>
        <v>0</v>
      </c>
      <c r="M9" s="212" t="str">
        <f t="shared" si="1"/>
        <v/>
      </c>
    </row>
    <row r="10" spans="1:13">
      <c r="A10" s="183" t="s">
        <v>678</v>
      </c>
      <c r="B10" s="184">
        <v>3155214000</v>
      </c>
      <c r="C10" s="184">
        <v>3690542797</v>
      </c>
      <c r="D10" s="199">
        <v>3155214000</v>
      </c>
      <c r="E10" s="199">
        <v>3117306415</v>
      </c>
      <c r="F10" s="199"/>
      <c r="G10" s="199">
        <v>573236382</v>
      </c>
      <c r="H10" s="199"/>
      <c r="I10" s="199"/>
      <c r="J10" s="199">
        <v>2918007340</v>
      </c>
      <c r="K10" s="199">
        <v>657023917</v>
      </c>
      <c r="L10" s="182">
        <f t="shared" si="0"/>
        <v>3575031257</v>
      </c>
      <c r="M10" s="212">
        <f t="shared" si="1"/>
        <v>96.9</v>
      </c>
    </row>
    <row r="11" spans="1:13">
      <c r="A11" s="183" t="s">
        <v>108</v>
      </c>
      <c r="B11" s="184"/>
      <c r="C11" s="199"/>
      <c r="D11" s="199"/>
      <c r="E11" s="199"/>
      <c r="F11" s="199"/>
      <c r="G11" s="199"/>
      <c r="H11" s="199"/>
      <c r="I11" s="199"/>
      <c r="J11" s="199"/>
      <c r="K11" s="199"/>
      <c r="L11" s="182">
        <f t="shared" si="0"/>
        <v>0</v>
      </c>
      <c r="M11" s="212" t="str">
        <f t="shared" si="1"/>
        <v/>
      </c>
    </row>
    <row r="12" spans="1:13">
      <c r="A12" s="183" t="s">
        <v>109</v>
      </c>
      <c r="B12" s="184"/>
      <c r="C12" s="199"/>
      <c r="D12" s="199"/>
      <c r="E12" s="199"/>
      <c r="F12" s="199"/>
      <c r="G12" s="199"/>
      <c r="H12" s="199"/>
      <c r="I12" s="199"/>
      <c r="J12" s="199"/>
      <c r="K12" s="199"/>
      <c r="L12" s="182">
        <f t="shared" si="0"/>
        <v>0</v>
      </c>
      <c r="M12" s="212" t="str">
        <f t="shared" si="1"/>
        <v/>
      </c>
    </row>
    <row r="13" spans="1:13" ht="15" customHeight="1" thickBot="1">
      <c r="A13" s="185"/>
      <c r="B13" s="186"/>
      <c r="C13" s="203"/>
      <c r="D13" s="203"/>
      <c r="E13" s="203"/>
      <c r="F13" s="203"/>
      <c r="G13" s="203"/>
      <c r="H13" s="203"/>
      <c r="I13" s="203"/>
      <c r="J13" s="203"/>
      <c r="K13" s="203"/>
      <c r="L13" s="182">
        <f t="shared" si="0"/>
        <v>0</v>
      </c>
      <c r="M13" s="213" t="str">
        <f t="shared" si="1"/>
        <v/>
      </c>
    </row>
    <row r="14" spans="1:13" ht="13.5" thickBot="1">
      <c r="A14" s="187" t="s">
        <v>110</v>
      </c>
      <c r="B14" s="188">
        <f t="shared" ref="B14:L14" si="2">B8+SUM(B10:B13)</f>
        <v>3155214000</v>
      </c>
      <c r="C14" s="188">
        <f t="shared" si="2"/>
        <v>3690542797</v>
      </c>
      <c r="D14" s="188">
        <f t="shared" si="2"/>
        <v>3155214000</v>
      </c>
      <c r="E14" s="188">
        <f t="shared" si="2"/>
        <v>3117306415</v>
      </c>
      <c r="F14" s="188">
        <f t="shared" si="2"/>
        <v>0</v>
      </c>
      <c r="G14" s="188">
        <f t="shared" si="2"/>
        <v>573236382</v>
      </c>
      <c r="H14" s="188">
        <f t="shared" si="2"/>
        <v>0</v>
      </c>
      <c r="I14" s="188">
        <f t="shared" si="2"/>
        <v>0</v>
      </c>
      <c r="J14" s="188">
        <f t="shared" si="2"/>
        <v>2918007340</v>
      </c>
      <c r="K14" s="188">
        <f t="shared" si="2"/>
        <v>657023917</v>
      </c>
      <c r="L14" s="188">
        <f t="shared" si="2"/>
        <v>3575031257</v>
      </c>
      <c r="M14" s="359">
        <f t="shared" si="1"/>
        <v>96.9</v>
      </c>
    </row>
    <row r="15" spans="1:13">
      <c r="A15" s="189"/>
      <c r="B15" s="190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</row>
    <row r="16" spans="1:13" ht="13.5" thickBot="1">
      <c r="A16" s="192" t="s">
        <v>111</v>
      </c>
      <c r="B16" s="193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</row>
    <row r="17" spans="1:13">
      <c r="A17" s="195" t="s">
        <v>112</v>
      </c>
      <c r="B17" s="177"/>
      <c r="C17" s="196"/>
      <c r="D17" s="196"/>
      <c r="E17" s="207"/>
      <c r="F17" s="196"/>
      <c r="G17" s="196"/>
      <c r="H17" s="196"/>
      <c r="I17" s="196"/>
      <c r="J17" s="196"/>
      <c r="K17" s="196"/>
      <c r="L17" s="197">
        <f t="shared" ref="L17:L22" si="3">+J17+K17</f>
        <v>0</v>
      </c>
      <c r="M17" s="211" t="str">
        <f t="shared" ref="M17:M23" si="4">IF((C17&lt;&gt;0),ROUND((L17/C17)*100,1),"")</f>
        <v/>
      </c>
    </row>
    <row r="18" spans="1:13">
      <c r="A18" s="198" t="s">
        <v>113</v>
      </c>
      <c r="B18" s="184">
        <v>3155214000</v>
      </c>
      <c r="C18" s="184">
        <v>3671186055</v>
      </c>
      <c r="D18" s="199">
        <v>3155214000</v>
      </c>
      <c r="E18" s="199">
        <v>3117306415</v>
      </c>
      <c r="F18" s="199"/>
      <c r="G18" s="199">
        <v>553879640</v>
      </c>
      <c r="H18" s="199"/>
      <c r="I18" s="199"/>
      <c r="J18" s="199">
        <v>2922607340</v>
      </c>
      <c r="K18" s="199">
        <v>659023917</v>
      </c>
      <c r="L18" s="200">
        <f t="shared" si="3"/>
        <v>3581631257</v>
      </c>
      <c r="M18" s="212">
        <f t="shared" si="4"/>
        <v>97.6</v>
      </c>
    </row>
    <row r="19" spans="1:13">
      <c r="A19" s="198" t="s">
        <v>114</v>
      </c>
      <c r="B19" s="184"/>
      <c r="C19" s="199">
        <v>19356742</v>
      </c>
      <c r="D19" s="199"/>
      <c r="E19" s="199"/>
      <c r="F19" s="199"/>
      <c r="G19" s="199">
        <v>19356742</v>
      </c>
      <c r="H19" s="199"/>
      <c r="I19" s="199"/>
      <c r="J19" s="199">
        <v>710000</v>
      </c>
      <c r="K19" s="199"/>
      <c r="L19" s="200">
        <f t="shared" si="3"/>
        <v>710000</v>
      </c>
      <c r="M19" s="212">
        <f t="shared" si="4"/>
        <v>3.7</v>
      </c>
    </row>
    <row r="20" spans="1:13">
      <c r="A20" s="198" t="s">
        <v>115</v>
      </c>
      <c r="B20" s="184"/>
      <c r="C20" s="199"/>
      <c r="D20" s="199"/>
      <c r="E20" s="199"/>
      <c r="F20" s="199"/>
      <c r="G20" s="199"/>
      <c r="H20" s="199"/>
      <c r="I20" s="199"/>
      <c r="J20" s="199"/>
      <c r="K20" s="199"/>
      <c r="L20" s="200">
        <f t="shared" si="3"/>
        <v>0</v>
      </c>
      <c r="M20" s="212" t="str">
        <f t="shared" si="4"/>
        <v/>
      </c>
    </row>
    <row r="21" spans="1:13">
      <c r="A21" s="201"/>
      <c r="B21" s="184"/>
      <c r="C21" s="199"/>
      <c r="D21" s="199"/>
      <c r="E21" s="199"/>
      <c r="F21" s="199"/>
      <c r="G21" s="199"/>
      <c r="H21" s="199"/>
      <c r="I21" s="199"/>
      <c r="J21" s="199"/>
      <c r="K21" s="199"/>
      <c r="L21" s="200">
        <f t="shared" si="3"/>
        <v>0</v>
      </c>
      <c r="M21" s="212" t="str">
        <f t="shared" si="4"/>
        <v/>
      </c>
    </row>
    <row r="22" spans="1:13" ht="13.5" thickBot="1">
      <c r="A22" s="202"/>
      <c r="B22" s="186"/>
      <c r="C22" s="203"/>
      <c r="D22" s="203"/>
      <c r="E22" s="203"/>
      <c r="F22" s="203"/>
      <c r="G22" s="203"/>
      <c r="H22" s="203"/>
      <c r="I22" s="203"/>
      <c r="J22" s="203"/>
      <c r="K22" s="203"/>
      <c r="L22" s="200">
        <f t="shared" si="3"/>
        <v>0</v>
      </c>
      <c r="M22" s="213" t="str">
        <f t="shared" si="4"/>
        <v/>
      </c>
    </row>
    <row r="23" spans="1:13" ht="13.5" thickBot="1">
      <c r="A23" s="204" t="s">
        <v>116</v>
      </c>
      <c r="B23" s="188">
        <f t="shared" ref="B23:L23" si="5">SUM(B17:B22)</f>
        <v>3155214000</v>
      </c>
      <c r="C23" s="188">
        <f t="shared" si="5"/>
        <v>3690542797</v>
      </c>
      <c r="D23" s="188">
        <f t="shared" si="5"/>
        <v>3155214000</v>
      </c>
      <c r="E23" s="188">
        <f t="shared" si="5"/>
        <v>3117306415</v>
      </c>
      <c r="F23" s="188">
        <f t="shared" si="5"/>
        <v>0</v>
      </c>
      <c r="G23" s="188">
        <f t="shared" si="5"/>
        <v>573236382</v>
      </c>
      <c r="H23" s="188">
        <f t="shared" si="5"/>
        <v>0</v>
      </c>
      <c r="I23" s="188">
        <f t="shared" si="5"/>
        <v>0</v>
      </c>
      <c r="J23" s="188">
        <f t="shared" si="5"/>
        <v>2923317340</v>
      </c>
      <c r="K23" s="188">
        <f t="shared" si="5"/>
        <v>659023917</v>
      </c>
      <c r="L23" s="188">
        <f t="shared" si="5"/>
        <v>3582341257</v>
      </c>
      <c r="M23" s="359">
        <f t="shared" si="4"/>
        <v>97.1</v>
      </c>
    </row>
    <row r="26" spans="1:13" ht="31.5" customHeight="1">
      <c r="A26" s="377" t="s">
        <v>96</v>
      </c>
      <c r="B26" s="1210" t="s">
        <v>707</v>
      </c>
      <c r="C26" s="1210"/>
      <c r="D26" s="1210"/>
      <c r="E26" s="1210"/>
      <c r="F26" s="1210"/>
      <c r="G26" s="1210"/>
      <c r="H26" s="1210"/>
      <c r="I26" s="1210"/>
      <c r="J26" s="1210"/>
      <c r="K26" s="1210"/>
      <c r="L26" s="1210"/>
      <c r="M26" s="378"/>
    </row>
    <row r="27" spans="1:13" ht="15.75" thickBot="1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376" t="s">
        <v>683</v>
      </c>
      <c r="M27" s="376"/>
    </row>
    <row r="28" spans="1:13" ht="13.5" thickBot="1">
      <c r="A28" s="389" t="s">
        <v>97</v>
      </c>
      <c r="B28" s="380" t="s">
        <v>98</v>
      </c>
      <c r="C28" s="380"/>
      <c r="D28" s="380"/>
      <c r="E28" s="380"/>
      <c r="F28" s="380"/>
      <c r="G28" s="380"/>
      <c r="H28" s="380"/>
      <c r="I28" s="380"/>
      <c r="J28" s="1215" t="s">
        <v>7</v>
      </c>
      <c r="K28" s="1216"/>
      <c r="L28" s="1216"/>
      <c r="M28" s="1217"/>
    </row>
    <row r="29" spans="1:13" ht="15" customHeight="1" thickBot="1">
      <c r="A29" s="390"/>
      <c r="B29" s="392" t="s">
        <v>99</v>
      </c>
      <c r="C29" s="379" t="s">
        <v>100</v>
      </c>
      <c r="D29" s="388" t="s">
        <v>101</v>
      </c>
      <c r="E29" s="388"/>
      <c r="F29" s="388"/>
      <c r="G29" s="388"/>
      <c r="H29" s="388"/>
      <c r="I29" s="388"/>
      <c r="J29" s="1218"/>
      <c r="K29" s="1219"/>
      <c r="L29" s="1219"/>
      <c r="M29" s="1220"/>
    </row>
    <row r="30" spans="1:13" ht="13.5" thickBot="1">
      <c r="A30" s="390"/>
      <c r="B30" s="392"/>
      <c r="C30" s="379"/>
      <c r="D30" s="172" t="s">
        <v>99</v>
      </c>
      <c r="E30" s="172" t="s">
        <v>100</v>
      </c>
      <c r="F30" s="172" t="s">
        <v>99</v>
      </c>
      <c r="G30" s="172" t="s">
        <v>100</v>
      </c>
      <c r="H30" s="172" t="s">
        <v>99</v>
      </c>
      <c r="I30" s="172" t="s">
        <v>100</v>
      </c>
      <c r="J30" s="1221"/>
      <c r="K30" s="1222"/>
      <c r="L30" s="1222"/>
      <c r="M30" s="1223"/>
    </row>
    <row r="31" spans="1:13" ht="42.75" thickBot="1">
      <c r="A31" s="391"/>
      <c r="B31" s="1211" t="s">
        <v>102</v>
      </c>
      <c r="C31" s="1212"/>
      <c r="D31" s="1211" t="s">
        <v>771</v>
      </c>
      <c r="E31" s="1212"/>
      <c r="F31" s="1211" t="s">
        <v>772</v>
      </c>
      <c r="G31" s="1212"/>
      <c r="H31" s="1213" t="s">
        <v>773</v>
      </c>
      <c r="I31" s="1214"/>
      <c r="J31" s="171" t="s">
        <v>771</v>
      </c>
      <c r="K31" s="172" t="s">
        <v>772</v>
      </c>
      <c r="L31" s="171" t="s">
        <v>103</v>
      </c>
      <c r="M31" s="172" t="s">
        <v>774</v>
      </c>
    </row>
    <row r="32" spans="1:13" ht="13.5" thickBot="1">
      <c r="A32" s="173">
        <v>1</v>
      </c>
      <c r="B32" s="171">
        <v>2</v>
      </c>
      <c r="C32" s="171">
        <v>3</v>
      </c>
      <c r="D32" s="174">
        <v>4</v>
      </c>
      <c r="E32" s="172">
        <v>5</v>
      </c>
      <c r="F32" s="172">
        <v>6</v>
      </c>
      <c r="G32" s="172">
        <v>7</v>
      </c>
      <c r="H32" s="171">
        <v>8</v>
      </c>
      <c r="I32" s="174">
        <v>9</v>
      </c>
      <c r="J32" s="174">
        <v>10</v>
      </c>
      <c r="K32" s="174">
        <v>11</v>
      </c>
      <c r="L32" s="174" t="s">
        <v>104</v>
      </c>
      <c r="M32" s="175" t="s">
        <v>105</v>
      </c>
    </row>
    <row r="33" spans="1:13">
      <c r="A33" s="176" t="s">
        <v>106</v>
      </c>
      <c r="B33" s="177"/>
      <c r="C33" s="196"/>
      <c r="D33" s="196"/>
      <c r="E33" s="207"/>
      <c r="F33" s="196"/>
      <c r="G33" s="196"/>
      <c r="H33" s="196"/>
      <c r="I33" s="196"/>
      <c r="J33" s="196"/>
      <c r="K33" s="196"/>
      <c r="L33" s="178">
        <f t="shared" ref="L33:L38" si="6">+J33+K33</f>
        <v>0</v>
      </c>
      <c r="M33" s="211" t="str">
        <f t="shared" ref="M33:M39" si="7">IF((C33&lt;&gt;0),ROUND((L33/C33)*100,1),"")</f>
        <v/>
      </c>
    </row>
    <row r="34" spans="1:13">
      <c r="A34" s="179" t="s">
        <v>107</v>
      </c>
      <c r="B34" s="180"/>
      <c r="C34" s="181"/>
      <c r="D34" s="181"/>
      <c r="E34" s="181"/>
      <c r="F34" s="181"/>
      <c r="G34" s="181"/>
      <c r="H34" s="181"/>
      <c r="I34" s="181"/>
      <c r="J34" s="181"/>
      <c r="K34" s="181"/>
      <c r="L34" s="182">
        <f t="shared" si="6"/>
        <v>0</v>
      </c>
      <c r="M34" s="212" t="str">
        <f t="shared" si="7"/>
        <v/>
      </c>
    </row>
    <row r="35" spans="1:13">
      <c r="A35" s="183" t="s">
        <v>678</v>
      </c>
      <c r="B35" s="184">
        <v>573000000</v>
      </c>
      <c r="C35" s="184">
        <v>640000000</v>
      </c>
      <c r="D35" s="199">
        <v>573000000</v>
      </c>
      <c r="E35" s="199">
        <v>603000000</v>
      </c>
      <c r="F35" s="199"/>
      <c r="G35" s="199">
        <v>67000000</v>
      </c>
      <c r="H35" s="199"/>
      <c r="I35" s="199"/>
      <c r="J35" s="199">
        <v>100640127</v>
      </c>
      <c r="K35" s="199">
        <v>488849904</v>
      </c>
      <c r="L35" s="182">
        <f t="shared" si="6"/>
        <v>589490031</v>
      </c>
      <c r="M35" s="212">
        <f t="shared" si="7"/>
        <v>92.1</v>
      </c>
    </row>
    <row r="36" spans="1:13">
      <c r="A36" s="183" t="s">
        <v>108</v>
      </c>
      <c r="B36" s="184"/>
      <c r="C36" s="199"/>
      <c r="D36" s="199"/>
      <c r="E36" s="199"/>
      <c r="F36" s="199"/>
      <c r="G36" s="199"/>
      <c r="H36" s="199"/>
      <c r="I36" s="199"/>
      <c r="J36" s="199"/>
      <c r="K36" s="199"/>
      <c r="L36" s="182">
        <f t="shared" si="6"/>
        <v>0</v>
      </c>
      <c r="M36" s="212" t="str">
        <f t="shared" si="7"/>
        <v/>
      </c>
    </row>
    <row r="37" spans="1:13">
      <c r="A37" s="183" t="s">
        <v>109</v>
      </c>
      <c r="B37" s="184"/>
      <c r="C37" s="199"/>
      <c r="D37" s="199"/>
      <c r="E37" s="199"/>
      <c r="F37" s="199"/>
      <c r="G37" s="199"/>
      <c r="H37" s="199"/>
      <c r="I37" s="199"/>
      <c r="J37" s="199"/>
      <c r="K37" s="199"/>
      <c r="L37" s="182">
        <f t="shared" si="6"/>
        <v>0</v>
      </c>
      <c r="M37" s="212" t="str">
        <f t="shared" si="7"/>
        <v/>
      </c>
    </row>
    <row r="38" spans="1:13" ht="15" customHeight="1" thickBot="1">
      <c r="A38" s="185"/>
      <c r="B38" s="186"/>
      <c r="C38" s="203"/>
      <c r="D38" s="203"/>
      <c r="E38" s="203"/>
      <c r="F38" s="203"/>
      <c r="G38" s="203"/>
      <c r="H38" s="203"/>
      <c r="I38" s="203"/>
      <c r="J38" s="203"/>
      <c r="K38" s="203"/>
      <c r="L38" s="182">
        <f t="shared" si="6"/>
        <v>0</v>
      </c>
      <c r="M38" s="213" t="str">
        <f t="shared" si="7"/>
        <v/>
      </c>
    </row>
    <row r="39" spans="1:13" ht="13.5" thickBot="1">
      <c r="A39" s="187" t="s">
        <v>110</v>
      </c>
      <c r="B39" s="188">
        <f t="shared" ref="B39:L39" si="8">B33+SUM(B35:B38)</f>
        <v>573000000</v>
      </c>
      <c r="C39" s="188">
        <f t="shared" si="8"/>
        <v>640000000</v>
      </c>
      <c r="D39" s="188">
        <f t="shared" si="8"/>
        <v>573000000</v>
      </c>
      <c r="E39" s="188">
        <f t="shared" si="8"/>
        <v>603000000</v>
      </c>
      <c r="F39" s="188">
        <f t="shared" si="8"/>
        <v>0</v>
      </c>
      <c r="G39" s="188">
        <f t="shared" si="8"/>
        <v>67000000</v>
      </c>
      <c r="H39" s="188">
        <f t="shared" si="8"/>
        <v>0</v>
      </c>
      <c r="I39" s="188">
        <f t="shared" si="8"/>
        <v>0</v>
      </c>
      <c r="J39" s="188">
        <f t="shared" si="8"/>
        <v>100640127</v>
      </c>
      <c r="K39" s="188">
        <f t="shared" si="8"/>
        <v>488849904</v>
      </c>
      <c r="L39" s="188">
        <f t="shared" si="8"/>
        <v>589490031</v>
      </c>
      <c r="M39" s="359">
        <f t="shared" si="7"/>
        <v>92.1</v>
      </c>
    </row>
    <row r="40" spans="1:13">
      <c r="A40" s="189"/>
      <c r="B40" s="190"/>
      <c r="C40" s="191"/>
      <c r="D40" s="191"/>
      <c r="E40" s="191"/>
      <c r="F40" s="191"/>
      <c r="G40" s="191"/>
      <c r="H40" s="191"/>
      <c r="I40" s="191"/>
      <c r="J40" s="191"/>
      <c r="K40" s="191"/>
      <c r="L40" s="191"/>
      <c r="M40" s="191"/>
    </row>
    <row r="41" spans="1:13" ht="13.5" thickBot="1">
      <c r="A41" s="192" t="s">
        <v>111</v>
      </c>
      <c r="B41" s="193"/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</row>
    <row r="42" spans="1:13">
      <c r="A42" s="195" t="s">
        <v>112</v>
      </c>
      <c r="B42" s="177"/>
      <c r="C42" s="196"/>
      <c r="D42" s="196"/>
      <c r="E42" s="207"/>
      <c r="F42" s="196"/>
      <c r="G42" s="196"/>
      <c r="H42" s="196"/>
      <c r="I42" s="196"/>
      <c r="J42" s="196"/>
      <c r="K42" s="196"/>
      <c r="L42" s="197">
        <f t="shared" ref="L42:L47" si="9">+J42+K42</f>
        <v>0</v>
      </c>
      <c r="M42" s="211" t="str">
        <f t="shared" ref="M42:M48" si="10">IF((C42&lt;&gt;0),ROUND((L42/C42)*100,1),"")</f>
        <v/>
      </c>
    </row>
    <row r="43" spans="1:13">
      <c r="A43" s="198" t="s">
        <v>113</v>
      </c>
      <c r="B43" s="184">
        <v>516700000</v>
      </c>
      <c r="C43" s="184">
        <v>583700000</v>
      </c>
      <c r="D43" s="184"/>
      <c r="E43" s="184"/>
      <c r="F43" s="184">
        <v>516700000</v>
      </c>
      <c r="G43" s="184">
        <v>516700000</v>
      </c>
      <c r="H43" s="199"/>
      <c r="I43" s="199">
        <v>67000000</v>
      </c>
      <c r="J43" s="199">
        <v>50039887</v>
      </c>
      <c r="K43" s="199">
        <v>404644998</v>
      </c>
      <c r="L43" s="200">
        <f t="shared" si="9"/>
        <v>454684885</v>
      </c>
      <c r="M43" s="212">
        <f t="shared" si="10"/>
        <v>77.900000000000006</v>
      </c>
    </row>
    <row r="44" spans="1:13">
      <c r="A44" s="198" t="s">
        <v>114</v>
      </c>
      <c r="B44" s="184">
        <v>56300000</v>
      </c>
      <c r="C44" s="184">
        <v>56300000</v>
      </c>
      <c r="D44" s="184">
        <v>56300000</v>
      </c>
      <c r="E44" s="184">
        <v>56300000</v>
      </c>
      <c r="F44" s="184"/>
      <c r="G44" s="184"/>
      <c r="H44" s="199"/>
      <c r="I44" s="199"/>
      <c r="J44" s="199">
        <v>27636750</v>
      </c>
      <c r="K44" s="199">
        <v>7742826</v>
      </c>
      <c r="L44" s="200">
        <f t="shared" si="9"/>
        <v>35379576</v>
      </c>
      <c r="M44" s="212">
        <f t="shared" si="10"/>
        <v>62.8</v>
      </c>
    </row>
    <row r="45" spans="1:13">
      <c r="A45" s="198" t="s">
        <v>115</v>
      </c>
      <c r="B45" s="184"/>
      <c r="C45" s="199"/>
      <c r="D45" s="199"/>
      <c r="E45" s="199"/>
      <c r="F45" s="199"/>
      <c r="G45" s="199"/>
      <c r="H45" s="199"/>
      <c r="I45" s="199"/>
      <c r="J45" s="199"/>
      <c r="K45" s="199"/>
      <c r="L45" s="200">
        <f t="shared" si="9"/>
        <v>0</v>
      </c>
      <c r="M45" s="212" t="str">
        <f t="shared" si="10"/>
        <v/>
      </c>
    </row>
    <row r="46" spans="1:13">
      <c r="A46" s="201"/>
      <c r="B46" s="184"/>
      <c r="C46" s="199"/>
      <c r="D46" s="199"/>
      <c r="E46" s="199"/>
      <c r="F46" s="199"/>
      <c r="G46" s="199"/>
      <c r="H46" s="199"/>
      <c r="I46" s="199"/>
      <c r="J46" s="199"/>
      <c r="K46" s="199"/>
      <c r="L46" s="200">
        <f t="shared" si="9"/>
        <v>0</v>
      </c>
      <c r="M46" s="212" t="str">
        <f t="shared" si="10"/>
        <v/>
      </c>
    </row>
    <row r="47" spans="1:13" ht="13.5" thickBot="1">
      <c r="A47" s="202"/>
      <c r="B47" s="186"/>
      <c r="C47" s="203"/>
      <c r="D47" s="203"/>
      <c r="E47" s="203"/>
      <c r="F47" s="203"/>
      <c r="G47" s="203"/>
      <c r="H47" s="203"/>
      <c r="I47" s="203"/>
      <c r="J47" s="203"/>
      <c r="K47" s="203"/>
      <c r="L47" s="200">
        <f t="shared" si="9"/>
        <v>0</v>
      </c>
      <c r="M47" s="213" t="str">
        <f t="shared" si="10"/>
        <v/>
      </c>
    </row>
    <row r="48" spans="1:13" ht="13.5" thickBot="1">
      <c r="A48" s="204" t="s">
        <v>116</v>
      </c>
      <c r="B48" s="188">
        <f t="shared" ref="B48:L48" si="11">SUM(B42:B47)</f>
        <v>573000000</v>
      </c>
      <c r="C48" s="188">
        <f t="shared" si="11"/>
        <v>640000000</v>
      </c>
      <c r="D48" s="188">
        <f t="shared" si="11"/>
        <v>56300000</v>
      </c>
      <c r="E48" s="188">
        <f t="shared" si="11"/>
        <v>56300000</v>
      </c>
      <c r="F48" s="188">
        <f t="shared" si="11"/>
        <v>516700000</v>
      </c>
      <c r="G48" s="188">
        <f t="shared" si="11"/>
        <v>516700000</v>
      </c>
      <c r="H48" s="188">
        <f t="shared" si="11"/>
        <v>0</v>
      </c>
      <c r="I48" s="188">
        <f t="shared" si="11"/>
        <v>67000000</v>
      </c>
      <c r="J48" s="188">
        <f t="shared" si="11"/>
        <v>77676637</v>
      </c>
      <c r="K48" s="188">
        <f t="shared" si="11"/>
        <v>412387824</v>
      </c>
      <c r="L48" s="188">
        <f t="shared" si="11"/>
        <v>490064461</v>
      </c>
      <c r="M48" s="359">
        <f t="shared" si="10"/>
        <v>76.599999999999994</v>
      </c>
    </row>
    <row r="50" spans="1:13" ht="31.5" customHeight="1">
      <c r="A50" s="377" t="s">
        <v>96</v>
      </c>
      <c r="B50" s="1210" t="s">
        <v>677</v>
      </c>
      <c r="C50" s="1210"/>
      <c r="D50" s="1210"/>
      <c r="E50" s="1210"/>
      <c r="F50" s="1210"/>
      <c r="G50" s="1210"/>
      <c r="H50" s="1210"/>
      <c r="I50" s="1210"/>
      <c r="J50" s="1210"/>
      <c r="K50" s="1210"/>
      <c r="L50" s="1210"/>
      <c r="M50" s="378"/>
    </row>
    <row r="51" spans="1:13" ht="15.75" thickBot="1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376" t="s">
        <v>682</v>
      </c>
      <c r="M51" s="376"/>
    </row>
    <row r="52" spans="1:13" ht="13.5" thickBot="1">
      <c r="A52" s="389" t="s">
        <v>97</v>
      </c>
      <c r="B52" s="380" t="s">
        <v>98</v>
      </c>
      <c r="C52" s="380"/>
      <c r="D52" s="380"/>
      <c r="E52" s="380"/>
      <c r="F52" s="380"/>
      <c r="G52" s="380"/>
      <c r="H52" s="380"/>
      <c r="I52" s="380"/>
      <c r="J52" s="1215" t="s">
        <v>7</v>
      </c>
      <c r="K52" s="1216"/>
      <c r="L52" s="1216"/>
      <c r="M52" s="1217"/>
    </row>
    <row r="53" spans="1:13" ht="15" customHeight="1" thickBot="1">
      <c r="A53" s="390"/>
      <c r="B53" s="392" t="s">
        <v>99</v>
      </c>
      <c r="C53" s="379" t="s">
        <v>100</v>
      </c>
      <c r="D53" s="388" t="s">
        <v>101</v>
      </c>
      <c r="E53" s="388"/>
      <c r="F53" s="388"/>
      <c r="G53" s="388"/>
      <c r="H53" s="388"/>
      <c r="I53" s="388"/>
      <c r="J53" s="1218"/>
      <c r="K53" s="1219"/>
      <c r="L53" s="1219"/>
      <c r="M53" s="1220"/>
    </row>
    <row r="54" spans="1:13" ht="13.5" thickBot="1">
      <c r="A54" s="390"/>
      <c r="B54" s="392"/>
      <c r="C54" s="379"/>
      <c r="D54" s="172" t="s">
        <v>99</v>
      </c>
      <c r="E54" s="172" t="s">
        <v>100</v>
      </c>
      <c r="F54" s="172" t="s">
        <v>99</v>
      </c>
      <c r="G54" s="172" t="s">
        <v>100</v>
      </c>
      <c r="H54" s="172" t="s">
        <v>99</v>
      </c>
      <c r="I54" s="172" t="s">
        <v>100</v>
      </c>
      <c r="J54" s="1221"/>
      <c r="K54" s="1222"/>
      <c r="L54" s="1222"/>
      <c r="M54" s="1223"/>
    </row>
    <row r="55" spans="1:13" ht="42.75" thickBot="1">
      <c r="A55" s="391"/>
      <c r="B55" s="1211" t="s">
        <v>102</v>
      </c>
      <c r="C55" s="1212"/>
      <c r="D55" s="1211" t="s">
        <v>771</v>
      </c>
      <c r="E55" s="1212"/>
      <c r="F55" s="1211" t="s">
        <v>772</v>
      </c>
      <c r="G55" s="1212"/>
      <c r="H55" s="1213" t="s">
        <v>773</v>
      </c>
      <c r="I55" s="1214"/>
      <c r="J55" s="171" t="s">
        <v>771</v>
      </c>
      <c r="K55" s="172" t="s">
        <v>772</v>
      </c>
      <c r="L55" s="171" t="s">
        <v>103</v>
      </c>
      <c r="M55" s="172" t="s">
        <v>774</v>
      </c>
    </row>
    <row r="56" spans="1:13" ht="13.5" thickBot="1">
      <c r="A56" s="173">
        <v>1</v>
      </c>
      <c r="B56" s="171">
        <v>2</v>
      </c>
      <c r="C56" s="171">
        <v>3</v>
      </c>
      <c r="D56" s="174">
        <v>4</v>
      </c>
      <c r="E56" s="172">
        <v>5</v>
      </c>
      <c r="F56" s="172">
        <v>6</v>
      </c>
      <c r="G56" s="172">
        <v>7</v>
      </c>
      <c r="H56" s="171">
        <v>8</v>
      </c>
      <c r="I56" s="174">
        <v>9</v>
      </c>
      <c r="J56" s="174">
        <v>10</v>
      </c>
      <c r="K56" s="174">
        <v>11</v>
      </c>
      <c r="L56" s="174" t="s">
        <v>104</v>
      </c>
      <c r="M56" s="175" t="s">
        <v>105</v>
      </c>
    </row>
    <row r="57" spans="1:13">
      <c r="A57" s="176" t="s">
        <v>106</v>
      </c>
      <c r="B57" s="177"/>
      <c r="C57" s="177"/>
      <c r="D57" s="196"/>
      <c r="E57" s="207"/>
      <c r="F57" s="196"/>
      <c r="G57" s="196"/>
      <c r="H57" s="196"/>
      <c r="I57" s="196"/>
      <c r="J57" s="196"/>
      <c r="K57" s="196"/>
      <c r="L57" s="178">
        <f t="shared" ref="L57:L62" si="12">+J57+K57</f>
        <v>0</v>
      </c>
      <c r="M57" s="211" t="str">
        <f t="shared" ref="M57:M63" si="13">IF((C57&lt;&gt;0),ROUND((L57/C57)*100,1),"")</f>
        <v/>
      </c>
    </row>
    <row r="58" spans="1:13">
      <c r="A58" s="179" t="s">
        <v>107</v>
      </c>
      <c r="B58" s="180"/>
      <c r="C58" s="180"/>
      <c r="D58" s="181"/>
      <c r="E58" s="181"/>
      <c r="F58" s="181"/>
      <c r="G58" s="181"/>
      <c r="H58" s="181"/>
      <c r="I58" s="181"/>
      <c r="J58" s="181"/>
      <c r="K58" s="181"/>
      <c r="L58" s="182">
        <f t="shared" si="12"/>
        <v>0</v>
      </c>
      <c r="M58" s="212" t="str">
        <f t="shared" si="13"/>
        <v/>
      </c>
    </row>
    <row r="59" spans="1:13">
      <c r="A59" s="183" t="s">
        <v>678</v>
      </c>
      <c r="B59" s="184">
        <v>258445000</v>
      </c>
      <c r="C59" s="184">
        <v>258445000</v>
      </c>
      <c r="D59" s="199">
        <v>258445000</v>
      </c>
      <c r="E59" s="199">
        <v>258445000</v>
      </c>
      <c r="F59" s="199"/>
      <c r="G59" s="199"/>
      <c r="H59" s="199"/>
      <c r="I59" s="199"/>
      <c r="J59" s="199">
        <v>258445000</v>
      </c>
      <c r="K59" s="199"/>
      <c r="L59" s="182">
        <f t="shared" si="12"/>
        <v>258445000</v>
      </c>
      <c r="M59" s="212">
        <f t="shared" si="13"/>
        <v>100</v>
      </c>
    </row>
    <row r="60" spans="1:13">
      <c r="A60" s="183" t="s">
        <v>108</v>
      </c>
      <c r="B60" s="184"/>
      <c r="C60" s="199"/>
      <c r="D60" s="199"/>
      <c r="E60" s="199"/>
      <c r="F60" s="199"/>
      <c r="G60" s="199"/>
      <c r="H60" s="199"/>
      <c r="I60" s="199"/>
      <c r="J60" s="199"/>
      <c r="K60" s="199"/>
      <c r="L60" s="182">
        <f t="shared" si="12"/>
        <v>0</v>
      </c>
      <c r="M60" s="212" t="str">
        <f t="shared" si="13"/>
        <v/>
      </c>
    </row>
    <row r="61" spans="1:13">
      <c r="A61" s="183" t="s">
        <v>109</v>
      </c>
      <c r="B61" s="184"/>
      <c r="C61" s="199"/>
      <c r="D61" s="199"/>
      <c r="E61" s="199"/>
      <c r="F61" s="199"/>
      <c r="G61" s="199"/>
      <c r="H61" s="199"/>
      <c r="I61" s="199"/>
      <c r="J61" s="199"/>
      <c r="K61" s="199"/>
      <c r="L61" s="182">
        <f t="shared" si="12"/>
        <v>0</v>
      </c>
      <c r="M61" s="212" t="str">
        <f t="shared" si="13"/>
        <v/>
      </c>
    </row>
    <row r="62" spans="1:13" ht="15" customHeight="1" thickBot="1">
      <c r="A62" s="185"/>
      <c r="B62" s="186"/>
      <c r="C62" s="203"/>
      <c r="D62" s="203"/>
      <c r="E62" s="203"/>
      <c r="F62" s="203"/>
      <c r="G62" s="203"/>
      <c r="H62" s="203"/>
      <c r="I62" s="203"/>
      <c r="J62" s="203"/>
      <c r="K62" s="203"/>
      <c r="L62" s="182">
        <f t="shared" si="12"/>
        <v>0</v>
      </c>
      <c r="M62" s="213" t="str">
        <f t="shared" si="13"/>
        <v/>
      </c>
    </row>
    <row r="63" spans="1:13" ht="13.5" thickBot="1">
      <c r="A63" s="187" t="s">
        <v>110</v>
      </c>
      <c r="B63" s="188">
        <f t="shared" ref="B63:L63" si="14">B57+SUM(B59:B62)</f>
        <v>258445000</v>
      </c>
      <c r="C63" s="188">
        <f t="shared" si="14"/>
        <v>258445000</v>
      </c>
      <c r="D63" s="188">
        <f t="shared" si="14"/>
        <v>258445000</v>
      </c>
      <c r="E63" s="188">
        <f t="shared" si="14"/>
        <v>258445000</v>
      </c>
      <c r="F63" s="188">
        <f t="shared" si="14"/>
        <v>0</v>
      </c>
      <c r="G63" s="188">
        <f t="shared" si="14"/>
        <v>0</v>
      </c>
      <c r="H63" s="188">
        <f t="shared" si="14"/>
        <v>0</v>
      </c>
      <c r="I63" s="188">
        <f t="shared" si="14"/>
        <v>0</v>
      </c>
      <c r="J63" s="188">
        <f t="shared" si="14"/>
        <v>258445000</v>
      </c>
      <c r="K63" s="188">
        <f t="shared" si="14"/>
        <v>0</v>
      </c>
      <c r="L63" s="188">
        <f t="shared" si="14"/>
        <v>258445000</v>
      </c>
      <c r="M63" s="359">
        <f t="shared" si="13"/>
        <v>100</v>
      </c>
    </row>
    <row r="64" spans="1:13">
      <c r="A64" s="189"/>
      <c r="B64" s="190"/>
      <c r="C64" s="191"/>
      <c r="D64" s="191"/>
      <c r="E64" s="191"/>
      <c r="F64" s="191"/>
      <c r="G64" s="191"/>
      <c r="H64" s="191"/>
      <c r="I64" s="191"/>
      <c r="J64" s="191"/>
      <c r="K64" s="191"/>
      <c r="L64" s="191"/>
      <c r="M64" s="191"/>
    </row>
    <row r="65" spans="1:13" ht="13.5" thickBot="1">
      <c r="A65" s="192" t="s">
        <v>111</v>
      </c>
      <c r="B65" s="193"/>
      <c r="C65" s="194"/>
      <c r="D65" s="194"/>
      <c r="E65" s="194"/>
      <c r="F65" s="194"/>
      <c r="G65" s="194"/>
      <c r="H65" s="194"/>
      <c r="I65" s="194"/>
      <c r="J65" s="194"/>
      <c r="K65" s="194"/>
      <c r="L65" s="194"/>
      <c r="M65" s="194"/>
    </row>
    <row r="66" spans="1:13">
      <c r="A66" s="195" t="s">
        <v>112</v>
      </c>
      <c r="B66" s="177"/>
      <c r="C66" s="196"/>
      <c r="D66" s="196"/>
      <c r="E66" s="207"/>
      <c r="F66" s="196"/>
      <c r="G66" s="196"/>
      <c r="H66" s="196"/>
      <c r="I66" s="196"/>
      <c r="J66" s="196"/>
      <c r="K66" s="196"/>
      <c r="L66" s="197">
        <f t="shared" ref="L66:L71" si="15">+J66+K66</f>
        <v>0</v>
      </c>
      <c r="M66" s="211" t="str">
        <f t="shared" ref="M66:M72" si="16">IF((C66&lt;&gt;0),ROUND((L66/C66)*100,1),"")</f>
        <v/>
      </c>
    </row>
    <row r="67" spans="1:13">
      <c r="A67" s="198" t="s">
        <v>113</v>
      </c>
      <c r="B67" s="184">
        <v>234950000</v>
      </c>
      <c r="C67" s="184">
        <v>234950000</v>
      </c>
      <c r="D67" s="184">
        <v>234950000</v>
      </c>
      <c r="E67" s="184">
        <v>234950000</v>
      </c>
      <c r="F67" s="184"/>
      <c r="G67" s="184"/>
      <c r="H67" s="184"/>
      <c r="I67" s="184"/>
      <c r="J67" s="199"/>
      <c r="K67" s="199"/>
      <c r="L67" s="200">
        <f t="shared" si="15"/>
        <v>0</v>
      </c>
      <c r="M67" s="212">
        <f t="shared" si="16"/>
        <v>0</v>
      </c>
    </row>
    <row r="68" spans="1:13">
      <c r="A68" s="198" t="s">
        <v>114</v>
      </c>
      <c r="B68" s="184">
        <v>23495000</v>
      </c>
      <c r="C68" s="184">
        <v>23495000</v>
      </c>
      <c r="D68" s="184">
        <v>23495000</v>
      </c>
      <c r="E68" s="184">
        <v>23495000</v>
      </c>
      <c r="F68" s="184"/>
      <c r="G68" s="184"/>
      <c r="H68" s="184"/>
      <c r="I68" s="184"/>
      <c r="J68" s="199">
        <v>619912</v>
      </c>
      <c r="K68" s="199">
        <v>2222500</v>
      </c>
      <c r="L68" s="200">
        <f t="shared" si="15"/>
        <v>2842412</v>
      </c>
      <c r="M68" s="212">
        <f t="shared" si="16"/>
        <v>12.1</v>
      </c>
    </row>
    <row r="69" spans="1:13">
      <c r="A69" s="198" t="s">
        <v>115</v>
      </c>
      <c r="B69" s="184"/>
      <c r="C69" s="199"/>
      <c r="D69" s="199"/>
      <c r="E69" s="199"/>
      <c r="F69" s="199"/>
      <c r="G69" s="199"/>
      <c r="H69" s="199"/>
      <c r="I69" s="199"/>
      <c r="J69" s="199">
        <v>16025461</v>
      </c>
      <c r="K69" s="199">
        <v>40000</v>
      </c>
      <c r="L69" s="200">
        <f t="shared" si="15"/>
        <v>16065461</v>
      </c>
      <c r="M69" s="212" t="str">
        <f t="shared" si="16"/>
        <v/>
      </c>
    </row>
    <row r="70" spans="1:13">
      <c r="A70" s="201"/>
      <c r="B70" s="184"/>
      <c r="C70" s="199"/>
      <c r="D70" s="199"/>
      <c r="E70" s="199"/>
      <c r="F70" s="199"/>
      <c r="G70" s="199"/>
      <c r="H70" s="199"/>
      <c r="I70" s="199"/>
      <c r="J70" s="199"/>
      <c r="K70" s="199"/>
      <c r="L70" s="200">
        <f t="shared" si="15"/>
        <v>0</v>
      </c>
      <c r="M70" s="212" t="str">
        <f t="shared" si="16"/>
        <v/>
      </c>
    </row>
    <row r="71" spans="1:13" ht="13.5" thickBot="1">
      <c r="A71" s="202"/>
      <c r="B71" s="186"/>
      <c r="C71" s="203"/>
      <c r="D71" s="203"/>
      <c r="E71" s="203"/>
      <c r="F71" s="203"/>
      <c r="G71" s="203"/>
      <c r="H71" s="203"/>
      <c r="I71" s="203"/>
      <c r="J71" s="203"/>
      <c r="K71" s="203"/>
      <c r="L71" s="200">
        <f t="shared" si="15"/>
        <v>0</v>
      </c>
      <c r="M71" s="213" t="str">
        <f t="shared" si="16"/>
        <v/>
      </c>
    </row>
    <row r="72" spans="1:13" ht="13.5" thickBot="1">
      <c r="A72" s="204" t="s">
        <v>116</v>
      </c>
      <c r="B72" s="188">
        <f t="shared" ref="B72:L72" si="17">SUM(B66:B71)</f>
        <v>258445000</v>
      </c>
      <c r="C72" s="188">
        <f t="shared" si="17"/>
        <v>258445000</v>
      </c>
      <c r="D72" s="188">
        <f t="shared" si="17"/>
        <v>258445000</v>
      </c>
      <c r="E72" s="188">
        <f t="shared" si="17"/>
        <v>258445000</v>
      </c>
      <c r="F72" s="188">
        <f t="shared" si="17"/>
        <v>0</v>
      </c>
      <c r="G72" s="188">
        <f t="shared" si="17"/>
        <v>0</v>
      </c>
      <c r="H72" s="188">
        <f t="shared" si="17"/>
        <v>0</v>
      </c>
      <c r="I72" s="188">
        <f t="shared" si="17"/>
        <v>0</v>
      </c>
      <c r="J72" s="188">
        <f t="shared" si="17"/>
        <v>16645373</v>
      </c>
      <c r="K72" s="188">
        <f t="shared" si="17"/>
        <v>2262500</v>
      </c>
      <c r="L72" s="188">
        <f t="shared" si="17"/>
        <v>18907873</v>
      </c>
      <c r="M72" s="359">
        <f t="shared" si="16"/>
        <v>7.3</v>
      </c>
    </row>
    <row r="73" spans="1:13">
      <c r="A73" s="726"/>
      <c r="B73" s="726"/>
      <c r="C73" s="726"/>
      <c r="D73" s="726"/>
      <c r="E73" s="726"/>
      <c r="F73" s="726"/>
      <c r="G73" s="726"/>
      <c r="H73" s="726"/>
      <c r="I73" s="726"/>
      <c r="J73" s="726"/>
      <c r="K73" s="726"/>
      <c r="L73" s="726"/>
      <c r="M73" s="726"/>
    </row>
    <row r="74" spans="1:13" ht="5.25" customHeight="1">
      <c r="A74" s="205"/>
      <c r="B74" s="205"/>
      <c r="C74" s="205"/>
      <c r="D74" s="205"/>
      <c r="E74" s="205"/>
      <c r="F74" s="205"/>
      <c r="G74" s="205"/>
      <c r="H74" s="205"/>
      <c r="I74" s="205"/>
      <c r="J74" s="205"/>
      <c r="K74" s="205"/>
      <c r="L74" s="205"/>
      <c r="M74" s="205"/>
    </row>
    <row r="75" spans="1:13" ht="15.75">
      <c r="A75" s="393" t="s">
        <v>775</v>
      </c>
      <c r="B75" s="393"/>
      <c r="C75" s="393"/>
      <c r="D75" s="393"/>
      <c r="E75" s="393"/>
      <c r="F75" s="393"/>
      <c r="G75" s="393"/>
      <c r="H75" s="393"/>
      <c r="I75" s="393"/>
      <c r="J75" s="393"/>
      <c r="K75" s="393"/>
      <c r="L75" s="393"/>
      <c r="M75" s="393"/>
    </row>
    <row r="76" spans="1:13" ht="12" customHeight="1" thickBot="1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376" t="s">
        <v>682</v>
      </c>
      <c r="M76" s="376"/>
    </row>
    <row r="77" spans="1:13" ht="13.5" thickBot="1">
      <c r="A77" s="386" t="s">
        <v>117</v>
      </c>
      <c r="B77" s="387"/>
      <c r="C77" s="387"/>
      <c r="D77" s="387"/>
      <c r="E77" s="387"/>
      <c r="F77" s="387"/>
      <c r="G77" s="387"/>
      <c r="H77" s="387"/>
      <c r="I77" s="387"/>
      <c r="J77" s="387"/>
      <c r="K77" s="206" t="s">
        <v>99</v>
      </c>
      <c r="L77" s="206" t="s">
        <v>100</v>
      </c>
      <c r="M77" s="206" t="s">
        <v>7</v>
      </c>
    </row>
    <row r="78" spans="1:13">
      <c r="A78" s="381" t="s">
        <v>219</v>
      </c>
      <c r="B78" s="382"/>
      <c r="C78" s="382"/>
      <c r="D78" s="382"/>
      <c r="E78" s="382"/>
      <c r="F78" s="382"/>
      <c r="G78" s="382"/>
      <c r="H78" s="382"/>
      <c r="I78" s="382"/>
      <c r="J78" s="382"/>
      <c r="K78" s="207"/>
      <c r="L78" s="208"/>
      <c r="M78" s="208"/>
    </row>
    <row r="79" spans="1:13" ht="13.5" thickBot="1">
      <c r="A79" s="383"/>
      <c r="B79" s="384"/>
      <c r="C79" s="384"/>
      <c r="D79" s="384"/>
      <c r="E79" s="384"/>
      <c r="F79" s="384"/>
      <c r="G79" s="384"/>
      <c r="H79" s="384"/>
      <c r="I79" s="384"/>
      <c r="J79" s="384"/>
      <c r="K79" s="209"/>
      <c r="L79" s="203"/>
      <c r="M79" s="203"/>
    </row>
    <row r="80" spans="1:13" ht="13.5" thickBot="1">
      <c r="A80" s="374" t="s">
        <v>118</v>
      </c>
      <c r="B80" s="375"/>
      <c r="C80" s="375"/>
      <c r="D80" s="375"/>
      <c r="E80" s="375"/>
      <c r="F80" s="375"/>
      <c r="G80" s="375"/>
      <c r="H80" s="375"/>
      <c r="I80" s="375"/>
      <c r="J80" s="375"/>
      <c r="K80" s="210">
        <f>SUM(K78:K79)</f>
        <v>0</v>
      </c>
      <c r="L80" s="210">
        <f>SUM(L78:L79)</f>
        <v>0</v>
      </c>
      <c r="M80" s="210">
        <f>SUM(M78:M79)</f>
        <v>0</v>
      </c>
    </row>
    <row r="96" spans="1:1">
      <c r="A96" s="29"/>
    </row>
  </sheetData>
  <mergeCells count="18">
    <mergeCell ref="B26:L26"/>
    <mergeCell ref="J28:M30"/>
    <mergeCell ref="B31:C31"/>
    <mergeCell ref="D31:E31"/>
    <mergeCell ref="F31:G31"/>
    <mergeCell ref="H31:I31"/>
    <mergeCell ref="B55:C55"/>
    <mergeCell ref="D55:E55"/>
    <mergeCell ref="F55:G55"/>
    <mergeCell ref="H55:I55"/>
    <mergeCell ref="B50:L50"/>
    <mergeCell ref="J52:M54"/>
    <mergeCell ref="B1:L1"/>
    <mergeCell ref="B6:C6"/>
    <mergeCell ref="D6:E6"/>
    <mergeCell ref="F6:G6"/>
    <mergeCell ref="H6:I6"/>
    <mergeCell ref="J3:M5"/>
  </mergeCells>
  <printOptions horizontalCentered="1"/>
  <pageMargins left="0.78740157480314965" right="0.78740157480314965" top="1.3779527559055118" bottom="0.78740157480314965" header="0.78740157480314965" footer="0.78740157480314965"/>
  <pageSetup paperSize="9" scale="80" orientation="landscape" r:id="rId1"/>
  <headerFooter alignWithMargins="0">
    <oddHeader>&amp;C&amp;"Times New Roman CE,Félkövér"&amp;12
Európai uniós támogatással megvalósuló projektek 
bevételei, kiadásai, hozzájárulások&amp;R&amp;"Times New Roman CE,Félkövér dőlt"&amp;11 5. melléklet a 6/2021. (IV.30.) önkormányzati rendelethez</oddHeader>
    <oddFooter>&amp;R&amp;P/&amp;N</oddFooter>
  </headerFooter>
  <rowBreaks count="2" manualBreakCount="2">
    <brk id="25" max="16383" man="1"/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53</vt:i4>
      </vt:variant>
      <vt:variant>
        <vt:lpstr>Névvel ellátott tartományok</vt:lpstr>
      </vt:variant>
      <vt:variant>
        <vt:i4>19</vt:i4>
      </vt:variant>
    </vt:vector>
  </HeadingPairs>
  <TitlesOfParts>
    <vt:vector size="72" baseType="lpstr">
      <vt:lpstr>1.1.sz.mell.</vt:lpstr>
      <vt:lpstr>1.2.sz.mell. </vt:lpstr>
      <vt:lpstr>1.3.sz.mell.</vt:lpstr>
      <vt:lpstr>1.4.sz.mell.</vt:lpstr>
      <vt:lpstr>2.1.sz.mell  </vt:lpstr>
      <vt:lpstr>2.2.sz.mell  </vt:lpstr>
      <vt:lpstr>3.sz.mell.</vt:lpstr>
      <vt:lpstr>4.sz.mell.</vt:lpstr>
      <vt:lpstr>5. sz. mell. </vt:lpstr>
      <vt:lpstr>6. sz. mell</vt:lpstr>
      <vt:lpstr>6.1.sz.mell.</vt:lpstr>
      <vt:lpstr>6.2.sz.mell.</vt:lpstr>
      <vt:lpstr>6.3.sz.mell.</vt:lpstr>
      <vt:lpstr>7.1. sz. mell</vt:lpstr>
      <vt:lpstr>7.2. sz. mell</vt:lpstr>
      <vt:lpstr>7.3. sz. mell</vt:lpstr>
      <vt:lpstr>7.4. sz. mell</vt:lpstr>
      <vt:lpstr>8. sz. mell</vt:lpstr>
      <vt:lpstr>8.1.sz.mell.</vt:lpstr>
      <vt:lpstr>8.2.sz.mell.</vt:lpstr>
      <vt:lpstr>8.3.sz.mell.</vt:lpstr>
      <vt:lpstr>9. sz. mell.</vt:lpstr>
      <vt:lpstr>9.1.sz.mell.</vt:lpstr>
      <vt:lpstr>9.2.sz.mell.</vt:lpstr>
      <vt:lpstr>9.3.sz.mell.</vt:lpstr>
      <vt:lpstr>10. sz. mell.</vt:lpstr>
      <vt:lpstr>10.1.sz.mell.</vt:lpstr>
      <vt:lpstr>10.2.sz.mell.</vt:lpstr>
      <vt:lpstr>10.3.sz.mell.</vt:lpstr>
      <vt:lpstr>11.sz.mell.</vt:lpstr>
      <vt:lpstr>11.1.sz.mell.</vt:lpstr>
      <vt:lpstr>11.2.sz.mell.</vt:lpstr>
      <vt:lpstr>11.3.sz.mell.</vt:lpstr>
      <vt:lpstr>12.sz.mell.</vt:lpstr>
      <vt:lpstr>13. sz. mell</vt:lpstr>
      <vt:lpstr>14.sz.mell</vt:lpstr>
      <vt:lpstr>15.sz.mell.</vt:lpstr>
      <vt:lpstr>16.sz.mell.</vt:lpstr>
      <vt:lpstr>1.tájékoztató</vt:lpstr>
      <vt:lpstr>2. tájékoztató tábla</vt:lpstr>
      <vt:lpstr>3. tájékoztató tábla</vt:lpstr>
      <vt:lpstr>4. tájékoztató tábla</vt:lpstr>
      <vt:lpstr>5. tájékoztató tábla</vt:lpstr>
      <vt:lpstr>6. tájékoztató tábla</vt:lpstr>
      <vt:lpstr>7.1. tájékoztató tábla</vt:lpstr>
      <vt:lpstr>7.2. tájékoztató tábla</vt:lpstr>
      <vt:lpstr>7.3. tájékoztató tábla</vt:lpstr>
      <vt:lpstr>8. tájékoztató tábla</vt:lpstr>
      <vt:lpstr>9. tájékoztató tábla </vt:lpstr>
      <vt:lpstr>10. tájékoztató tábla</vt:lpstr>
      <vt:lpstr>11.tájékoztató tábla</vt:lpstr>
      <vt:lpstr>12.tájékoztató tábla</vt:lpstr>
      <vt:lpstr>Munka1</vt:lpstr>
      <vt:lpstr>'10. sz. mell.'!Nyomtatási_cím</vt:lpstr>
      <vt:lpstr>'3.sz.mell.'!Nyomtatási_cím</vt:lpstr>
      <vt:lpstr>'6. sz. mell'!Nyomtatási_cím</vt:lpstr>
      <vt:lpstr>'7.1. sz. mell'!Nyomtatási_cím</vt:lpstr>
      <vt:lpstr>'7.1. tájékoztató tábla'!Nyomtatási_cím</vt:lpstr>
      <vt:lpstr>'7.2. sz. mell'!Nyomtatási_cím</vt:lpstr>
      <vt:lpstr>'7.3. sz. mell'!Nyomtatási_cím</vt:lpstr>
      <vt:lpstr>'7.4. sz. mell'!Nyomtatási_cím</vt:lpstr>
      <vt:lpstr>'8. sz. mell'!Nyomtatási_cím</vt:lpstr>
      <vt:lpstr>'9. sz. mell.'!Nyomtatási_cím</vt:lpstr>
      <vt:lpstr>'1.1.sz.mell.'!Nyomtatási_terület</vt:lpstr>
      <vt:lpstr>'1.2.sz.mell. '!Nyomtatási_terület</vt:lpstr>
      <vt:lpstr>'1.3.sz.mell.'!Nyomtatási_terület</vt:lpstr>
      <vt:lpstr>'1.4.sz.mell.'!Nyomtatási_terület</vt:lpstr>
      <vt:lpstr>'1.tájékoztató'!Nyomtatási_terület</vt:lpstr>
      <vt:lpstr>'11.sz.mell.'!Nyomtatási_terület</vt:lpstr>
      <vt:lpstr>'12.sz.mell.'!Nyomtatási_terület</vt:lpstr>
      <vt:lpstr>'2.1.sz.mell  '!Nyomtatási_terület</vt:lpstr>
      <vt:lpstr>'9. sz. 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Windows-felhasználó</cp:lastModifiedBy>
  <cp:lastPrinted>2021-05-12T06:57:55Z</cp:lastPrinted>
  <dcterms:created xsi:type="dcterms:W3CDTF">1999-10-30T10:30:45Z</dcterms:created>
  <dcterms:modified xsi:type="dcterms:W3CDTF">2021-05-13T07:04:11Z</dcterms:modified>
</cp:coreProperties>
</file>