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tabRatio="292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Munka1!$7:$12</definedName>
    <definedName name="_xlnm.Print_Area" localSheetId="0">Munka1!$A$1:$I$396</definedName>
  </definedNames>
  <calcPr calcId="124519"/>
</workbook>
</file>

<file path=xl/calcChain.xml><?xml version="1.0" encoding="utf-8"?>
<calcChain xmlns="http://schemas.openxmlformats.org/spreadsheetml/2006/main">
  <c r="E157" i="1"/>
  <c r="F157"/>
  <c r="G157"/>
  <c r="H157"/>
  <c r="I157"/>
  <c r="C157"/>
  <c r="E86"/>
  <c r="F86"/>
  <c r="G86"/>
  <c r="H86"/>
  <c r="I86"/>
  <c r="C86"/>
  <c r="D85"/>
  <c r="D370"/>
  <c r="D354"/>
  <c r="D346"/>
  <c r="D345"/>
  <c r="I155" l="1"/>
  <c r="H155"/>
  <c r="G155"/>
  <c r="F155"/>
  <c r="E155"/>
  <c r="C155"/>
  <c r="D154"/>
  <c r="D153"/>
  <c r="I151"/>
  <c r="H151"/>
  <c r="G151"/>
  <c r="F151"/>
  <c r="E151"/>
  <c r="C151"/>
  <c r="D150"/>
  <c r="D149"/>
  <c r="I147"/>
  <c r="H147"/>
  <c r="G147"/>
  <c r="F147"/>
  <c r="E147"/>
  <c r="C147"/>
  <c r="D146"/>
  <c r="D145"/>
  <c r="E143"/>
  <c r="F143"/>
  <c r="G143"/>
  <c r="H143"/>
  <c r="I143"/>
  <c r="C143"/>
  <c r="D142"/>
  <c r="D155" l="1"/>
  <c r="D151"/>
  <c r="D147"/>
  <c r="E163" l="1"/>
  <c r="F163"/>
  <c r="G163"/>
  <c r="H163"/>
  <c r="I163"/>
  <c r="D162"/>
  <c r="C163"/>
  <c r="D65"/>
  <c r="D241"/>
  <c r="E242"/>
  <c r="F242"/>
  <c r="G242"/>
  <c r="H242"/>
  <c r="I242"/>
  <c r="C242"/>
  <c r="E359" l="1"/>
  <c r="F359"/>
  <c r="G359"/>
  <c r="H359"/>
  <c r="I359"/>
  <c r="C359"/>
  <c r="D358"/>
  <c r="D324"/>
  <c r="I337"/>
  <c r="H337"/>
  <c r="G337"/>
  <c r="F337"/>
  <c r="E337"/>
  <c r="C337"/>
  <c r="D336"/>
  <c r="D335"/>
  <c r="I333"/>
  <c r="H333"/>
  <c r="G333"/>
  <c r="F333"/>
  <c r="E333"/>
  <c r="C333"/>
  <c r="D332"/>
  <c r="D331"/>
  <c r="I33"/>
  <c r="H33"/>
  <c r="G33"/>
  <c r="F33"/>
  <c r="E33"/>
  <c r="D32"/>
  <c r="E388"/>
  <c r="F388"/>
  <c r="G388"/>
  <c r="H388"/>
  <c r="I388"/>
  <c r="C388"/>
  <c r="I386"/>
  <c r="H386"/>
  <c r="G386"/>
  <c r="F386"/>
  <c r="E386"/>
  <c r="C386"/>
  <c r="I383"/>
  <c r="H383"/>
  <c r="G383"/>
  <c r="F383"/>
  <c r="E383"/>
  <c r="C383"/>
  <c r="E380"/>
  <c r="F380"/>
  <c r="G380"/>
  <c r="H380"/>
  <c r="I380"/>
  <c r="C380"/>
  <c r="E377"/>
  <c r="F377"/>
  <c r="G377"/>
  <c r="H377"/>
  <c r="I377"/>
  <c r="C377"/>
  <c r="H339"/>
  <c r="I339"/>
  <c r="E364"/>
  <c r="F364"/>
  <c r="G364"/>
  <c r="H364"/>
  <c r="I364"/>
  <c r="C364"/>
  <c r="D337" l="1"/>
  <c r="D333"/>
  <c r="E339"/>
  <c r="F339"/>
  <c r="G339"/>
  <c r="C339"/>
  <c r="E329"/>
  <c r="F329"/>
  <c r="G329"/>
  <c r="H329"/>
  <c r="I329"/>
  <c r="C329"/>
  <c r="I314"/>
  <c r="H314"/>
  <c r="G314"/>
  <c r="F314"/>
  <c r="E314"/>
  <c r="C314"/>
  <c r="E258"/>
  <c r="F258"/>
  <c r="G258"/>
  <c r="H258"/>
  <c r="I258"/>
  <c r="C258"/>
  <c r="E253"/>
  <c r="F253"/>
  <c r="G253"/>
  <c r="H253"/>
  <c r="I253"/>
  <c r="C253"/>
  <c r="E236"/>
  <c r="F236"/>
  <c r="G236"/>
  <c r="H236"/>
  <c r="I236"/>
  <c r="C236"/>
  <c r="E211"/>
  <c r="F211"/>
  <c r="G211"/>
  <c r="H211"/>
  <c r="I211"/>
  <c r="C211"/>
  <c r="C105"/>
  <c r="D141"/>
  <c r="I138"/>
  <c r="H138"/>
  <c r="G138"/>
  <c r="F138"/>
  <c r="E138"/>
  <c r="D137"/>
  <c r="D385" l="1"/>
  <c r="D386" s="1"/>
  <c r="D382"/>
  <c r="D383" s="1"/>
  <c r="D379"/>
  <c r="D380" s="1"/>
  <c r="D376"/>
  <c r="D377" s="1"/>
  <c r="I374"/>
  <c r="H374"/>
  <c r="G374"/>
  <c r="F374"/>
  <c r="E374"/>
  <c r="C374"/>
  <c r="D373"/>
  <c r="I371"/>
  <c r="I389" s="1"/>
  <c r="H371"/>
  <c r="H389" s="1"/>
  <c r="G371"/>
  <c r="F371"/>
  <c r="E371"/>
  <c r="E389" s="1"/>
  <c r="C371"/>
  <c r="C389" s="1"/>
  <c r="D369"/>
  <c r="I362"/>
  <c r="H362"/>
  <c r="G362"/>
  <c r="F362"/>
  <c r="E362"/>
  <c r="C362"/>
  <c r="D361"/>
  <c r="D362" s="1"/>
  <c r="D357"/>
  <c r="D359" s="1"/>
  <c r="I355"/>
  <c r="H355"/>
  <c r="G355"/>
  <c r="F355"/>
  <c r="E355"/>
  <c r="C355"/>
  <c r="D353"/>
  <c r="I349"/>
  <c r="H349"/>
  <c r="G349"/>
  <c r="F349"/>
  <c r="E349"/>
  <c r="C349"/>
  <c r="C391" s="1"/>
  <c r="I347"/>
  <c r="H347"/>
  <c r="G347"/>
  <c r="F347"/>
  <c r="F350" s="1"/>
  <c r="E347"/>
  <c r="C347"/>
  <c r="C350" s="1"/>
  <c r="D344"/>
  <c r="D343"/>
  <c r="D328"/>
  <c r="D329" s="1"/>
  <c r="I326"/>
  <c r="I340" s="1"/>
  <c r="H326"/>
  <c r="H340" s="1"/>
  <c r="G326"/>
  <c r="G340" s="1"/>
  <c r="F326"/>
  <c r="F340" s="1"/>
  <c r="E326"/>
  <c r="E340" s="1"/>
  <c r="C326"/>
  <c r="C340" s="1"/>
  <c r="D325"/>
  <c r="D323"/>
  <c r="D322"/>
  <c r="F389" l="1"/>
  <c r="G389"/>
  <c r="D388"/>
  <c r="J388" s="1"/>
  <c r="C365"/>
  <c r="H365"/>
  <c r="D364"/>
  <c r="J364" s="1"/>
  <c r="E365"/>
  <c r="F365"/>
  <c r="I365"/>
  <c r="G365"/>
  <c r="D339"/>
  <c r="J339" s="1"/>
  <c r="D374"/>
  <c r="H350"/>
  <c r="E350"/>
  <c r="E391"/>
  <c r="I391"/>
  <c r="I350"/>
  <c r="D326"/>
  <c r="G350"/>
  <c r="D347"/>
  <c r="D349"/>
  <c r="J349" s="1"/>
  <c r="D355"/>
  <c r="D365" s="1"/>
  <c r="F391"/>
  <c r="G391"/>
  <c r="D371"/>
  <c r="H391"/>
  <c r="D340" l="1"/>
  <c r="J340" s="1"/>
  <c r="J365"/>
  <c r="D389"/>
  <c r="J389" s="1"/>
  <c r="G392"/>
  <c r="I392"/>
  <c r="D350"/>
  <c r="J350" s="1"/>
  <c r="H392"/>
  <c r="D391"/>
  <c r="J391" s="1"/>
  <c r="E392"/>
  <c r="F392"/>
  <c r="C392"/>
  <c r="D392" l="1"/>
  <c r="J392" s="1"/>
  <c r="I316" l="1"/>
  <c r="H316"/>
  <c r="G316"/>
  <c r="F316"/>
  <c r="E316"/>
  <c r="C316"/>
  <c r="D313"/>
  <c r="D314" s="1"/>
  <c r="I311"/>
  <c r="H311"/>
  <c r="G311"/>
  <c r="F311"/>
  <c r="E311"/>
  <c r="C311"/>
  <c r="D310"/>
  <c r="D309"/>
  <c r="D308"/>
  <c r="I306"/>
  <c r="H306"/>
  <c r="G306"/>
  <c r="F306"/>
  <c r="E306"/>
  <c r="C306"/>
  <c r="D305"/>
  <c r="D304"/>
  <c r="I302"/>
  <c r="H302"/>
  <c r="G302"/>
  <c r="F302"/>
  <c r="E302"/>
  <c r="C302"/>
  <c r="D301"/>
  <c r="I299"/>
  <c r="H299"/>
  <c r="G299"/>
  <c r="F299"/>
  <c r="E299"/>
  <c r="C299"/>
  <c r="D298"/>
  <c r="D297"/>
  <c r="C317" l="1"/>
  <c r="D302"/>
  <c r="D306"/>
  <c r="E317"/>
  <c r="I317"/>
  <c r="D316"/>
  <c r="J316" s="1"/>
  <c r="F317"/>
  <c r="G317"/>
  <c r="D311"/>
  <c r="D299"/>
  <c r="H317"/>
  <c r="D317" l="1"/>
  <c r="J317" s="1"/>
  <c r="I290" l="1"/>
  <c r="H290"/>
  <c r="G290"/>
  <c r="F290"/>
  <c r="E290"/>
  <c r="C290"/>
  <c r="I288"/>
  <c r="H288"/>
  <c r="G288"/>
  <c r="F288"/>
  <c r="E288"/>
  <c r="C288"/>
  <c r="D287"/>
  <c r="D286"/>
  <c r="I284"/>
  <c r="H284"/>
  <c r="G284"/>
  <c r="F284"/>
  <c r="E284"/>
  <c r="C284"/>
  <c r="D283"/>
  <c r="D284" s="1"/>
  <c r="I281"/>
  <c r="H281"/>
  <c r="G281"/>
  <c r="F281"/>
  <c r="E281"/>
  <c r="C281"/>
  <c r="D280"/>
  <c r="D281" s="1"/>
  <c r="I278"/>
  <c r="H278"/>
  <c r="G278"/>
  <c r="F278"/>
  <c r="E278"/>
  <c r="C278"/>
  <c r="D277"/>
  <c r="D276"/>
  <c r="I274"/>
  <c r="H274"/>
  <c r="G274"/>
  <c r="F274"/>
  <c r="E274"/>
  <c r="C274"/>
  <c r="D273"/>
  <c r="I271"/>
  <c r="H271"/>
  <c r="G271"/>
  <c r="F271"/>
  <c r="E271"/>
  <c r="C271"/>
  <c r="D270"/>
  <c r="I268"/>
  <c r="H268"/>
  <c r="G268"/>
  <c r="F268"/>
  <c r="E268"/>
  <c r="C268"/>
  <c r="D267"/>
  <c r="D266"/>
  <c r="I264"/>
  <c r="H264"/>
  <c r="G264"/>
  <c r="F264"/>
  <c r="E264"/>
  <c r="C264"/>
  <c r="D263"/>
  <c r="D262"/>
  <c r="I256"/>
  <c r="I259" s="1"/>
  <c r="H256"/>
  <c r="H259" s="1"/>
  <c r="G256"/>
  <c r="G259" s="1"/>
  <c r="F256"/>
  <c r="F259" s="1"/>
  <c r="E256"/>
  <c r="E259" s="1"/>
  <c r="C256"/>
  <c r="C259" s="1"/>
  <c r="D255"/>
  <c r="D252"/>
  <c r="D253" l="1"/>
  <c r="D258"/>
  <c r="E293"/>
  <c r="I293"/>
  <c r="C293"/>
  <c r="H293"/>
  <c r="D271"/>
  <c r="D288"/>
  <c r="F293"/>
  <c r="D290"/>
  <c r="J290" s="1"/>
  <c r="E291"/>
  <c r="I291"/>
  <c r="D256"/>
  <c r="G293"/>
  <c r="D268"/>
  <c r="D274"/>
  <c r="D264"/>
  <c r="H291"/>
  <c r="D278"/>
  <c r="C291"/>
  <c r="F291"/>
  <c r="G291"/>
  <c r="D259" l="1"/>
  <c r="J259" s="1"/>
  <c r="G294"/>
  <c r="F294"/>
  <c r="C294"/>
  <c r="H294"/>
  <c r="E294"/>
  <c r="I294"/>
  <c r="J258"/>
  <c r="D293"/>
  <c r="J293" s="1"/>
  <c r="D291"/>
  <c r="J291" s="1"/>
  <c r="D294" l="1"/>
  <c r="J294" s="1"/>
  <c r="I244" l="1"/>
  <c r="H244"/>
  <c r="G244"/>
  <c r="F244"/>
  <c r="E244"/>
  <c r="C244"/>
  <c r="I245"/>
  <c r="E245"/>
  <c r="D240"/>
  <c r="D242" s="1"/>
  <c r="I234"/>
  <c r="H234"/>
  <c r="G234"/>
  <c r="F234"/>
  <c r="E234"/>
  <c r="C234"/>
  <c r="D233"/>
  <c r="D234" s="1"/>
  <c r="I231"/>
  <c r="H231"/>
  <c r="G231"/>
  <c r="F231"/>
  <c r="E231"/>
  <c r="C231"/>
  <c r="D230"/>
  <c r="D231" s="1"/>
  <c r="I228"/>
  <c r="H228"/>
  <c r="G228"/>
  <c r="F228"/>
  <c r="E228"/>
  <c r="C228"/>
  <c r="D227"/>
  <c r="I225"/>
  <c r="H225"/>
  <c r="G225"/>
  <c r="F225"/>
  <c r="E225"/>
  <c r="C225"/>
  <c r="D224"/>
  <c r="D223"/>
  <c r="I221"/>
  <c r="H221"/>
  <c r="G221"/>
  <c r="F221"/>
  <c r="E221"/>
  <c r="C221"/>
  <c r="D220"/>
  <c r="D219"/>
  <c r="G237" l="1"/>
  <c r="H237"/>
  <c r="C237"/>
  <c r="D236"/>
  <c r="I237"/>
  <c r="I248" s="1"/>
  <c r="E237"/>
  <c r="E248" s="1"/>
  <c r="F237"/>
  <c r="H247"/>
  <c r="F247"/>
  <c r="D244"/>
  <c r="J244" s="1"/>
  <c r="C245"/>
  <c r="G247"/>
  <c r="G245"/>
  <c r="D225"/>
  <c r="D228"/>
  <c r="E247"/>
  <c r="I247"/>
  <c r="C247"/>
  <c r="D221"/>
  <c r="F245"/>
  <c r="H245"/>
  <c r="D237" l="1"/>
  <c r="H248"/>
  <c r="D245"/>
  <c r="J245" s="1"/>
  <c r="G248"/>
  <c r="C248"/>
  <c r="D247"/>
  <c r="J247" s="1"/>
  <c r="J236"/>
  <c r="F248"/>
  <c r="D248" l="1"/>
  <c r="J248" s="1"/>
  <c r="J237"/>
  <c r="J216" l="1"/>
  <c r="D140" l="1"/>
  <c r="D143" s="1"/>
  <c r="D136"/>
  <c r="D138" s="1"/>
  <c r="I209" l="1"/>
  <c r="H209"/>
  <c r="G209"/>
  <c r="F209"/>
  <c r="E209"/>
  <c r="D208"/>
  <c r="D209" s="1"/>
  <c r="E39" l="1"/>
  <c r="F39"/>
  <c r="G39"/>
  <c r="H39"/>
  <c r="I39"/>
  <c r="I66" l="1"/>
  <c r="E167" l="1"/>
  <c r="F167"/>
  <c r="G167"/>
  <c r="H167"/>
  <c r="I167"/>
  <c r="D166"/>
  <c r="E109" l="1"/>
  <c r="F109"/>
  <c r="G109"/>
  <c r="H109"/>
  <c r="I109"/>
  <c r="D108"/>
  <c r="E59" l="1"/>
  <c r="F59"/>
  <c r="G59"/>
  <c r="H59"/>
  <c r="I59"/>
  <c r="D58"/>
  <c r="C59"/>
  <c r="E70"/>
  <c r="F70"/>
  <c r="G70"/>
  <c r="H70"/>
  <c r="I70"/>
  <c r="C70"/>
  <c r="D69"/>
  <c r="I134" l="1"/>
  <c r="H134"/>
  <c r="G134"/>
  <c r="F134"/>
  <c r="E134"/>
  <c r="D133"/>
  <c r="D134" l="1"/>
  <c r="E29" l="1"/>
  <c r="F29"/>
  <c r="G29"/>
  <c r="H29"/>
  <c r="I29"/>
  <c r="E185"/>
  <c r="F185"/>
  <c r="G185"/>
  <c r="H185"/>
  <c r="I185"/>
  <c r="E200"/>
  <c r="F200"/>
  <c r="G200"/>
  <c r="H200"/>
  <c r="I200"/>
  <c r="D28" l="1"/>
  <c r="D89" l="1"/>
  <c r="E90"/>
  <c r="F90"/>
  <c r="G90"/>
  <c r="H90"/>
  <c r="I90"/>
  <c r="I206" l="1"/>
  <c r="H206"/>
  <c r="G206"/>
  <c r="F206"/>
  <c r="E206"/>
  <c r="D205"/>
  <c r="D206" s="1"/>
  <c r="I99"/>
  <c r="H99"/>
  <c r="G99"/>
  <c r="F99"/>
  <c r="E99"/>
  <c r="D98"/>
  <c r="D99" s="1"/>
  <c r="D88" l="1"/>
  <c r="D90" s="1"/>
  <c r="D45" l="1"/>
  <c r="E22"/>
  <c r="F22"/>
  <c r="G22"/>
  <c r="H22"/>
  <c r="I22"/>
  <c r="C36" l="1"/>
  <c r="C212" l="1"/>
  <c r="E102" l="1"/>
  <c r="F102"/>
  <c r="G102"/>
  <c r="H102"/>
  <c r="I102"/>
  <c r="E46" l="1"/>
  <c r="F46"/>
  <c r="G46"/>
  <c r="H46"/>
  <c r="I46"/>
  <c r="I203" l="1"/>
  <c r="H203"/>
  <c r="G203"/>
  <c r="F203"/>
  <c r="E203"/>
  <c r="I197"/>
  <c r="H197"/>
  <c r="G197"/>
  <c r="F197"/>
  <c r="E197"/>
  <c r="I194"/>
  <c r="H194"/>
  <c r="G194"/>
  <c r="F194"/>
  <c r="E194"/>
  <c r="I191"/>
  <c r="H191"/>
  <c r="G191"/>
  <c r="F191"/>
  <c r="E191"/>
  <c r="I188"/>
  <c r="H188"/>
  <c r="G188"/>
  <c r="F188"/>
  <c r="E188"/>
  <c r="I182"/>
  <c r="H182"/>
  <c r="G182"/>
  <c r="F182"/>
  <c r="E182"/>
  <c r="I179"/>
  <c r="H179"/>
  <c r="G179"/>
  <c r="F179"/>
  <c r="E179"/>
  <c r="I176"/>
  <c r="H176"/>
  <c r="G176"/>
  <c r="F176"/>
  <c r="E176"/>
  <c r="I173"/>
  <c r="H173"/>
  <c r="G173"/>
  <c r="F173"/>
  <c r="E173"/>
  <c r="I170"/>
  <c r="H170"/>
  <c r="G170"/>
  <c r="F170"/>
  <c r="E170"/>
  <c r="D130"/>
  <c r="I131"/>
  <c r="H131"/>
  <c r="G131"/>
  <c r="F131"/>
  <c r="E131"/>
  <c r="D129"/>
  <c r="E127"/>
  <c r="F127"/>
  <c r="G127"/>
  <c r="H127"/>
  <c r="I127"/>
  <c r="E66"/>
  <c r="F66"/>
  <c r="G66"/>
  <c r="H66"/>
  <c r="C96"/>
  <c r="C79"/>
  <c r="C73"/>
  <c r="C158" l="1"/>
  <c r="C215" s="1"/>
  <c r="C395" s="1"/>
  <c r="G212"/>
  <c r="E212"/>
  <c r="I212"/>
  <c r="H212"/>
  <c r="F212"/>
  <c r="D131"/>
  <c r="D84" l="1"/>
  <c r="D86" s="1"/>
  <c r="I124"/>
  <c r="H124"/>
  <c r="G124"/>
  <c r="F124"/>
  <c r="E124"/>
  <c r="I121"/>
  <c r="H121"/>
  <c r="G121"/>
  <c r="F121"/>
  <c r="E121"/>
  <c r="I118"/>
  <c r="H118"/>
  <c r="G118"/>
  <c r="F118"/>
  <c r="E118"/>
  <c r="I115"/>
  <c r="H115"/>
  <c r="G115"/>
  <c r="F115"/>
  <c r="E115"/>
  <c r="I112"/>
  <c r="H112"/>
  <c r="G112"/>
  <c r="F112"/>
  <c r="E112"/>
  <c r="I105"/>
  <c r="H105"/>
  <c r="G105"/>
  <c r="F105"/>
  <c r="E105"/>
  <c r="I96"/>
  <c r="H96"/>
  <c r="G96"/>
  <c r="F96"/>
  <c r="E96"/>
  <c r="I93"/>
  <c r="H93"/>
  <c r="G93"/>
  <c r="F93"/>
  <c r="E93"/>
  <c r="I82"/>
  <c r="H82"/>
  <c r="G82"/>
  <c r="F82"/>
  <c r="E82"/>
  <c r="I79"/>
  <c r="H79"/>
  <c r="G79"/>
  <c r="F79"/>
  <c r="E79"/>
  <c r="I76"/>
  <c r="H76"/>
  <c r="G76"/>
  <c r="F76"/>
  <c r="E76"/>
  <c r="I73"/>
  <c r="H73"/>
  <c r="G73"/>
  <c r="F73"/>
  <c r="E73"/>
  <c r="I62"/>
  <c r="H62"/>
  <c r="G62"/>
  <c r="F62"/>
  <c r="E62"/>
  <c r="I55"/>
  <c r="H55"/>
  <c r="G55"/>
  <c r="F55"/>
  <c r="E55"/>
  <c r="I52"/>
  <c r="H52"/>
  <c r="G52"/>
  <c r="F52"/>
  <c r="E52"/>
  <c r="I49"/>
  <c r="H49"/>
  <c r="G49"/>
  <c r="F49"/>
  <c r="E49"/>
  <c r="I42"/>
  <c r="H42"/>
  <c r="G42"/>
  <c r="F42"/>
  <c r="E42"/>
  <c r="I36"/>
  <c r="H36"/>
  <c r="G36"/>
  <c r="F36"/>
  <c r="E36"/>
  <c r="I25"/>
  <c r="H25"/>
  <c r="G25"/>
  <c r="F25"/>
  <c r="E25"/>
  <c r="I19"/>
  <c r="H19"/>
  <c r="G19"/>
  <c r="F19"/>
  <c r="E19"/>
  <c r="E16"/>
  <c r="F16"/>
  <c r="G16"/>
  <c r="H16"/>
  <c r="I16"/>
  <c r="F158" l="1"/>
  <c r="F215" s="1"/>
  <c r="F395" s="1"/>
  <c r="G158"/>
  <c r="G215" s="1"/>
  <c r="G395" s="1"/>
  <c r="I158"/>
  <c r="I215" s="1"/>
  <c r="I395" s="1"/>
  <c r="E158"/>
  <c r="H158"/>
  <c r="H215" s="1"/>
  <c r="H395" s="1"/>
  <c r="E215" l="1"/>
  <c r="E395" s="1"/>
  <c r="D199"/>
  <c r="D200" s="1"/>
  <c r="D92" l="1"/>
  <c r="D93" s="1"/>
  <c r="D95"/>
  <c r="D96" s="1"/>
  <c r="D101"/>
  <c r="D102" s="1"/>
  <c r="D104"/>
  <c r="D105" s="1"/>
  <c r="D107"/>
  <c r="D109" s="1"/>
  <c r="D111"/>
  <c r="D112" s="1"/>
  <c r="D114"/>
  <c r="D115" s="1"/>
  <c r="D117"/>
  <c r="D118" s="1"/>
  <c r="D120"/>
  <c r="D121" s="1"/>
  <c r="D123"/>
  <c r="D124" s="1"/>
  <c r="D126"/>
  <c r="D127" l="1"/>
  <c r="G214"/>
  <c r="G394" s="1"/>
  <c r="I214"/>
  <c r="I394" s="1"/>
  <c r="D61"/>
  <c r="D62" s="1"/>
  <c r="D165"/>
  <c r="D167" s="1"/>
  <c r="D161"/>
  <c r="D163" s="1"/>
  <c r="D35"/>
  <c r="D36" s="1"/>
  <c r="D196"/>
  <c r="D197" s="1"/>
  <c r="D15"/>
  <c r="D38"/>
  <c r="D39" s="1"/>
  <c r="D44"/>
  <c r="D46" s="1"/>
  <c r="D51"/>
  <c r="D52" s="1"/>
  <c r="D57"/>
  <c r="D59" s="1"/>
  <c r="D64"/>
  <c r="D66" s="1"/>
  <c r="D68"/>
  <c r="D70" s="1"/>
  <c r="D72"/>
  <c r="D73" s="1"/>
  <c r="D75"/>
  <c r="D76" s="1"/>
  <c r="D78"/>
  <c r="D79" s="1"/>
  <c r="D81"/>
  <c r="D82" s="1"/>
  <c r="D18"/>
  <c r="D19" s="1"/>
  <c r="D21"/>
  <c r="D22" s="1"/>
  <c r="D24"/>
  <c r="D25" s="1"/>
  <c r="D27"/>
  <c r="D29" s="1"/>
  <c r="D31"/>
  <c r="D33" s="1"/>
  <c r="D41"/>
  <c r="D42" s="1"/>
  <c r="D48"/>
  <c r="D49" s="1"/>
  <c r="D54"/>
  <c r="D55" s="1"/>
  <c r="D169"/>
  <c r="D170" s="1"/>
  <c r="D172"/>
  <c r="D173" s="1"/>
  <c r="D175"/>
  <c r="D176" s="1"/>
  <c r="D178"/>
  <c r="D179" s="1"/>
  <c r="D181"/>
  <c r="D182" s="1"/>
  <c r="D184"/>
  <c r="D185" s="1"/>
  <c r="D187"/>
  <c r="D188" s="1"/>
  <c r="D190"/>
  <c r="D191" s="1"/>
  <c r="D193"/>
  <c r="D194" s="1"/>
  <c r="D202"/>
  <c r="D203" s="1"/>
  <c r="D157" l="1"/>
  <c r="J157" s="1"/>
  <c r="D211"/>
  <c r="J211" s="1"/>
  <c r="D212"/>
  <c r="D16"/>
  <c r="D158" s="1"/>
  <c r="H214"/>
  <c r="H394" s="1"/>
  <c r="E214"/>
  <c r="E394" s="1"/>
  <c r="C214"/>
  <c r="C394" s="1"/>
  <c r="F214"/>
  <c r="F394" s="1"/>
  <c r="J212" l="1"/>
  <c r="J158"/>
  <c r="D214"/>
  <c r="J214" l="1"/>
  <c r="D394"/>
  <c r="J394" s="1"/>
  <c r="D215"/>
  <c r="J215" l="1"/>
  <c r="D395"/>
  <c r="J395" s="1"/>
</calcChain>
</file>

<file path=xl/sharedStrings.xml><?xml version="1.0" encoding="utf-8"?>
<sst xmlns="http://schemas.openxmlformats.org/spreadsheetml/2006/main" count="354" uniqueCount="183">
  <si>
    <t>I.</t>
  </si>
  <si>
    <t xml:space="preserve">         KIADÁSBÓL</t>
  </si>
  <si>
    <t>Cím megnevezése                                                                                                                                                                                                   Alcím megnevezése</t>
  </si>
  <si>
    <t>Összes kiadás</t>
  </si>
  <si>
    <t>Sorsz.</t>
  </si>
  <si>
    <t>I.1.</t>
  </si>
  <si>
    <t>I.2.</t>
  </si>
  <si>
    <t>Létszám (fő)</t>
  </si>
  <si>
    <t xml:space="preserve">Egyéb működési célú kiadások </t>
  </si>
  <si>
    <t>Kötelező feladatok</t>
  </si>
  <si>
    <t>Önként vállalt feladatok</t>
  </si>
  <si>
    <t>Személyi juttatások</t>
  </si>
  <si>
    <t>Dologi kiadások</t>
  </si>
  <si>
    <t>Ellátottak pénzbeni juttatásai</t>
  </si>
  <si>
    <t>Adatok Ft-ban</t>
  </si>
  <si>
    <t>Kötelező feladatok összesen eredeti előirányzat</t>
  </si>
  <si>
    <t>Önként vállalt feladatok összesen eredeti előirányzat</t>
  </si>
  <si>
    <r>
      <t>Közvilágítás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</si>
  <si>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>Belvízelvezetési, védekezési feladatok</t>
    </r>
    <r>
      <rPr>
        <sz val="14"/>
        <color indexed="8"/>
        <rFont val="Times New Roman"/>
        <family val="1"/>
        <charset val="238"/>
      </rPr>
      <t xml:space="preserve">  eredeti előirányzat</t>
    </r>
  </si>
  <si>
    <r>
      <t xml:space="preserve">Geodéziai, hirdetési díjak </t>
    </r>
    <r>
      <rPr>
        <sz val="14"/>
        <color indexed="8"/>
        <rFont val="Times New Roman"/>
        <family val="1"/>
        <charset val="238"/>
      </rPr>
      <t>eredeti előirányzat</t>
    </r>
  </si>
  <si>
    <r>
      <t>Szakértői díjak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</si>
  <si>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Házi gyermekorvosi rendelő kiadásai </t>
    </r>
    <r>
      <rPr>
        <sz val="14"/>
        <color indexed="8"/>
        <rFont val="Times New Roman"/>
        <family val="1"/>
        <charset val="238"/>
      </rPr>
      <t>eredeti előirányzat</t>
    </r>
  </si>
  <si>
    <r>
      <t>Ügyeleti szolgálat önkormányzati támogatása</t>
    </r>
    <r>
      <rPr>
        <sz val="14"/>
        <color indexed="8"/>
        <rFont val="Times New Roman"/>
        <family val="1"/>
        <charset val="238"/>
      </rPr>
      <t xml:space="preserve"> eredeti előirányzat       </t>
    </r>
  </si>
  <si>
    <r>
      <t>Jubileumi jutalom tartaléka</t>
    </r>
    <r>
      <rPr>
        <sz val="14"/>
        <color indexed="8"/>
        <rFont val="Times New Roman"/>
        <family val="1"/>
        <charset val="238"/>
      </rPr>
      <t xml:space="preserve"> eredeti előirányzat </t>
    </r>
  </si>
  <si>
    <r>
      <t xml:space="preserve">Roma Nemzetiségi Önkormányzat működési, üzemeltetési támogatása </t>
    </r>
    <r>
      <rPr>
        <sz val="14"/>
        <color indexed="8"/>
        <rFont val="Times New Roman"/>
        <family val="1"/>
        <charset val="238"/>
      </rPr>
      <t>eredeti előirányzat</t>
    </r>
  </si>
  <si>
    <r>
      <t xml:space="preserve">Vagyonbiztosítás </t>
    </r>
    <r>
      <rPr>
        <sz val="14"/>
        <color indexed="8"/>
        <rFont val="Times New Roman"/>
        <family val="1"/>
        <charset val="238"/>
      </rPr>
      <t>eredeti előirányzat</t>
    </r>
  </si>
  <si>
    <r>
      <t xml:space="preserve">Egyéb pénzügyi műveletek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</si>
  <si>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>Képviselő-testület működése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</si>
  <si>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>Közművelődés támogatása</t>
    </r>
    <r>
      <rPr>
        <sz val="14"/>
        <color indexed="8"/>
        <rFont val="Times New Roman"/>
        <family val="1"/>
        <charset val="238"/>
      </rPr>
      <t xml:space="preserve">  eredeti előirányzat</t>
    </r>
  </si>
  <si>
    <r>
      <t xml:space="preserve">Sport támogatása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</si>
  <si>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Bocskai utca 48. szám alatti ingatlan üzemeltetési költsége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</si>
  <si>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Egyházak támogatása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</si>
  <si>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Városi- és egyéb rendezvények költsége, civil szervezetek támogatása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</si>
  <si>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Térfigyelő rendszer, egyéb beruházások üzemeltetési költsége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</si>
  <si>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Helyi közösségi közlekedés támogatása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</si>
  <si>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Általános iskolai tanulók buszbérlet támogatása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</si>
  <si>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>Önkormányzat továbbszámlázott kiadásai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</si>
  <si>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Püspökladányi Városüzemeltető és Gyógyfürdő Kft. támogatása </t>
    </r>
    <r>
      <rPr>
        <sz val="14"/>
        <color indexed="8"/>
        <rFont val="Times New Roman"/>
        <family val="1"/>
        <charset val="238"/>
      </rPr>
      <t xml:space="preserve">eredeti előirányzat      </t>
    </r>
  </si>
  <si>
    <r>
      <rPr>
        <sz val="14"/>
        <color indexed="8"/>
        <rFont val="Times New Roman"/>
        <family val="1"/>
        <charset val="238"/>
      </rPr>
      <t>Segítő Kezek Szociális Szolgáltató Központ, Család- és Gyermekjóléti Szolgálat és Központ Intézményfenntartó Társulás eredeti előirányzat</t>
    </r>
  </si>
  <si>
    <r>
      <rPr>
        <sz val="14"/>
        <color indexed="8"/>
        <rFont val="Times New Roman"/>
        <family val="1"/>
        <charset val="238"/>
      </rPr>
      <t>Startmunka mintaprogram többletköltsége eredeti előirányzat</t>
    </r>
  </si>
  <si>
    <r>
      <rPr>
        <sz val="14"/>
        <color indexed="8"/>
        <rFont val="Times New Roman"/>
        <family val="1"/>
        <charset val="238"/>
      </rPr>
      <t>Közfoglalkoztatás eredeti előirányzat</t>
    </r>
  </si>
  <si>
    <r>
      <rPr>
        <sz val="14"/>
        <color indexed="8"/>
        <rFont val="Times New Roman"/>
        <family val="1"/>
        <charset val="238"/>
      </rPr>
      <t>ÁFA befizetés NAV-nak eredeti előirányzat</t>
    </r>
  </si>
  <si>
    <r>
      <t xml:space="preserve">TOP-5.2.1.-15-HB1-2016-00003 "Szociális városrehabilitációs program az újtelepi városrészen" </t>
    </r>
    <r>
      <rPr>
        <sz val="14"/>
        <color indexed="8"/>
        <rFont val="Times New Roman"/>
        <family val="1"/>
        <charset val="238"/>
      </rPr>
      <t>eredeti előirányzat</t>
    </r>
  </si>
  <si>
    <r>
      <rPr>
        <sz val="14"/>
        <color indexed="8"/>
        <rFont val="Times New Roman"/>
        <family val="1"/>
        <charset val="238"/>
      </rPr>
      <t>"Foglalkoztatási együttműködések a Sárréti paktumterületen" TOP-5.1.2-16-HB1-2017-00001 eredeti előirányzat</t>
    </r>
  </si>
  <si>
    <r>
      <rPr>
        <sz val="14"/>
        <color indexed="8"/>
        <rFont val="Times New Roman"/>
        <family val="1"/>
        <charset val="238"/>
      </rPr>
      <t>Általános tartalék eredeti előirányzat</t>
    </r>
  </si>
  <si>
    <r>
      <rPr>
        <sz val="14"/>
        <color indexed="8"/>
        <rFont val="Times New Roman"/>
        <family val="1"/>
        <charset val="238"/>
      </rPr>
      <t>Céltartalék eredeti előirányzat</t>
    </r>
  </si>
  <si>
    <t>TOP-1.4.1-15-HB1-2016-00014 "A Püspökladányi Egyesített Óvodai Intézmény fejlesztése a foglalkoztatás és életminőség javításáért, a munkába állás segítéséért" eredeti előirányzat</t>
  </si>
  <si>
    <t>TOP-2.1.2-15-HB1-2016-00003 "Zöld város kialakítása Püspökladányban" eredeti előirányzat</t>
  </si>
  <si>
    <t>TOP-3.1.1-15-HB1-2016-00006 "Kerékpárút fejlesztése Püspökladányban" eredeti előirányzat</t>
  </si>
  <si>
    <t>TOP-4.1.1-15-HB1-2016-00011 "Püspökladány város egészségügyi alapellátásának fejlesztése" eredeti előirányzat</t>
  </si>
  <si>
    <r>
      <t xml:space="preserve">Vállalkozó háziorvosok, iskolaorvosi rendelő  rezsiköltségének támogatása </t>
    </r>
    <r>
      <rPr>
        <sz val="14"/>
        <color indexed="8"/>
        <rFont val="Times New Roman"/>
        <family val="1"/>
        <charset val="238"/>
      </rPr>
      <t xml:space="preserve"> eredeti előirányzat                                                                                                                                                                 </t>
    </r>
  </si>
  <si>
    <t>Sportegyesületek sportcsarnok és strandfürdő használatának támogatása eredeti előirányzat</t>
  </si>
  <si>
    <t>Fejlesztési hitelek kamata eredeti előirányzat</t>
  </si>
  <si>
    <t>Püspökladányi Polgárőr Egyesület támogatása eredeti előirányzat</t>
  </si>
  <si>
    <t>KEHOP-5.4.1 "Szemléletformálási programok Püspökladány Város Önkormányzata szervezésében" eredeti előirányzat</t>
  </si>
  <si>
    <t>Előirányzat átvezetése intézményekhez</t>
  </si>
  <si>
    <r>
      <t xml:space="preserve">Pénzbeli és természetbeni szociális ellátások (7. melléklet)  </t>
    </r>
    <r>
      <rPr>
        <sz val="14"/>
        <color indexed="8"/>
        <rFont val="Times New Roman"/>
        <family val="1"/>
        <charset val="238"/>
      </rPr>
      <t xml:space="preserve">eredeti előirányzat               </t>
    </r>
  </si>
  <si>
    <t>EFOP-1.5.3-16-2017-00017 "Humán szolgáltatások fejlesztése a püspökladányi konzorciumban" eredeti előirányzat</t>
  </si>
  <si>
    <t>TOP-4.3.1-16-HB1-2017-00009 "Leromlott városi területek rehabilitációja" eredeti előirányzat</t>
  </si>
  <si>
    <t>TOP-7.1.1-16-H-034-1 "Harmonikus kulturálódás" (Kulcsprojekt) eredeti előirányzat</t>
  </si>
  <si>
    <r>
      <t>Önkormányzati földek művelésének költsége</t>
    </r>
    <r>
      <rPr>
        <sz val="14"/>
        <color indexed="8"/>
        <rFont val="Times New Roman"/>
        <family val="1"/>
        <charset val="238"/>
      </rPr>
      <t xml:space="preserve"> eredeti előirányzat</t>
    </r>
  </si>
  <si>
    <t>3. melléklet</t>
  </si>
  <si>
    <t>"3. melléklet a 3/2020. (II.28.) önkormányzati rendelethez</t>
  </si>
  <si>
    <t>Petritelepi játszótér körbekerítése eredeti előirányzat</t>
  </si>
  <si>
    <t>Munkaadókat terh. jár. és szociális hozzájár. adó</t>
  </si>
  <si>
    <t>Püspökladány Város Önkormányzata</t>
  </si>
  <si>
    <t>Püspökladányi Közös Önkormányzati Hivatal</t>
  </si>
  <si>
    <r>
      <t>Püspökladányi Közös Önkormányzati Hivatal Püspökladány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</si>
  <si>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Püspökladányi Közös Önkormányzati Hivatal Szerepi Kirendeltsége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</si>
  <si>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Továbbszámlázott költségek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</si>
  <si>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ÁFA-befizetés NAV-nak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</si>
  <si>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r>
      <t xml:space="preserve">TOP-5.1.2 foglalkoztatás </t>
    </r>
    <r>
      <rPr>
        <sz val="14"/>
        <color indexed="8"/>
        <rFont val="Times New Roman"/>
        <family val="1"/>
        <charset val="238"/>
      </rPr>
      <t xml:space="preserve"> eredeti előirányzat</t>
    </r>
  </si>
  <si>
    <t xml:space="preserve">II.2. </t>
  </si>
  <si>
    <t>Államigazgatási feladatok</t>
  </si>
  <si>
    <t>Államigazgatási feladatok összesen eredeti előirányzat</t>
  </si>
  <si>
    <t>Püspökladányi Közös Önkormányzati Hivatal összesen eredeti előirányzat</t>
  </si>
  <si>
    <t>Püspökladány Város Önkormányzata összesen eredeti előirányzat</t>
  </si>
  <si>
    <t>Püspökladányi Egyesített Óvodai Intézmény</t>
  </si>
  <si>
    <t>1/a</t>
  </si>
  <si>
    <t xml:space="preserve">Bölcsőde                          </t>
  </si>
  <si>
    <t>1.</t>
  </si>
  <si>
    <t>Alapfeladat eredeti előirányzat</t>
  </si>
  <si>
    <t>2.</t>
  </si>
  <si>
    <t>Gyermekétkeztetés eredeti előirányzat</t>
  </si>
  <si>
    <t>3.</t>
  </si>
  <si>
    <t xml:space="preserve">Bölcsőde eredeti előirányzat                         </t>
  </si>
  <si>
    <t>1/b</t>
  </si>
  <si>
    <t>Óvoda</t>
  </si>
  <si>
    <t>Szünidei étkeztetés eredeti előirányzat</t>
  </si>
  <si>
    <t>4.</t>
  </si>
  <si>
    <t>Munkahelyi étkeztetés eredeti előirányzat</t>
  </si>
  <si>
    <t>5.</t>
  </si>
  <si>
    <t>Vendégebéd eredeti előirányzat</t>
  </si>
  <si>
    <t>6.</t>
  </si>
  <si>
    <t>TOP-5.2.1.-15-HB1-2016-00003 "Szociális városrehabilitációs program az újtelepi városrészen" eredeti előirányzat</t>
  </si>
  <si>
    <t>7.</t>
  </si>
  <si>
    <t>ÁFA-befizetés NAV-nak eredeti előirányzat</t>
  </si>
  <si>
    <t>8.</t>
  </si>
  <si>
    <t>GINOP foglalkoztatás eredeti előirányzat</t>
  </si>
  <si>
    <t>Óvoda összesen eredeti előirányzat</t>
  </si>
  <si>
    <t>Püspökladányi Egyesített Óvodai Intézmény összesen eredeti előirányzat</t>
  </si>
  <si>
    <t>Püspökladány Város Gazdasági Ellátó Szervezete</t>
  </si>
  <si>
    <t>Pénzügyi-számviteli alapfeladat eredeti előirányzat</t>
  </si>
  <si>
    <t>Vendégétkeztetés eredeti előirányzat</t>
  </si>
  <si>
    <t>"Püspökladányi helyi közösség" TOP-7.1.1-16-2016-00034 eredeti előirányzat</t>
  </si>
  <si>
    <t>Püspökladány Város Gazdasági Ellátó Szervezete összesen eredeti előirányzat</t>
  </si>
  <si>
    <t>Püspökladányi Tájékoztató és Közművelődési Központ, Könyvtár, Múzeum</t>
  </si>
  <si>
    <t>a.</t>
  </si>
  <si>
    <t>Dorogi Márton Művelődési Központ</t>
  </si>
  <si>
    <t>Dorogi Márton Művelődési Központ eredeti előirányzat</t>
  </si>
  <si>
    <t>b.</t>
  </si>
  <si>
    <t>Kecskés Gyula Városi Könyvtár</t>
  </si>
  <si>
    <t>Alapfeladatok eredeti előirányzat</t>
  </si>
  <si>
    <t>Kecskés Gyula Városi Könyvtár eredeti előirányzat</t>
  </si>
  <si>
    <t>c.</t>
  </si>
  <si>
    <t>Karacs Ferenc Múzeum</t>
  </si>
  <si>
    <t xml:space="preserve">1. </t>
  </si>
  <si>
    <t>TOP-7.1.1-16-H-ESZA-2019-00404 "Kincset rejtő ladányi föld" eredeti előirányzat</t>
  </si>
  <si>
    <t>Karacs Ferenc Múzeum eredeti előirányzat</t>
  </si>
  <si>
    <t>II.</t>
  </si>
  <si>
    <t>Püspökladányi Tájékoztató Központ</t>
  </si>
  <si>
    <t>Vállalkozási tevékenység eredeti előirányzat</t>
  </si>
  <si>
    <t>Püspökladányi Tájékoztató Központ eredeti előirányzat</t>
  </si>
  <si>
    <t>I+II</t>
  </si>
  <si>
    <t>Püspökladányi Tájékoztató és Közművelődési Központ, Könyvtár, Múzeum eredeti előirányzat</t>
  </si>
  <si>
    <t>Püspökladány Város Önkormányzata mindösszesen eredeti előirányzat</t>
  </si>
  <si>
    <t>"</t>
  </si>
  <si>
    <t>Püspökladány Város Önkormányzata és intézményei 2021. évi működési kiadásai</t>
  </si>
  <si>
    <r>
      <t>Egyéb városgazdálkodási feladatok</t>
    </r>
    <r>
      <rPr>
        <sz val="14"/>
        <color indexed="8"/>
        <rFont val="Times New Roman"/>
        <family val="1"/>
        <charset val="238"/>
      </rPr>
      <t xml:space="preserve"> eredeti előirányzat</t>
    </r>
  </si>
  <si>
    <t>2020. évről áthúzódó Startmunka mintaprogram eredeti előirányzat</t>
  </si>
  <si>
    <t>2021. évi Startmunka mintaprogram eredeti előirányzat</t>
  </si>
  <si>
    <t>Petőfi utca 11. szám alatti épület bontásával kapcsolatos kiadások eredeti előirányzat</t>
  </si>
  <si>
    <t>Játszótér fejlesztése HungorControl Zrt támogatásából, 2020. évi  eredeti előirányzat</t>
  </si>
  <si>
    <r>
      <t>Mezőőri szolgálat</t>
    </r>
    <r>
      <rPr>
        <sz val="14"/>
        <color indexed="8"/>
        <rFont val="Times New Roman"/>
        <family val="1"/>
        <charset val="238"/>
      </rPr>
      <t xml:space="preserve"> eredeti előirányzat</t>
    </r>
  </si>
  <si>
    <t>Szabadtéri terek fejlesztése a közösség szolgálatában eredeti előirányzat</t>
  </si>
  <si>
    <t>TOP-7.1.1-16-H-ESZA-2020-01776 "Múzeumok éjszakája" eredeti előirányzat</t>
  </si>
  <si>
    <t xml:space="preserve">MTVA támogatásából: REZSI2021 eredeti előirányzat </t>
  </si>
  <si>
    <t>MTVA támogatásából: TV ÁLLANDÓ2020 eredeti előirányzat</t>
  </si>
  <si>
    <t>MTVA támogatásából: TV ÁLLANDÓ2020 maradvány eredeti előirányzat</t>
  </si>
  <si>
    <t>MTVA támogatásából: REZSI2020 maradvány eredeti előirányzat</t>
  </si>
  <si>
    <t>Előirányzat átvezetése intézményhez</t>
  </si>
  <si>
    <r>
      <rPr>
        <sz val="14"/>
        <color indexed="8"/>
        <rFont val="Times New Roman"/>
        <family val="1"/>
        <charset val="238"/>
      </rPr>
      <t>Államigazgatási feladatok  eredeti előirányzat</t>
    </r>
  </si>
  <si>
    <t>2021. június 30.</t>
  </si>
  <si>
    <t>Módosított előirányzat június 30-án</t>
  </si>
  <si>
    <t>Kötelező feladatok összesen módosított előirányzat június 30-án</t>
  </si>
  <si>
    <t>Önként vállalt feladatok összesen módosított előirányzat június 30-án</t>
  </si>
  <si>
    <t>Püspökladány Város Önkormányzata összesen módosított előirányzat június 30-án</t>
  </si>
  <si>
    <t>Államigazgatási feladatok összesen módosított előirányzat június 30-án</t>
  </si>
  <si>
    <t>Püspökladányi Közös Önkormányzati Hivatal összesen módosított előirányzat június 30-án</t>
  </si>
  <si>
    <t xml:space="preserve">Bölcsőde módosított előirányzat június 30-án                         </t>
  </si>
  <si>
    <t>Óvoda összesen módosított előirányzat június 30-án</t>
  </si>
  <si>
    <t>Püspökladányi Egyesített Óvodai Intézmény összesen módosított előirányzat június 30-án</t>
  </si>
  <si>
    <t>Püspökladány Város Gazdasági Ellátó Szervezete összesen módosított előirányzat június 30-án</t>
  </si>
  <si>
    <t>Dorogi Márton Művelődési Központ módosított előirányzat június 30-án</t>
  </si>
  <si>
    <t>Kecskés Gyula Városi Könyvtár módosított előirányzat június 30-án</t>
  </si>
  <si>
    <t>Karacs Ferenc Múzeum módosított előirányzat június 30-án</t>
  </si>
  <si>
    <t>Püspökladányi Tájékoztató Központ módosított előirányzat június 30-án</t>
  </si>
  <si>
    <t>Püspökladányi Tájékoztató és Közművelődési Központ, Könyvtár, Múzeum módosított előirányzat június 30-án</t>
  </si>
  <si>
    <t>Püspökladány Város Önkormányzata mindösszesen módosított előirányzat június 30-án</t>
  </si>
  <si>
    <t>Előirányzat átvezetése I.a.3. sorra</t>
  </si>
  <si>
    <t>Erzsébet tábor maradvány visszautalása eredeti előirányzat</t>
  </si>
  <si>
    <t>Előirányzat felvezetée I.a.1. sorról</t>
  </si>
  <si>
    <t>TOP-7.1.1-16-H-ERFA-2019-274 "Kondipark az Ifjúsági Ház udvarán" eredeti előirányzat</t>
  </si>
  <si>
    <t>Előirányzat felvezetése felhalmozási kiadások közül</t>
  </si>
  <si>
    <t>Jubileumi jutalom</t>
  </si>
  <si>
    <t>Előirányzat átvezetése dologi kiadások közül működési kiadások közé</t>
  </si>
  <si>
    <t>Előirányzat felvezetése támogatásból</t>
  </si>
  <si>
    <t>Előirányzat átvezetése dologi kiadások közül egyéb működési célú kiadások közé</t>
  </si>
  <si>
    <t>Előirányzat átvezetése felhalmozási kiadások közé</t>
  </si>
  <si>
    <t>Előirányzat felvezetése: támogatás visszafizetése</t>
  </si>
  <si>
    <t>Előirányzat átvezetése dologi kiadások közül felhalmozási kiadások közé</t>
  </si>
  <si>
    <t>Gyógyfürdő kezelés támogatása: előirányzat átvezetése egyéb működési célú kiadások közül dologi kiadások közé</t>
  </si>
  <si>
    <t>Katica Tagóvoda konyhájának felújítása eredeti előirányzat</t>
  </si>
  <si>
    <t>Nyári diákmunka eredeti előirányzat</t>
  </si>
  <si>
    <t>Előirányzat felvezetése tartalékalap terhére</t>
  </si>
  <si>
    <t>Közművelődéshez kapcsolódó kiadások NMI támogatásából eredeti előirányzat</t>
  </si>
  <si>
    <t>Segítő Kezek szociális tartalékalap eredeti előirányzat</t>
  </si>
  <si>
    <t>Köznevelési tartalékalap eredeti előirányzat</t>
  </si>
  <si>
    <t>Előirányzat felvezetése NMI támogatásából</t>
  </si>
  <si>
    <t>Előirányzat átvezetése tartalékalap javára</t>
  </si>
  <si>
    <t>Előirányzat felvezetése: 2021. évi állami támogatás növekedése (4 társult település)</t>
  </si>
  <si>
    <t>Előirányzat felvezetése szöveges indoklás alapján</t>
  </si>
  <si>
    <t xml:space="preserve">a 9/2021. (VII. 1.) önkormányzati rendelethez 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</si>
</sst>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theme="1"/>
      <name val="Arial CE"/>
      <charset val="238"/>
    </font>
    <font>
      <i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vertical="center" wrapText="1"/>
    </xf>
    <xf numFmtId="164" fontId="14" fillId="3" borderId="2" xfId="0" applyNumberFormat="1" applyFont="1" applyFill="1" applyBorder="1" applyAlignment="1">
      <alignment horizontal="right" vertical="center"/>
    </xf>
    <xf numFmtId="3" fontId="14" fillId="3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243</xdr:row>
      <xdr:rowOff>0</xdr:rowOff>
    </xdr:from>
    <xdr:to>
      <xdr:col>9</xdr:col>
      <xdr:colOff>0</xdr:colOff>
      <xdr:row>243</xdr:row>
      <xdr:rowOff>0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xmlns="" id="{2920553D-0496-47F0-8A89-1CD94056062F}"/>
            </a:ext>
          </a:extLst>
        </xdr:cNvPr>
        <xdr:cNvSpPr>
          <a:spLocks/>
        </xdr:cNvSpPr>
      </xdr:nvSpPr>
      <xdr:spPr bwMode="auto">
        <a:xfrm>
          <a:off x="13274040" y="3163824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319</xdr:row>
      <xdr:rowOff>0</xdr:rowOff>
    </xdr:from>
    <xdr:to>
      <xdr:col>9</xdr:col>
      <xdr:colOff>0</xdr:colOff>
      <xdr:row>319</xdr:row>
      <xdr:rowOff>0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xmlns="" id="{97D10CDC-808D-4B60-AF17-61DDF012FBC8}"/>
            </a:ext>
          </a:extLst>
        </xdr:cNvPr>
        <xdr:cNvSpPr>
          <a:spLocks/>
        </xdr:cNvSpPr>
      </xdr:nvSpPr>
      <xdr:spPr bwMode="auto">
        <a:xfrm>
          <a:off x="13274040" y="332994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6"/>
  <sheetViews>
    <sheetView tabSelected="1" view="pageBreakPreview" topLeftCell="A8" zoomScale="85" zoomScaleNormal="65" zoomScaleSheetLayoutView="85" workbookViewId="0">
      <pane ySplit="1440" activePane="bottomLeft"/>
      <selection activeCell="B7" sqref="B1:B1048576"/>
      <selection pane="bottomLeft" activeCell="A5" sqref="A5:I5"/>
    </sheetView>
  </sheetViews>
  <sheetFormatPr defaultColWidth="9.140625" defaultRowHeight="18.75"/>
  <cols>
    <col min="1" max="1" width="7.140625" style="27" customWidth="1"/>
    <col min="2" max="2" width="65.7109375" style="24" customWidth="1"/>
    <col min="3" max="3" width="10.140625" style="16" customWidth="1"/>
    <col min="4" max="5" width="19.140625" style="17" customWidth="1"/>
    <col min="6" max="6" width="18.140625" style="17" customWidth="1"/>
    <col min="7" max="7" width="19.7109375" style="17" customWidth="1"/>
    <col min="8" max="9" width="18.140625" style="17" customWidth="1"/>
    <col min="10" max="10" width="18.28515625" style="10" customWidth="1"/>
    <col min="11" max="16384" width="9.140625" style="2"/>
  </cols>
  <sheetData>
    <row r="1" spans="1:37" ht="18.75" customHeight="1">
      <c r="A1" s="15"/>
      <c r="B1" s="21"/>
      <c r="C1" s="11"/>
      <c r="D1" s="12"/>
      <c r="E1" s="12"/>
      <c r="G1" s="18"/>
      <c r="H1" s="18"/>
      <c r="I1" s="41" t="s">
        <v>61</v>
      </c>
    </row>
    <row r="2" spans="1:37" s="1" customFormat="1" ht="18.75" customHeight="1">
      <c r="A2" s="15"/>
      <c r="B2" s="21"/>
      <c r="C2" s="13"/>
      <c r="D2" s="14"/>
      <c r="E2" s="14"/>
      <c r="G2" s="41"/>
      <c r="H2" s="41"/>
      <c r="I2" s="98" t="s">
        <v>182</v>
      </c>
      <c r="J2" s="10"/>
    </row>
    <row r="3" spans="1:37" s="1" customFormat="1" ht="18.75" customHeight="1">
      <c r="A3" s="15"/>
      <c r="B3" s="21"/>
      <c r="C3" s="13"/>
      <c r="D3" s="14"/>
      <c r="E3" s="14"/>
      <c r="F3" s="18"/>
      <c r="G3" s="18"/>
      <c r="H3" s="18"/>
      <c r="I3" s="48" t="s">
        <v>62</v>
      </c>
      <c r="J3" s="10"/>
    </row>
    <row r="4" spans="1:37" ht="27" customHeight="1">
      <c r="A4" s="99" t="s">
        <v>127</v>
      </c>
      <c r="B4" s="100"/>
      <c r="C4" s="100"/>
      <c r="D4" s="100"/>
      <c r="E4" s="100"/>
      <c r="F4" s="100"/>
      <c r="G4" s="100"/>
      <c r="H4" s="100"/>
      <c r="I4" s="100"/>
    </row>
    <row r="5" spans="1:37" ht="27" customHeight="1">
      <c r="A5" s="99" t="s">
        <v>142</v>
      </c>
      <c r="B5" s="100"/>
      <c r="C5" s="100"/>
      <c r="D5" s="100"/>
      <c r="E5" s="100"/>
      <c r="F5" s="100"/>
      <c r="G5" s="100"/>
      <c r="H5" s="100"/>
      <c r="I5" s="100"/>
    </row>
    <row r="6" spans="1:37" ht="18.75" customHeight="1">
      <c r="A6" s="15"/>
      <c r="B6" s="21"/>
      <c r="C6" s="11"/>
      <c r="D6" s="12"/>
      <c r="E6" s="12"/>
      <c r="F6" s="101" t="s">
        <v>14</v>
      </c>
      <c r="G6" s="102"/>
      <c r="H6" s="102"/>
      <c r="I6" s="102"/>
    </row>
    <row r="7" spans="1:37" ht="21" customHeight="1">
      <c r="A7" s="107" t="s">
        <v>4</v>
      </c>
      <c r="B7" s="108" t="s">
        <v>2</v>
      </c>
      <c r="C7" s="110" t="s">
        <v>7</v>
      </c>
      <c r="D7" s="112" t="s">
        <v>3</v>
      </c>
      <c r="E7" s="103" t="s">
        <v>1</v>
      </c>
      <c r="F7" s="104"/>
      <c r="G7" s="104"/>
      <c r="H7" s="104"/>
      <c r="I7" s="104"/>
    </row>
    <row r="8" spans="1:37" ht="15" customHeight="1">
      <c r="A8" s="107"/>
      <c r="B8" s="109"/>
      <c r="C8" s="111"/>
      <c r="D8" s="113"/>
      <c r="E8" s="105" t="s">
        <v>11</v>
      </c>
      <c r="F8" s="105" t="s">
        <v>64</v>
      </c>
      <c r="G8" s="105" t="s">
        <v>12</v>
      </c>
      <c r="H8" s="105" t="s">
        <v>13</v>
      </c>
      <c r="I8" s="105" t="s">
        <v>8</v>
      </c>
    </row>
    <row r="9" spans="1:37" ht="15" customHeight="1">
      <c r="A9" s="107"/>
      <c r="B9" s="109"/>
      <c r="C9" s="111"/>
      <c r="D9" s="113"/>
      <c r="E9" s="106"/>
      <c r="F9" s="106"/>
      <c r="G9" s="106"/>
      <c r="H9" s="106"/>
      <c r="I9" s="106"/>
    </row>
    <row r="10" spans="1:37" ht="16.5" customHeight="1">
      <c r="A10" s="107"/>
      <c r="B10" s="109"/>
      <c r="C10" s="111"/>
      <c r="D10" s="113"/>
      <c r="E10" s="106"/>
      <c r="F10" s="106"/>
      <c r="G10" s="106"/>
      <c r="H10" s="106"/>
      <c r="I10" s="106"/>
    </row>
    <row r="11" spans="1:37" ht="7.15" customHeight="1">
      <c r="A11" s="107"/>
      <c r="B11" s="109"/>
      <c r="C11" s="111"/>
      <c r="D11" s="113"/>
      <c r="E11" s="106"/>
      <c r="F11" s="106"/>
      <c r="G11" s="106"/>
      <c r="H11" s="106"/>
      <c r="I11" s="106"/>
    </row>
    <row r="12" spans="1:37" s="33" customFormat="1" ht="23.25" customHeight="1" thickBot="1">
      <c r="A12" s="29">
        <v>1</v>
      </c>
      <c r="B12" s="30">
        <v>2</v>
      </c>
      <c r="C12" s="31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5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4.6" customHeight="1">
      <c r="A13" s="26"/>
      <c r="B13" s="58" t="s">
        <v>65</v>
      </c>
      <c r="C13" s="34"/>
      <c r="D13" s="35"/>
      <c r="E13" s="34"/>
      <c r="F13" s="34"/>
      <c r="G13" s="34"/>
      <c r="H13" s="34"/>
      <c r="I13" s="36"/>
    </row>
    <row r="14" spans="1:37" ht="24.6" customHeight="1">
      <c r="A14" s="26" t="s">
        <v>5</v>
      </c>
      <c r="B14" s="23" t="s">
        <v>9</v>
      </c>
      <c r="C14" s="46"/>
      <c r="D14" s="46"/>
      <c r="E14" s="46"/>
      <c r="F14" s="46"/>
      <c r="G14" s="46"/>
      <c r="H14" s="46"/>
      <c r="I14" s="46"/>
    </row>
    <row r="15" spans="1:37" ht="24.6" customHeight="1">
      <c r="A15" s="25">
        <v>1</v>
      </c>
      <c r="B15" s="22" t="s">
        <v>17</v>
      </c>
      <c r="C15" s="37"/>
      <c r="D15" s="37">
        <f t="shared" ref="D15:D126" si="0">SUM(E15:I15)</f>
        <v>44120000</v>
      </c>
      <c r="E15" s="37"/>
      <c r="F15" s="37"/>
      <c r="G15" s="37">
        <v>44120000</v>
      </c>
      <c r="H15" s="37"/>
      <c r="I15" s="37"/>
    </row>
    <row r="16" spans="1:37" s="7" customFormat="1" ht="24.6" customHeight="1">
      <c r="A16" s="26"/>
      <c r="B16" s="23" t="s">
        <v>143</v>
      </c>
      <c r="C16" s="46"/>
      <c r="D16" s="46">
        <f>SUM(D15)</f>
        <v>44120000</v>
      </c>
      <c r="E16" s="46">
        <f t="shared" ref="E16:I16" si="1">SUM(E15)</f>
        <v>0</v>
      </c>
      <c r="F16" s="46">
        <f t="shared" si="1"/>
        <v>0</v>
      </c>
      <c r="G16" s="46">
        <f t="shared" si="1"/>
        <v>44120000</v>
      </c>
      <c r="H16" s="46">
        <f t="shared" si="1"/>
        <v>0</v>
      </c>
      <c r="I16" s="46">
        <f t="shared" si="1"/>
        <v>0</v>
      </c>
      <c r="J16" s="96"/>
    </row>
    <row r="17" spans="1:10" ht="24.6" customHeight="1">
      <c r="A17" s="25"/>
      <c r="B17" s="22"/>
      <c r="C17" s="37"/>
      <c r="D17" s="37"/>
      <c r="E17" s="37"/>
      <c r="F17" s="37"/>
      <c r="G17" s="37"/>
      <c r="H17" s="37"/>
      <c r="I17" s="37"/>
    </row>
    <row r="18" spans="1:10" ht="24.6" customHeight="1">
      <c r="A18" s="25">
        <v>2</v>
      </c>
      <c r="B18" s="22" t="s">
        <v>18</v>
      </c>
      <c r="C18" s="37"/>
      <c r="D18" s="37">
        <f t="shared" si="0"/>
        <v>5486400</v>
      </c>
      <c r="E18" s="37"/>
      <c r="F18" s="37"/>
      <c r="G18" s="37">
        <v>5486400</v>
      </c>
      <c r="H18" s="37"/>
      <c r="I18" s="37"/>
    </row>
    <row r="19" spans="1:10" s="7" customFormat="1" ht="24.6" customHeight="1">
      <c r="A19" s="26"/>
      <c r="B19" s="23" t="s">
        <v>143</v>
      </c>
      <c r="C19" s="46"/>
      <c r="D19" s="46">
        <f>SUM(D18)</f>
        <v>5486400</v>
      </c>
      <c r="E19" s="46">
        <f t="shared" ref="E19" si="2">SUM(E18)</f>
        <v>0</v>
      </c>
      <c r="F19" s="46">
        <f t="shared" ref="F19" si="3">SUM(F18)</f>
        <v>0</v>
      </c>
      <c r="G19" s="46">
        <f t="shared" ref="G19" si="4">SUM(G18)</f>
        <v>5486400</v>
      </c>
      <c r="H19" s="46">
        <f t="shared" ref="H19" si="5">SUM(H18)</f>
        <v>0</v>
      </c>
      <c r="I19" s="46">
        <f t="shared" ref="I19" si="6">SUM(I18)</f>
        <v>0</v>
      </c>
      <c r="J19" s="96"/>
    </row>
    <row r="20" spans="1:10" ht="24.6" customHeight="1">
      <c r="A20" s="25"/>
      <c r="B20" s="22"/>
      <c r="C20" s="37"/>
      <c r="D20" s="37"/>
      <c r="E20" s="37"/>
      <c r="F20" s="37"/>
      <c r="G20" s="37"/>
      <c r="H20" s="37"/>
      <c r="I20" s="37"/>
    </row>
    <row r="21" spans="1:10" ht="26.45" customHeight="1">
      <c r="A21" s="25">
        <v>3</v>
      </c>
      <c r="B21" s="22" t="s">
        <v>128</v>
      </c>
      <c r="C21" s="37"/>
      <c r="D21" s="37">
        <f t="shared" si="0"/>
        <v>10435068</v>
      </c>
      <c r="E21" s="37">
        <v>100000</v>
      </c>
      <c r="F21" s="37">
        <v>13950</v>
      </c>
      <c r="G21" s="37">
        <v>10321118</v>
      </c>
      <c r="H21" s="37"/>
      <c r="I21" s="37"/>
    </row>
    <row r="22" spans="1:10" s="7" customFormat="1" ht="24.6" customHeight="1">
      <c r="A22" s="26"/>
      <c r="B22" s="23" t="s">
        <v>143</v>
      </c>
      <c r="C22" s="46"/>
      <c r="D22" s="46">
        <f t="shared" ref="D22:I22" si="7">SUM(D21:D21)</f>
        <v>10435068</v>
      </c>
      <c r="E22" s="46">
        <f t="shared" si="7"/>
        <v>100000</v>
      </c>
      <c r="F22" s="46">
        <f t="shared" si="7"/>
        <v>13950</v>
      </c>
      <c r="G22" s="46">
        <f t="shared" si="7"/>
        <v>10321118</v>
      </c>
      <c r="H22" s="46">
        <f t="shared" si="7"/>
        <v>0</v>
      </c>
      <c r="I22" s="46">
        <f t="shared" si="7"/>
        <v>0</v>
      </c>
      <c r="J22" s="96"/>
    </row>
    <row r="23" spans="1:10" ht="24.6" customHeight="1">
      <c r="A23" s="25"/>
      <c r="B23" s="22"/>
      <c r="C23" s="37"/>
      <c r="D23" s="37"/>
      <c r="E23" s="37"/>
      <c r="F23" s="37"/>
      <c r="G23" s="37"/>
      <c r="H23" s="37"/>
      <c r="I23" s="37"/>
    </row>
    <row r="24" spans="1:10" ht="24.6" customHeight="1">
      <c r="A24" s="25">
        <v>4</v>
      </c>
      <c r="B24" s="22" t="s">
        <v>19</v>
      </c>
      <c r="C24" s="37"/>
      <c r="D24" s="37">
        <f t="shared" si="0"/>
        <v>3394447</v>
      </c>
      <c r="E24" s="37"/>
      <c r="F24" s="37"/>
      <c r="G24" s="37">
        <v>3394447</v>
      </c>
      <c r="H24" s="37"/>
      <c r="I24" s="37"/>
    </row>
    <row r="25" spans="1:10" s="7" customFormat="1" ht="24.6" customHeight="1">
      <c r="A25" s="26"/>
      <c r="B25" s="23" t="s">
        <v>143</v>
      </c>
      <c r="C25" s="46"/>
      <c r="D25" s="46">
        <f>SUM(D24)</f>
        <v>3394447</v>
      </c>
      <c r="E25" s="46">
        <f t="shared" ref="E25" si="8">SUM(E24)</f>
        <v>0</v>
      </c>
      <c r="F25" s="46">
        <f t="shared" ref="F25" si="9">SUM(F24)</f>
        <v>0</v>
      </c>
      <c r="G25" s="46">
        <f t="shared" ref="G25" si="10">SUM(G24)</f>
        <v>3394447</v>
      </c>
      <c r="H25" s="46">
        <f t="shared" ref="H25" si="11">SUM(H24)</f>
        <v>0</v>
      </c>
      <c r="I25" s="46">
        <f t="shared" ref="I25" si="12">SUM(I24)</f>
        <v>0</v>
      </c>
      <c r="J25" s="96"/>
    </row>
    <row r="26" spans="1:10" ht="24.6" customHeight="1">
      <c r="A26" s="25"/>
      <c r="B26" s="22"/>
      <c r="C26" s="37"/>
      <c r="D26" s="37"/>
      <c r="E26" s="37"/>
      <c r="F26" s="37"/>
      <c r="G26" s="37"/>
      <c r="H26" s="37"/>
      <c r="I26" s="37"/>
    </row>
    <row r="27" spans="1:10" ht="24.6" customHeight="1">
      <c r="A27" s="25">
        <v>5</v>
      </c>
      <c r="B27" s="22" t="s">
        <v>20</v>
      </c>
      <c r="C27" s="37"/>
      <c r="D27" s="37">
        <f t="shared" si="0"/>
        <v>4907000</v>
      </c>
      <c r="E27" s="37"/>
      <c r="F27" s="37"/>
      <c r="G27" s="37">
        <v>4907000</v>
      </c>
      <c r="H27" s="37"/>
      <c r="I27" s="37"/>
    </row>
    <row r="28" spans="1:10" ht="24.6" customHeight="1">
      <c r="A28" s="25"/>
      <c r="B28" s="22"/>
      <c r="C28" s="37"/>
      <c r="D28" s="37">
        <f t="shared" si="0"/>
        <v>0</v>
      </c>
      <c r="E28" s="37"/>
      <c r="F28" s="37"/>
      <c r="G28" s="37"/>
      <c r="H28" s="37"/>
      <c r="I28" s="37"/>
    </row>
    <row r="29" spans="1:10" s="7" customFormat="1" ht="24.6" customHeight="1">
      <c r="A29" s="26"/>
      <c r="B29" s="23" t="s">
        <v>143</v>
      </c>
      <c r="C29" s="46"/>
      <c r="D29" s="46">
        <f>SUM(D27:D28)</f>
        <v>4907000</v>
      </c>
      <c r="E29" s="46">
        <f t="shared" ref="E29:I29" si="13">SUM(E27:E28)</f>
        <v>0</v>
      </c>
      <c r="F29" s="46">
        <f t="shared" si="13"/>
        <v>0</v>
      </c>
      <c r="G29" s="46">
        <f t="shared" si="13"/>
        <v>4907000</v>
      </c>
      <c r="H29" s="46">
        <f t="shared" si="13"/>
        <v>0</v>
      </c>
      <c r="I29" s="46">
        <f t="shared" si="13"/>
        <v>0</v>
      </c>
      <c r="J29" s="96"/>
    </row>
    <row r="30" spans="1:10" ht="24.6" customHeight="1">
      <c r="A30" s="25"/>
      <c r="B30" s="22"/>
      <c r="C30" s="37"/>
      <c r="D30" s="37"/>
      <c r="E30" s="37"/>
      <c r="F30" s="37"/>
      <c r="G30" s="37"/>
      <c r="H30" s="37"/>
      <c r="I30" s="37"/>
    </row>
    <row r="31" spans="1:10" ht="37.5">
      <c r="A31" s="25">
        <v>6</v>
      </c>
      <c r="B31" s="22" t="s">
        <v>37</v>
      </c>
      <c r="C31" s="37"/>
      <c r="D31" s="37">
        <f t="shared" si="0"/>
        <v>42000000</v>
      </c>
      <c r="E31" s="37"/>
      <c r="F31" s="37"/>
      <c r="G31" s="37"/>
      <c r="H31" s="37"/>
      <c r="I31" s="37">
        <v>42000000</v>
      </c>
    </row>
    <row r="32" spans="1:10" s="56" customFormat="1" ht="26.45" customHeight="1">
      <c r="A32" s="49"/>
      <c r="B32" s="20" t="s">
        <v>174</v>
      </c>
      <c r="C32" s="37"/>
      <c r="D32" s="37">
        <f t="shared" ref="D32" si="14">SUM(E32:I32)</f>
        <v>3398296</v>
      </c>
      <c r="E32" s="37"/>
      <c r="F32" s="37"/>
      <c r="G32" s="37"/>
      <c r="H32" s="37"/>
      <c r="I32" s="37">
        <v>3398296</v>
      </c>
      <c r="J32" s="97"/>
    </row>
    <row r="33" spans="1:10" s="7" customFormat="1" ht="24.6" customHeight="1">
      <c r="A33" s="26"/>
      <c r="B33" s="23" t="s">
        <v>143</v>
      </c>
      <c r="C33" s="46"/>
      <c r="D33" s="46">
        <f>SUM(D31:D32)</f>
        <v>45398296</v>
      </c>
      <c r="E33" s="46">
        <f t="shared" ref="E33:I33" si="15">SUM(E31:E32)</f>
        <v>0</v>
      </c>
      <c r="F33" s="46">
        <f t="shared" si="15"/>
        <v>0</v>
      </c>
      <c r="G33" s="46">
        <f t="shared" si="15"/>
        <v>0</v>
      </c>
      <c r="H33" s="46">
        <f t="shared" si="15"/>
        <v>0</v>
      </c>
      <c r="I33" s="46">
        <f t="shared" si="15"/>
        <v>45398296</v>
      </c>
      <c r="J33" s="96"/>
    </row>
    <row r="34" spans="1:10" s="7" customFormat="1" ht="24.6" customHeight="1">
      <c r="A34" s="26"/>
      <c r="B34" s="23"/>
      <c r="C34" s="46"/>
      <c r="D34" s="46"/>
      <c r="E34" s="46"/>
      <c r="F34" s="46"/>
      <c r="G34" s="46"/>
      <c r="H34" s="46"/>
      <c r="I34" s="46"/>
      <c r="J34" s="57"/>
    </row>
    <row r="35" spans="1:10" ht="24.6" customHeight="1">
      <c r="A35" s="25">
        <v>7</v>
      </c>
      <c r="B35" s="22" t="s">
        <v>21</v>
      </c>
      <c r="C35" s="37">
        <v>3</v>
      </c>
      <c r="D35" s="37">
        <f t="shared" si="0"/>
        <v>86432573</v>
      </c>
      <c r="E35" s="37">
        <v>7450238</v>
      </c>
      <c r="F35" s="37">
        <v>1151392</v>
      </c>
      <c r="G35" s="37">
        <v>77830943</v>
      </c>
      <c r="H35" s="37"/>
      <c r="I35" s="37"/>
    </row>
    <row r="36" spans="1:10" s="7" customFormat="1" ht="24.6" customHeight="1">
      <c r="A36" s="26"/>
      <c r="B36" s="23" t="s">
        <v>143</v>
      </c>
      <c r="C36" s="46">
        <f>SUM(C35:C35)</f>
        <v>3</v>
      </c>
      <c r="D36" s="46">
        <f t="shared" ref="D36:I36" si="16">SUM(D35)</f>
        <v>86432573</v>
      </c>
      <c r="E36" s="46">
        <f t="shared" si="16"/>
        <v>7450238</v>
      </c>
      <c r="F36" s="46">
        <f t="shared" si="16"/>
        <v>1151392</v>
      </c>
      <c r="G36" s="46">
        <f t="shared" si="16"/>
        <v>77830943</v>
      </c>
      <c r="H36" s="46">
        <f t="shared" si="16"/>
        <v>0</v>
      </c>
      <c r="I36" s="46">
        <f t="shared" si="16"/>
        <v>0</v>
      </c>
      <c r="J36" s="96"/>
    </row>
    <row r="37" spans="1:10" ht="24.6" customHeight="1">
      <c r="A37" s="25"/>
      <c r="B37" s="22"/>
      <c r="C37" s="37"/>
      <c r="D37" s="37"/>
      <c r="E37" s="37"/>
      <c r="F37" s="37"/>
      <c r="G37" s="37"/>
      <c r="H37" s="37"/>
      <c r="I37" s="37"/>
    </row>
    <row r="38" spans="1:10" ht="37.5">
      <c r="A38" s="25">
        <v>8</v>
      </c>
      <c r="B38" s="22" t="s">
        <v>56</v>
      </c>
      <c r="C38" s="37"/>
      <c r="D38" s="37">
        <f t="shared" si="0"/>
        <v>41280000</v>
      </c>
      <c r="E38" s="37"/>
      <c r="F38" s="37"/>
      <c r="G38" s="37">
        <v>4000000</v>
      </c>
      <c r="H38" s="37">
        <v>37280000</v>
      </c>
      <c r="I38" s="37"/>
    </row>
    <row r="39" spans="1:10" s="7" customFormat="1" ht="24.6" customHeight="1">
      <c r="A39" s="26"/>
      <c r="B39" s="23" t="s">
        <v>143</v>
      </c>
      <c r="C39" s="46"/>
      <c r="D39" s="46">
        <f t="shared" ref="D39:I39" si="17">SUM(D38:D38)</f>
        <v>41280000</v>
      </c>
      <c r="E39" s="46">
        <f t="shared" si="17"/>
        <v>0</v>
      </c>
      <c r="F39" s="46">
        <f t="shared" si="17"/>
        <v>0</v>
      </c>
      <c r="G39" s="46">
        <f t="shared" si="17"/>
        <v>4000000</v>
      </c>
      <c r="H39" s="46">
        <f t="shared" si="17"/>
        <v>37280000</v>
      </c>
      <c r="I39" s="46">
        <f t="shared" si="17"/>
        <v>0</v>
      </c>
      <c r="J39" s="96"/>
    </row>
    <row r="40" spans="1:10" ht="24.6" customHeight="1">
      <c r="A40" s="25"/>
      <c r="B40" s="22"/>
      <c r="C40" s="37"/>
      <c r="D40" s="37"/>
      <c r="E40" s="37"/>
      <c r="F40" s="37"/>
      <c r="G40" s="37"/>
      <c r="H40" s="37"/>
      <c r="I40" s="37"/>
    </row>
    <row r="41" spans="1:10" ht="40.15" customHeight="1">
      <c r="A41" s="25">
        <v>9</v>
      </c>
      <c r="B41" s="22" t="s">
        <v>22</v>
      </c>
      <c r="C41" s="37"/>
      <c r="D41" s="37">
        <f t="shared" si="0"/>
        <v>11423880</v>
      </c>
      <c r="E41" s="37"/>
      <c r="F41" s="37"/>
      <c r="G41" s="37">
        <v>11423880</v>
      </c>
      <c r="H41" s="37"/>
      <c r="I41" s="37"/>
    </row>
    <row r="42" spans="1:10" s="7" customFormat="1" ht="24.6" customHeight="1">
      <c r="A42" s="26"/>
      <c r="B42" s="23" t="s">
        <v>143</v>
      </c>
      <c r="C42" s="46"/>
      <c r="D42" s="46">
        <f>SUM(D41)</f>
        <v>11423880</v>
      </c>
      <c r="E42" s="46">
        <f t="shared" ref="E42" si="18">SUM(E41)</f>
        <v>0</v>
      </c>
      <c r="F42" s="46">
        <f t="shared" ref="F42" si="19">SUM(F41)</f>
        <v>0</v>
      </c>
      <c r="G42" s="46">
        <f t="shared" ref="G42" si="20">SUM(G41)</f>
        <v>11423880</v>
      </c>
      <c r="H42" s="46">
        <f t="shared" ref="H42" si="21">SUM(H41)</f>
        <v>0</v>
      </c>
      <c r="I42" s="46">
        <f t="shared" ref="I42" si="22">SUM(I41)</f>
        <v>0</v>
      </c>
      <c r="J42" s="96"/>
    </row>
    <row r="43" spans="1:10" ht="24.6" customHeight="1">
      <c r="A43" s="25"/>
      <c r="B43" s="22"/>
      <c r="C43" s="37"/>
      <c r="D43" s="37"/>
      <c r="E43" s="37"/>
      <c r="F43" s="37"/>
      <c r="G43" s="37"/>
      <c r="H43" s="37"/>
      <c r="I43" s="37"/>
    </row>
    <row r="44" spans="1:10" ht="24.6" customHeight="1">
      <c r="A44" s="25">
        <v>10</v>
      </c>
      <c r="B44" s="22" t="s">
        <v>23</v>
      </c>
      <c r="C44" s="37"/>
      <c r="D44" s="37">
        <f t="shared" si="0"/>
        <v>14746379</v>
      </c>
      <c r="E44" s="37"/>
      <c r="F44" s="37"/>
      <c r="G44" s="37"/>
      <c r="H44" s="37"/>
      <c r="I44" s="37">
        <v>14746379</v>
      </c>
    </row>
    <row r="45" spans="1:10" s="56" customFormat="1" ht="24.6" customHeight="1">
      <c r="A45" s="49"/>
      <c r="B45" s="20" t="s">
        <v>55</v>
      </c>
      <c r="C45" s="37"/>
      <c r="D45" s="37">
        <f t="shared" si="0"/>
        <v>-3836679</v>
      </c>
      <c r="E45" s="37"/>
      <c r="F45" s="37"/>
      <c r="G45" s="37"/>
      <c r="H45" s="37"/>
      <c r="I45" s="37">
        <v>-3836679</v>
      </c>
      <c r="J45" s="97"/>
    </row>
    <row r="46" spans="1:10" s="7" customFormat="1" ht="24.6" customHeight="1">
      <c r="A46" s="26"/>
      <c r="B46" s="23" t="s">
        <v>143</v>
      </c>
      <c r="C46" s="46"/>
      <c r="D46" s="46">
        <f>SUM(D44:D45)</f>
        <v>10909700</v>
      </c>
      <c r="E46" s="46">
        <f t="shared" ref="E46:I46" si="23">SUM(E44:E45)</f>
        <v>0</v>
      </c>
      <c r="F46" s="46">
        <f t="shared" si="23"/>
        <v>0</v>
      </c>
      <c r="G46" s="46">
        <f t="shared" si="23"/>
        <v>0</v>
      </c>
      <c r="H46" s="46">
        <f t="shared" si="23"/>
        <v>0</v>
      </c>
      <c r="I46" s="46">
        <f t="shared" si="23"/>
        <v>10909700</v>
      </c>
      <c r="J46" s="96"/>
    </row>
    <row r="47" spans="1:10" ht="24.6" customHeight="1">
      <c r="A47" s="25"/>
      <c r="B47" s="22"/>
      <c r="C47" s="37"/>
      <c r="D47" s="37"/>
      <c r="E47" s="37"/>
      <c r="F47" s="37"/>
      <c r="G47" s="37"/>
      <c r="H47" s="37"/>
      <c r="I47" s="37"/>
    </row>
    <row r="48" spans="1:10" ht="37.5">
      <c r="A48" s="25">
        <v>11</v>
      </c>
      <c r="B48" s="22" t="s">
        <v>24</v>
      </c>
      <c r="C48" s="37"/>
      <c r="D48" s="37">
        <f t="shared" si="0"/>
        <v>189078</v>
      </c>
      <c r="E48" s="37"/>
      <c r="F48" s="37"/>
      <c r="G48" s="37">
        <v>189078</v>
      </c>
      <c r="H48" s="37"/>
      <c r="I48" s="37"/>
    </row>
    <row r="49" spans="1:32" s="7" customFormat="1" ht="24.6" customHeight="1">
      <c r="A49" s="26"/>
      <c r="B49" s="23" t="s">
        <v>143</v>
      </c>
      <c r="C49" s="46"/>
      <c r="D49" s="46">
        <f>SUM(D48)</f>
        <v>189078</v>
      </c>
      <c r="E49" s="46">
        <f t="shared" ref="E49" si="24">SUM(E48)</f>
        <v>0</v>
      </c>
      <c r="F49" s="46">
        <f t="shared" ref="F49" si="25">SUM(F48)</f>
        <v>0</v>
      </c>
      <c r="G49" s="46">
        <f t="shared" ref="G49" si="26">SUM(G48)</f>
        <v>189078</v>
      </c>
      <c r="H49" s="46">
        <f t="shared" ref="H49" si="27">SUM(H48)</f>
        <v>0</v>
      </c>
      <c r="I49" s="46">
        <f t="shared" ref="I49" si="28">SUM(I48)</f>
        <v>0</v>
      </c>
      <c r="J49" s="96"/>
    </row>
    <row r="50" spans="1:32" ht="24.6" customHeight="1">
      <c r="A50" s="25"/>
      <c r="B50" s="22"/>
      <c r="C50" s="37"/>
      <c r="D50" s="37"/>
      <c r="E50" s="37"/>
      <c r="F50" s="37"/>
      <c r="G50" s="37"/>
      <c r="H50" s="37"/>
      <c r="I50" s="37"/>
    </row>
    <row r="51" spans="1:32" ht="24.6" customHeight="1">
      <c r="A51" s="25">
        <v>12</v>
      </c>
      <c r="B51" s="22" t="s">
        <v>25</v>
      </c>
      <c r="C51" s="37"/>
      <c r="D51" s="37">
        <f t="shared" si="0"/>
        <v>4181853</v>
      </c>
      <c r="E51" s="37"/>
      <c r="F51" s="37"/>
      <c r="G51" s="37">
        <v>4181853</v>
      </c>
      <c r="H51" s="37"/>
      <c r="I51" s="37"/>
    </row>
    <row r="52" spans="1:32" s="7" customFormat="1" ht="24.6" customHeight="1">
      <c r="A52" s="26"/>
      <c r="B52" s="23" t="s">
        <v>143</v>
      </c>
      <c r="C52" s="46"/>
      <c r="D52" s="46">
        <f>SUM(D51)</f>
        <v>4181853</v>
      </c>
      <c r="E52" s="46">
        <f t="shared" ref="E52" si="29">SUM(E51)</f>
        <v>0</v>
      </c>
      <c r="F52" s="46">
        <f t="shared" ref="F52" si="30">SUM(F51)</f>
        <v>0</v>
      </c>
      <c r="G52" s="46">
        <f t="shared" ref="G52" si="31">SUM(G51)</f>
        <v>4181853</v>
      </c>
      <c r="H52" s="46">
        <f t="shared" ref="H52" si="32">SUM(H51)</f>
        <v>0</v>
      </c>
      <c r="I52" s="46">
        <f t="shared" ref="I52" si="33">SUM(I51)</f>
        <v>0</v>
      </c>
      <c r="J52" s="96"/>
    </row>
    <row r="53" spans="1:32" ht="24.6" customHeight="1">
      <c r="A53" s="25"/>
      <c r="B53" s="22"/>
      <c r="C53" s="37"/>
      <c r="D53" s="37"/>
      <c r="E53" s="37"/>
      <c r="F53" s="37"/>
      <c r="G53" s="37"/>
      <c r="H53" s="37"/>
      <c r="I53" s="37"/>
    </row>
    <row r="54" spans="1:32" ht="24.6" customHeight="1">
      <c r="A54" s="25">
        <v>13</v>
      </c>
      <c r="B54" s="22" t="s">
        <v>26</v>
      </c>
      <c r="C54" s="37"/>
      <c r="D54" s="37">
        <f t="shared" si="0"/>
        <v>16618567</v>
      </c>
      <c r="E54" s="37"/>
      <c r="F54" s="37">
        <v>2052000</v>
      </c>
      <c r="G54" s="37">
        <v>11786357</v>
      </c>
      <c r="H54" s="37"/>
      <c r="I54" s="37">
        <v>2780210</v>
      </c>
    </row>
    <row r="55" spans="1:32" s="7" customFormat="1" ht="24.6" customHeight="1">
      <c r="A55" s="26"/>
      <c r="B55" s="23" t="s">
        <v>143</v>
      </c>
      <c r="C55" s="46"/>
      <c r="D55" s="46">
        <f>SUM(D54)</f>
        <v>16618567</v>
      </c>
      <c r="E55" s="46">
        <f t="shared" ref="E55" si="34">SUM(E54)</f>
        <v>0</v>
      </c>
      <c r="F55" s="46">
        <f t="shared" ref="F55" si="35">SUM(F54)</f>
        <v>2052000</v>
      </c>
      <c r="G55" s="46">
        <f t="shared" ref="G55" si="36">SUM(G54)</f>
        <v>11786357</v>
      </c>
      <c r="H55" s="46">
        <f t="shared" ref="H55" si="37">SUM(H54)</f>
        <v>0</v>
      </c>
      <c r="I55" s="46">
        <f t="shared" ref="I55" si="38">SUM(I54)</f>
        <v>2780210</v>
      </c>
      <c r="J55" s="96"/>
    </row>
    <row r="56" spans="1:32" ht="24.6" customHeight="1">
      <c r="A56" s="25"/>
      <c r="B56" s="22"/>
      <c r="C56" s="37"/>
      <c r="D56" s="37"/>
      <c r="E56" s="37"/>
      <c r="F56" s="37"/>
      <c r="G56" s="37"/>
      <c r="H56" s="37"/>
      <c r="I56" s="37"/>
    </row>
    <row r="57" spans="1:32" ht="24.6" customHeight="1">
      <c r="A57" s="25">
        <v>14</v>
      </c>
      <c r="B57" s="22" t="s">
        <v>27</v>
      </c>
      <c r="C57" s="37">
        <v>12</v>
      </c>
      <c r="D57" s="37">
        <f t="shared" si="0"/>
        <v>57374091</v>
      </c>
      <c r="E57" s="37">
        <v>45666866</v>
      </c>
      <c r="F57" s="37">
        <v>7117605</v>
      </c>
      <c r="G57" s="37">
        <v>4239620</v>
      </c>
      <c r="H57" s="37"/>
      <c r="I57" s="37">
        <v>350000</v>
      </c>
    </row>
    <row r="58" spans="1:32" ht="24.6" customHeight="1">
      <c r="A58" s="25"/>
      <c r="B58" s="23"/>
      <c r="C58" s="37"/>
      <c r="D58" s="37">
        <f t="shared" si="0"/>
        <v>0</v>
      </c>
      <c r="E58" s="37"/>
      <c r="F58" s="37"/>
      <c r="G58" s="37"/>
      <c r="H58" s="37"/>
      <c r="I58" s="37"/>
    </row>
    <row r="59" spans="1:32" s="7" customFormat="1" ht="24.6" customHeight="1">
      <c r="A59" s="26"/>
      <c r="B59" s="23" t="s">
        <v>143</v>
      </c>
      <c r="C59" s="46">
        <f>SUM(C57:C58)</f>
        <v>12</v>
      </c>
      <c r="D59" s="46">
        <f t="shared" ref="D59:I59" si="39">SUM(D57:D58)</f>
        <v>57374091</v>
      </c>
      <c r="E59" s="46">
        <f t="shared" si="39"/>
        <v>45666866</v>
      </c>
      <c r="F59" s="46">
        <f t="shared" si="39"/>
        <v>7117605</v>
      </c>
      <c r="G59" s="46">
        <f t="shared" si="39"/>
        <v>4239620</v>
      </c>
      <c r="H59" s="46">
        <f t="shared" si="39"/>
        <v>0</v>
      </c>
      <c r="I59" s="46">
        <f t="shared" si="39"/>
        <v>350000</v>
      </c>
      <c r="J59" s="96"/>
    </row>
    <row r="60" spans="1:32" ht="24.6" customHeight="1">
      <c r="A60" s="25"/>
      <c r="B60" s="22"/>
      <c r="C60" s="37"/>
      <c r="D60" s="37"/>
      <c r="E60" s="37"/>
      <c r="F60" s="37"/>
      <c r="G60" s="37"/>
      <c r="H60" s="37"/>
      <c r="I60" s="37"/>
    </row>
    <row r="61" spans="1:32" ht="31.15" customHeight="1">
      <c r="A61" s="25">
        <v>15</v>
      </c>
      <c r="B61" s="22" t="s">
        <v>36</v>
      </c>
      <c r="C61" s="37"/>
      <c r="D61" s="37">
        <f t="shared" si="0"/>
        <v>6771640</v>
      </c>
      <c r="E61" s="37"/>
      <c r="F61" s="37"/>
      <c r="G61" s="37">
        <v>6771640</v>
      </c>
      <c r="H61" s="37"/>
      <c r="I61" s="37"/>
    </row>
    <row r="62" spans="1:32" s="7" customFormat="1" ht="24.6" customHeight="1">
      <c r="A62" s="26"/>
      <c r="B62" s="23" t="s">
        <v>143</v>
      </c>
      <c r="C62" s="46"/>
      <c r="D62" s="46">
        <f>SUM(D61)</f>
        <v>6771640</v>
      </c>
      <c r="E62" s="46">
        <f t="shared" ref="E62" si="40">SUM(E61)</f>
        <v>0</v>
      </c>
      <c r="F62" s="46">
        <f t="shared" ref="F62" si="41">SUM(F61)</f>
        <v>0</v>
      </c>
      <c r="G62" s="46">
        <f t="shared" ref="G62" si="42">SUM(G61)</f>
        <v>6771640</v>
      </c>
      <c r="H62" s="46">
        <f t="shared" ref="H62" si="43">SUM(H61)</f>
        <v>0</v>
      </c>
      <c r="I62" s="46">
        <f t="shared" ref="I62" si="44">SUM(I61)</f>
        <v>0</v>
      </c>
      <c r="J62" s="96"/>
    </row>
    <row r="63" spans="1:32" ht="24.6" customHeight="1">
      <c r="A63" s="25"/>
      <c r="B63" s="22"/>
      <c r="C63" s="37"/>
      <c r="D63" s="37"/>
      <c r="E63" s="37"/>
      <c r="F63" s="37"/>
      <c r="G63" s="37"/>
      <c r="H63" s="37"/>
      <c r="I63" s="37"/>
    </row>
    <row r="64" spans="1:32" s="5" customFormat="1" ht="64.5" customHeight="1">
      <c r="A64" s="25">
        <v>16</v>
      </c>
      <c r="B64" s="20" t="s">
        <v>38</v>
      </c>
      <c r="C64" s="37"/>
      <c r="D64" s="37">
        <f t="shared" si="0"/>
        <v>559909266</v>
      </c>
      <c r="E64" s="39"/>
      <c r="F64" s="39"/>
      <c r="G64" s="39"/>
      <c r="H64" s="39"/>
      <c r="I64" s="39">
        <v>559909266</v>
      </c>
      <c r="J64" s="5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4"/>
    </row>
    <row r="65" spans="1:10" s="3" customFormat="1" ht="39.6" customHeight="1">
      <c r="A65" s="25"/>
      <c r="B65" s="22" t="s">
        <v>180</v>
      </c>
      <c r="C65" s="37"/>
      <c r="D65" s="37">
        <f t="shared" ref="D65" si="45">SUM(E65:I65)</f>
        <v>8181047</v>
      </c>
      <c r="E65" s="39"/>
      <c r="F65" s="39"/>
      <c r="G65" s="39"/>
      <c r="H65" s="39"/>
      <c r="I65" s="39">
        <v>8181047</v>
      </c>
      <c r="J65" s="52"/>
    </row>
    <row r="66" spans="1:10" s="7" customFormat="1" ht="24.6" customHeight="1">
      <c r="A66" s="26"/>
      <c r="B66" s="23" t="s">
        <v>143</v>
      </c>
      <c r="C66" s="46"/>
      <c r="D66" s="46">
        <f t="shared" ref="D66:I66" si="46">SUM(D64:D65)</f>
        <v>568090313</v>
      </c>
      <c r="E66" s="46">
        <f t="shared" si="46"/>
        <v>0</v>
      </c>
      <c r="F66" s="46">
        <f t="shared" si="46"/>
        <v>0</v>
      </c>
      <c r="G66" s="46">
        <f t="shared" si="46"/>
        <v>0</v>
      </c>
      <c r="H66" s="46">
        <f t="shared" si="46"/>
        <v>0</v>
      </c>
      <c r="I66" s="46">
        <f t="shared" si="46"/>
        <v>568090313</v>
      </c>
      <c r="J66" s="96"/>
    </row>
    <row r="67" spans="1:10" s="3" customFormat="1" ht="24.6" customHeight="1">
      <c r="A67" s="25"/>
      <c r="B67" s="20"/>
      <c r="C67" s="37"/>
      <c r="D67" s="37"/>
      <c r="E67" s="39"/>
      <c r="F67" s="39"/>
      <c r="G67" s="39"/>
      <c r="H67" s="39"/>
      <c r="I67" s="39"/>
      <c r="J67" s="52"/>
    </row>
    <row r="68" spans="1:10" s="3" customFormat="1" ht="37.5">
      <c r="A68" s="25">
        <v>17</v>
      </c>
      <c r="B68" s="28" t="s">
        <v>129</v>
      </c>
      <c r="C68" s="37">
        <v>26</v>
      </c>
      <c r="D68" s="37">
        <f t="shared" si="0"/>
        <v>26677245</v>
      </c>
      <c r="E68" s="39">
        <v>23565042</v>
      </c>
      <c r="F68" s="39">
        <v>1797300</v>
      </c>
      <c r="G68" s="39">
        <v>1314903</v>
      </c>
      <c r="H68" s="39"/>
      <c r="I68" s="39"/>
      <c r="J68" s="52"/>
    </row>
    <row r="69" spans="1:10" s="3" customFormat="1" ht="25.15" customHeight="1">
      <c r="A69" s="25"/>
      <c r="B69" s="28" t="s">
        <v>166</v>
      </c>
      <c r="C69" s="37"/>
      <c r="D69" s="37">
        <f t="shared" si="0"/>
        <v>1296925</v>
      </c>
      <c r="E69" s="39">
        <v>1044837</v>
      </c>
      <c r="F69" s="39">
        <v>291864</v>
      </c>
      <c r="G69" s="39">
        <v>-39776</v>
      </c>
      <c r="H69" s="39"/>
      <c r="I69" s="39"/>
      <c r="J69" s="52"/>
    </row>
    <row r="70" spans="1:10" s="7" customFormat="1" ht="24.6" customHeight="1">
      <c r="A70" s="26"/>
      <c r="B70" s="23" t="s">
        <v>143</v>
      </c>
      <c r="C70" s="46">
        <f>SUM(C68:C69)</f>
        <v>26</v>
      </c>
      <c r="D70" s="46">
        <f t="shared" ref="D70:I70" si="47">SUM(D68:D69)</f>
        <v>27974170</v>
      </c>
      <c r="E70" s="46">
        <f t="shared" si="47"/>
        <v>24609879</v>
      </c>
      <c r="F70" s="46">
        <f t="shared" si="47"/>
        <v>2089164</v>
      </c>
      <c r="G70" s="46">
        <f t="shared" si="47"/>
        <v>1275127</v>
      </c>
      <c r="H70" s="46">
        <f t="shared" si="47"/>
        <v>0</v>
      </c>
      <c r="I70" s="46">
        <f t="shared" si="47"/>
        <v>0</v>
      </c>
      <c r="J70" s="96"/>
    </row>
    <row r="71" spans="1:10" s="3" customFormat="1" ht="24.6" customHeight="1">
      <c r="A71" s="25"/>
      <c r="B71" s="28"/>
      <c r="C71" s="37"/>
      <c r="D71" s="37"/>
      <c r="E71" s="39"/>
      <c r="F71" s="39"/>
      <c r="G71" s="39"/>
      <c r="H71" s="39"/>
      <c r="I71" s="39"/>
      <c r="J71" s="52"/>
    </row>
    <row r="72" spans="1:10" s="3" customFormat="1" ht="24.6" customHeight="1">
      <c r="A72" s="25">
        <v>18</v>
      </c>
      <c r="B72" s="28" t="s">
        <v>130</v>
      </c>
      <c r="C72" s="37">
        <v>98</v>
      </c>
      <c r="D72" s="37">
        <f t="shared" si="0"/>
        <v>131115989</v>
      </c>
      <c r="E72" s="39">
        <v>95068170</v>
      </c>
      <c r="F72" s="39">
        <v>7368168</v>
      </c>
      <c r="G72" s="39">
        <v>28679651</v>
      </c>
      <c r="H72" s="39"/>
      <c r="I72" s="39"/>
      <c r="J72" s="52"/>
    </row>
    <row r="73" spans="1:10" s="7" customFormat="1" ht="24.6" customHeight="1">
      <c r="A73" s="26"/>
      <c r="B73" s="23" t="s">
        <v>143</v>
      </c>
      <c r="C73" s="46">
        <f>SUM(C72)</f>
        <v>98</v>
      </c>
      <c r="D73" s="46">
        <f>SUM(D72)</f>
        <v>131115989</v>
      </c>
      <c r="E73" s="46">
        <f t="shared" ref="E73" si="48">SUM(E72)</f>
        <v>95068170</v>
      </c>
      <c r="F73" s="46">
        <f t="shared" ref="F73" si="49">SUM(F72)</f>
        <v>7368168</v>
      </c>
      <c r="G73" s="46">
        <f t="shared" ref="G73" si="50">SUM(G72)</f>
        <v>28679651</v>
      </c>
      <c r="H73" s="46">
        <f t="shared" ref="H73" si="51">SUM(H72)</f>
        <v>0</v>
      </c>
      <c r="I73" s="46">
        <f t="shared" ref="I73" si="52">SUM(I72)</f>
        <v>0</v>
      </c>
      <c r="J73" s="96"/>
    </row>
    <row r="74" spans="1:10" s="3" customFormat="1" ht="24.6" customHeight="1">
      <c r="A74" s="25"/>
      <c r="B74" s="28"/>
      <c r="C74" s="37"/>
      <c r="D74" s="37"/>
      <c r="E74" s="39"/>
      <c r="F74" s="39"/>
      <c r="G74" s="39"/>
      <c r="H74" s="39"/>
      <c r="I74" s="39"/>
      <c r="J74" s="52"/>
    </row>
    <row r="75" spans="1:10" s="3" customFormat="1" ht="24.6" customHeight="1">
      <c r="A75" s="25">
        <v>19</v>
      </c>
      <c r="B75" s="20" t="s">
        <v>39</v>
      </c>
      <c r="C75" s="37"/>
      <c r="D75" s="37">
        <f t="shared" si="0"/>
        <v>6500000</v>
      </c>
      <c r="E75" s="39"/>
      <c r="F75" s="39"/>
      <c r="G75" s="39">
        <v>6500000</v>
      </c>
      <c r="H75" s="39"/>
      <c r="I75" s="39"/>
      <c r="J75" s="52"/>
    </row>
    <row r="76" spans="1:10" s="7" customFormat="1" ht="24.6" customHeight="1">
      <c r="A76" s="26"/>
      <c r="B76" s="23" t="s">
        <v>143</v>
      </c>
      <c r="C76" s="46"/>
      <c r="D76" s="46">
        <f>SUM(D75)</f>
        <v>6500000</v>
      </c>
      <c r="E76" s="46">
        <f t="shared" ref="E76" si="53">SUM(E75)</f>
        <v>0</v>
      </c>
      <c r="F76" s="46">
        <f t="shared" ref="F76" si="54">SUM(F75)</f>
        <v>0</v>
      </c>
      <c r="G76" s="46">
        <f t="shared" ref="G76" si="55">SUM(G75)</f>
        <v>6500000</v>
      </c>
      <c r="H76" s="46">
        <f t="shared" ref="H76" si="56">SUM(H75)</f>
        <v>0</v>
      </c>
      <c r="I76" s="46">
        <f t="shared" ref="I76" si="57">SUM(I75)</f>
        <v>0</v>
      </c>
      <c r="J76" s="96"/>
    </row>
    <row r="77" spans="1:10" s="3" customFormat="1" ht="24.6" customHeight="1">
      <c r="A77" s="25"/>
      <c r="B77" s="20"/>
      <c r="C77" s="37"/>
      <c r="D77" s="37"/>
      <c r="E77" s="39"/>
      <c r="F77" s="39"/>
      <c r="G77" s="39"/>
      <c r="H77" s="39"/>
      <c r="I77" s="39"/>
      <c r="J77" s="52"/>
    </row>
    <row r="78" spans="1:10" s="3" customFormat="1" ht="24.6" customHeight="1">
      <c r="A78" s="25">
        <v>20</v>
      </c>
      <c r="B78" s="20" t="s">
        <v>40</v>
      </c>
      <c r="C78" s="37">
        <v>200</v>
      </c>
      <c r="D78" s="37">
        <f t="shared" si="0"/>
        <v>271534878</v>
      </c>
      <c r="E78" s="39">
        <v>247781610</v>
      </c>
      <c r="F78" s="39">
        <v>19203075</v>
      </c>
      <c r="G78" s="39">
        <v>4550193</v>
      </c>
      <c r="H78" s="39"/>
      <c r="I78" s="39"/>
      <c r="J78" s="52"/>
    </row>
    <row r="79" spans="1:10" s="7" customFormat="1" ht="24.6" customHeight="1">
      <c r="A79" s="26"/>
      <c r="B79" s="23" t="s">
        <v>143</v>
      </c>
      <c r="C79" s="46">
        <f>SUM(C78)</f>
        <v>200</v>
      </c>
      <c r="D79" s="46">
        <f>SUM(D78)</f>
        <v>271534878</v>
      </c>
      <c r="E79" s="46">
        <f t="shared" ref="E79" si="58">SUM(E78)</f>
        <v>247781610</v>
      </c>
      <c r="F79" s="46">
        <f t="shared" ref="F79" si="59">SUM(F78)</f>
        <v>19203075</v>
      </c>
      <c r="G79" s="46">
        <f t="shared" ref="G79" si="60">SUM(G78)</f>
        <v>4550193</v>
      </c>
      <c r="H79" s="46">
        <f t="shared" ref="H79" si="61">SUM(H78)</f>
        <v>0</v>
      </c>
      <c r="I79" s="46">
        <f t="shared" ref="I79" si="62">SUM(I78)</f>
        <v>0</v>
      </c>
      <c r="J79" s="96"/>
    </row>
    <row r="80" spans="1:10" s="3" customFormat="1" ht="24.6" customHeight="1">
      <c r="A80" s="25"/>
      <c r="B80" s="20"/>
      <c r="C80" s="37"/>
      <c r="D80" s="37"/>
      <c r="E80" s="39"/>
      <c r="F80" s="39"/>
      <c r="G80" s="39"/>
      <c r="H80" s="39"/>
      <c r="I80" s="39"/>
      <c r="J80" s="52"/>
    </row>
    <row r="81" spans="1:10" s="3" customFormat="1" ht="24.6" customHeight="1">
      <c r="A81" s="25">
        <v>21</v>
      </c>
      <c r="B81" s="22" t="s">
        <v>41</v>
      </c>
      <c r="C81" s="37"/>
      <c r="D81" s="37">
        <f t="shared" si="0"/>
        <v>6128611</v>
      </c>
      <c r="E81" s="39"/>
      <c r="F81" s="39"/>
      <c r="G81" s="39">
        <v>6128611</v>
      </c>
      <c r="H81" s="39"/>
      <c r="I81" s="39"/>
      <c r="J81" s="52"/>
    </row>
    <row r="82" spans="1:10" s="7" customFormat="1" ht="24.6" customHeight="1">
      <c r="A82" s="26"/>
      <c r="B82" s="23" t="s">
        <v>143</v>
      </c>
      <c r="C82" s="46"/>
      <c r="D82" s="46">
        <f>SUM(D81)</f>
        <v>6128611</v>
      </c>
      <c r="E82" s="46">
        <f t="shared" ref="E82" si="63">SUM(E81)</f>
        <v>0</v>
      </c>
      <c r="F82" s="46">
        <f t="shared" ref="F82" si="64">SUM(F81)</f>
        <v>0</v>
      </c>
      <c r="G82" s="46">
        <f t="shared" ref="G82" si="65">SUM(G81)</f>
        <v>6128611</v>
      </c>
      <c r="H82" s="46">
        <f t="shared" ref="H82" si="66">SUM(H81)</f>
        <v>0</v>
      </c>
      <c r="I82" s="46">
        <f t="shared" ref="I82" si="67">SUM(I81)</f>
        <v>0</v>
      </c>
      <c r="J82" s="96"/>
    </row>
    <row r="83" spans="1:10" s="3" customFormat="1" ht="24.6" customHeight="1">
      <c r="A83" s="25"/>
      <c r="B83" s="22"/>
      <c r="C83" s="37"/>
      <c r="D83" s="37"/>
      <c r="E83" s="39"/>
      <c r="F83" s="39"/>
      <c r="G83" s="39"/>
      <c r="H83" s="39"/>
      <c r="I83" s="39"/>
      <c r="J83" s="52"/>
    </row>
    <row r="84" spans="1:10" s="3" customFormat="1" ht="37.9" customHeight="1">
      <c r="A84" s="25">
        <v>22</v>
      </c>
      <c r="B84" s="22" t="s">
        <v>131</v>
      </c>
      <c r="C84" s="37"/>
      <c r="D84" s="37">
        <f t="shared" si="0"/>
        <v>1500000</v>
      </c>
      <c r="E84" s="39"/>
      <c r="F84" s="39"/>
      <c r="G84" s="39">
        <v>1500000</v>
      </c>
      <c r="H84" s="39"/>
      <c r="I84" s="39"/>
      <c r="J84" s="52"/>
    </row>
    <row r="85" spans="1:10" s="3" customFormat="1" ht="27" customHeight="1">
      <c r="A85" s="25"/>
      <c r="B85" s="22" t="s">
        <v>179</v>
      </c>
      <c r="C85" s="37"/>
      <c r="D85" s="37">
        <f t="shared" si="0"/>
        <v>-357000</v>
      </c>
      <c r="E85" s="39"/>
      <c r="F85" s="39"/>
      <c r="G85" s="39">
        <v>-357000</v>
      </c>
      <c r="H85" s="39"/>
      <c r="I85" s="39"/>
      <c r="J85" s="52"/>
    </row>
    <row r="86" spans="1:10" s="7" customFormat="1" ht="24.6" customHeight="1">
      <c r="A86" s="26"/>
      <c r="B86" s="23" t="s">
        <v>143</v>
      </c>
      <c r="C86" s="46">
        <f>SUM(C84:C85)</f>
        <v>0</v>
      </c>
      <c r="D86" s="46">
        <f t="shared" ref="D86:I86" si="68">SUM(D84:D85)</f>
        <v>1143000</v>
      </c>
      <c r="E86" s="46">
        <f t="shared" si="68"/>
        <v>0</v>
      </c>
      <c r="F86" s="46">
        <f t="shared" si="68"/>
        <v>0</v>
      </c>
      <c r="G86" s="46">
        <f t="shared" si="68"/>
        <v>1143000</v>
      </c>
      <c r="H86" s="46">
        <f t="shared" si="68"/>
        <v>0</v>
      </c>
      <c r="I86" s="46">
        <f t="shared" si="68"/>
        <v>0</v>
      </c>
      <c r="J86" s="96"/>
    </row>
    <row r="87" spans="1:10" s="3" customFormat="1" ht="24.6" customHeight="1">
      <c r="A87" s="25"/>
      <c r="B87" s="20"/>
      <c r="C87" s="37"/>
      <c r="D87" s="37"/>
      <c r="E87" s="39"/>
      <c r="F87" s="39"/>
      <c r="G87" s="39"/>
      <c r="H87" s="39"/>
      <c r="I87" s="39"/>
      <c r="J87" s="52"/>
    </row>
    <row r="88" spans="1:10" s="50" customFormat="1" ht="20.25">
      <c r="A88" s="49">
        <v>23</v>
      </c>
      <c r="B88" s="47" t="s">
        <v>88</v>
      </c>
      <c r="C88" s="37"/>
      <c r="D88" s="37">
        <f t="shared" ref="D88" si="69">SUM(E88:I88)</f>
        <v>4924800</v>
      </c>
      <c r="E88" s="39"/>
      <c r="F88" s="39"/>
      <c r="G88" s="39"/>
      <c r="H88" s="39"/>
      <c r="I88" s="39">
        <v>4924800</v>
      </c>
      <c r="J88" s="53"/>
    </row>
    <row r="89" spans="1:10" s="50" customFormat="1" ht="27.6" customHeight="1">
      <c r="A89" s="49"/>
      <c r="B89" s="28" t="s">
        <v>140</v>
      </c>
      <c r="C89" s="37"/>
      <c r="D89" s="37">
        <f>SUM(E89:I89)</f>
        <v>0</v>
      </c>
      <c r="E89" s="39"/>
      <c r="F89" s="39"/>
      <c r="G89" s="39"/>
      <c r="H89" s="39"/>
      <c r="I89" s="39"/>
      <c r="J89" s="53"/>
    </row>
    <row r="90" spans="1:10" s="7" customFormat="1" ht="24.6" customHeight="1">
      <c r="A90" s="26"/>
      <c r="B90" s="23" t="s">
        <v>143</v>
      </c>
      <c r="C90" s="46"/>
      <c r="D90" s="46">
        <f>SUM(D88:D89)</f>
        <v>4924800</v>
      </c>
      <c r="E90" s="46">
        <f t="shared" ref="E90:I90" si="70">SUM(E88:E89)</f>
        <v>0</v>
      </c>
      <c r="F90" s="46">
        <f t="shared" si="70"/>
        <v>0</v>
      </c>
      <c r="G90" s="46">
        <f t="shared" si="70"/>
        <v>0</v>
      </c>
      <c r="H90" s="46">
        <f t="shared" si="70"/>
        <v>0</v>
      </c>
      <c r="I90" s="46">
        <f t="shared" si="70"/>
        <v>4924800</v>
      </c>
      <c r="J90" s="96"/>
    </row>
    <row r="91" spans="1:10" s="3" customFormat="1" ht="24.6" customHeight="1">
      <c r="A91" s="25"/>
      <c r="B91" s="20"/>
      <c r="C91" s="37"/>
      <c r="D91" s="37"/>
      <c r="E91" s="39"/>
      <c r="F91" s="39"/>
      <c r="G91" s="39"/>
      <c r="H91" s="39"/>
      <c r="I91" s="39"/>
      <c r="J91" s="52"/>
    </row>
    <row r="92" spans="1:10" s="3" customFormat="1" ht="37.5">
      <c r="A92" s="25">
        <v>24</v>
      </c>
      <c r="B92" s="47" t="s">
        <v>132</v>
      </c>
      <c r="C92" s="37"/>
      <c r="D92" s="37">
        <f t="shared" si="0"/>
        <v>468000</v>
      </c>
      <c r="E92" s="39"/>
      <c r="F92" s="39"/>
      <c r="G92" s="39">
        <v>468000</v>
      </c>
      <c r="H92" s="39"/>
      <c r="I92" s="39"/>
      <c r="J92" s="52"/>
    </row>
    <row r="93" spans="1:10" s="7" customFormat="1" ht="24.6" customHeight="1">
      <c r="A93" s="26"/>
      <c r="B93" s="23" t="s">
        <v>143</v>
      </c>
      <c r="C93" s="46"/>
      <c r="D93" s="46">
        <f>SUM(D92)</f>
        <v>468000</v>
      </c>
      <c r="E93" s="46">
        <f t="shared" ref="E93" si="71">SUM(E92)</f>
        <v>0</v>
      </c>
      <c r="F93" s="46">
        <f t="shared" ref="F93" si="72">SUM(F92)</f>
        <v>0</v>
      </c>
      <c r="G93" s="46">
        <f t="shared" ref="G93" si="73">SUM(G92)</f>
        <v>468000</v>
      </c>
      <c r="H93" s="46">
        <f t="shared" ref="H93" si="74">SUM(H92)</f>
        <v>0</v>
      </c>
      <c r="I93" s="46">
        <f t="shared" ref="I93" si="75">SUM(I92)</f>
        <v>0</v>
      </c>
      <c r="J93" s="96"/>
    </row>
    <row r="94" spans="1:10" s="3" customFormat="1" ht="24.6" customHeight="1">
      <c r="A94" s="25"/>
      <c r="B94" s="20"/>
      <c r="C94" s="37"/>
      <c r="D94" s="37"/>
      <c r="E94" s="39"/>
      <c r="F94" s="39"/>
      <c r="G94" s="39"/>
      <c r="H94" s="39"/>
      <c r="I94" s="39"/>
      <c r="J94" s="52"/>
    </row>
    <row r="95" spans="1:10" s="3" customFormat="1" ht="58.15" customHeight="1">
      <c r="A95" s="25">
        <v>25</v>
      </c>
      <c r="B95" s="47" t="s">
        <v>57</v>
      </c>
      <c r="C95" s="37">
        <v>9</v>
      </c>
      <c r="D95" s="37">
        <f t="shared" si="0"/>
        <v>226019546</v>
      </c>
      <c r="E95" s="39">
        <v>47410060</v>
      </c>
      <c r="F95" s="39">
        <v>9478370</v>
      </c>
      <c r="G95" s="39">
        <v>169131116</v>
      </c>
      <c r="H95" s="39"/>
      <c r="I95" s="39"/>
      <c r="J95" s="52"/>
    </row>
    <row r="96" spans="1:10" s="7" customFormat="1" ht="24.6" customHeight="1">
      <c r="A96" s="26"/>
      <c r="B96" s="23" t="s">
        <v>143</v>
      </c>
      <c r="C96" s="46">
        <f>SUM(C95)</f>
        <v>9</v>
      </c>
      <c r="D96" s="46">
        <f>SUM(D95)</f>
        <v>226019546</v>
      </c>
      <c r="E96" s="46">
        <f t="shared" ref="E96" si="76">SUM(E95)</f>
        <v>47410060</v>
      </c>
      <c r="F96" s="46">
        <f t="shared" ref="F96" si="77">SUM(F95)</f>
        <v>9478370</v>
      </c>
      <c r="G96" s="46">
        <f t="shared" ref="G96" si="78">SUM(G95)</f>
        <v>169131116</v>
      </c>
      <c r="H96" s="46">
        <f t="shared" ref="H96" si="79">SUM(H95)</f>
        <v>0</v>
      </c>
      <c r="I96" s="46">
        <f t="shared" ref="I96" si="80">SUM(I95)</f>
        <v>0</v>
      </c>
      <c r="J96" s="96"/>
    </row>
    <row r="97" spans="1:10" s="3" customFormat="1" ht="24.6" customHeight="1">
      <c r="A97" s="25"/>
      <c r="B97" s="20"/>
      <c r="C97" s="37"/>
      <c r="D97" s="37"/>
      <c r="E97" s="39"/>
      <c r="F97" s="39"/>
      <c r="G97" s="39"/>
      <c r="H97" s="39"/>
      <c r="I97" s="39"/>
      <c r="J97" s="52"/>
    </row>
    <row r="98" spans="1:10" s="3" customFormat="1" ht="56.25">
      <c r="A98" s="25">
        <v>26</v>
      </c>
      <c r="B98" s="28" t="s">
        <v>54</v>
      </c>
      <c r="C98" s="37"/>
      <c r="D98" s="37">
        <f t="shared" ref="D98" si="81">SUM(E98:I98)</f>
        <v>1221507</v>
      </c>
      <c r="E98" s="38">
        <v>79538</v>
      </c>
      <c r="F98" s="38">
        <v>44640</v>
      </c>
      <c r="G98" s="38">
        <v>1097329</v>
      </c>
      <c r="H98" s="38"/>
      <c r="I98" s="38"/>
      <c r="J98" s="52"/>
    </row>
    <row r="99" spans="1:10" s="7" customFormat="1" ht="24.6" customHeight="1">
      <c r="A99" s="26"/>
      <c r="B99" s="23" t="s">
        <v>143</v>
      </c>
      <c r="C99" s="46"/>
      <c r="D99" s="46">
        <f t="shared" ref="D99:I99" si="82">SUM(D98:D98)</f>
        <v>1221507</v>
      </c>
      <c r="E99" s="46">
        <f t="shared" si="82"/>
        <v>79538</v>
      </c>
      <c r="F99" s="46">
        <f t="shared" si="82"/>
        <v>44640</v>
      </c>
      <c r="G99" s="46">
        <f t="shared" si="82"/>
        <v>1097329</v>
      </c>
      <c r="H99" s="46">
        <f t="shared" si="82"/>
        <v>0</v>
      </c>
      <c r="I99" s="46">
        <f t="shared" si="82"/>
        <v>0</v>
      </c>
      <c r="J99" s="96"/>
    </row>
    <row r="100" spans="1:10" ht="24.6" customHeight="1">
      <c r="A100" s="25"/>
      <c r="B100" s="22"/>
      <c r="C100" s="37"/>
      <c r="D100" s="37"/>
      <c r="E100" s="37"/>
      <c r="F100" s="37"/>
      <c r="G100" s="37"/>
      <c r="H100" s="37"/>
      <c r="I100" s="37"/>
    </row>
    <row r="101" spans="1:10" s="3" customFormat="1" ht="55.15" customHeight="1">
      <c r="A101" s="25">
        <v>27</v>
      </c>
      <c r="B101" s="20" t="s">
        <v>42</v>
      </c>
      <c r="C101" s="37"/>
      <c r="D101" s="37">
        <f t="shared" si="0"/>
        <v>9756749</v>
      </c>
      <c r="E101" s="39">
        <v>1696110</v>
      </c>
      <c r="F101" s="39">
        <v>288639</v>
      </c>
      <c r="G101" s="39">
        <v>7772000</v>
      </c>
      <c r="H101" s="39"/>
      <c r="I101" s="39"/>
      <c r="J101" s="52"/>
    </row>
    <row r="102" spans="1:10" s="7" customFormat="1" ht="24.6" customHeight="1">
      <c r="A102" s="26"/>
      <c r="B102" s="23" t="s">
        <v>143</v>
      </c>
      <c r="C102" s="46"/>
      <c r="D102" s="46">
        <f t="shared" ref="D102:I102" si="83">SUM(D101:D101)</f>
        <v>9756749</v>
      </c>
      <c r="E102" s="46">
        <f t="shared" si="83"/>
        <v>1696110</v>
      </c>
      <c r="F102" s="46">
        <f t="shared" si="83"/>
        <v>288639</v>
      </c>
      <c r="G102" s="46">
        <f t="shared" si="83"/>
        <v>7772000</v>
      </c>
      <c r="H102" s="46">
        <f t="shared" si="83"/>
        <v>0</v>
      </c>
      <c r="I102" s="46">
        <f t="shared" si="83"/>
        <v>0</v>
      </c>
      <c r="J102" s="96"/>
    </row>
    <row r="103" spans="1:10" s="3" customFormat="1" ht="24.6" customHeight="1">
      <c r="A103" s="25"/>
      <c r="B103" s="20"/>
      <c r="C103" s="37"/>
      <c r="D103" s="37"/>
      <c r="E103" s="39"/>
      <c r="F103" s="39"/>
      <c r="G103" s="39"/>
      <c r="H103" s="39"/>
      <c r="I103" s="39"/>
      <c r="J103" s="52"/>
    </row>
    <row r="104" spans="1:10" s="3" customFormat="1" ht="43.15" customHeight="1">
      <c r="A104" s="25">
        <v>28</v>
      </c>
      <c r="B104" s="20" t="s">
        <v>43</v>
      </c>
      <c r="C104" s="37">
        <v>1</v>
      </c>
      <c r="D104" s="37">
        <f t="shared" si="0"/>
        <v>26528142</v>
      </c>
      <c r="E104" s="39">
        <v>5581077</v>
      </c>
      <c r="F104" s="39">
        <v>862482</v>
      </c>
      <c r="G104" s="39">
        <v>20084583</v>
      </c>
      <c r="H104" s="39"/>
      <c r="I104" s="39"/>
      <c r="J104" s="52"/>
    </row>
    <row r="105" spans="1:10" s="7" customFormat="1" ht="24.6" customHeight="1">
      <c r="A105" s="26"/>
      <c r="B105" s="23" t="s">
        <v>143</v>
      </c>
      <c r="C105" s="46">
        <f>SUM(C104)</f>
        <v>1</v>
      </c>
      <c r="D105" s="46">
        <f>SUM(D104)</f>
        <v>26528142</v>
      </c>
      <c r="E105" s="46">
        <f t="shared" ref="E105" si="84">SUM(E104)</f>
        <v>5581077</v>
      </c>
      <c r="F105" s="46">
        <f t="shared" ref="F105" si="85">SUM(F104)</f>
        <v>862482</v>
      </c>
      <c r="G105" s="46">
        <f t="shared" ref="G105" si="86">SUM(G104)</f>
        <v>20084583</v>
      </c>
      <c r="H105" s="46">
        <f t="shared" ref="H105" si="87">SUM(H104)</f>
        <v>0</v>
      </c>
      <c r="I105" s="46">
        <f t="shared" ref="I105" si="88">SUM(I104)</f>
        <v>0</v>
      </c>
      <c r="J105" s="96"/>
    </row>
    <row r="106" spans="1:10" s="3" customFormat="1" ht="24.6" customHeight="1">
      <c r="A106" s="25"/>
      <c r="C106" s="37"/>
      <c r="D106" s="37"/>
      <c r="E106" s="39"/>
      <c r="F106" s="39"/>
      <c r="G106" s="39"/>
      <c r="H106" s="39"/>
      <c r="I106" s="39"/>
      <c r="J106" s="52"/>
    </row>
    <row r="107" spans="1:10" s="3" customFormat="1" ht="58.15" customHeight="1">
      <c r="A107" s="25">
        <v>29</v>
      </c>
      <c r="B107" s="28" t="s">
        <v>46</v>
      </c>
      <c r="C107" s="37"/>
      <c r="D107" s="37">
        <f t="shared" si="0"/>
        <v>77827631</v>
      </c>
      <c r="E107" s="39"/>
      <c r="F107" s="39"/>
      <c r="G107" s="39">
        <v>77827631</v>
      </c>
      <c r="H107" s="39"/>
      <c r="I107" s="39"/>
      <c r="J107" s="52"/>
    </row>
    <row r="108" spans="1:10" s="3" customFormat="1" ht="24.6" customHeight="1">
      <c r="A108" s="25"/>
      <c r="B108" s="20"/>
      <c r="C108" s="37"/>
      <c r="D108" s="37">
        <f t="shared" si="0"/>
        <v>0</v>
      </c>
      <c r="E108" s="39"/>
      <c r="F108" s="39"/>
      <c r="G108" s="39"/>
      <c r="H108" s="39"/>
      <c r="I108" s="39"/>
      <c r="J108" s="52"/>
    </row>
    <row r="109" spans="1:10" s="7" customFormat="1" ht="24.6" customHeight="1">
      <c r="A109" s="26"/>
      <c r="B109" s="23" t="s">
        <v>143</v>
      </c>
      <c r="C109" s="46"/>
      <c r="D109" s="46">
        <f>SUM(D107:D108)</f>
        <v>77827631</v>
      </c>
      <c r="E109" s="46">
        <f t="shared" ref="E109:I109" si="89">SUM(E107:E108)</f>
        <v>0</v>
      </c>
      <c r="F109" s="46">
        <f t="shared" si="89"/>
        <v>0</v>
      </c>
      <c r="G109" s="46">
        <f t="shared" si="89"/>
        <v>77827631</v>
      </c>
      <c r="H109" s="46">
        <f t="shared" si="89"/>
        <v>0</v>
      </c>
      <c r="I109" s="46">
        <f t="shared" si="89"/>
        <v>0</v>
      </c>
      <c r="J109" s="96"/>
    </row>
    <row r="110" spans="1:10" s="3" customFormat="1" ht="24.6" customHeight="1">
      <c r="A110" s="25"/>
      <c r="C110" s="37"/>
      <c r="D110" s="37"/>
      <c r="E110" s="39"/>
      <c r="F110" s="39"/>
      <c r="G110" s="39"/>
      <c r="H110" s="39"/>
      <c r="I110" s="39"/>
      <c r="J110" s="52"/>
    </row>
    <row r="111" spans="1:10" s="3" customFormat="1" ht="37.5">
      <c r="A111" s="25">
        <v>30</v>
      </c>
      <c r="B111" s="28" t="s">
        <v>47</v>
      </c>
      <c r="C111" s="37"/>
      <c r="D111" s="37">
        <f t="shared" si="0"/>
        <v>8106300</v>
      </c>
      <c r="E111" s="39"/>
      <c r="F111" s="39"/>
      <c r="G111" s="39">
        <v>8106300</v>
      </c>
      <c r="H111" s="39"/>
      <c r="I111" s="39"/>
      <c r="J111" s="52"/>
    </row>
    <row r="112" spans="1:10" s="7" customFormat="1" ht="24.6" customHeight="1">
      <c r="A112" s="26"/>
      <c r="B112" s="23" t="s">
        <v>143</v>
      </c>
      <c r="C112" s="46"/>
      <c r="D112" s="46">
        <f>SUM(D111)</f>
        <v>8106300</v>
      </c>
      <c r="E112" s="46">
        <f t="shared" ref="E112" si="90">SUM(E111)</f>
        <v>0</v>
      </c>
      <c r="F112" s="46">
        <f t="shared" ref="F112" si="91">SUM(F111)</f>
        <v>0</v>
      </c>
      <c r="G112" s="46">
        <f t="shared" ref="G112" si="92">SUM(G111)</f>
        <v>8106300</v>
      </c>
      <c r="H112" s="46">
        <f t="shared" ref="H112" si="93">SUM(H111)</f>
        <v>0</v>
      </c>
      <c r="I112" s="46">
        <f t="shared" ref="I112" si="94">SUM(I111)</f>
        <v>0</v>
      </c>
      <c r="J112" s="96"/>
    </row>
    <row r="113" spans="1:10" s="3" customFormat="1" ht="24.6" customHeight="1">
      <c r="A113" s="25"/>
      <c r="C113" s="37"/>
      <c r="D113" s="37"/>
      <c r="E113" s="39"/>
      <c r="F113" s="39"/>
      <c r="G113" s="39"/>
      <c r="H113" s="39"/>
      <c r="I113" s="39"/>
      <c r="J113" s="52"/>
    </row>
    <row r="114" spans="1:10" s="3" customFormat="1" ht="36.75" customHeight="1">
      <c r="A114" s="25">
        <v>31</v>
      </c>
      <c r="B114" s="28" t="s">
        <v>48</v>
      </c>
      <c r="C114" s="37"/>
      <c r="D114" s="37">
        <f t="shared" si="0"/>
        <v>63390154</v>
      </c>
      <c r="E114" s="38"/>
      <c r="F114" s="38"/>
      <c r="G114" s="38">
        <v>63390154</v>
      </c>
      <c r="H114" s="38"/>
      <c r="I114" s="38"/>
      <c r="J114" s="52"/>
    </row>
    <row r="115" spans="1:10" s="7" customFormat="1" ht="24.6" customHeight="1">
      <c r="A115" s="26"/>
      <c r="B115" s="23" t="s">
        <v>143</v>
      </c>
      <c r="C115" s="46"/>
      <c r="D115" s="46">
        <f>SUM(D114)</f>
        <v>63390154</v>
      </c>
      <c r="E115" s="46">
        <f t="shared" ref="E115" si="95">SUM(E114)</f>
        <v>0</v>
      </c>
      <c r="F115" s="46">
        <f t="shared" ref="F115" si="96">SUM(F114)</f>
        <v>0</v>
      </c>
      <c r="G115" s="46">
        <f t="shared" ref="G115" si="97">SUM(G114)</f>
        <v>63390154</v>
      </c>
      <c r="H115" s="46">
        <f t="shared" ref="H115" si="98">SUM(H114)</f>
        <v>0</v>
      </c>
      <c r="I115" s="46">
        <f t="shared" ref="I115" si="99">SUM(I114)</f>
        <v>0</v>
      </c>
      <c r="J115" s="96"/>
    </row>
    <row r="116" spans="1:10" s="3" customFormat="1" ht="24.6" customHeight="1">
      <c r="A116" s="25"/>
      <c r="C116" s="37"/>
      <c r="D116" s="37"/>
      <c r="E116" s="38"/>
      <c r="F116" s="38"/>
      <c r="G116" s="38"/>
      <c r="H116" s="38"/>
      <c r="I116" s="38"/>
      <c r="J116" s="52"/>
    </row>
    <row r="117" spans="1:10" s="3" customFormat="1" ht="43.5" customHeight="1">
      <c r="A117" s="25">
        <v>32</v>
      </c>
      <c r="B117" s="28" t="s">
        <v>49</v>
      </c>
      <c r="C117" s="37"/>
      <c r="D117" s="37">
        <f t="shared" si="0"/>
        <v>27198110</v>
      </c>
      <c r="E117" s="38"/>
      <c r="F117" s="38"/>
      <c r="G117" s="38">
        <v>27198110</v>
      </c>
      <c r="H117" s="38"/>
      <c r="I117" s="38"/>
      <c r="J117" s="52"/>
    </row>
    <row r="118" spans="1:10" s="7" customFormat="1" ht="24.6" customHeight="1">
      <c r="A118" s="26"/>
      <c r="B118" s="23" t="s">
        <v>143</v>
      </c>
      <c r="C118" s="46"/>
      <c r="D118" s="46">
        <f>SUM(D117)</f>
        <v>27198110</v>
      </c>
      <c r="E118" s="46">
        <f t="shared" ref="E118" si="100">SUM(E117)</f>
        <v>0</v>
      </c>
      <c r="F118" s="46">
        <f t="shared" ref="F118" si="101">SUM(F117)</f>
        <v>0</v>
      </c>
      <c r="G118" s="46">
        <f t="shared" ref="G118" si="102">SUM(G117)</f>
        <v>27198110</v>
      </c>
      <c r="H118" s="46">
        <f t="shared" ref="H118" si="103">SUM(H117)</f>
        <v>0</v>
      </c>
      <c r="I118" s="46">
        <f t="shared" ref="I118" si="104">SUM(I117)</f>
        <v>0</v>
      </c>
      <c r="J118" s="96"/>
    </row>
    <row r="119" spans="1:10" s="3" customFormat="1" ht="24.6" customHeight="1">
      <c r="A119" s="25"/>
      <c r="C119" s="37"/>
      <c r="D119" s="37"/>
      <c r="E119" s="38"/>
      <c r="F119" s="38"/>
      <c r="G119" s="38"/>
      <c r="H119" s="38"/>
      <c r="I119" s="38"/>
      <c r="J119" s="52"/>
    </row>
    <row r="120" spans="1:10" s="3" customFormat="1" ht="44.45" customHeight="1">
      <c r="A120" s="25">
        <v>33</v>
      </c>
      <c r="B120" s="28" t="s">
        <v>58</v>
      </c>
      <c r="C120" s="37"/>
      <c r="D120" s="37">
        <f t="shared" si="0"/>
        <v>33377420</v>
      </c>
      <c r="E120" s="38"/>
      <c r="F120" s="38"/>
      <c r="G120" s="38">
        <v>33377420</v>
      </c>
      <c r="H120" s="38"/>
      <c r="I120" s="38"/>
      <c r="J120" s="52"/>
    </row>
    <row r="121" spans="1:10" s="7" customFormat="1" ht="24.6" customHeight="1">
      <c r="A121" s="26"/>
      <c r="B121" s="23" t="s">
        <v>143</v>
      </c>
      <c r="C121" s="46"/>
      <c r="D121" s="46">
        <f>SUM(D120)</f>
        <v>33377420</v>
      </c>
      <c r="E121" s="46">
        <f t="shared" ref="E121" si="105">SUM(E120)</f>
        <v>0</v>
      </c>
      <c r="F121" s="46">
        <f t="shared" ref="F121" si="106">SUM(F120)</f>
        <v>0</v>
      </c>
      <c r="G121" s="46">
        <f t="shared" ref="G121" si="107">SUM(G120)</f>
        <v>33377420</v>
      </c>
      <c r="H121" s="46">
        <f t="shared" ref="H121" si="108">SUM(H120)</f>
        <v>0</v>
      </c>
      <c r="I121" s="46">
        <f t="shared" ref="I121" si="109">SUM(I120)</f>
        <v>0</v>
      </c>
      <c r="J121" s="96"/>
    </row>
    <row r="122" spans="1:10" s="3" customFormat="1" ht="24.6" customHeight="1">
      <c r="A122" s="25"/>
      <c r="C122" s="37"/>
      <c r="D122" s="37"/>
      <c r="E122" s="38"/>
      <c r="F122" s="38"/>
      <c r="G122" s="38"/>
      <c r="H122" s="38"/>
      <c r="I122" s="38"/>
      <c r="J122" s="52"/>
    </row>
    <row r="123" spans="1:10" s="3" customFormat="1" ht="39.75" customHeight="1">
      <c r="A123" s="25">
        <v>34</v>
      </c>
      <c r="B123" s="28" t="s">
        <v>59</v>
      </c>
      <c r="C123" s="37"/>
      <c r="D123" s="37">
        <f t="shared" si="0"/>
        <v>12764924</v>
      </c>
      <c r="E123" s="38">
        <v>1208864</v>
      </c>
      <c r="F123" s="38">
        <v>168636</v>
      </c>
      <c r="G123" s="38">
        <v>11387424</v>
      </c>
      <c r="H123" s="38"/>
      <c r="I123" s="38"/>
      <c r="J123" s="52"/>
    </row>
    <row r="124" spans="1:10" s="7" customFormat="1" ht="24.6" customHeight="1">
      <c r="A124" s="26"/>
      <c r="B124" s="23" t="s">
        <v>143</v>
      </c>
      <c r="C124" s="46"/>
      <c r="D124" s="46">
        <f>SUM(D123)</f>
        <v>12764924</v>
      </c>
      <c r="E124" s="46">
        <f t="shared" ref="E124" si="110">SUM(E123)</f>
        <v>1208864</v>
      </c>
      <c r="F124" s="46">
        <f t="shared" ref="F124" si="111">SUM(F123)</f>
        <v>168636</v>
      </c>
      <c r="G124" s="46">
        <f t="shared" ref="G124" si="112">SUM(G123)</f>
        <v>11387424</v>
      </c>
      <c r="H124" s="46">
        <f t="shared" ref="H124" si="113">SUM(H123)</f>
        <v>0</v>
      </c>
      <c r="I124" s="46">
        <f t="shared" ref="I124" si="114">SUM(I123)</f>
        <v>0</v>
      </c>
      <c r="J124" s="96"/>
    </row>
    <row r="125" spans="1:10" s="3" customFormat="1" ht="24.6" customHeight="1">
      <c r="A125" s="25"/>
      <c r="C125" s="37"/>
      <c r="D125" s="37"/>
      <c r="E125" s="38"/>
      <c r="F125" s="38"/>
      <c r="G125" s="38"/>
      <c r="H125" s="38"/>
      <c r="I125" s="38"/>
      <c r="J125" s="52"/>
    </row>
    <row r="126" spans="1:10" s="3" customFormat="1" ht="22.9" customHeight="1">
      <c r="A126" s="25">
        <v>35</v>
      </c>
      <c r="B126" s="20" t="s">
        <v>52</v>
      </c>
      <c r="C126" s="37"/>
      <c r="D126" s="37">
        <f t="shared" si="0"/>
        <v>3708696</v>
      </c>
      <c r="E126" s="38"/>
      <c r="F126" s="38"/>
      <c r="G126" s="38">
        <v>3708696</v>
      </c>
      <c r="H126" s="38"/>
      <c r="I126" s="38"/>
      <c r="J126" s="52"/>
    </row>
    <row r="127" spans="1:10" s="7" customFormat="1" ht="24.6" customHeight="1">
      <c r="A127" s="26"/>
      <c r="B127" s="23" t="s">
        <v>143</v>
      </c>
      <c r="C127" s="46"/>
      <c r="D127" s="46">
        <f t="shared" ref="D127:I127" si="115">SUM(D126:D126)</f>
        <v>3708696</v>
      </c>
      <c r="E127" s="46">
        <f t="shared" si="115"/>
        <v>0</v>
      </c>
      <c r="F127" s="46">
        <f t="shared" si="115"/>
        <v>0</v>
      </c>
      <c r="G127" s="46">
        <f t="shared" si="115"/>
        <v>3708696</v>
      </c>
      <c r="H127" s="46">
        <f t="shared" si="115"/>
        <v>0</v>
      </c>
      <c r="I127" s="46">
        <f t="shared" si="115"/>
        <v>0</v>
      </c>
      <c r="J127" s="96"/>
    </row>
    <row r="128" spans="1:10" s="3" customFormat="1" ht="24.6" customHeight="1">
      <c r="A128" s="25"/>
      <c r="B128" s="28"/>
      <c r="C128" s="37"/>
      <c r="D128" s="37"/>
      <c r="E128" s="38"/>
      <c r="F128" s="38"/>
      <c r="G128" s="38"/>
      <c r="H128" s="38"/>
      <c r="I128" s="38"/>
      <c r="J128" s="52"/>
    </row>
    <row r="129" spans="1:10" s="3" customFormat="1" ht="27" customHeight="1">
      <c r="A129" s="25">
        <v>36</v>
      </c>
      <c r="B129" s="20" t="s">
        <v>44</v>
      </c>
      <c r="C129" s="37"/>
      <c r="D129" s="37">
        <f t="shared" ref="D129:D130" si="116">SUM(E129:I129)</f>
        <v>5000000</v>
      </c>
      <c r="E129" s="38"/>
      <c r="F129" s="38"/>
      <c r="G129" s="38"/>
      <c r="H129" s="38"/>
      <c r="I129" s="38">
        <v>5000000</v>
      </c>
      <c r="J129" s="52"/>
    </row>
    <row r="130" spans="1:10" s="3" customFormat="1" ht="24.6" customHeight="1">
      <c r="A130" s="25"/>
      <c r="B130" s="28" t="s">
        <v>181</v>
      </c>
      <c r="C130" s="37"/>
      <c r="D130" s="37">
        <f t="shared" si="116"/>
        <v>2705013</v>
      </c>
      <c r="E130" s="38"/>
      <c r="F130" s="38"/>
      <c r="G130" s="38"/>
      <c r="H130" s="38"/>
      <c r="I130" s="38">
        <v>2705013</v>
      </c>
      <c r="J130" s="52"/>
    </row>
    <row r="131" spans="1:10" s="7" customFormat="1" ht="24.6" customHeight="1">
      <c r="A131" s="26"/>
      <c r="B131" s="23" t="s">
        <v>143</v>
      </c>
      <c r="C131" s="46"/>
      <c r="D131" s="46">
        <f>SUM(D129:D130)</f>
        <v>7705013</v>
      </c>
      <c r="E131" s="46">
        <f t="shared" ref="E131" si="117">SUM(E129:E130)</f>
        <v>0</v>
      </c>
      <c r="F131" s="46">
        <f t="shared" ref="F131" si="118">SUM(F129:F130)</f>
        <v>0</v>
      </c>
      <c r="G131" s="46">
        <f t="shared" ref="G131" si="119">SUM(G129:G130)</f>
        <v>0</v>
      </c>
      <c r="H131" s="46">
        <f t="shared" ref="H131" si="120">SUM(H129:H130)</f>
        <v>0</v>
      </c>
      <c r="I131" s="46">
        <f t="shared" ref="I131" si="121">SUM(I129:I130)</f>
        <v>7705013</v>
      </c>
      <c r="J131" s="96"/>
    </row>
    <row r="132" spans="1:10" s="3" customFormat="1" ht="24.6" customHeight="1">
      <c r="A132" s="25"/>
      <c r="B132" s="28"/>
      <c r="C132" s="37"/>
      <c r="D132" s="37"/>
      <c r="E132" s="38"/>
      <c r="F132" s="38"/>
      <c r="G132" s="38"/>
      <c r="H132" s="38"/>
      <c r="I132" s="38"/>
      <c r="J132" s="52"/>
    </row>
    <row r="133" spans="1:10" s="3" customFormat="1" ht="27" customHeight="1">
      <c r="A133" s="25">
        <v>37</v>
      </c>
      <c r="B133" s="20" t="s">
        <v>45</v>
      </c>
      <c r="C133" s="37"/>
      <c r="D133" s="37">
        <f t="shared" ref="D133" si="122">SUM(E133:I133)</f>
        <v>0</v>
      </c>
      <c r="E133" s="38"/>
      <c r="F133" s="38"/>
      <c r="G133" s="38">
        <v>0</v>
      </c>
      <c r="H133" s="38"/>
      <c r="I133" s="38"/>
      <c r="J133" s="52"/>
    </row>
    <row r="134" spans="1:10" s="7" customFormat="1" ht="24.6" customHeight="1">
      <c r="A134" s="26"/>
      <c r="B134" s="23" t="s">
        <v>143</v>
      </c>
      <c r="C134" s="46"/>
      <c r="D134" s="46">
        <f t="shared" ref="D134:I134" si="123">SUM(D133:D133)</f>
        <v>0</v>
      </c>
      <c r="E134" s="46">
        <f t="shared" si="123"/>
        <v>0</v>
      </c>
      <c r="F134" s="46">
        <f t="shared" si="123"/>
        <v>0</v>
      </c>
      <c r="G134" s="46">
        <f t="shared" si="123"/>
        <v>0</v>
      </c>
      <c r="H134" s="46">
        <f t="shared" si="123"/>
        <v>0</v>
      </c>
      <c r="I134" s="46">
        <f t="shared" si="123"/>
        <v>0</v>
      </c>
      <c r="J134" s="96"/>
    </row>
    <row r="135" spans="1:10" ht="24.6" customHeight="1">
      <c r="A135" s="25"/>
      <c r="B135" s="22"/>
      <c r="C135" s="37"/>
      <c r="D135" s="37"/>
      <c r="E135" s="37"/>
      <c r="F135" s="37"/>
      <c r="G135" s="37"/>
      <c r="H135" s="37"/>
      <c r="I135" s="37"/>
    </row>
    <row r="136" spans="1:10" s="3" customFormat="1" ht="20.25">
      <c r="A136" s="25">
        <v>38</v>
      </c>
      <c r="B136" s="28" t="s">
        <v>172</v>
      </c>
      <c r="C136" s="37"/>
      <c r="D136" s="37">
        <f t="shared" ref="D136:D137" si="124">SUM(E136:I136)</f>
        <v>0</v>
      </c>
      <c r="E136" s="38"/>
      <c r="F136" s="38"/>
      <c r="G136" s="38"/>
      <c r="H136" s="38"/>
      <c r="I136" s="38"/>
      <c r="J136" s="52"/>
    </row>
    <row r="137" spans="1:10" s="3" customFormat="1" ht="24.6" customHeight="1">
      <c r="A137" s="25"/>
      <c r="B137" s="28" t="s">
        <v>163</v>
      </c>
      <c r="C137" s="37"/>
      <c r="D137" s="37">
        <f t="shared" si="124"/>
        <v>50000</v>
      </c>
      <c r="E137" s="38"/>
      <c r="F137" s="38"/>
      <c r="G137" s="38">
        <v>50000</v>
      </c>
      <c r="H137" s="38"/>
      <c r="I137" s="38"/>
      <c r="J137" s="52"/>
    </row>
    <row r="138" spans="1:10" s="7" customFormat="1" ht="24.6" customHeight="1">
      <c r="A138" s="26"/>
      <c r="B138" s="23" t="s">
        <v>143</v>
      </c>
      <c r="C138" s="46"/>
      <c r="D138" s="46">
        <f>SUM(D136:D137)</f>
        <v>50000</v>
      </c>
      <c r="E138" s="46">
        <f t="shared" ref="E138:I138" si="125">SUM(E136:E137)</f>
        <v>0</v>
      </c>
      <c r="F138" s="46">
        <f t="shared" si="125"/>
        <v>0</v>
      </c>
      <c r="G138" s="46">
        <f t="shared" si="125"/>
        <v>50000</v>
      </c>
      <c r="H138" s="46">
        <f t="shared" si="125"/>
        <v>0</v>
      </c>
      <c r="I138" s="46">
        <f t="shared" si="125"/>
        <v>0</v>
      </c>
      <c r="J138" s="96"/>
    </row>
    <row r="139" spans="1:10" s="3" customFormat="1" ht="24.6" customHeight="1">
      <c r="A139" s="25"/>
      <c r="B139" s="28"/>
      <c r="C139" s="37"/>
      <c r="D139" s="37"/>
      <c r="E139" s="38"/>
      <c r="F139" s="38"/>
      <c r="G139" s="38"/>
      <c r="H139" s="38"/>
      <c r="I139" s="38"/>
      <c r="J139" s="52"/>
    </row>
    <row r="140" spans="1:10" s="3" customFormat="1" ht="28.15" customHeight="1">
      <c r="A140" s="25">
        <v>39</v>
      </c>
      <c r="B140" s="28" t="s">
        <v>173</v>
      </c>
      <c r="C140" s="37"/>
      <c r="D140" s="37">
        <f t="shared" ref="D140:D142" si="126">SUM(E140:I140)</f>
        <v>0</v>
      </c>
      <c r="E140" s="38"/>
      <c r="F140" s="38"/>
      <c r="G140" s="38"/>
      <c r="H140" s="38"/>
      <c r="I140" s="38"/>
      <c r="J140" s="52"/>
    </row>
    <row r="141" spans="1:10" s="3" customFormat="1" ht="24.6" customHeight="1">
      <c r="A141" s="25"/>
      <c r="B141" s="28" t="s">
        <v>166</v>
      </c>
      <c r="C141" s="37">
        <v>5</v>
      </c>
      <c r="D141" s="37">
        <f t="shared" si="126"/>
        <v>10044000</v>
      </c>
      <c r="E141" s="38">
        <v>10044000</v>
      </c>
      <c r="F141" s="38"/>
      <c r="G141" s="38"/>
      <c r="H141" s="38"/>
      <c r="I141" s="38"/>
      <c r="J141" s="52"/>
    </row>
    <row r="142" spans="1:10" s="3" customFormat="1" ht="24.6" customHeight="1">
      <c r="A142" s="25"/>
      <c r="B142" s="28" t="s">
        <v>174</v>
      </c>
      <c r="C142" s="37"/>
      <c r="D142" s="37">
        <f t="shared" si="126"/>
        <v>1556820</v>
      </c>
      <c r="E142" s="38"/>
      <c r="F142" s="38">
        <v>1556820</v>
      </c>
      <c r="G142" s="38"/>
      <c r="H142" s="38"/>
      <c r="I142" s="38"/>
      <c r="J142" s="52"/>
    </row>
    <row r="143" spans="1:10" s="7" customFormat="1" ht="24.6" customHeight="1">
      <c r="A143" s="26"/>
      <c r="B143" s="23" t="s">
        <v>143</v>
      </c>
      <c r="C143" s="46">
        <f>SUM(C140:C142)</f>
        <v>5</v>
      </c>
      <c r="D143" s="46">
        <f>SUM(D140:D142)</f>
        <v>11600820</v>
      </c>
      <c r="E143" s="46">
        <f t="shared" ref="E143:I143" si="127">SUM(E140:E142)</f>
        <v>10044000</v>
      </c>
      <c r="F143" s="46">
        <f t="shared" si="127"/>
        <v>1556820</v>
      </c>
      <c r="G143" s="46">
        <f t="shared" si="127"/>
        <v>0</v>
      </c>
      <c r="H143" s="46">
        <f t="shared" si="127"/>
        <v>0</v>
      </c>
      <c r="I143" s="46">
        <f t="shared" si="127"/>
        <v>0</v>
      </c>
      <c r="J143" s="96"/>
    </row>
    <row r="144" spans="1:10" ht="24.6" customHeight="1">
      <c r="A144" s="25"/>
      <c r="B144" s="22"/>
      <c r="C144" s="37"/>
      <c r="D144" s="37"/>
      <c r="E144" s="37"/>
      <c r="F144" s="37"/>
      <c r="G144" s="37"/>
      <c r="H144" s="37"/>
      <c r="I144" s="37"/>
    </row>
    <row r="145" spans="1:37" s="3" customFormat="1" ht="39" customHeight="1">
      <c r="A145" s="25">
        <v>40</v>
      </c>
      <c r="B145" s="28" t="s">
        <v>175</v>
      </c>
      <c r="C145" s="37"/>
      <c r="D145" s="37">
        <f t="shared" ref="D145:D146" si="128">SUM(E145:I145)</f>
        <v>0</v>
      </c>
      <c r="E145" s="38"/>
      <c r="F145" s="38"/>
      <c r="G145" s="38"/>
      <c r="H145" s="38"/>
      <c r="I145" s="38"/>
      <c r="J145" s="52"/>
    </row>
    <row r="146" spans="1:37" s="3" customFormat="1" ht="24.6" customHeight="1">
      <c r="A146" s="25"/>
      <c r="B146" s="28" t="s">
        <v>166</v>
      </c>
      <c r="C146" s="37"/>
      <c r="D146" s="37">
        <f t="shared" si="128"/>
        <v>8772860</v>
      </c>
      <c r="E146" s="38">
        <v>1900000</v>
      </c>
      <c r="F146" s="38">
        <v>265860</v>
      </c>
      <c r="G146" s="38">
        <v>6607000</v>
      </c>
      <c r="H146" s="38"/>
      <c r="I146" s="38"/>
      <c r="J146" s="52"/>
    </row>
    <row r="147" spans="1:37" s="7" customFormat="1" ht="24.6" customHeight="1">
      <c r="A147" s="26"/>
      <c r="B147" s="23" t="s">
        <v>143</v>
      </c>
      <c r="C147" s="46">
        <f t="shared" ref="C147:I147" si="129">SUM(C145:C146)</f>
        <v>0</v>
      </c>
      <c r="D147" s="46">
        <f t="shared" si="129"/>
        <v>8772860</v>
      </c>
      <c r="E147" s="46">
        <f t="shared" si="129"/>
        <v>1900000</v>
      </c>
      <c r="F147" s="46">
        <f t="shared" si="129"/>
        <v>265860</v>
      </c>
      <c r="G147" s="46">
        <f t="shared" si="129"/>
        <v>6607000</v>
      </c>
      <c r="H147" s="46">
        <f t="shared" si="129"/>
        <v>0</v>
      </c>
      <c r="I147" s="46">
        <f t="shared" si="129"/>
        <v>0</v>
      </c>
      <c r="J147" s="96"/>
    </row>
    <row r="148" spans="1:37" ht="24.6" customHeight="1">
      <c r="A148" s="25"/>
      <c r="B148" s="22"/>
      <c r="C148" s="37"/>
      <c r="D148" s="37"/>
      <c r="E148" s="37"/>
      <c r="F148" s="37"/>
      <c r="G148" s="37"/>
      <c r="H148" s="37"/>
      <c r="I148" s="37"/>
    </row>
    <row r="149" spans="1:37" s="3" customFormat="1" ht="23.45" customHeight="1">
      <c r="A149" s="25">
        <v>41</v>
      </c>
      <c r="B149" s="28" t="s">
        <v>177</v>
      </c>
      <c r="C149" s="37"/>
      <c r="D149" s="37">
        <f t="shared" ref="D149:D150" si="130">SUM(E149:I149)</f>
        <v>0</v>
      </c>
      <c r="E149" s="38"/>
      <c r="F149" s="38"/>
      <c r="G149" s="38"/>
      <c r="H149" s="38"/>
      <c r="I149" s="38"/>
      <c r="J149" s="52"/>
    </row>
    <row r="150" spans="1:37" s="3" customFormat="1" ht="24.6" customHeight="1">
      <c r="A150" s="25"/>
      <c r="B150" s="28" t="s">
        <v>166</v>
      </c>
      <c r="C150" s="37"/>
      <c r="D150" s="37">
        <f t="shared" si="130"/>
        <v>10583130</v>
      </c>
      <c r="E150" s="38"/>
      <c r="F150" s="38"/>
      <c r="G150" s="38"/>
      <c r="H150" s="38"/>
      <c r="I150" s="38">
        <v>10583130</v>
      </c>
      <c r="J150" s="52"/>
    </row>
    <row r="151" spans="1:37" s="7" customFormat="1" ht="24.6" customHeight="1">
      <c r="A151" s="26"/>
      <c r="B151" s="23" t="s">
        <v>143</v>
      </c>
      <c r="C151" s="46">
        <f t="shared" ref="C151:I151" si="131">SUM(C149:C150)</f>
        <v>0</v>
      </c>
      <c r="D151" s="46">
        <f t="shared" si="131"/>
        <v>10583130</v>
      </c>
      <c r="E151" s="46">
        <f t="shared" si="131"/>
        <v>0</v>
      </c>
      <c r="F151" s="46">
        <f t="shared" si="131"/>
        <v>0</v>
      </c>
      <c r="G151" s="46">
        <f t="shared" si="131"/>
        <v>0</v>
      </c>
      <c r="H151" s="46">
        <f t="shared" si="131"/>
        <v>0</v>
      </c>
      <c r="I151" s="46">
        <f t="shared" si="131"/>
        <v>10583130</v>
      </c>
      <c r="J151" s="96"/>
    </row>
    <row r="152" spans="1:37" ht="24.6" customHeight="1">
      <c r="A152" s="25"/>
      <c r="B152" s="22"/>
      <c r="C152" s="37"/>
      <c r="D152" s="37"/>
      <c r="E152" s="37"/>
      <c r="F152" s="37"/>
      <c r="G152" s="37"/>
      <c r="H152" s="37"/>
      <c r="I152" s="37"/>
    </row>
    <row r="153" spans="1:37" s="3" customFormat="1" ht="27.6" customHeight="1">
      <c r="A153" s="25">
        <v>42</v>
      </c>
      <c r="B153" s="28" t="s">
        <v>176</v>
      </c>
      <c r="C153" s="37"/>
      <c r="D153" s="37">
        <f t="shared" ref="D153:D154" si="132">SUM(E153:I153)</f>
        <v>0</v>
      </c>
      <c r="E153" s="38"/>
      <c r="F153" s="38"/>
      <c r="G153" s="38"/>
      <c r="H153" s="38"/>
      <c r="I153" s="38"/>
      <c r="J153" s="52"/>
    </row>
    <row r="154" spans="1:37" s="3" customFormat="1" ht="24.6" customHeight="1">
      <c r="A154" s="25"/>
      <c r="B154" s="28" t="s">
        <v>166</v>
      </c>
      <c r="C154" s="37"/>
      <c r="D154" s="37">
        <f t="shared" si="132"/>
        <v>9222455</v>
      </c>
      <c r="E154" s="38"/>
      <c r="F154" s="38"/>
      <c r="G154" s="38"/>
      <c r="H154" s="38"/>
      <c r="I154" s="38">
        <v>9222455</v>
      </c>
      <c r="J154" s="52"/>
    </row>
    <row r="155" spans="1:37" s="7" customFormat="1" ht="24.6" customHeight="1">
      <c r="A155" s="26"/>
      <c r="B155" s="23" t="s">
        <v>143</v>
      </c>
      <c r="C155" s="46">
        <f t="shared" ref="C155:I155" si="133">SUM(C153:C154)</f>
        <v>0</v>
      </c>
      <c r="D155" s="46">
        <f t="shared" si="133"/>
        <v>9222455</v>
      </c>
      <c r="E155" s="46">
        <f t="shared" si="133"/>
        <v>0</v>
      </c>
      <c r="F155" s="46">
        <f t="shared" si="133"/>
        <v>0</v>
      </c>
      <c r="G155" s="46">
        <f t="shared" si="133"/>
        <v>0</v>
      </c>
      <c r="H155" s="46">
        <f t="shared" si="133"/>
        <v>0</v>
      </c>
      <c r="I155" s="46">
        <f t="shared" si="133"/>
        <v>9222455</v>
      </c>
      <c r="J155" s="96"/>
    </row>
    <row r="156" spans="1:37" ht="24.6" customHeight="1">
      <c r="A156" s="25"/>
      <c r="B156" s="22"/>
      <c r="C156" s="37"/>
      <c r="D156" s="37"/>
      <c r="E156" s="37"/>
      <c r="F156" s="37"/>
      <c r="G156" s="37"/>
      <c r="H156" s="37"/>
      <c r="I156" s="37"/>
    </row>
    <row r="157" spans="1:37" ht="22.15" customHeight="1">
      <c r="A157" s="25" t="s">
        <v>5</v>
      </c>
      <c r="B157" s="22" t="s">
        <v>15</v>
      </c>
      <c r="C157" s="34">
        <f>SUM(C15,C18,C21,C24,C27,C31,C35,C38,C41,C44,C48,C51,C54,C57,C61,C64,C68,C72,C75,C78,C81,C84,C88,C92,C95,C98,C101,C104,C107,C111,C114,C117,C120,C123,C126,C129,C133,C136,C140,C145,C149,C153)</f>
        <v>349</v>
      </c>
      <c r="D157" s="34">
        <f t="shared" ref="D157:I157" si="134">SUM(D15,D18,D21,D24,D27,D31,D35,D38,D41,D44,D48,D51,D54,D57,D61,D64,D68,D72,D75,D78,D81,D84,D88,D92,D95,D98,D101,D104,D107,D111,D114,D117,D120,D123,D126,D129,D133,D136,D140,D145,D149,D153)</f>
        <v>1853018944</v>
      </c>
      <c r="E157" s="34">
        <f t="shared" si="134"/>
        <v>475607575</v>
      </c>
      <c r="F157" s="34">
        <f t="shared" si="134"/>
        <v>49546257</v>
      </c>
      <c r="G157" s="34">
        <f t="shared" si="134"/>
        <v>660874457</v>
      </c>
      <c r="H157" s="34">
        <f t="shared" si="134"/>
        <v>37280000</v>
      </c>
      <c r="I157" s="34">
        <f t="shared" si="134"/>
        <v>629710655</v>
      </c>
      <c r="J157" s="9">
        <f t="shared" ref="J157:J158" si="135">SUM(E157:I157)-D157</f>
        <v>0</v>
      </c>
    </row>
    <row r="158" spans="1:37" s="7" customFormat="1" ht="37.5">
      <c r="A158" s="26" t="s">
        <v>5</v>
      </c>
      <c r="B158" s="23" t="s">
        <v>144</v>
      </c>
      <c r="C158" s="36">
        <f>SUM(C16,C19,C22,C25,C29,C33,C36,C39,C42,C46,C49,C52,C55,C59,C62,C66,C70,C73,C76,C79,C82,C86,C90,C93,C96,C99,C102,C105,C109,C112,C115,C118,C121,C124,C127,C131,C134,C138,C143,C147,C151,C155)</f>
        <v>354</v>
      </c>
      <c r="D158" s="36">
        <f t="shared" ref="D158:I158" si="136">SUM(D16,D19,D22,D25,D29,D33,D36,D39,D42,D46,D49,D52,D55,D59,D62,D66,D70,D73,D76,D79,D82,D86,D90,D93,D96,D99,D102,D105,D109,D112,D115,D118,D121,D124,D127,D131,D134,D138,D143,D147,D151,D155)</f>
        <v>1904635811</v>
      </c>
      <c r="E158" s="36">
        <f t="shared" si="136"/>
        <v>488596412</v>
      </c>
      <c r="F158" s="36">
        <f t="shared" si="136"/>
        <v>51660801</v>
      </c>
      <c r="G158" s="36">
        <f t="shared" si="136"/>
        <v>667134681</v>
      </c>
      <c r="H158" s="36">
        <f t="shared" si="136"/>
        <v>37280000</v>
      </c>
      <c r="I158" s="36">
        <f t="shared" si="136"/>
        <v>659963917</v>
      </c>
      <c r="J158" s="9">
        <f t="shared" si="135"/>
        <v>0</v>
      </c>
    </row>
    <row r="159" spans="1:37" ht="24.6" customHeight="1">
      <c r="A159" s="26"/>
      <c r="B159" s="23"/>
      <c r="C159" s="36"/>
      <c r="D159" s="36"/>
      <c r="E159" s="36"/>
      <c r="F159" s="36"/>
      <c r="G159" s="36"/>
      <c r="H159" s="36"/>
      <c r="I159" s="36"/>
      <c r="J159" s="9"/>
    </row>
    <row r="160" spans="1:37" s="6" customFormat="1" ht="24.6" customHeight="1">
      <c r="A160" s="26" t="s">
        <v>6</v>
      </c>
      <c r="B160" s="23" t="s">
        <v>10</v>
      </c>
      <c r="C160" s="40"/>
      <c r="D160" s="36"/>
      <c r="E160" s="36"/>
      <c r="F160" s="36"/>
      <c r="G160" s="36"/>
      <c r="H160" s="36"/>
      <c r="I160" s="36"/>
      <c r="J160" s="5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10" ht="24.6" customHeight="1">
      <c r="A161" s="25">
        <v>1</v>
      </c>
      <c r="B161" s="22" t="s">
        <v>133</v>
      </c>
      <c r="C161" s="37">
        <v>3</v>
      </c>
      <c r="D161" s="37">
        <f t="shared" ref="D161:D202" si="137">SUM(E161:I161)</f>
        <v>11227451</v>
      </c>
      <c r="E161" s="37">
        <v>8403412</v>
      </c>
      <c r="F161" s="37">
        <v>1301029</v>
      </c>
      <c r="G161" s="37">
        <v>1523010</v>
      </c>
      <c r="H161" s="37"/>
      <c r="I161" s="37"/>
    </row>
    <row r="162" spans="1:10" ht="24.6" customHeight="1">
      <c r="A162" s="25"/>
      <c r="B162" s="22" t="s">
        <v>168</v>
      </c>
      <c r="C162" s="37"/>
      <c r="D162" s="37">
        <f t="shared" si="137"/>
        <v>-147800</v>
      </c>
      <c r="E162" s="37"/>
      <c r="F162" s="37"/>
      <c r="G162" s="37">
        <v>-147800</v>
      </c>
      <c r="H162" s="37"/>
      <c r="I162" s="37"/>
    </row>
    <row r="163" spans="1:10" s="7" customFormat="1" ht="24.6" customHeight="1">
      <c r="A163" s="26"/>
      <c r="B163" s="23" t="s">
        <v>143</v>
      </c>
      <c r="C163" s="46">
        <f>SUM(C161:C162)</f>
        <v>3</v>
      </c>
      <c r="D163" s="46">
        <f t="shared" ref="D163:I163" si="138">SUM(D161:D162)</f>
        <v>11079651</v>
      </c>
      <c r="E163" s="46">
        <f t="shared" si="138"/>
        <v>8403412</v>
      </c>
      <c r="F163" s="46">
        <f t="shared" si="138"/>
        <v>1301029</v>
      </c>
      <c r="G163" s="46">
        <f t="shared" si="138"/>
        <v>1375210</v>
      </c>
      <c r="H163" s="46">
        <f t="shared" si="138"/>
        <v>0</v>
      </c>
      <c r="I163" s="46">
        <f t="shared" si="138"/>
        <v>0</v>
      </c>
      <c r="J163" s="96"/>
    </row>
    <row r="164" spans="1:10" ht="24.6" customHeight="1">
      <c r="A164" s="25"/>
      <c r="B164" s="22"/>
      <c r="C164" s="37"/>
      <c r="D164" s="37"/>
      <c r="E164" s="37"/>
      <c r="F164" s="37"/>
      <c r="G164" s="37"/>
      <c r="H164" s="37"/>
      <c r="I164" s="37"/>
    </row>
    <row r="165" spans="1:10" ht="42.6" customHeight="1">
      <c r="A165" s="25">
        <v>2</v>
      </c>
      <c r="B165" s="22" t="s">
        <v>56</v>
      </c>
      <c r="C165" s="37"/>
      <c r="D165" s="37">
        <f t="shared" si="137"/>
        <v>45262684</v>
      </c>
      <c r="E165" s="37"/>
      <c r="F165" s="37"/>
      <c r="G165" s="37">
        <v>1000000</v>
      </c>
      <c r="H165" s="37">
        <v>26590000</v>
      </c>
      <c r="I165" s="37">
        <v>17672684</v>
      </c>
    </row>
    <row r="166" spans="1:10" ht="37.5">
      <c r="A166" s="25"/>
      <c r="B166" s="22" t="s">
        <v>171</v>
      </c>
      <c r="C166" s="37"/>
      <c r="D166" s="37">
        <f t="shared" si="137"/>
        <v>0</v>
      </c>
      <c r="E166" s="37"/>
      <c r="F166" s="37"/>
      <c r="G166" s="37">
        <v>12000000</v>
      </c>
      <c r="H166" s="37"/>
      <c r="I166" s="37">
        <v>-12000000</v>
      </c>
    </row>
    <row r="167" spans="1:10" s="7" customFormat="1" ht="24.6" customHeight="1">
      <c r="A167" s="26"/>
      <c r="B167" s="23" t="s">
        <v>143</v>
      </c>
      <c r="C167" s="46"/>
      <c r="D167" s="46">
        <f>SUM(D165:D166)</f>
        <v>45262684</v>
      </c>
      <c r="E167" s="46">
        <f t="shared" ref="E167:I167" si="139">SUM(E165:E166)</f>
        <v>0</v>
      </c>
      <c r="F167" s="46">
        <f t="shared" si="139"/>
        <v>0</v>
      </c>
      <c r="G167" s="46">
        <f t="shared" si="139"/>
        <v>13000000</v>
      </c>
      <c r="H167" s="46">
        <f t="shared" si="139"/>
        <v>26590000</v>
      </c>
      <c r="I167" s="46">
        <f t="shared" si="139"/>
        <v>5672684</v>
      </c>
      <c r="J167" s="96"/>
    </row>
    <row r="168" spans="1:10" ht="24.6" customHeight="1">
      <c r="A168" s="25"/>
      <c r="B168" s="22"/>
      <c r="C168" s="37"/>
      <c r="D168" s="37"/>
      <c r="E168" s="37"/>
      <c r="F168" s="37"/>
      <c r="G168" s="37"/>
      <c r="H168" s="37"/>
      <c r="I168" s="37"/>
    </row>
    <row r="169" spans="1:10" ht="40.9" customHeight="1">
      <c r="A169" s="25">
        <v>3</v>
      </c>
      <c r="B169" s="22" t="s">
        <v>50</v>
      </c>
      <c r="C169" s="37"/>
      <c r="D169" s="37">
        <f t="shared" si="137"/>
        <v>7336481</v>
      </c>
      <c r="E169" s="37"/>
      <c r="F169" s="37"/>
      <c r="G169" s="37">
        <v>7336481</v>
      </c>
      <c r="H169" s="37"/>
      <c r="I169" s="37"/>
    </row>
    <row r="170" spans="1:10" s="7" customFormat="1" ht="24.6" customHeight="1">
      <c r="A170" s="26"/>
      <c r="B170" s="23" t="s">
        <v>143</v>
      </c>
      <c r="C170" s="46"/>
      <c r="D170" s="46">
        <f>SUM(D169)</f>
        <v>7336481</v>
      </c>
      <c r="E170" s="46">
        <f t="shared" ref="E170" si="140">SUM(E169)</f>
        <v>0</v>
      </c>
      <c r="F170" s="46">
        <f t="shared" ref="F170" si="141">SUM(F169)</f>
        <v>0</v>
      </c>
      <c r="G170" s="46">
        <f t="shared" ref="G170" si="142">SUM(G169)</f>
        <v>7336481</v>
      </c>
      <c r="H170" s="46">
        <f t="shared" ref="H170" si="143">SUM(H169)</f>
        <v>0</v>
      </c>
      <c r="I170" s="46">
        <f t="shared" ref="I170" si="144">SUM(I169)</f>
        <v>0</v>
      </c>
      <c r="J170" s="96"/>
    </row>
    <row r="171" spans="1:10" ht="24.6" customHeight="1">
      <c r="A171" s="25"/>
      <c r="B171" s="22"/>
      <c r="C171" s="37"/>
      <c r="D171" s="37"/>
      <c r="E171" s="37"/>
      <c r="F171" s="37"/>
      <c r="G171" s="37"/>
      <c r="H171" s="37"/>
      <c r="I171" s="37"/>
    </row>
    <row r="172" spans="1:10" ht="24.6" customHeight="1">
      <c r="A172" s="25">
        <v>4</v>
      </c>
      <c r="B172" s="22" t="s">
        <v>28</v>
      </c>
      <c r="C172" s="37"/>
      <c r="D172" s="37">
        <f t="shared" si="137"/>
        <v>1432000</v>
      </c>
      <c r="E172" s="37"/>
      <c r="F172" s="37"/>
      <c r="G172" s="37"/>
      <c r="H172" s="37"/>
      <c r="I172" s="37">
        <v>1432000</v>
      </c>
    </row>
    <row r="173" spans="1:10" s="7" customFormat="1" ht="24.6" customHeight="1">
      <c r="A173" s="26"/>
      <c r="B173" s="23" t="s">
        <v>143</v>
      </c>
      <c r="C173" s="46"/>
      <c r="D173" s="46">
        <f>SUM(D172)</f>
        <v>1432000</v>
      </c>
      <c r="E173" s="46">
        <f t="shared" ref="E173" si="145">SUM(E172)</f>
        <v>0</v>
      </c>
      <c r="F173" s="46">
        <f t="shared" ref="F173" si="146">SUM(F172)</f>
        <v>0</v>
      </c>
      <c r="G173" s="46">
        <f t="shared" ref="G173" si="147">SUM(G172)</f>
        <v>0</v>
      </c>
      <c r="H173" s="46">
        <f t="shared" ref="H173" si="148">SUM(H172)</f>
        <v>0</v>
      </c>
      <c r="I173" s="46">
        <f t="shared" ref="I173" si="149">SUM(I172)</f>
        <v>1432000</v>
      </c>
      <c r="J173" s="96"/>
    </row>
    <row r="174" spans="1:10" ht="24.6" customHeight="1">
      <c r="A174" s="25"/>
      <c r="B174" s="22"/>
      <c r="C174" s="37"/>
      <c r="D174" s="37"/>
      <c r="E174" s="37"/>
      <c r="F174" s="37"/>
      <c r="G174" s="37"/>
      <c r="H174" s="37"/>
      <c r="I174" s="37"/>
    </row>
    <row r="175" spans="1:10" ht="24.6" customHeight="1">
      <c r="A175" s="25">
        <v>5</v>
      </c>
      <c r="B175" s="22" t="s">
        <v>29</v>
      </c>
      <c r="C175" s="37"/>
      <c r="D175" s="37">
        <f t="shared" si="137"/>
        <v>6230000</v>
      </c>
      <c r="E175" s="37"/>
      <c r="F175" s="37"/>
      <c r="G175" s="37">
        <v>150000</v>
      </c>
      <c r="H175" s="37"/>
      <c r="I175" s="37">
        <v>6080000</v>
      </c>
    </row>
    <row r="176" spans="1:10" s="7" customFormat="1" ht="24.6" customHeight="1">
      <c r="A176" s="26"/>
      <c r="B176" s="23" t="s">
        <v>143</v>
      </c>
      <c r="C176" s="46"/>
      <c r="D176" s="46">
        <f>SUM(D175)</f>
        <v>6230000</v>
      </c>
      <c r="E176" s="46">
        <f t="shared" ref="E176" si="150">SUM(E175)</f>
        <v>0</v>
      </c>
      <c r="F176" s="46">
        <f t="shared" ref="F176" si="151">SUM(F175)</f>
        <v>0</v>
      </c>
      <c r="G176" s="46">
        <f t="shared" ref="G176" si="152">SUM(G175)</f>
        <v>150000</v>
      </c>
      <c r="H176" s="46">
        <f t="shared" ref="H176" si="153">SUM(H175)</f>
        <v>0</v>
      </c>
      <c r="I176" s="46">
        <f t="shared" ref="I176" si="154">SUM(I175)</f>
        <v>6080000</v>
      </c>
      <c r="J176" s="96"/>
    </row>
    <row r="177" spans="1:10" ht="24.6" customHeight="1">
      <c r="A177" s="25"/>
      <c r="B177" s="22"/>
      <c r="C177" s="37"/>
      <c r="D177" s="37"/>
      <c r="E177" s="37"/>
      <c r="F177" s="37"/>
      <c r="G177" s="37"/>
      <c r="H177" s="37"/>
      <c r="I177" s="37"/>
    </row>
    <row r="178" spans="1:10" ht="35.450000000000003" customHeight="1">
      <c r="A178" s="25">
        <v>6</v>
      </c>
      <c r="B178" s="22" t="s">
        <v>30</v>
      </c>
      <c r="C178" s="37"/>
      <c r="D178" s="37">
        <f t="shared" si="137"/>
        <v>222964</v>
      </c>
      <c r="E178" s="37"/>
      <c r="F178" s="37"/>
      <c r="G178" s="37">
        <v>222964</v>
      </c>
      <c r="H178" s="37"/>
      <c r="I178" s="37"/>
    </row>
    <row r="179" spans="1:10" s="7" customFormat="1" ht="24.6" customHeight="1">
      <c r="A179" s="26"/>
      <c r="B179" s="23" t="s">
        <v>143</v>
      </c>
      <c r="C179" s="46"/>
      <c r="D179" s="46">
        <f>SUM(D178)</f>
        <v>222964</v>
      </c>
      <c r="E179" s="46">
        <f t="shared" ref="E179" si="155">SUM(E178)</f>
        <v>0</v>
      </c>
      <c r="F179" s="46">
        <f t="shared" ref="F179" si="156">SUM(F178)</f>
        <v>0</v>
      </c>
      <c r="G179" s="46">
        <f t="shared" ref="G179" si="157">SUM(G178)</f>
        <v>222964</v>
      </c>
      <c r="H179" s="46">
        <f t="shared" ref="H179" si="158">SUM(H178)</f>
        <v>0</v>
      </c>
      <c r="I179" s="46">
        <f t="shared" ref="I179" si="159">SUM(I178)</f>
        <v>0</v>
      </c>
      <c r="J179" s="96"/>
    </row>
    <row r="180" spans="1:10" ht="24.6" customHeight="1">
      <c r="A180" s="25"/>
      <c r="B180" s="22"/>
      <c r="C180" s="37"/>
      <c r="D180" s="37"/>
      <c r="E180" s="37"/>
      <c r="F180" s="37"/>
      <c r="G180" s="37"/>
      <c r="H180" s="37"/>
      <c r="I180" s="37"/>
    </row>
    <row r="181" spans="1:10" ht="24.6" customHeight="1">
      <c r="A181" s="25">
        <v>7</v>
      </c>
      <c r="B181" s="22" t="s">
        <v>31</v>
      </c>
      <c r="C181" s="37"/>
      <c r="D181" s="37">
        <f t="shared" si="137"/>
        <v>560000</v>
      </c>
      <c r="E181" s="37"/>
      <c r="F181" s="37"/>
      <c r="G181" s="37"/>
      <c r="H181" s="37"/>
      <c r="I181" s="37">
        <v>560000</v>
      </c>
    </row>
    <row r="182" spans="1:10" s="7" customFormat="1" ht="24.6" customHeight="1">
      <c r="A182" s="26"/>
      <c r="B182" s="23" t="s">
        <v>143</v>
      </c>
      <c r="C182" s="46"/>
      <c r="D182" s="46">
        <f>SUM(D181)</f>
        <v>560000</v>
      </c>
      <c r="E182" s="46">
        <f t="shared" ref="E182" si="160">SUM(E181)</f>
        <v>0</v>
      </c>
      <c r="F182" s="46">
        <f t="shared" ref="F182" si="161">SUM(F181)</f>
        <v>0</v>
      </c>
      <c r="G182" s="46">
        <f t="shared" ref="G182" si="162">SUM(G181)</f>
        <v>0</v>
      </c>
      <c r="H182" s="46">
        <f t="shared" ref="H182" si="163">SUM(H181)</f>
        <v>0</v>
      </c>
      <c r="I182" s="46">
        <f t="shared" ref="I182" si="164">SUM(I181)</f>
        <v>560000</v>
      </c>
      <c r="J182" s="96"/>
    </row>
    <row r="183" spans="1:10" ht="24.6" customHeight="1">
      <c r="A183" s="25"/>
      <c r="B183" s="22"/>
      <c r="C183" s="37"/>
      <c r="D183" s="37"/>
      <c r="E183" s="37"/>
      <c r="F183" s="37"/>
      <c r="G183" s="37"/>
      <c r="H183" s="37"/>
      <c r="I183" s="37"/>
    </row>
    <row r="184" spans="1:10" ht="35.450000000000003" customHeight="1">
      <c r="A184" s="25">
        <v>8</v>
      </c>
      <c r="B184" s="22" t="s">
        <v>32</v>
      </c>
      <c r="C184" s="37"/>
      <c r="D184" s="37">
        <f t="shared" si="137"/>
        <v>1469645</v>
      </c>
      <c r="E184" s="37">
        <v>50000</v>
      </c>
      <c r="F184" s="37">
        <v>12435</v>
      </c>
      <c r="G184" s="37">
        <v>1207210</v>
      </c>
      <c r="H184" s="37"/>
      <c r="I184" s="37">
        <v>200000</v>
      </c>
    </row>
    <row r="185" spans="1:10" s="7" customFormat="1" ht="24.6" customHeight="1">
      <c r="A185" s="26"/>
      <c r="B185" s="23" t="s">
        <v>143</v>
      </c>
      <c r="C185" s="46"/>
      <c r="D185" s="46">
        <f t="shared" ref="D185:I185" si="165">SUM(D184:D184)</f>
        <v>1469645</v>
      </c>
      <c r="E185" s="46">
        <f t="shared" si="165"/>
        <v>50000</v>
      </c>
      <c r="F185" s="46">
        <f t="shared" si="165"/>
        <v>12435</v>
      </c>
      <c r="G185" s="46">
        <f t="shared" si="165"/>
        <v>1207210</v>
      </c>
      <c r="H185" s="46">
        <f t="shared" si="165"/>
        <v>0</v>
      </c>
      <c r="I185" s="46">
        <f t="shared" si="165"/>
        <v>200000</v>
      </c>
      <c r="J185" s="96"/>
    </row>
    <row r="186" spans="1:10" ht="24.6" customHeight="1">
      <c r="A186" s="25"/>
      <c r="B186" s="22"/>
      <c r="C186" s="37"/>
      <c r="D186" s="37"/>
      <c r="E186" s="37"/>
      <c r="F186" s="37"/>
      <c r="G186" s="37"/>
      <c r="H186" s="37"/>
      <c r="I186" s="37"/>
    </row>
    <row r="187" spans="1:10" ht="35.450000000000003" customHeight="1">
      <c r="A187" s="25">
        <v>9</v>
      </c>
      <c r="B187" s="22" t="s">
        <v>33</v>
      </c>
      <c r="C187" s="37"/>
      <c r="D187" s="37">
        <f t="shared" si="137"/>
        <v>1000000</v>
      </c>
      <c r="E187" s="37"/>
      <c r="F187" s="37"/>
      <c r="G187" s="37">
        <v>1000000</v>
      </c>
      <c r="H187" s="37"/>
      <c r="I187" s="37"/>
    </row>
    <row r="188" spans="1:10" s="7" customFormat="1" ht="24.6" customHeight="1">
      <c r="A188" s="26"/>
      <c r="B188" s="23" t="s">
        <v>143</v>
      </c>
      <c r="C188" s="46"/>
      <c r="D188" s="46">
        <f>SUM(D187)</f>
        <v>1000000</v>
      </c>
      <c r="E188" s="46">
        <f t="shared" ref="E188" si="166">SUM(E187)</f>
        <v>0</v>
      </c>
      <c r="F188" s="46">
        <f t="shared" ref="F188" si="167">SUM(F187)</f>
        <v>0</v>
      </c>
      <c r="G188" s="46">
        <f t="shared" ref="G188" si="168">SUM(G187)</f>
        <v>1000000</v>
      </c>
      <c r="H188" s="46">
        <f t="shared" ref="H188" si="169">SUM(H187)</f>
        <v>0</v>
      </c>
      <c r="I188" s="46">
        <f t="shared" ref="I188" si="170">SUM(I187)</f>
        <v>0</v>
      </c>
      <c r="J188" s="96"/>
    </row>
    <row r="189" spans="1:10" ht="24.6" customHeight="1">
      <c r="A189" s="25"/>
      <c r="B189" s="22"/>
      <c r="C189" s="37"/>
      <c r="D189" s="37"/>
      <c r="E189" s="37"/>
      <c r="F189" s="37"/>
      <c r="G189" s="37"/>
      <c r="H189" s="37"/>
      <c r="I189" s="37"/>
    </row>
    <row r="190" spans="1:10" ht="35.450000000000003" customHeight="1">
      <c r="A190" s="25">
        <v>10</v>
      </c>
      <c r="B190" s="22" t="s">
        <v>51</v>
      </c>
      <c r="C190" s="37"/>
      <c r="D190" s="37">
        <f t="shared" si="137"/>
        <v>1500000</v>
      </c>
      <c r="E190" s="37"/>
      <c r="F190" s="37"/>
      <c r="G190" s="37"/>
      <c r="H190" s="37"/>
      <c r="I190" s="37">
        <v>1500000</v>
      </c>
    </row>
    <row r="191" spans="1:10" s="7" customFormat="1" ht="24.6" customHeight="1">
      <c r="A191" s="26"/>
      <c r="B191" s="23" t="s">
        <v>143</v>
      </c>
      <c r="C191" s="46"/>
      <c r="D191" s="46">
        <f>SUM(D190)</f>
        <v>1500000</v>
      </c>
      <c r="E191" s="46">
        <f t="shared" ref="E191" si="171">SUM(E190)</f>
        <v>0</v>
      </c>
      <c r="F191" s="46">
        <f t="shared" ref="F191" si="172">SUM(F190)</f>
        <v>0</v>
      </c>
      <c r="G191" s="46">
        <f t="shared" ref="G191" si="173">SUM(G190)</f>
        <v>0</v>
      </c>
      <c r="H191" s="46">
        <f t="shared" ref="H191" si="174">SUM(H190)</f>
        <v>0</v>
      </c>
      <c r="I191" s="46">
        <f t="shared" ref="I191" si="175">SUM(I190)</f>
        <v>1500000</v>
      </c>
      <c r="J191" s="96"/>
    </row>
    <row r="192" spans="1:10" s="7" customFormat="1" ht="24.6" customHeight="1">
      <c r="A192" s="26"/>
      <c r="B192" s="23"/>
      <c r="C192" s="46"/>
      <c r="D192" s="46"/>
      <c r="E192" s="46"/>
      <c r="F192" s="46"/>
      <c r="G192" s="46"/>
      <c r="H192" s="46"/>
      <c r="I192" s="46"/>
      <c r="J192" s="9"/>
    </row>
    <row r="193" spans="1:10" ht="40.15" customHeight="1">
      <c r="A193" s="25">
        <v>11</v>
      </c>
      <c r="B193" s="22" t="s">
        <v>60</v>
      </c>
      <c r="C193" s="37"/>
      <c r="D193" s="37">
        <f t="shared" si="137"/>
        <v>24500000</v>
      </c>
      <c r="E193" s="37"/>
      <c r="F193" s="37"/>
      <c r="G193" s="37">
        <v>24500000</v>
      </c>
      <c r="H193" s="37"/>
      <c r="I193" s="37"/>
    </row>
    <row r="194" spans="1:10" s="7" customFormat="1" ht="25.9" customHeight="1">
      <c r="A194" s="26"/>
      <c r="B194" s="23" t="s">
        <v>143</v>
      </c>
      <c r="C194" s="46"/>
      <c r="D194" s="46">
        <f>SUM(D193)</f>
        <v>24500000</v>
      </c>
      <c r="E194" s="46">
        <f t="shared" ref="E194" si="176">SUM(E193)</f>
        <v>0</v>
      </c>
      <c r="F194" s="46">
        <f t="shared" ref="F194" si="177">SUM(F193)</f>
        <v>0</v>
      </c>
      <c r="G194" s="46">
        <f t="shared" ref="G194" si="178">SUM(G193)</f>
        <v>24500000</v>
      </c>
      <c r="H194" s="46">
        <f t="shared" ref="H194" si="179">SUM(H193)</f>
        <v>0</v>
      </c>
      <c r="I194" s="46">
        <f t="shared" ref="I194" si="180">SUM(I193)</f>
        <v>0</v>
      </c>
      <c r="J194" s="96"/>
    </row>
    <row r="195" spans="1:10" s="7" customFormat="1" ht="24.6" customHeight="1">
      <c r="A195" s="26"/>
      <c r="B195" s="23"/>
      <c r="C195" s="46"/>
      <c r="D195" s="46"/>
      <c r="E195" s="46"/>
      <c r="F195" s="46"/>
      <c r="G195" s="46"/>
      <c r="H195" s="46"/>
      <c r="I195" s="46"/>
      <c r="J195" s="57"/>
    </row>
    <row r="196" spans="1:10" ht="24.6" customHeight="1">
      <c r="A196" s="25">
        <v>12</v>
      </c>
      <c r="B196" s="22" t="s">
        <v>34</v>
      </c>
      <c r="C196" s="37"/>
      <c r="D196" s="37">
        <f t="shared" si="137"/>
        <v>4040000</v>
      </c>
      <c r="E196" s="37"/>
      <c r="F196" s="37"/>
      <c r="G196" s="37"/>
      <c r="H196" s="37"/>
      <c r="I196" s="37">
        <v>4040000</v>
      </c>
    </row>
    <row r="197" spans="1:10" s="7" customFormat="1" ht="24.6" customHeight="1">
      <c r="A197" s="26"/>
      <c r="B197" s="23" t="s">
        <v>143</v>
      </c>
      <c r="C197" s="46"/>
      <c r="D197" s="46">
        <f>SUM(D196)</f>
        <v>4040000</v>
      </c>
      <c r="E197" s="46">
        <f t="shared" ref="E197" si="181">SUM(E196)</f>
        <v>0</v>
      </c>
      <c r="F197" s="46">
        <f t="shared" ref="F197" si="182">SUM(F196)</f>
        <v>0</v>
      </c>
      <c r="G197" s="46">
        <f t="shared" ref="G197" si="183">SUM(G196)</f>
        <v>0</v>
      </c>
      <c r="H197" s="46">
        <f t="shared" ref="H197" si="184">SUM(H196)</f>
        <v>0</v>
      </c>
      <c r="I197" s="46">
        <f t="shared" ref="I197" si="185">SUM(I196)</f>
        <v>4040000</v>
      </c>
      <c r="J197" s="96"/>
    </row>
    <row r="198" spans="1:10" ht="24.6" customHeight="1">
      <c r="A198" s="25"/>
      <c r="B198" s="22"/>
      <c r="C198" s="37"/>
      <c r="D198" s="37"/>
      <c r="E198" s="37"/>
      <c r="F198" s="37"/>
      <c r="G198" s="37"/>
      <c r="H198" s="37"/>
      <c r="I198" s="37"/>
    </row>
    <row r="199" spans="1:10" ht="35.450000000000003" customHeight="1">
      <c r="A199" s="25">
        <v>13</v>
      </c>
      <c r="B199" s="22" t="s">
        <v>35</v>
      </c>
      <c r="C199" s="37"/>
      <c r="D199" s="37">
        <f t="shared" ref="D199" si="186">SUM(E199:I199)</f>
        <v>3190000</v>
      </c>
      <c r="E199" s="37"/>
      <c r="F199" s="37"/>
      <c r="G199" s="37">
        <v>3190000</v>
      </c>
      <c r="H199" s="37"/>
      <c r="I199" s="37"/>
    </row>
    <row r="200" spans="1:10" s="7" customFormat="1" ht="24.6" customHeight="1">
      <c r="A200" s="26"/>
      <c r="B200" s="23" t="s">
        <v>143</v>
      </c>
      <c r="C200" s="46"/>
      <c r="D200" s="46">
        <f t="shared" ref="D200:I200" si="187">SUM(D199:D199)</f>
        <v>3190000</v>
      </c>
      <c r="E200" s="46">
        <f t="shared" si="187"/>
        <v>0</v>
      </c>
      <c r="F200" s="46">
        <f t="shared" si="187"/>
        <v>0</v>
      </c>
      <c r="G200" s="46">
        <f t="shared" si="187"/>
        <v>3190000</v>
      </c>
      <c r="H200" s="46">
        <f t="shared" si="187"/>
        <v>0</v>
      </c>
      <c r="I200" s="46">
        <f t="shared" si="187"/>
        <v>0</v>
      </c>
      <c r="J200" s="96"/>
    </row>
    <row r="201" spans="1:10" ht="24.6" customHeight="1">
      <c r="A201" s="25"/>
      <c r="B201" s="22"/>
      <c r="C201" s="37"/>
      <c r="D201" s="37"/>
      <c r="E201" s="37"/>
      <c r="F201" s="37"/>
      <c r="G201" s="37"/>
      <c r="H201" s="37"/>
      <c r="I201" s="37"/>
    </row>
    <row r="202" spans="1:10" s="3" customFormat="1" ht="41.45" customHeight="1">
      <c r="A202" s="25">
        <v>14</v>
      </c>
      <c r="B202" s="47" t="s">
        <v>53</v>
      </c>
      <c r="C202" s="34"/>
      <c r="D202" s="34">
        <f t="shared" si="137"/>
        <v>600000</v>
      </c>
      <c r="E202" s="38"/>
      <c r="F202" s="38"/>
      <c r="G202" s="38"/>
      <c r="H202" s="38"/>
      <c r="I202" s="38">
        <v>600000</v>
      </c>
      <c r="J202" s="52"/>
    </row>
    <row r="203" spans="1:10" s="7" customFormat="1" ht="25.9" customHeight="1">
      <c r="A203" s="26"/>
      <c r="B203" s="23" t="s">
        <v>143</v>
      </c>
      <c r="C203" s="46"/>
      <c r="D203" s="46">
        <f>SUM(D202)</f>
        <v>600000</v>
      </c>
      <c r="E203" s="46">
        <f t="shared" ref="E203" si="188">SUM(E202)</f>
        <v>0</v>
      </c>
      <c r="F203" s="46">
        <f t="shared" ref="F203" si="189">SUM(F202)</f>
        <v>0</v>
      </c>
      <c r="G203" s="46">
        <f t="shared" ref="G203" si="190">SUM(G202)</f>
        <v>0</v>
      </c>
      <c r="H203" s="46">
        <f t="shared" ref="H203" si="191">SUM(H202)</f>
        <v>0</v>
      </c>
      <c r="I203" s="46">
        <f t="shared" ref="I203" si="192">SUM(I202)</f>
        <v>600000</v>
      </c>
      <c r="J203" s="96"/>
    </row>
    <row r="204" spans="1:10" ht="24.6" customHeight="1">
      <c r="A204" s="25"/>
      <c r="B204" s="22"/>
      <c r="C204" s="37"/>
      <c r="D204" s="37"/>
      <c r="E204" s="37"/>
      <c r="F204" s="37"/>
      <c r="G204" s="37"/>
      <c r="H204" s="37"/>
      <c r="I204" s="37"/>
    </row>
    <row r="205" spans="1:10" s="3" customFormat="1" ht="25.9" customHeight="1">
      <c r="A205" s="25">
        <v>15</v>
      </c>
      <c r="B205" s="47" t="s">
        <v>63</v>
      </c>
      <c r="C205" s="34"/>
      <c r="D205" s="34">
        <f t="shared" ref="D205" si="193">SUM(E205:I205)</f>
        <v>457200</v>
      </c>
      <c r="E205" s="38"/>
      <c r="F205" s="38"/>
      <c r="G205" s="38">
        <v>457200</v>
      </c>
      <c r="H205" s="38"/>
      <c r="I205" s="38"/>
      <c r="J205" s="52"/>
    </row>
    <row r="206" spans="1:10" s="7" customFormat="1" ht="25.9" customHeight="1">
      <c r="A206" s="26"/>
      <c r="B206" s="23" t="s">
        <v>143</v>
      </c>
      <c r="C206" s="46"/>
      <c r="D206" s="46">
        <f>SUM(D205)</f>
        <v>457200</v>
      </c>
      <c r="E206" s="46">
        <f t="shared" ref="E206:I206" si="194">SUM(E205)</f>
        <v>0</v>
      </c>
      <c r="F206" s="46">
        <f t="shared" si="194"/>
        <v>0</v>
      </c>
      <c r="G206" s="46">
        <f t="shared" si="194"/>
        <v>457200</v>
      </c>
      <c r="H206" s="46">
        <f t="shared" si="194"/>
        <v>0</v>
      </c>
      <c r="I206" s="46">
        <f t="shared" si="194"/>
        <v>0</v>
      </c>
      <c r="J206" s="96"/>
    </row>
    <row r="207" spans="1:10" ht="24.6" customHeight="1">
      <c r="A207" s="25"/>
      <c r="B207" s="22"/>
      <c r="C207" s="37"/>
      <c r="D207" s="37"/>
      <c r="E207" s="37"/>
      <c r="F207" s="37"/>
      <c r="G207" s="37"/>
      <c r="H207" s="37"/>
      <c r="I207" s="37"/>
    </row>
    <row r="208" spans="1:10" s="3" customFormat="1" ht="39" customHeight="1">
      <c r="A208" s="25">
        <v>16</v>
      </c>
      <c r="B208" s="47" t="s">
        <v>134</v>
      </c>
      <c r="C208" s="34"/>
      <c r="D208" s="34">
        <f t="shared" ref="D208" si="195">SUM(E208:I208)</f>
        <v>457200</v>
      </c>
      <c r="E208" s="38"/>
      <c r="F208" s="38"/>
      <c r="G208" s="38">
        <v>457200</v>
      </c>
      <c r="H208" s="38"/>
      <c r="I208" s="38"/>
      <c r="J208" s="52"/>
    </row>
    <row r="209" spans="1:37" s="7" customFormat="1" ht="25.9" customHeight="1">
      <c r="A209" s="26"/>
      <c r="B209" s="23" t="s">
        <v>143</v>
      </c>
      <c r="C209" s="46"/>
      <c r="D209" s="46">
        <f>SUM(D208)</f>
        <v>457200</v>
      </c>
      <c r="E209" s="46">
        <f t="shared" ref="E209:I209" si="196">SUM(E208)</f>
        <v>0</v>
      </c>
      <c r="F209" s="46">
        <f t="shared" si="196"/>
        <v>0</v>
      </c>
      <c r="G209" s="46">
        <f t="shared" si="196"/>
        <v>457200</v>
      </c>
      <c r="H209" s="46">
        <f t="shared" si="196"/>
        <v>0</v>
      </c>
      <c r="I209" s="46">
        <f t="shared" si="196"/>
        <v>0</v>
      </c>
      <c r="J209" s="96"/>
    </row>
    <row r="210" spans="1:37" ht="17.45" customHeight="1">
      <c r="A210" s="25"/>
      <c r="B210" s="22"/>
      <c r="C210" s="37"/>
      <c r="D210" s="37"/>
      <c r="E210" s="37"/>
      <c r="F210" s="37"/>
      <c r="G210" s="37"/>
      <c r="H210" s="37"/>
      <c r="I210" s="37"/>
    </row>
    <row r="211" spans="1:37" s="6" customFormat="1" ht="34.5" customHeight="1">
      <c r="A211" s="25" t="s">
        <v>6</v>
      </c>
      <c r="B211" s="22" t="s">
        <v>16</v>
      </c>
      <c r="C211" s="38">
        <f t="shared" ref="C211:I211" si="197">SUM(C161,C165,C169,C172,C175,C178,C181,C184,C187,C190,C193,C196,C199,C202,C205,C208)</f>
        <v>3</v>
      </c>
      <c r="D211" s="38">
        <f t="shared" si="197"/>
        <v>109485625</v>
      </c>
      <c r="E211" s="38">
        <f t="shared" si="197"/>
        <v>8453412</v>
      </c>
      <c r="F211" s="38">
        <f t="shared" si="197"/>
        <v>1313464</v>
      </c>
      <c r="G211" s="38">
        <f t="shared" si="197"/>
        <v>41044065</v>
      </c>
      <c r="H211" s="38">
        <f t="shared" si="197"/>
        <v>26590000</v>
      </c>
      <c r="I211" s="38">
        <f t="shared" si="197"/>
        <v>32084684</v>
      </c>
      <c r="J211" s="9">
        <f t="shared" ref="J211:J212" si="198">SUM(E211:I211)-D211</f>
        <v>0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s="42" customFormat="1" ht="34.15" customHeight="1">
      <c r="A212" s="26" t="s">
        <v>6</v>
      </c>
      <c r="B212" s="23" t="s">
        <v>145</v>
      </c>
      <c r="C212" s="40">
        <f t="shared" ref="C212:I212" si="199">SUM(C163,C167,C170,C173,C176,C179,C182,C185,C188,C191,C194,C197,C200,C203,C206,C209)</f>
        <v>3</v>
      </c>
      <c r="D212" s="40">
        <f t="shared" si="199"/>
        <v>109337825</v>
      </c>
      <c r="E212" s="40">
        <f t="shared" si="199"/>
        <v>8453412</v>
      </c>
      <c r="F212" s="40">
        <f t="shared" si="199"/>
        <v>1313464</v>
      </c>
      <c r="G212" s="40">
        <f t="shared" si="199"/>
        <v>52896265</v>
      </c>
      <c r="H212" s="40">
        <f t="shared" si="199"/>
        <v>26590000</v>
      </c>
      <c r="I212" s="40">
        <f t="shared" si="199"/>
        <v>20084684</v>
      </c>
      <c r="J212" s="9">
        <f t="shared" si="198"/>
        <v>0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0.5" customHeight="1">
      <c r="A213" s="25"/>
      <c r="B213" s="22"/>
      <c r="C213" s="34"/>
      <c r="D213" s="34"/>
      <c r="E213" s="34"/>
      <c r="F213" s="34"/>
      <c r="G213" s="34"/>
      <c r="H213" s="34"/>
      <c r="I213" s="34"/>
    </row>
    <row r="214" spans="1:37" s="56" customFormat="1" ht="36.6" customHeight="1">
      <c r="A214" s="49" t="s">
        <v>0</v>
      </c>
      <c r="B214" s="55" t="s">
        <v>76</v>
      </c>
      <c r="C214" s="37">
        <f t="shared" ref="C214:I215" si="200">SUM(C157,C211)</f>
        <v>352</v>
      </c>
      <c r="D214" s="37">
        <f t="shared" si="200"/>
        <v>1962504569</v>
      </c>
      <c r="E214" s="37">
        <f t="shared" si="200"/>
        <v>484060987</v>
      </c>
      <c r="F214" s="37">
        <f t="shared" si="200"/>
        <v>50859721</v>
      </c>
      <c r="G214" s="37">
        <f t="shared" si="200"/>
        <v>701918522</v>
      </c>
      <c r="H214" s="37">
        <f t="shared" si="200"/>
        <v>63870000</v>
      </c>
      <c r="I214" s="37">
        <f t="shared" si="200"/>
        <v>661795339</v>
      </c>
      <c r="J214" s="54">
        <f>SUM(E214:I214)-D214</f>
        <v>0</v>
      </c>
    </row>
    <row r="215" spans="1:37" s="19" customFormat="1" ht="38.450000000000003" customHeight="1">
      <c r="A215" s="43" t="s">
        <v>0</v>
      </c>
      <c r="B215" s="44" t="s">
        <v>146</v>
      </c>
      <c r="C215" s="45">
        <f t="shared" si="200"/>
        <v>357</v>
      </c>
      <c r="D215" s="45">
        <f t="shared" si="200"/>
        <v>2013973636</v>
      </c>
      <c r="E215" s="45">
        <f t="shared" si="200"/>
        <v>497049824</v>
      </c>
      <c r="F215" s="45">
        <f t="shared" si="200"/>
        <v>52974265</v>
      </c>
      <c r="G215" s="45">
        <f t="shared" si="200"/>
        <v>720030946</v>
      </c>
      <c r="H215" s="45">
        <f t="shared" si="200"/>
        <v>63870000</v>
      </c>
      <c r="I215" s="45">
        <f t="shared" si="200"/>
        <v>680048601</v>
      </c>
      <c r="J215" s="54">
        <f t="shared" ref="J215" si="201">SUM(E215:I215)-D215</f>
        <v>0</v>
      </c>
    </row>
    <row r="216" spans="1:37" s="56" customFormat="1" ht="19.149999999999999" customHeight="1">
      <c r="A216" s="49"/>
      <c r="B216" s="55"/>
      <c r="C216" s="37"/>
      <c r="D216" s="37"/>
      <c r="E216" s="37"/>
      <c r="F216" s="37"/>
      <c r="G216" s="37"/>
      <c r="H216" s="37"/>
      <c r="I216" s="37"/>
      <c r="J216" s="54">
        <f t="shared" ref="J216" si="202">SUM(E216:I216)-D216</f>
        <v>0</v>
      </c>
    </row>
    <row r="217" spans="1:37" ht="24.6" customHeight="1">
      <c r="A217" s="26"/>
      <c r="B217" s="58" t="s">
        <v>66</v>
      </c>
      <c r="C217" s="34"/>
      <c r="D217" s="35"/>
      <c r="E217" s="34"/>
      <c r="F217" s="34"/>
      <c r="G217" s="34"/>
      <c r="H217" s="34"/>
      <c r="I217" s="36"/>
    </row>
    <row r="218" spans="1:37" s="60" customFormat="1" ht="25.15" customHeight="1">
      <c r="A218" s="26" t="s">
        <v>0</v>
      </c>
      <c r="B218" s="23" t="s">
        <v>9</v>
      </c>
      <c r="C218" s="36"/>
      <c r="D218" s="36"/>
      <c r="E218" s="36"/>
      <c r="F218" s="36"/>
      <c r="G218" s="36"/>
      <c r="H218" s="36"/>
      <c r="I218" s="36"/>
      <c r="J218" s="59"/>
    </row>
    <row r="219" spans="1:37" s="60" customFormat="1" ht="37.9" customHeight="1">
      <c r="A219" s="25">
        <v>1</v>
      </c>
      <c r="B219" s="22" t="s">
        <v>67</v>
      </c>
      <c r="C219" s="61">
        <v>40.5</v>
      </c>
      <c r="D219" s="34">
        <f>SUM(E219,F219,G219,H219,I219)</f>
        <v>246535415</v>
      </c>
      <c r="E219" s="34">
        <v>174274063</v>
      </c>
      <c r="F219" s="34">
        <v>26946267</v>
      </c>
      <c r="G219" s="34">
        <v>45315085</v>
      </c>
      <c r="H219" s="34"/>
      <c r="I219" s="34"/>
      <c r="J219" s="59"/>
    </row>
    <row r="220" spans="1:37" s="60" customFormat="1" ht="25.15" customHeight="1">
      <c r="A220" s="25"/>
      <c r="B220" s="20" t="s">
        <v>164</v>
      </c>
      <c r="C220" s="61"/>
      <c r="D220" s="34">
        <f t="shared" ref="D220" si="203">SUM(E220,F220,G220,H220,I220)</f>
        <v>505890</v>
      </c>
      <c r="E220" s="34">
        <v>438000</v>
      </c>
      <c r="F220" s="34">
        <v>67890</v>
      </c>
      <c r="G220" s="34"/>
      <c r="H220" s="34"/>
      <c r="I220" s="34"/>
      <c r="J220" s="59"/>
    </row>
    <row r="221" spans="1:37" s="64" customFormat="1" ht="25.15" customHeight="1">
      <c r="A221" s="26"/>
      <c r="B221" s="23" t="s">
        <v>143</v>
      </c>
      <c r="C221" s="63">
        <f t="shared" ref="C221:I221" si="204">SUM(C219:C220)</f>
        <v>40.5</v>
      </c>
      <c r="D221" s="36">
        <f t="shared" si="204"/>
        <v>247041305</v>
      </c>
      <c r="E221" s="36">
        <f t="shared" si="204"/>
        <v>174712063</v>
      </c>
      <c r="F221" s="36">
        <f t="shared" si="204"/>
        <v>27014157</v>
      </c>
      <c r="G221" s="36">
        <f t="shared" si="204"/>
        <v>45315085</v>
      </c>
      <c r="H221" s="36">
        <f t="shared" si="204"/>
        <v>0</v>
      </c>
      <c r="I221" s="36">
        <f t="shared" si="204"/>
        <v>0</v>
      </c>
      <c r="J221" s="90"/>
    </row>
    <row r="222" spans="1:37" s="60" customFormat="1" ht="25.15" customHeight="1">
      <c r="A222" s="25"/>
      <c r="B222" s="23"/>
      <c r="C222" s="61"/>
      <c r="D222" s="34"/>
      <c r="E222" s="34"/>
      <c r="F222" s="34"/>
      <c r="G222" s="34"/>
      <c r="H222" s="34"/>
      <c r="I222" s="34"/>
      <c r="J222" s="59"/>
    </row>
    <row r="223" spans="1:37" s="60" customFormat="1" ht="46.15" customHeight="1">
      <c r="A223" s="25">
        <v>2</v>
      </c>
      <c r="B223" s="22" t="s">
        <v>68</v>
      </c>
      <c r="C223" s="61">
        <v>5.5</v>
      </c>
      <c r="D223" s="34">
        <f>SUM(E223,F223,G223,H223,I223)</f>
        <v>25043843</v>
      </c>
      <c r="E223" s="34">
        <v>18334809</v>
      </c>
      <c r="F223" s="34">
        <v>2826572</v>
      </c>
      <c r="G223" s="34">
        <v>3882462</v>
      </c>
      <c r="H223" s="34"/>
      <c r="I223" s="34"/>
      <c r="J223" s="59"/>
    </row>
    <row r="224" spans="1:37" s="60" customFormat="1" ht="25.15" customHeight="1">
      <c r="A224" s="25"/>
      <c r="B224" s="22" t="s">
        <v>166</v>
      </c>
      <c r="C224" s="61"/>
      <c r="D224" s="34">
        <f t="shared" ref="D224" si="205">SUM(E224,F224,G224,H224,I224)</f>
        <v>78406</v>
      </c>
      <c r="E224" s="34"/>
      <c r="F224" s="34"/>
      <c r="G224" s="34">
        <v>78406</v>
      </c>
      <c r="H224" s="34"/>
      <c r="I224" s="34"/>
      <c r="J224" s="59"/>
    </row>
    <row r="225" spans="1:37" s="64" customFormat="1" ht="25.15" customHeight="1">
      <c r="A225" s="26"/>
      <c r="B225" s="23" t="s">
        <v>143</v>
      </c>
      <c r="C225" s="63">
        <f t="shared" ref="C225:I225" si="206">SUM(C223:C224)</f>
        <v>5.5</v>
      </c>
      <c r="D225" s="36">
        <f t="shared" si="206"/>
        <v>25122249</v>
      </c>
      <c r="E225" s="36">
        <f t="shared" si="206"/>
        <v>18334809</v>
      </c>
      <c r="F225" s="36">
        <f t="shared" si="206"/>
        <v>2826572</v>
      </c>
      <c r="G225" s="36">
        <f t="shared" si="206"/>
        <v>3960868</v>
      </c>
      <c r="H225" s="36">
        <f t="shared" si="206"/>
        <v>0</v>
      </c>
      <c r="I225" s="36">
        <f t="shared" si="206"/>
        <v>0</v>
      </c>
      <c r="J225" s="90"/>
    </row>
    <row r="226" spans="1:37" s="60" customFormat="1" ht="25.15" customHeight="1">
      <c r="A226" s="25"/>
      <c r="B226" s="23"/>
      <c r="C226" s="61"/>
      <c r="D226" s="34"/>
      <c r="E226" s="34"/>
      <c r="F226" s="34"/>
      <c r="G226" s="34"/>
      <c r="H226" s="34"/>
      <c r="I226" s="34"/>
      <c r="J226" s="59"/>
    </row>
    <row r="227" spans="1:37" s="60" customFormat="1" ht="25.15" customHeight="1">
      <c r="A227" s="25">
        <v>3</v>
      </c>
      <c r="B227" s="22" t="s">
        <v>71</v>
      </c>
      <c r="C227" s="61">
        <v>1</v>
      </c>
      <c r="D227" s="34">
        <f>SUM(E227,F227,G227,H227,I227)</f>
        <v>1517670</v>
      </c>
      <c r="E227" s="34">
        <v>1314000</v>
      </c>
      <c r="F227" s="34">
        <v>203670</v>
      </c>
      <c r="G227" s="34"/>
      <c r="H227" s="34"/>
      <c r="I227" s="34"/>
      <c r="J227" s="59"/>
    </row>
    <row r="228" spans="1:37" s="64" customFormat="1" ht="25.15" customHeight="1">
      <c r="A228" s="26"/>
      <c r="B228" s="23" t="s">
        <v>143</v>
      </c>
      <c r="C228" s="63">
        <f t="shared" ref="C228:I228" si="207">SUM(C227:C227)</f>
        <v>1</v>
      </c>
      <c r="D228" s="36">
        <f t="shared" si="207"/>
        <v>1517670</v>
      </c>
      <c r="E228" s="36">
        <f t="shared" si="207"/>
        <v>1314000</v>
      </c>
      <c r="F228" s="36">
        <f t="shared" si="207"/>
        <v>203670</v>
      </c>
      <c r="G228" s="36">
        <f t="shared" si="207"/>
        <v>0</v>
      </c>
      <c r="H228" s="36">
        <f t="shared" si="207"/>
        <v>0</v>
      </c>
      <c r="I228" s="36">
        <f t="shared" si="207"/>
        <v>0</v>
      </c>
      <c r="J228" s="90"/>
    </row>
    <row r="229" spans="1:37" s="64" customFormat="1" ht="25.15" customHeight="1">
      <c r="A229" s="26"/>
      <c r="B229" s="23"/>
      <c r="C229" s="63"/>
      <c r="D229" s="36"/>
      <c r="E229" s="36"/>
      <c r="F229" s="36"/>
      <c r="G229" s="36"/>
      <c r="H229" s="36"/>
      <c r="I229" s="36"/>
      <c r="J229" s="62"/>
    </row>
    <row r="230" spans="1:37" s="60" customFormat="1" ht="25.15" customHeight="1">
      <c r="A230" s="25">
        <v>4</v>
      </c>
      <c r="B230" s="22" t="s">
        <v>69</v>
      </c>
      <c r="C230" s="61"/>
      <c r="D230" s="34">
        <f t="shared" ref="D230:D233" si="208">SUM(E230:I230)</f>
        <v>3124200</v>
      </c>
      <c r="E230" s="34"/>
      <c r="F230" s="34"/>
      <c r="G230" s="34">
        <v>3124200</v>
      </c>
      <c r="H230" s="34"/>
      <c r="I230" s="34"/>
      <c r="J230" s="59"/>
    </row>
    <row r="231" spans="1:37" s="64" customFormat="1" ht="25.15" customHeight="1">
      <c r="A231" s="26"/>
      <c r="B231" s="23" t="s">
        <v>143</v>
      </c>
      <c r="C231" s="63">
        <f t="shared" ref="C231:I231" si="209">SUM(C230:C230)</f>
        <v>0</v>
      </c>
      <c r="D231" s="36">
        <f t="shared" si="209"/>
        <v>3124200</v>
      </c>
      <c r="E231" s="36">
        <f t="shared" si="209"/>
        <v>0</v>
      </c>
      <c r="F231" s="36">
        <f t="shared" si="209"/>
        <v>0</v>
      </c>
      <c r="G231" s="36">
        <f t="shared" si="209"/>
        <v>3124200</v>
      </c>
      <c r="H231" s="36">
        <f t="shared" si="209"/>
        <v>0</v>
      </c>
      <c r="I231" s="36">
        <f t="shared" si="209"/>
        <v>0</v>
      </c>
      <c r="J231" s="90"/>
    </row>
    <row r="232" spans="1:37" s="60" customFormat="1" ht="25.15" customHeight="1">
      <c r="A232" s="25"/>
      <c r="B232" s="23"/>
      <c r="C232" s="61"/>
      <c r="D232" s="34"/>
      <c r="E232" s="34"/>
      <c r="F232" s="34"/>
      <c r="G232" s="34"/>
      <c r="H232" s="34"/>
      <c r="I232" s="34"/>
      <c r="J232" s="59"/>
    </row>
    <row r="233" spans="1:37" s="60" customFormat="1" ht="25.15" customHeight="1">
      <c r="A233" s="25">
        <v>5</v>
      </c>
      <c r="B233" s="22" t="s">
        <v>70</v>
      </c>
      <c r="C233" s="61"/>
      <c r="D233" s="34">
        <f t="shared" si="208"/>
        <v>1549158</v>
      </c>
      <c r="E233" s="34"/>
      <c r="F233" s="34"/>
      <c r="G233" s="34">
        <v>1549158</v>
      </c>
      <c r="H233" s="34"/>
      <c r="I233" s="34"/>
      <c r="J233" s="59"/>
    </row>
    <row r="234" spans="1:37" s="64" customFormat="1" ht="25.15" customHeight="1">
      <c r="A234" s="26"/>
      <c r="B234" s="23" t="s">
        <v>143</v>
      </c>
      <c r="C234" s="63">
        <f t="shared" ref="C234:I234" si="210">SUM(C233:C233)</f>
        <v>0</v>
      </c>
      <c r="D234" s="36">
        <f t="shared" si="210"/>
        <v>1549158</v>
      </c>
      <c r="E234" s="36">
        <f t="shared" si="210"/>
        <v>0</v>
      </c>
      <c r="F234" s="36">
        <f t="shared" si="210"/>
        <v>0</v>
      </c>
      <c r="G234" s="36">
        <f t="shared" si="210"/>
        <v>1549158</v>
      </c>
      <c r="H234" s="36">
        <f t="shared" si="210"/>
        <v>0</v>
      </c>
      <c r="I234" s="36">
        <f t="shared" si="210"/>
        <v>0</v>
      </c>
      <c r="J234" s="90"/>
    </row>
    <row r="235" spans="1:37" s="60" customFormat="1" ht="25.15" customHeight="1">
      <c r="A235" s="25"/>
      <c r="B235" s="23"/>
      <c r="C235" s="61"/>
      <c r="D235" s="34"/>
      <c r="E235" s="34"/>
      <c r="F235" s="34"/>
      <c r="G235" s="34"/>
      <c r="H235" s="34"/>
      <c r="I235" s="34"/>
      <c r="J235" s="59"/>
    </row>
    <row r="236" spans="1:37" s="60" customFormat="1" ht="25.15" customHeight="1">
      <c r="A236" s="25" t="s">
        <v>0</v>
      </c>
      <c r="B236" s="22" t="s">
        <v>15</v>
      </c>
      <c r="C236" s="61">
        <f t="shared" ref="C236:I236" si="211">SUM(C219,C223,C227,C230,C233)</f>
        <v>47</v>
      </c>
      <c r="D236" s="34">
        <f t="shared" si="211"/>
        <v>277770286</v>
      </c>
      <c r="E236" s="34">
        <f t="shared" si="211"/>
        <v>193922872</v>
      </c>
      <c r="F236" s="34">
        <f t="shared" si="211"/>
        <v>29976509</v>
      </c>
      <c r="G236" s="34">
        <f t="shared" si="211"/>
        <v>53870905</v>
      </c>
      <c r="H236" s="34">
        <f t="shared" si="211"/>
        <v>0</v>
      </c>
      <c r="I236" s="34">
        <f t="shared" si="211"/>
        <v>0</v>
      </c>
      <c r="J236" s="62">
        <f t="shared" ref="J236:J237" si="212">SUM(E236:I236)-D236</f>
        <v>0</v>
      </c>
    </row>
    <row r="237" spans="1:37" s="64" customFormat="1" ht="46.15" customHeight="1">
      <c r="A237" s="26" t="s">
        <v>0</v>
      </c>
      <c r="B237" s="23" t="s">
        <v>144</v>
      </c>
      <c r="C237" s="63">
        <f t="shared" ref="C237:I237" si="213">SUM(C221,C225,C228,C231,C234,)</f>
        <v>47</v>
      </c>
      <c r="D237" s="36">
        <f t="shared" si="213"/>
        <v>278354582</v>
      </c>
      <c r="E237" s="36">
        <f t="shared" si="213"/>
        <v>194360872</v>
      </c>
      <c r="F237" s="36">
        <f t="shared" si="213"/>
        <v>30044399</v>
      </c>
      <c r="G237" s="36">
        <f t="shared" si="213"/>
        <v>53949311</v>
      </c>
      <c r="H237" s="36">
        <f t="shared" si="213"/>
        <v>0</v>
      </c>
      <c r="I237" s="36">
        <f t="shared" si="213"/>
        <v>0</v>
      </c>
      <c r="J237" s="91">
        <f t="shared" si="212"/>
        <v>0</v>
      </c>
    </row>
    <row r="238" spans="1:37" s="67" customFormat="1" ht="25.15" customHeight="1">
      <c r="A238" s="26"/>
      <c r="B238" s="23"/>
      <c r="C238" s="63"/>
      <c r="D238" s="36"/>
      <c r="E238" s="40"/>
      <c r="F238" s="40"/>
      <c r="G238" s="40"/>
      <c r="H238" s="40"/>
      <c r="I238" s="40"/>
      <c r="J238" s="65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</row>
    <row r="239" spans="1:37" s="67" customFormat="1" ht="25.15" customHeight="1">
      <c r="A239" s="26" t="s">
        <v>72</v>
      </c>
      <c r="B239" s="23" t="s">
        <v>73</v>
      </c>
      <c r="C239" s="63"/>
      <c r="D239" s="36"/>
      <c r="E239" s="36"/>
      <c r="F239" s="36"/>
      <c r="G239" s="36"/>
      <c r="H239" s="36"/>
      <c r="I239" s="36"/>
      <c r="J239" s="65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</row>
    <row r="240" spans="1:37" s="69" customFormat="1" ht="25.15" customHeight="1">
      <c r="A240" s="25">
        <v>1</v>
      </c>
      <c r="B240" s="22" t="s">
        <v>141</v>
      </c>
      <c r="C240" s="61">
        <v>7</v>
      </c>
      <c r="D240" s="34">
        <f>SUM(E240:I240)</f>
        <v>31380365</v>
      </c>
      <c r="E240" s="34">
        <v>25997665</v>
      </c>
      <c r="F240" s="34">
        <v>4019989</v>
      </c>
      <c r="G240" s="34">
        <v>1362711</v>
      </c>
      <c r="H240" s="34"/>
      <c r="I240" s="34"/>
      <c r="J240" s="65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</row>
    <row r="241" spans="1:37" s="3" customFormat="1" ht="25.15" customHeight="1">
      <c r="A241" s="25"/>
      <c r="B241" s="20" t="s">
        <v>164</v>
      </c>
      <c r="C241" s="61"/>
      <c r="D241" s="34">
        <f>SUM(E241:I241)</f>
        <v>2809191</v>
      </c>
      <c r="E241" s="34">
        <v>2432200</v>
      </c>
      <c r="F241" s="34">
        <v>376991</v>
      </c>
      <c r="G241" s="34"/>
      <c r="H241" s="34"/>
      <c r="I241" s="34"/>
      <c r="J241" s="65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</row>
    <row r="242" spans="1:37" s="64" customFormat="1" ht="25.15" customHeight="1">
      <c r="A242" s="26"/>
      <c r="B242" s="23" t="s">
        <v>143</v>
      </c>
      <c r="C242" s="63">
        <f>SUM(C240:C241)</f>
        <v>7</v>
      </c>
      <c r="D242" s="36">
        <f>SUM(D240:D241)</f>
        <v>34189556</v>
      </c>
      <c r="E242" s="36">
        <f t="shared" ref="E242:I242" si="214">SUM(E240:E241)</f>
        <v>28429865</v>
      </c>
      <c r="F242" s="36">
        <f t="shared" si="214"/>
        <v>4396980</v>
      </c>
      <c r="G242" s="36">
        <f t="shared" si="214"/>
        <v>1362711</v>
      </c>
      <c r="H242" s="36">
        <f t="shared" si="214"/>
        <v>0</v>
      </c>
      <c r="I242" s="36">
        <f t="shared" si="214"/>
        <v>0</v>
      </c>
      <c r="J242" s="90"/>
    </row>
    <row r="243" spans="1:37" s="69" customFormat="1" ht="25.15" customHeight="1">
      <c r="A243" s="25"/>
      <c r="B243" s="22"/>
      <c r="C243" s="61"/>
      <c r="D243" s="34"/>
      <c r="E243" s="34"/>
      <c r="F243" s="34"/>
      <c r="G243" s="34"/>
      <c r="H243" s="34"/>
      <c r="I243" s="34"/>
      <c r="J243" s="65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</row>
    <row r="244" spans="1:37" s="69" customFormat="1" ht="25.15" customHeight="1">
      <c r="A244" s="25" t="s">
        <v>72</v>
      </c>
      <c r="B244" s="22" t="s">
        <v>74</v>
      </c>
      <c r="C244" s="61">
        <f>SUM(C240:C240)</f>
        <v>7</v>
      </c>
      <c r="D244" s="34">
        <f>SUM(E244:I244)</f>
        <v>31380365</v>
      </c>
      <c r="E244" s="34">
        <f>SUM(E240:E240)</f>
        <v>25997665</v>
      </c>
      <c r="F244" s="34">
        <f>SUM(F240:F240)</f>
        <v>4019989</v>
      </c>
      <c r="G244" s="34">
        <f>SUM(G240:G240)</f>
        <v>1362711</v>
      </c>
      <c r="H244" s="34">
        <f>SUM(H240:H240)</f>
        <v>0</v>
      </c>
      <c r="I244" s="34">
        <f>SUM(I240:I240)</f>
        <v>0</v>
      </c>
      <c r="J244" s="62">
        <f t="shared" ref="J244:J245" si="215">SUM(E244:I244)-D244</f>
        <v>0</v>
      </c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</row>
    <row r="245" spans="1:37" s="67" customFormat="1" ht="46.15" customHeight="1">
      <c r="A245" s="26" t="s">
        <v>72</v>
      </c>
      <c r="B245" s="23" t="s">
        <v>147</v>
      </c>
      <c r="C245" s="63">
        <f t="shared" ref="C245:I245" si="216">SUM(C242)</f>
        <v>7</v>
      </c>
      <c r="D245" s="36">
        <f t="shared" si="216"/>
        <v>34189556</v>
      </c>
      <c r="E245" s="36">
        <f t="shared" si="216"/>
        <v>28429865</v>
      </c>
      <c r="F245" s="36">
        <f t="shared" si="216"/>
        <v>4396980</v>
      </c>
      <c r="G245" s="36">
        <f t="shared" si="216"/>
        <v>1362711</v>
      </c>
      <c r="H245" s="36">
        <f t="shared" si="216"/>
        <v>0</v>
      </c>
      <c r="I245" s="36">
        <f t="shared" si="216"/>
        <v>0</v>
      </c>
      <c r="J245" s="91">
        <f t="shared" si="215"/>
        <v>0</v>
      </c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</row>
    <row r="246" spans="1:37" s="60" customFormat="1" ht="25.15" customHeight="1">
      <c r="A246" s="25"/>
      <c r="B246" s="22"/>
      <c r="C246" s="61"/>
      <c r="D246" s="34"/>
      <c r="E246" s="34"/>
      <c r="F246" s="34"/>
      <c r="G246" s="34"/>
      <c r="H246" s="34"/>
      <c r="I246" s="34"/>
      <c r="J246" s="59"/>
    </row>
    <row r="247" spans="1:37" s="69" customFormat="1" ht="38.450000000000003" customHeight="1">
      <c r="A247" s="25"/>
      <c r="B247" s="22" t="s">
        <v>75</v>
      </c>
      <c r="C247" s="61">
        <f t="shared" ref="C247:I248" si="217">SUM(C236,C244)</f>
        <v>54</v>
      </c>
      <c r="D247" s="34">
        <f t="shared" si="217"/>
        <v>309150651</v>
      </c>
      <c r="E247" s="34">
        <f t="shared" si="217"/>
        <v>219920537</v>
      </c>
      <c r="F247" s="34">
        <f t="shared" si="217"/>
        <v>33996498</v>
      </c>
      <c r="G247" s="34">
        <f t="shared" si="217"/>
        <v>55233616</v>
      </c>
      <c r="H247" s="34">
        <f t="shared" si="217"/>
        <v>0</v>
      </c>
      <c r="I247" s="34">
        <f t="shared" si="217"/>
        <v>0</v>
      </c>
      <c r="J247" s="62">
        <f t="shared" ref="J247:J248" si="218">SUM(E247:I247)-D247</f>
        <v>0</v>
      </c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</row>
    <row r="248" spans="1:37" s="74" customFormat="1" ht="38.450000000000003" customHeight="1">
      <c r="A248" s="70"/>
      <c r="B248" s="71" t="s">
        <v>148</v>
      </c>
      <c r="C248" s="72">
        <f t="shared" si="217"/>
        <v>54</v>
      </c>
      <c r="D248" s="73">
        <f t="shared" si="217"/>
        <v>312544138</v>
      </c>
      <c r="E248" s="73">
        <f t="shared" si="217"/>
        <v>222790737</v>
      </c>
      <c r="F248" s="73">
        <f t="shared" si="217"/>
        <v>34441379</v>
      </c>
      <c r="G248" s="73">
        <f t="shared" si="217"/>
        <v>55312022</v>
      </c>
      <c r="H248" s="73">
        <f t="shared" si="217"/>
        <v>0</v>
      </c>
      <c r="I248" s="73">
        <f t="shared" si="217"/>
        <v>0</v>
      </c>
      <c r="J248" s="62">
        <f t="shared" si="218"/>
        <v>0</v>
      </c>
    </row>
    <row r="249" spans="1:37" s="60" customFormat="1" ht="25.15" customHeight="1">
      <c r="A249" s="25"/>
      <c r="B249" s="22"/>
      <c r="C249" s="61"/>
      <c r="D249" s="34"/>
      <c r="E249" s="34"/>
      <c r="F249" s="34"/>
      <c r="G249" s="34"/>
      <c r="H249" s="34"/>
      <c r="I249" s="34"/>
      <c r="J249" s="59"/>
    </row>
    <row r="250" spans="1:37" ht="24.6" customHeight="1">
      <c r="A250" s="26"/>
      <c r="B250" s="58" t="s">
        <v>77</v>
      </c>
      <c r="C250" s="34"/>
      <c r="D250" s="35"/>
      <c r="E250" s="34"/>
      <c r="F250" s="34"/>
      <c r="G250" s="34"/>
      <c r="H250" s="34"/>
      <c r="I250" s="36"/>
    </row>
    <row r="251" spans="1:37" s="60" customFormat="1" ht="25.9" customHeight="1">
      <c r="A251" s="25" t="s">
        <v>78</v>
      </c>
      <c r="B251" s="22" t="s">
        <v>79</v>
      </c>
      <c r="C251" s="34"/>
      <c r="D251" s="34"/>
      <c r="E251" s="34"/>
      <c r="F251" s="34"/>
      <c r="G251" s="34"/>
      <c r="H251" s="34"/>
      <c r="I251" s="34"/>
    </row>
    <row r="252" spans="1:37" s="60" customFormat="1" ht="25.9" customHeight="1">
      <c r="A252" s="25" t="s">
        <v>80</v>
      </c>
      <c r="B252" s="22" t="s">
        <v>81</v>
      </c>
      <c r="C252" s="34">
        <v>9</v>
      </c>
      <c r="D252" s="34">
        <f>SUM(E252:I252)</f>
        <v>45036155</v>
      </c>
      <c r="E252" s="34">
        <v>37947320</v>
      </c>
      <c r="F252" s="34">
        <v>5881835</v>
      </c>
      <c r="G252" s="34">
        <v>1207000</v>
      </c>
      <c r="H252" s="34">
        <v>0</v>
      </c>
      <c r="I252" s="34">
        <v>0</v>
      </c>
    </row>
    <row r="253" spans="1:37" s="64" customFormat="1" ht="25.9" customHeight="1">
      <c r="A253" s="26"/>
      <c r="B253" s="23" t="s">
        <v>143</v>
      </c>
      <c r="C253" s="36">
        <f t="shared" ref="C253:I253" si="219">SUM(C252:C252)</f>
        <v>9</v>
      </c>
      <c r="D253" s="36">
        <f t="shared" si="219"/>
        <v>45036155</v>
      </c>
      <c r="E253" s="36">
        <f t="shared" si="219"/>
        <v>37947320</v>
      </c>
      <c r="F253" s="36">
        <f t="shared" si="219"/>
        <v>5881835</v>
      </c>
      <c r="G253" s="36">
        <f t="shared" si="219"/>
        <v>1207000</v>
      </c>
      <c r="H253" s="36">
        <f t="shared" si="219"/>
        <v>0</v>
      </c>
      <c r="I253" s="36">
        <f t="shared" si="219"/>
        <v>0</v>
      </c>
    </row>
    <row r="254" spans="1:37" s="60" customFormat="1" ht="25.9" customHeight="1">
      <c r="A254" s="25"/>
      <c r="B254" s="22"/>
      <c r="C254" s="34"/>
      <c r="D254" s="34"/>
      <c r="E254" s="34"/>
      <c r="F254" s="34"/>
      <c r="G254" s="34"/>
      <c r="H254" s="34"/>
      <c r="I254" s="34"/>
    </row>
    <row r="255" spans="1:37" s="60" customFormat="1" ht="25.9" customHeight="1">
      <c r="A255" s="25" t="s">
        <v>82</v>
      </c>
      <c r="B255" s="22" t="s">
        <v>83</v>
      </c>
      <c r="C255" s="34"/>
      <c r="D255" s="34">
        <f>SUM(E255:I255)</f>
        <v>3509315</v>
      </c>
      <c r="E255" s="34">
        <v>1576603</v>
      </c>
      <c r="F255" s="34">
        <v>244374</v>
      </c>
      <c r="G255" s="34">
        <v>1688338</v>
      </c>
      <c r="H255" s="34">
        <v>0</v>
      </c>
      <c r="I255" s="34">
        <v>0</v>
      </c>
    </row>
    <row r="256" spans="1:37" s="64" customFormat="1" ht="25.9" customHeight="1">
      <c r="A256" s="26"/>
      <c r="B256" s="23" t="s">
        <v>143</v>
      </c>
      <c r="C256" s="36">
        <f t="shared" ref="C256:I256" si="220">SUM(C255:C255)</f>
        <v>0</v>
      </c>
      <c r="D256" s="36">
        <f t="shared" si="220"/>
        <v>3509315</v>
      </c>
      <c r="E256" s="36">
        <f t="shared" si="220"/>
        <v>1576603</v>
      </c>
      <c r="F256" s="36">
        <f t="shared" si="220"/>
        <v>244374</v>
      </c>
      <c r="G256" s="36">
        <f t="shared" si="220"/>
        <v>1688338</v>
      </c>
      <c r="H256" s="36">
        <f t="shared" si="220"/>
        <v>0</v>
      </c>
      <c r="I256" s="36">
        <f t="shared" si="220"/>
        <v>0</v>
      </c>
    </row>
    <row r="257" spans="1:10" s="64" customFormat="1" ht="25.9" customHeight="1">
      <c r="A257" s="26"/>
      <c r="B257" s="23"/>
      <c r="C257" s="36"/>
      <c r="D257" s="36"/>
      <c r="E257" s="36"/>
      <c r="F257" s="36"/>
      <c r="G257" s="36"/>
      <c r="H257" s="36"/>
      <c r="I257" s="36"/>
      <c r="J257" s="60"/>
    </row>
    <row r="258" spans="1:10" s="60" customFormat="1" ht="25.9" customHeight="1">
      <c r="A258" s="25" t="s">
        <v>78</v>
      </c>
      <c r="B258" s="22" t="s">
        <v>85</v>
      </c>
      <c r="C258" s="34">
        <f t="shared" ref="C258:I259" si="221">SUM(C252,C255)</f>
        <v>9</v>
      </c>
      <c r="D258" s="34">
        <f t="shared" si="221"/>
        <v>48545470</v>
      </c>
      <c r="E258" s="34">
        <f t="shared" si="221"/>
        <v>39523923</v>
      </c>
      <c r="F258" s="34">
        <f t="shared" si="221"/>
        <v>6126209</v>
      </c>
      <c r="G258" s="34">
        <f t="shared" si="221"/>
        <v>2895338</v>
      </c>
      <c r="H258" s="34">
        <f t="shared" si="221"/>
        <v>0</v>
      </c>
      <c r="I258" s="34">
        <f t="shared" si="221"/>
        <v>0</v>
      </c>
      <c r="J258" s="75">
        <f>SUM(E258:I258)-D258</f>
        <v>0</v>
      </c>
    </row>
    <row r="259" spans="1:10" s="64" customFormat="1" ht="25.9" customHeight="1">
      <c r="A259" s="26" t="s">
        <v>78</v>
      </c>
      <c r="B259" s="23" t="s">
        <v>149</v>
      </c>
      <c r="C259" s="36">
        <f t="shared" si="221"/>
        <v>9</v>
      </c>
      <c r="D259" s="36">
        <f t="shared" si="221"/>
        <v>48545470</v>
      </c>
      <c r="E259" s="36">
        <f t="shared" si="221"/>
        <v>39523923</v>
      </c>
      <c r="F259" s="36">
        <f t="shared" si="221"/>
        <v>6126209</v>
      </c>
      <c r="G259" s="36">
        <f t="shared" si="221"/>
        <v>2895338</v>
      </c>
      <c r="H259" s="36">
        <f t="shared" si="221"/>
        <v>0</v>
      </c>
      <c r="I259" s="36">
        <f t="shared" si="221"/>
        <v>0</v>
      </c>
      <c r="J259" s="92">
        <f t="shared" ref="J259" si="222">SUM(E259:I259)-D259</f>
        <v>0</v>
      </c>
    </row>
    <row r="260" spans="1:10" s="60" customFormat="1" ht="25.9" customHeight="1">
      <c r="A260" s="25"/>
      <c r="B260" s="22"/>
      <c r="C260" s="34"/>
      <c r="D260" s="34"/>
      <c r="E260" s="34"/>
      <c r="F260" s="34"/>
      <c r="G260" s="34"/>
      <c r="H260" s="34"/>
      <c r="I260" s="34"/>
    </row>
    <row r="261" spans="1:10" s="60" customFormat="1" ht="25.9" customHeight="1">
      <c r="A261" s="25" t="s">
        <v>86</v>
      </c>
      <c r="B261" s="22" t="s">
        <v>87</v>
      </c>
      <c r="C261" s="34"/>
      <c r="D261" s="34"/>
      <c r="E261" s="34"/>
      <c r="F261" s="34"/>
      <c r="G261" s="34"/>
      <c r="H261" s="34"/>
      <c r="I261" s="34"/>
    </row>
    <row r="262" spans="1:10" s="60" customFormat="1" ht="25.9" customHeight="1">
      <c r="A262" s="25" t="s">
        <v>80</v>
      </c>
      <c r="B262" s="22" t="s">
        <v>81</v>
      </c>
      <c r="C262" s="34">
        <v>82</v>
      </c>
      <c r="D262" s="34">
        <f t="shared" ref="D262:D287" si="223">SUM(E262:I262)</f>
        <v>370002944</v>
      </c>
      <c r="E262" s="34">
        <v>292191699</v>
      </c>
      <c r="F262" s="34">
        <v>54252300</v>
      </c>
      <c r="G262" s="34">
        <v>23558945</v>
      </c>
      <c r="H262" s="34">
        <v>0</v>
      </c>
      <c r="I262" s="34">
        <v>0</v>
      </c>
    </row>
    <row r="263" spans="1:10" s="60" customFormat="1" ht="25.9" customHeight="1">
      <c r="A263" s="25"/>
      <c r="B263" s="22" t="s">
        <v>168</v>
      </c>
      <c r="C263" s="34"/>
      <c r="D263" s="34">
        <f t="shared" si="223"/>
        <v>-500000</v>
      </c>
      <c r="E263" s="34"/>
      <c r="F263" s="34"/>
      <c r="G263" s="34">
        <v>-500000</v>
      </c>
      <c r="H263" s="34"/>
      <c r="I263" s="34"/>
    </row>
    <row r="264" spans="1:10" s="64" customFormat="1" ht="25.9" customHeight="1">
      <c r="A264" s="26"/>
      <c r="B264" s="23" t="s">
        <v>143</v>
      </c>
      <c r="C264" s="36">
        <f t="shared" ref="C264:I264" si="224">SUM(C262:C263)</f>
        <v>82</v>
      </c>
      <c r="D264" s="36">
        <f t="shared" si="224"/>
        <v>369502944</v>
      </c>
      <c r="E264" s="36">
        <f t="shared" si="224"/>
        <v>292191699</v>
      </c>
      <c r="F264" s="36">
        <f t="shared" si="224"/>
        <v>54252300</v>
      </c>
      <c r="G264" s="36">
        <f t="shared" si="224"/>
        <v>23058945</v>
      </c>
      <c r="H264" s="36">
        <f t="shared" si="224"/>
        <v>0</v>
      </c>
      <c r="I264" s="36">
        <f t="shared" si="224"/>
        <v>0</v>
      </c>
    </row>
    <row r="265" spans="1:10" s="60" customFormat="1" ht="25.9" customHeight="1">
      <c r="A265" s="25"/>
      <c r="B265" s="22"/>
      <c r="C265" s="34"/>
      <c r="D265" s="34"/>
      <c r="E265" s="34"/>
      <c r="F265" s="34"/>
      <c r="G265" s="34"/>
      <c r="H265" s="34"/>
      <c r="I265" s="34"/>
    </row>
    <row r="266" spans="1:10" s="60" customFormat="1" ht="25.9" customHeight="1">
      <c r="A266" s="25" t="s">
        <v>82</v>
      </c>
      <c r="B266" s="22" t="s">
        <v>83</v>
      </c>
      <c r="C266" s="34">
        <v>12</v>
      </c>
      <c r="D266" s="34">
        <f t="shared" si="223"/>
        <v>85688773</v>
      </c>
      <c r="E266" s="34">
        <v>37605509</v>
      </c>
      <c r="F266" s="34">
        <v>5828854</v>
      </c>
      <c r="G266" s="34">
        <v>42254410</v>
      </c>
      <c r="H266" s="34">
        <v>0</v>
      </c>
      <c r="I266" s="34">
        <v>0</v>
      </c>
    </row>
    <row r="267" spans="1:10" s="60" customFormat="1" ht="25.9" customHeight="1">
      <c r="A267" s="25"/>
      <c r="B267" s="22" t="s">
        <v>166</v>
      </c>
      <c r="C267" s="34"/>
      <c r="D267" s="34">
        <f t="shared" ref="D267" si="225">SUM(E267:I267)</f>
        <v>593233</v>
      </c>
      <c r="E267" s="34"/>
      <c r="F267" s="34"/>
      <c r="G267" s="34">
        <v>593233</v>
      </c>
      <c r="H267" s="34"/>
      <c r="I267" s="34"/>
    </row>
    <row r="268" spans="1:10" s="64" customFormat="1" ht="25.9" customHeight="1">
      <c r="A268" s="26"/>
      <c r="B268" s="23" t="s">
        <v>143</v>
      </c>
      <c r="C268" s="36">
        <f t="shared" ref="C268:I268" si="226">SUM(C266:C267)</f>
        <v>12</v>
      </c>
      <c r="D268" s="36">
        <f t="shared" si="226"/>
        <v>86282006</v>
      </c>
      <c r="E268" s="36">
        <f t="shared" si="226"/>
        <v>37605509</v>
      </c>
      <c r="F268" s="36">
        <f t="shared" si="226"/>
        <v>5828854</v>
      </c>
      <c r="G268" s="36">
        <f t="shared" si="226"/>
        <v>42847643</v>
      </c>
      <c r="H268" s="36">
        <f t="shared" si="226"/>
        <v>0</v>
      </c>
      <c r="I268" s="36">
        <f t="shared" si="226"/>
        <v>0</v>
      </c>
    </row>
    <row r="269" spans="1:10" s="60" customFormat="1" ht="25.9" customHeight="1">
      <c r="A269" s="25"/>
      <c r="B269" s="22"/>
      <c r="C269" s="34"/>
      <c r="D269" s="34"/>
      <c r="E269" s="34"/>
      <c r="F269" s="34"/>
      <c r="G269" s="34"/>
      <c r="H269" s="34"/>
      <c r="I269" s="34"/>
    </row>
    <row r="270" spans="1:10" s="60" customFormat="1" ht="25.9" customHeight="1">
      <c r="A270" s="25" t="s">
        <v>84</v>
      </c>
      <c r="B270" s="22" t="s">
        <v>88</v>
      </c>
      <c r="C270" s="34">
        <v>1</v>
      </c>
      <c r="D270" s="34">
        <f t="shared" si="223"/>
        <v>2752383</v>
      </c>
      <c r="E270" s="34">
        <v>1069294</v>
      </c>
      <c r="F270" s="34">
        <v>165741</v>
      </c>
      <c r="G270" s="34">
        <v>1517348</v>
      </c>
      <c r="H270" s="34">
        <v>0</v>
      </c>
      <c r="I270" s="34">
        <v>0</v>
      </c>
    </row>
    <row r="271" spans="1:10" s="64" customFormat="1" ht="25.9" customHeight="1">
      <c r="A271" s="26"/>
      <c r="B271" s="23" t="s">
        <v>143</v>
      </c>
      <c r="C271" s="36">
        <f t="shared" ref="C271:I271" si="227">SUM(C270:C270)</f>
        <v>1</v>
      </c>
      <c r="D271" s="36">
        <f t="shared" si="227"/>
        <v>2752383</v>
      </c>
      <c r="E271" s="36">
        <f t="shared" si="227"/>
        <v>1069294</v>
      </c>
      <c r="F271" s="36">
        <f t="shared" si="227"/>
        <v>165741</v>
      </c>
      <c r="G271" s="36">
        <f t="shared" si="227"/>
        <v>1517348</v>
      </c>
      <c r="H271" s="36">
        <f t="shared" si="227"/>
        <v>0</v>
      </c>
      <c r="I271" s="36">
        <f t="shared" si="227"/>
        <v>0</v>
      </c>
    </row>
    <row r="272" spans="1:10" s="64" customFormat="1" ht="25.9" customHeight="1">
      <c r="A272" s="26"/>
      <c r="B272" s="23"/>
      <c r="C272" s="36"/>
      <c r="D272" s="36"/>
      <c r="E272" s="36"/>
      <c r="F272" s="36"/>
      <c r="G272" s="36"/>
      <c r="H272" s="36"/>
      <c r="I272" s="36"/>
      <c r="J272" s="60"/>
    </row>
    <row r="273" spans="1:9" s="60" customFormat="1" ht="25.9" customHeight="1">
      <c r="A273" s="25" t="s">
        <v>89</v>
      </c>
      <c r="B273" s="22" t="s">
        <v>90</v>
      </c>
      <c r="C273" s="34">
        <v>2</v>
      </c>
      <c r="D273" s="34">
        <f t="shared" si="223"/>
        <v>7388764</v>
      </c>
      <c r="E273" s="34">
        <v>3876794</v>
      </c>
      <c r="F273" s="34">
        <v>600903</v>
      </c>
      <c r="G273" s="34">
        <v>2911067</v>
      </c>
      <c r="H273" s="34">
        <v>0</v>
      </c>
      <c r="I273" s="34">
        <v>0</v>
      </c>
    </row>
    <row r="274" spans="1:9" s="64" customFormat="1" ht="25.9" customHeight="1">
      <c r="A274" s="26"/>
      <c r="B274" s="23" t="s">
        <v>143</v>
      </c>
      <c r="C274" s="36">
        <f t="shared" ref="C274:I274" si="228">SUM(C273:C273)</f>
        <v>2</v>
      </c>
      <c r="D274" s="36">
        <f t="shared" si="228"/>
        <v>7388764</v>
      </c>
      <c r="E274" s="36">
        <f t="shared" si="228"/>
        <v>3876794</v>
      </c>
      <c r="F274" s="36">
        <f t="shared" si="228"/>
        <v>600903</v>
      </c>
      <c r="G274" s="36">
        <f t="shared" si="228"/>
        <v>2911067</v>
      </c>
      <c r="H274" s="36">
        <f t="shared" si="228"/>
        <v>0</v>
      </c>
      <c r="I274" s="36">
        <f t="shared" si="228"/>
        <v>0</v>
      </c>
    </row>
    <row r="275" spans="1:9" s="60" customFormat="1" ht="25.9" customHeight="1">
      <c r="A275" s="25"/>
      <c r="B275" s="22"/>
      <c r="C275" s="34"/>
      <c r="D275" s="34"/>
      <c r="E275" s="34"/>
      <c r="F275" s="34"/>
      <c r="G275" s="34"/>
      <c r="H275" s="34"/>
      <c r="I275" s="34"/>
    </row>
    <row r="276" spans="1:9" s="60" customFormat="1" ht="25.9" customHeight="1">
      <c r="A276" s="25" t="s">
        <v>91</v>
      </c>
      <c r="B276" s="22" t="s">
        <v>92</v>
      </c>
      <c r="C276" s="34">
        <v>8</v>
      </c>
      <c r="D276" s="34">
        <f t="shared" si="223"/>
        <v>38561251</v>
      </c>
      <c r="E276" s="34">
        <v>14302407</v>
      </c>
      <c r="F276" s="34">
        <v>2216873</v>
      </c>
      <c r="G276" s="34">
        <v>22041971</v>
      </c>
      <c r="H276" s="34">
        <v>0</v>
      </c>
      <c r="I276" s="34">
        <v>0</v>
      </c>
    </row>
    <row r="277" spans="1:9" s="60" customFormat="1" ht="37.5">
      <c r="A277" s="25"/>
      <c r="B277" s="22" t="s">
        <v>167</v>
      </c>
      <c r="C277" s="34"/>
      <c r="D277" s="34">
        <f t="shared" ref="D277" si="229">SUM(E277:I277)</f>
        <v>0</v>
      </c>
      <c r="E277" s="34"/>
      <c r="F277" s="34"/>
      <c r="G277" s="34">
        <v>-174</v>
      </c>
      <c r="H277" s="34"/>
      <c r="I277" s="34">
        <v>174</v>
      </c>
    </row>
    <row r="278" spans="1:9" s="64" customFormat="1" ht="25.9" customHeight="1">
      <c r="A278" s="26"/>
      <c r="B278" s="23" t="s">
        <v>143</v>
      </c>
      <c r="C278" s="36">
        <f t="shared" ref="C278:I278" si="230">SUM(C276:C277)</f>
        <v>8</v>
      </c>
      <c r="D278" s="36">
        <f t="shared" si="230"/>
        <v>38561251</v>
      </c>
      <c r="E278" s="36">
        <f t="shared" si="230"/>
        <v>14302407</v>
      </c>
      <c r="F278" s="36">
        <f t="shared" si="230"/>
        <v>2216873</v>
      </c>
      <c r="G278" s="36">
        <f t="shared" si="230"/>
        <v>22041797</v>
      </c>
      <c r="H278" s="36">
        <f t="shared" si="230"/>
        <v>0</v>
      </c>
      <c r="I278" s="36">
        <f t="shared" si="230"/>
        <v>174</v>
      </c>
    </row>
    <row r="279" spans="1:9" s="60" customFormat="1" ht="25.9" customHeight="1">
      <c r="A279" s="25"/>
      <c r="B279" s="22"/>
      <c r="C279" s="34"/>
      <c r="D279" s="34"/>
      <c r="E279" s="34"/>
      <c r="F279" s="34"/>
      <c r="G279" s="34"/>
      <c r="H279" s="34"/>
      <c r="I279" s="34"/>
    </row>
    <row r="280" spans="1:9" s="60" customFormat="1" ht="58.15" customHeight="1">
      <c r="A280" s="25" t="s">
        <v>93</v>
      </c>
      <c r="B280" s="22" t="s">
        <v>94</v>
      </c>
      <c r="C280" s="34"/>
      <c r="D280" s="34">
        <f t="shared" si="223"/>
        <v>1431552</v>
      </c>
      <c r="E280" s="34">
        <v>625000</v>
      </c>
      <c r="F280" s="34">
        <v>125000</v>
      </c>
      <c r="G280" s="34">
        <v>681552</v>
      </c>
      <c r="H280" s="34">
        <v>0</v>
      </c>
      <c r="I280" s="34">
        <v>0</v>
      </c>
    </row>
    <row r="281" spans="1:9" s="64" customFormat="1" ht="25.9" customHeight="1">
      <c r="A281" s="26"/>
      <c r="B281" s="23" t="s">
        <v>143</v>
      </c>
      <c r="C281" s="36">
        <f t="shared" ref="C281:I281" si="231">SUM(C280:C280)</f>
        <v>0</v>
      </c>
      <c r="D281" s="36">
        <f t="shared" si="231"/>
        <v>1431552</v>
      </c>
      <c r="E281" s="36">
        <f t="shared" si="231"/>
        <v>625000</v>
      </c>
      <c r="F281" s="36">
        <f t="shared" si="231"/>
        <v>125000</v>
      </c>
      <c r="G281" s="36">
        <f t="shared" si="231"/>
        <v>681552</v>
      </c>
      <c r="H281" s="36">
        <f t="shared" si="231"/>
        <v>0</v>
      </c>
      <c r="I281" s="36">
        <f t="shared" si="231"/>
        <v>0</v>
      </c>
    </row>
    <row r="282" spans="1:9" s="60" customFormat="1" ht="25.9" customHeight="1">
      <c r="A282" s="25"/>
      <c r="B282" s="22"/>
      <c r="C282" s="34"/>
      <c r="D282" s="34"/>
      <c r="E282" s="34"/>
      <c r="F282" s="34"/>
      <c r="G282" s="34"/>
      <c r="H282" s="34"/>
      <c r="I282" s="34"/>
    </row>
    <row r="283" spans="1:9" s="60" customFormat="1" ht="25.9" customHeight="1">
      <c r="A283" s="25" t="s">
        <v>95</v>
      </c>
      <c r="B283" s="22" t="s">
        <v>96</v>
      </c>
      <c r="C283" s="34"/>
      <c r="D283" s="34">
        <f t="shared" si="223"/>
        <v>7711625</v>
      </c>
      <c r="E283" s="34"/>
      <c r="F283" s="34"/>
      <c r="G283" s="34">
        <v>7711625</v>
      </c>
      <c r="H283" s="34">
        <v>0</v>
      </c>
      <c r="I283" s="34">
        <v>0</v>
      </c>
    </row>
    <row r="284" spans="1:9" s="64" customFormat="1" ht="25.9" customHeight="1">
      <c r="A284" s="26"/>
      <c r="B284" s="23" t="s">
        <v>143</v>
      </c>
      <c r="C284" s="36">
        <f t="shared" ref="C284:I284" si="232">SUM(C283:C283)</f>
        <v>0</v>
      </c>
      <c r="D284" s="36">
        <f t="shared" si="232"/>
        <v>7711625</v>
      </c>
      <c r="E284" s="36">
        <f t="shared" si="232"/>
        <v>0</v>
      </c>
      <c r="F284" s="36">
        <f t="shared" si="232"/>
        <v>0</v>
      </c>
      <c r="G284" s="36">
        <f t="shared" si="232"/>
        <v>7711625</v>
      </c>
      <c r="H284" s="36">
        <f t="shared" si="232"/>
        <v>0</v>
      </c>
      <c r="I284" s="36">
        <f t="shared" si="232"/>
        <v>0</v>
      </c>
    </row>
    <row r="285" spans="1:9" s="60" customFormat="1" ht="25.9" customHeight="1">
      <c r="A285" s="25"/>
      <c r="B285" s="22"/>
      <c r="C285" s="34"/>
      <c r="D285" s="34"/>
      <c r="E285" s="34"/>
      <c r="F285" s="34"/>
      <c r="G285" s="34"/>
      <c r="H285" s="34"/>
      <c r="I285" s="34"/>
    </row>
    <row r="286" spans="1:9" s="60" customFormat="1" ht="25.9" customHeight="1">
      <c r="A286" s="25" t="s">
        <v>97</v>
      </c>
      <c r="B286" s="22" t="s">
        <v>98</v>
      </c>
      <c r="C286" s="34"/>
      <c r="D286" s="34">
        <f t="shared" si="223"/>
        <v>1400000</v>
      </c>
      <c r="E286" s="34">
        <v>1212121</v>
      </c>
      <c r="F286" s="34">
        <v>187879</v>
      </c>
      <c r="G286" s="34">
        <v>0</v>
      </c>
      <c r="H286" s="34">
        <v>0</v>
      </c>
      <c r="I286" s="34">
        <v>0</v>
      </c>
    </row>
    <row r="287" spans="1:9" s="60" customFormat="1" ht="25.9" customHeight="1">
      <c r="A287" s="25"/>
      <c r="B287" s="22" t="s">
        <v>166</v>
      </c>
      <c r="C287" s="34"/>
      <c r="D287" s="34">
        <f t="shared" si="223"/>
        <v>43478</v>
      </c>
      <c r="E287" s="34">
        <v>37643</v>
      </c>
      <c r="F287" s="34">
        <v>5835</v>
      </c>
      <c r="G287" s="34"/>
      <c r="H287" s="34"/>
      <c r="I287" s="34"/>
    </row>
    <row r="288" spans="1:9" s="64" customFormat="1" ht="25.9" customHeight="1">
      <c r="A288" s="26"/>
      <c r="B288" s="23" t="s">
        <v>143</v>
      </c>
      <c r="C288" s="36">
        <f>SUM(C286:C287)</f>
        <v>0</v>
      </c>
      <c r="D288" s="36">
        <f t="shared" ref="D288:I288" si="233">SUM(D286:D287)</f>
        <v>1443478</v>
      </c>
      <c r="E288" s="36">
        <f t="shared" si="233"/>
        <v>1249764</v>
      </c>
      <c r="F288" s="36">
        <f t="shared" si="233"/>
        <v>193714</v>
      </c>
      <c r="G288" s="36">
        <f t="shared" si="233"/>
        <v>0</v>
      </c>
      <c r="H288" s="36">
        <f t="shared" si="233"/>
        <v>0</v>
      </c>
      <c r="I288" s="36">
        <f t="shared" si="233"/>
        <v>0</v>
      </c>
    </row>
    <row r="289" spans="1:10" s="60" customFormat="1" ht="25.9" customHeight="1">
      <c r="A289" s="25"/>
      <c r="B289" s="22"/>
      <c r="C289" s="34"/>
      <c r="D289" s="34"/>
      <c r="E289" s="34"/>
      <c r="F289" s="34"/>
      <c r="G289" s="34"/>
      <c r="H289" s="34"/>
      <c r="I289" s="34"/>
    </row>
    <row r="290" spans="1:10" s="60" customFormat="1" ht="25.9" customHeight="1">
      <c r="A290" s="25" t="s">
        <v>86</v>
      </c>
      <c r="B290" s="22" t="s">
        <v>99</v>
      </c>
      <c r="C290" s="34">
        <f t="shared" ref="C290:I290" si="234">SUM(C262,C266,C270,C273,C276,C280,C283,C286)</f>
        <v>105</v>
      </c>
      <c r="D290" s="34">
        <f t="shared" si="234"/>
        <v>514937292</v>
      </c>
      <c r="E290" s="34">
        <f t="shared" si="234"/>
        <v>350882824</v>
      </c>
      <c r="F290" s="34">
        <f t="shared" si="234"/>
        <v>63377550</v>
      </c>
      <c r="G290" s="34">
        <f t="shared" si="234"/>
        <v>100676918</v>
      </c>
      <c r="H290" s="34">
        <f t="shared" si="234"/>
        <v>0</v>
      </c>
      <c r="I290" s="34">
        <f t="shared" si="234"/>
        <v>0</v>
      </c>
      <c r="J290" s="75">
        <f t="shared" ref="J290:J291" si="235">SUM(E290:I290)-D290</f>
        <v>0</v>
      </c>
    </row>
    <row r="291" spans="1:10" s="64" customFormat="1" ht="25.9" customHeight="1">
      <c r="A291" s="26" t="s">
        <v>86</v>
      </c>
      <c r="B291" s="23" t="s">
        <v>150</v>
      </c>
      <c r="C291" s="36">
        <f t="shared" ref="C291:I291" si="236">SUM(C264,C268,C271,C274,C278,C281,C284,C288)</f>
        <v>105</v>
      </c>
      <c r="D291" s="36">
        <f t="shared" si="236"/>
        <v>515074003</v>
      </c>
      <c r="E291" s="36">
        <f t="shared" si="236"/>
        <v>350920467</v>
      </c>
      <c r="F291" s="36">
        <f t="shared" si="236"/>
        <v>63383385</v>
      </c>
      <c r="G291" s="36">
        <f t="shared" si="236"/>
        <v>100769977</v>
      </c>
      <c r="H291" s="36">
        <f t="shared" si="236"/>
        <v>0</v>
      </c>
      <c r="I291" s="36">
        <f t="shared" si="236"/>
        <v>174</v>
      </c>
      <c r="J291" s="92">
        <f t="shared" si="235"/>
        <v>0</v>
      </c>
    </row>
    <row r="292" spans="1:10" s="60" customFormat="1" ht="25.9" customHeight="1">
      <c r="A292" s="25"/>
      <c r="B292" s="22"/>
      <c r="C292" s="34"/>
      <c r="D292" s="34"/>
      <c r="E292" s="34"/>
      <c r="F292" s="34"/>
      <c r="G292" s="34"/>
      <c r="H292" s="34"/>
      <c r="I292" s="34"/>
    </row>
    <row r="293" spans="1:10" s="60" customFormat="1" ht="40.9" customHeight="1">
      <c r="A293" s="25">
        <v>1</v>
      </c>
      <c r="B293" s="22" t="s">
        <v>100</v>
      </c>
      <c r="C293" s="34">
        <f t="shared" ref="C293:I294" si="237">SUM(C258,C290)</f>
        <v>114</v>
      </c>
      <c r="D293" s="34">
        <f t="shared" si="237"/>
        <v>563482762</v>
      </c>
      <c r="E293" s="34">
        <f t="shared" si="237"/>
        <v>390406747</v>
      </c>
      <c r="F293" s="34">
        <f t="shared" si="237"/>
        <v>69503759</v>
      </c>
      <c r="G293" s="34">
        <f t="shared" si="237"/>
        <v>103572256</v>
      </c>
      <c r="H293" s="34">
        <f t="shared" si="237"/>
        <v>0</v>
      </c>
      <c r="I293" s="34">
        <f t="shared" si="237"/>
        <v>0</v>
      </c>
      <c r="J293" s="75">
        <f>SUM(E293:I293)-D293</f>
        <v>0</v>
      </c>
    </row>
    <row r="294" spans="1:10" s="74" customFormat="1" ht="40.9" customHeight="1">
      <c r="A294" s="70">
        <v>1</v>
      </c>
      <c r="B294" s="71" t="s">
        <v>151</v>
      </c>
      <c r="C294" s="73">
        <f t="shared" si="237"/>
        <v>114</v>
      </c>
      <c r="D294" s="73">
        <f t="shared" si="237"/>
        <v>563619473</v>
      </c>
      <c r="E294" s="73">
        <f t="shared" si="237"/>
        <v>390444390</v>
      </c>
      <c r="F294" s="73">
        <f t="shared" si="237"/>
        <v>69509594</v>
      </c>
      <c r="G294" s="73">
        <f t="shared" si="237"/>
        <v>103665315</v>
      </c>
      <c r="H294" s="73">
        <f t="shared" si="237"/>
        <v>0</v>
      </c>
      <c r="I294" s="73">
        <f t="shared" si="237"/>
        <v>174</v>
      </c>
      <c r="J294" s="75">
        <f t="shared" ref="J294" si="238">SUM(E294:I294)-D294</f>
        <v>0</v>
      </c>
    </row>
    <row r="295" spans="1:10" s="60" customFormat="1" ht="25.15" customHeight="1">
      <c r="A295" s="25"/>
      <c r="B295" s="22"/>
      <c r="C295" s="61"/>
      <c r="D295" s="34"/>
      <c r="E295" s="34"/>
      <c r="F295" s="34"/>
      <c r="G295" s="34"/>
      <c r="H295" s="34"/>
      <c r="I295" s="34"/>
      <c r="J295" s="59"/>
    </row>
    <row r="296" spans="1:10" ht="24.6" customHeight="1">
      <c r="A296" s="26"/>
      <c r="B296" s="58" t="s">
        <v>101</v>
      </c>
      <c r="C296" s="34"/>
      <c r="D296" s="35"/>
      <c r="E296" s="34"/>
      <c r="F296" s="34"/>
      <c r="G296" s="34"/>
      <c r="H296" s="34"/>
      <c r="I296" s="36"/>
    </row>
    <row r="297" spans="1:10" s="60" customFormat="1" ht="25.9" customHeight="1">
      <c r="A297" s="25" t="s">
        <v>80</v>
      </c>
      <c r="B297" s="22" t="s">
        <v>102</v>
      </c>
      <c r="C297" s="34">
        <v>10</v>
      </c>
      <c r="D297" s="34">
        <f>SUM(E297:I297)</f>
        <v>36721813</v>
      </c>
      <c r="E297" s="34">
        <v>24848800</v>
      </c>
      <c r="F297" s="34">
        <v>3851564</v>
      </c>
      <c r="G297" s="34">
        <v>8021449</v>
      </c>
      <c r="H297" s="34">
        <v>0</v>
      </c>
      <c r="I297" s="34">
        <v>0</v>
      </c>
      <c r="J297" s="76"/>
    </row>
    <row r="298" spans="1:10" s="60" customFormat="1" ht="25.9" customHeight="1">
      <c r="A298" s="25"/>
      <c r="B298" s="22" t="s">
        <v>174</v>
      </c>
      <c r="C298" s="34"/>
      <c r="D298" s="34">
        <f t="shared" ref="D298" si="239">SUM(E298:I298)</f>
        <v>790000</v>
      </c>
      <c r="E298" s="34"/>
      <c r="F298" s="34"/>
      <c r="G298" s="34">
        <v>790000</v>
      </c>
      <c r="H298" s="34"/>
      <c r="I298" s="34"/>
      <c r="J298" s="76"/>
    </row>
    <row r="299" spans="1:10" s="64" customFormat="1" ht="25.9" customHeight="1">
      <c r="A299" s="26"/>
      <c r="B299" s="23" t="s">
        <v>143</v>
      </c>
      <c r="C299" s="36">
        <f t="shared" ref="C299:I299" si="240">SUM(C297:C298)</f>
        <v>10</v>
      </c>
      <c r="D299" s="36">
        <f t="shared" si="240"/>
        <v>37511813</v>
      </c>
      <c r="E299" s="36">
        <f t="shared" si="240"/>
        <v>24848800</v>
      </c>
      <c r="F299" s="36">
        <f t="shared" si="240"/>
        <v>3851564</v>
      </c>
      <c r="G299" s="36">
        <f t="shared" si="240"/>
        <v>8811449</v>
      </c>
      <c r="H299" s="36">
        <f t="shared" si="240"/>
        <v>0</v>
      </c>
      <c r="I299" s="36">
        <f t="shared" si="240"/>
        <v>0</v>
      </c>
      <c r="J299" s="93"/>
    </row>
    <row r="300" spans="1:10" s="60" customFormat="1" ht="25.9" customHeight="1">
      <c r="A300" s="25"/>
      <c r="B300" s="22"/>
      <c r="C300" s="34"/>
      <c r="D300" s="34"/>
      <c r="E300" s="34"/>
      <c r="F300" s="34"/>
      <c r="G300" s="34"/>
      <c r="H300" s="34"/>
      <c r="I300" s="34"/>
      <c r="J300" s="76"/>
    </row>
    <row r="301" spans="1:10" s="60" customFormat="1" ht="25.9" customHeight="1">
      <c r="A301" s="25" t="s">
        <v>82</v>
      </c>
      <c r="B301" s="22" t="s">
        <v>90</v>
      </c>
      <c r="C301" s="34">
        <v>1</v>
      </c>
      <c r="D301" s="34">
        <f>SUM(E301:I301)</f>
        <v>6259837</v>
      </c>
      <c r="E301" s="34">
        <v>2049284</v>
      </c>
      <c r="F301" s="34">
        <v>331003</v>
      </c>
      <c r="G301" s="34">
        <v>3879550</v>
      </c>
      <c r="H301" s="34">
        <v>0</v>
      </c>
      <c r="I301" s="34">
        <v>0</v>
      </c>
      <c r="J301" s="76"/>
    </row>
    <row r="302" spans="1:10" s="64" customFormat="1" ht="25.9" customHeight="1">
      <c r="A302" s="26"/>
      <c r="B302" s="23" t="s">
        <v>143</v>
      </c>
      <c r="C302" s="36">
        <f t="shared" ref="C302:I302" si="241">SUM(C301:C301)</f>
        <v>1</v>
      </c>
      <c r="D302" s="36">
        <f t="shared" si="241"/>
        <v>6259837</v>
      </c>
      <c r="E302" s="36">
        <f t="shared" si="241"/>
        <v>2049284</v>
      </c>
      <c r="F302" s="36">
        <f t="shared" si="241"/>
        <v>331003</v>
      </c>
      <c r="G302" s="36">
        <f t="shared" si="241"/>
        <v>3879550</v>
      </c>
      <c r="H302" s="36">
        <f t="shared" si="241"/>
        <v>0</v>
      </c>
      <c r="I302" s="36">
        <f t="shared" si="241"/>
        <v>0</v>
      </c>
      <c r="J302" s="93"/>
    </row>
    <row r="303" spans="1:10" s="60" customFormat="1" ht="25.9" customHeight="1">
      <c r="A303" s="25"/>
      <c r="B303" s="22"/>
      <c r="C303" s="34"/>
      <c r="D303" s="34"/>
      <c r="E303" s="34"/>
      <c r="F303" s="34"/>
      <c r="G303" s="34"/>
      <c r="H303" s="34"/>
      <c r="I303" s="34"/>
      <c r="J303" s="76"/>
    </row>
    <row r="304" spans="1:10" s="60" customFormat="1" ht="25.9" customHeight="1">
      <c r="A304" s="25" t="s">
        <v>84</v>
      </c>
      <c r="B304" s="22" t="s">
        <v>103</v>
      </c>
      <c r="C304" s="34">
        <v>13</v>
      </c>
      <c r="D304" s="34">
        <f t="shared" ref="D304:D310" si="242">SUM(E304:I304)</f>
        <v>90431479</v>
      </c>
      <c r="E304" s="34">
        <v>30369330</v>
      </c>
      <c r="F304" s="34">
        <v>4556410</v>
      </c>
      <c r="G304" s="34">
        <v>55505739</v>
      </c>
      <c r="H304" s="34">
        <v>0</v>
      </c>
      <c r="I304" s="34">
        <v>0</v>
      </c>
      <c r="J304" s="76"/>
    </row>
    <row r="305" spans="1:10" s="60" customFormat="1" ht="42" customHeight="1">
      <c r="A305" s="25"/>
      <c r="B305" s="22" t="s">
        <v>165</v>
      </c>
      <c r="C305" s="34"/>
      <c r="D305" s="34">
        <f t="shared" si="242"/>
        <v>0</v>
      </c>
      <c r="E305" s="34"/>
      <c r="F305" s="34"/>
      <c r="G305" s="34">
        <v>-141205</v>
      </c>
      <c r="H305" s="34"/>
      <c r="I305" s="34">
        <v>141205</v>
      </c>
      <c r="J305" s="76"/>
    </row>
    <row r="306" spans="1:10" s="64" customFormat="1" ht="25.9" customHeight="1">
      <c r="A306" s="26"/>
      <c r="B306" s="23" t="s">
        <v>143</v>
      </c>
      <c r="C306" s="36">
        <f t="shared" ref="C306:I306" si="243">SUM(C304:C305)</f>
        <v>13</v>
      </c>
      <c r="D306" s="36">
        <f t="shared" si="243"/>
        <v>90431479</v>
      </c>
      <c r="E306" s="36">
        <f t="shared" si="243"/>
        <v>30369330</v>
      </c>
      <c r="F306" s="36">
        <f t="shared" si="243"/>
        <v>4556410</v>
      </c>
      <c r="G306" s="36">
        <f t="shared" si="243"/>
        <v>55364534</v>
      </c>
      <c r="H306" s="36">
        <f t="shared" si="243"/>
        <v>0</v>
      </c>
      <c r="I306" s="36">
        <f t="shared" si="243"/>
        <v>141205</v>
      </c>
      <c r="J306" s="93"/>
    </row>
    <row r="307" spans="1:10" s="60" customFormat="1" ht="25.9" customHeight="1">
      <c r="A307" s="25"/>
      <c r="B307" s="22"/>
      <c r="C307" s="34"/>
      <c r="D307" s="34"/>
      <c r="E307" s="34"/>
      <c r="F307" s="34"/>
      <c r="G307" s="34"/>
      <c r="H307" s="34"/>
      <c r="I307" s="34"/>
      <c r="J307" s="76"/>
    </row>
    <row r="308" spans="1:10" s="60" customFormat="1" ht="25.9" customHeight="1">
      <c r="A308" s="25" t="s">
        <v>89</v>
      </c>
      <c r="B308" s="22" t="s">
        <v>83</v>
      </c>
      <c r="C308" s="34">
        <v>12</v>
      </c>
      <c r="D308" s="34">
        <f t="shared" si="242"/>
        <v>84104232</v>
      </c>
      <c r="E308" s="34">
        <v>21080276</v>
      </c>
      <c r="F308" s="34">
        <v>3404915</v>
      </c>
      <c r="G308" s="34">
        <v>59619041</v>
      </c>
      <c r="H308" s="34">
        <v>0</v>
      </c>
      <c r="I308" s="34">
        <v>0</v>
      </c>
      <c r="J308" s="76"/>
    </row>
    <row r="309" spans="1:10" s="60" customFormat="1" ht="36.6" customHeight="1">
      <c r="A309" s="25"/>
      <c r="B309" s="22" t="s">
        <v>170</v>
      </c>
      <c r="C309" s="34"/>
      <c r="D309" s="34">
        <f t="shared" si="242"/>
        <v>-400000</v>
      </c>
      <c r="E309" s="34"/>
      <c r="F309" s="34"/>
      <c r="G309" s="34">
        <v>-400000</v>
      </c>
      <c r="H309" s="34"/>
      <c r="I309" s="34"/>
      <c r="J309" s="76"/>
    </row>
    <row r="310" spans="1:10" s="60" customFormat="1" ht="25.9" customHeight="1">
      <c r="A310" s="25"/>
      <c r="B310" s="22" t="s">
        <v>166</v>
      </c>
      <c r="C310" s="34"/>
      <c r="D310" s="34">
        <f t="shared" si="242"/>
        <v>2804447</v>
      </c>
      <c r="E310" s="34"/>
      <c r="F310" s="34"/>
      <c r="G310" s="34">
        <v>2804447</v>
      </c>
      <c r="H310" s="34"/>
      <c r="I310" s="34"/>
      <c r="J310" s="76"/>
    </row>
    <row r="311" spans="1:10" s="64" customFormat="1" ht="25.9" customHeight="1">
      <c r="A311" s="26"/>
      <c r="B311" s="23" t="s">
        <v>143</v>
      </c>
      <c r="C311" s="36">
        <f t="shared" ref="C311:I311" si="244">SUM(C308:C310)</f>
        <v>12</v>
      </c>
      <c r="D311" s="36">
        <f t="shared" si="244"/>
        <v>86508679</v>
      </c>
      <c r="E311" s="36">
        <f t="shared" si="244"/>
        <v>21080276</v>
      </c>
      <c r="F311" s="36">
        <f t="shared" si="244"/>
        <v>3404915</v>
      </c>
      <c r="G311" s="36">
        <f t="shared" si="244"/>
        <v>62023488</v>
      </c>
      <c r="H311" s="36">
        <f t="shared" si="244"/>
        <v>0</v>
      </c>
      <c r="I311" s="36">
        <f t="shared" si="244"/>
        <v>0</v>
      </c>
      <c r="J311" s="93"/>
    </row>
    <row r="312" spans="1:10" s="60" customFormat="1" ht="25.9" customHeight="1">
      <c r="A312" s="25"/>
      <c r="B312" s="22"/>
      <c r="C312" s="34"/>
      <c r="D312" s="34"/>
      <c r="E312" s="34"/>
      <c r="F312" s="34"/>
      <c r="G312" s="34"/>
      <c r="H312" s="34"/>
      <c r="I312" s="34"/>
      <c r="J312" s="76"/>
    </row>
    <row r="313" spans="1:10" s="60" customFormat="1" ht="38.450000000000003" customHeight="1">
      <c r="A313" s="25" t="s">
        <v>91</v>
      </c>
      <c r="B313" s="22" t="s">
        <v>104</v>
      </c>
      <c r="C313" s="34"/>
      <c r="D313" s="34">
        <f>SUM(E313:I313)</f>
        <v>6320946</v>
      </c>
      <c r="E313" s="34">
        <v>3048000</v>
      </c>
      <c r="F313" s="34">
        <v>472440</v>
      </c>
      <c r="G313" s="34">
        <v>2800506</v>
      </c>
      <c r="H313" s="34">
        <v>0</v>
      </c>
      <c r="I313" s="34">
        <v>0</v>
      </c>
      <c r="J313" s="76"/>
    </row>
    <row r="314" spans="1:10" s="64" customFormat="1" ht="22.15" customHeight="1">
      <c r="A314" s="26"/>
      <c r="B314" s="23" t="s">
        <v>143</v>
      </c>
      <c r="C314" s="36">
        <f t="shared" ref="C314:I314" si="245">SUM(C313:C313)</f>
        <v>0</v>
      </c>
      <c r="D314" s="36">
        <f t="shared" si="245"/>
        <v>6320946</v>
      </c>
      <c r="E314" s="36">
        <f t="shared" si="245"/>
        <v>3048000</v>
      </c>
      <c r="F314" s="36">
        <f t="shared" si="245"/>
        <v>472440</v>
      </c>
      <c r="G314" s="36">
        <f t="shared" si="245"/>
        <v>2800506</v>
      </c>
      <c r="H314" s="36">
        <f t="shared" si="245"/>
        <v>0</v>
      </c>
      <c r="I314" s="36">
        <f t="shared" si="245"/>
        <v>0</v>
      </c>
      <c r="J314" s="93"/>
    </row>
    <row r="315" spans="1:10" s="60" customFormat="1" ht="25.9" customHeight="1">
      <c r="A315" s="25"/>
      <c r="B315" s="22"/>
      <c r="C315" s="34"/>
      <c r="D315" s="34"/>
      <c r="E315" s="34"/>
      <c r="F315" s="34"/>
      <c r="G315" s="34"/>
      <c r="H315" s="34"/>
      <c r="I315" s="34"/>
      <c r="J315" s="76"/>
    </row>
    <row r="316" spans="1:10" s="74" customFormat="1" ht="38.450000000000003" customHeight="1">
      <c r="A316" s="78"/>
      <c r="B316" s="79" t="s">
        <v>105</v>
      </c>
      <c r="C316" s="34">
        <f t="shared" ref="C316:I316" si="246">SUM(C297,C301,C304,C308,C313)</f>
        <v>36</v>
      </c>
      <c r="D316" s="34">
        <f t="shared" si="246"/>
        <v>223838307</v>
      </c>
      <c r="E316" s="34">
        <f t="shared" si="246"/>
        <v>81395690</v>
      </c>
      <c r="F316" s="34">
        <f t="shared" si="246"/>
        <v>12616332</v>
      </c>
      <c r="G316" s="34">
        <f t="shared" si="246"/>
        <v>129826285</v>
      </c>
      <c r="H316" s="34">
        <f t="shared" si="246"/>
        <v>0</v>
      </c>
      <c r="I316" s="34">
        <f t="shared" si="246"/>
        <v>0</v>
      </c>
      <c r="J316" s="77">
        <f>SUM(E316:I316)-D316</f>
        <v>0</v>
      </c>
    </row>
    <row r="317" spans="1:10" s="74" customFormat="1" ht="38.450000000000003" customHeight="1">
      <c r="A317" s="70"/>
      <c r="B317" s="71" t="s">
        <v>152</v>
      </c>
      <c r="C317" s="73">
        <f t="shared" ref="C317:I317" si="247">SUM(C299,C302,C306,C311,C314)</f>
        <v>36</v>
      </c>
      <c r="D317" s="73">
        <f t="shared" si="247"/>
        <v>227032754</v>
      </c>
      <c r="E317" s="73">
        <f t="shared" si="247"/>
        <v>81395690</v>
      </c>
      <c r="F317" s="73">
        <f t="shared" si="247"/>
        <v>12616332</v>
      </c>
      <c r="G317" s="73">
        <f t="shared" si="247"/>
        <v>132879527</v>
      </c>
      <c r="H317" s="73">
        <f t="shared" si="247"/>
        <v>0</v>
      </c>
      <c r="I317" s="73">
        <f t="shared" si="247"/>
        <v>141205</v>
      </c>
      <c r="J317" s="77">
        <f t="shared" ref="J317" si="248">SUM(E317:I317)-D317</f>
        <v>0</v>
      </c>
    </row>
    <row r="318" spans="1:10" s="60" customFormat="1" ht="25.15" customHeight="1">
      <c r="A318" s="25"/>
      <c r="B318" s="22"/>
      <c r="C318" s="61"/>
      <c r="D318" s="34"/>
      <c r="E318" s="34"/>
      <c r="F318" s="34"/>
      <c r="G318" s="34"/>
      <c r="H318" s="34"/>
      <c r="I318" s="34"/>
      <c r="J318" s="59"/>
    </row>
    <row r="319" spans="1:10" ht="41.45" customHeight="1">
      <c r="A319" s="26"/>
      <c r="B319" s="58" t="s">
        <v>106</v>
      </c>
      <c r="C319" s="34"/>
      <c r="D319" s="35"/>
      <c r="E319" s="34"/>
      <c r="F319" s="34"/>
      <c r="G319" s="34"/>
      <c r="H319" s="34"/>
      <c r="I319" s="36"/>
    </row>
    <row r="320" spans="1:10" s="60" customFormat="1" ht="35.450000000000003" customHeight="1">
      <c r="A320" s="26" t="s">
        <v>0</v>
      </c>
      <c r="B320" s="23" t="s">
        <v>9</v>
      </c>
      <c r="C320" s="36"/>
      <c r="D320" s="36"/>
      <c r="E320" s="36"/>
      <c r="F320" s="36"/>
      <c r="G320" s="36"/>
      <c r="H320" s="36"/>
      <c r="I320" s="36"/>
      <c r="J320" s="80"/>
    </row>
    <row r="321" spans="1:10" s="60" customFormat="1" ht="27" customHeight="1">
      <c r="A321" s="26" t="s">
        <v>107</v>
      </c>
      <c r="B321" s="58" t="s">
        <v>108</v>
      </c>
      <c r="C321" s="34"/>
      <c r="D321" s="34"/>
      <c r="E321" s="34"/>
      <c r="F321" s="34"/>
      <c r="G321" s="34"/>
      <c r="H321" s="34"/>
      <c r="I321" s="34"/>
      <c r="J321" s="80"/>
    </row>
    <row r="322" spans="1:10" s="60" customFormat="1" ht="27" customHeight="1">
      <c r="A322" s="25" t="s">
        <v>80</v>
      </c>
      <c r="B322" s="22" t="s">
        <v>81</v>
      </c>
      <c r="C322" s="34">
        <v>5</v>
      </c>
      <c r="D322" s="34">
        <f>SUM(E322:I322)</f>
        <v>20045964</v>
      </c>
      <c r="E322" s="34">
        <v>10768800</v>
      </c>
      <c r="F322" s="34">
        <v>1669164</v>
      </c>
      <c r="G322" s="34">
        <v>7608000</v>
      </c>
      <c r="H322" s="34">
        <v>0</v>
      </c>
      <c r="I322" s="34">
        <v>0</v>
      </c>
      <c r="J322" s="80"/>
    </row>
    <row r="323" spans="1:10" s="60" customFormat="1" ht="27" customHeight="1">
      <c r="A323" s="25"/>
      <c r="B323" s="22" t="s">
        <v>159</v>
      </c>
      <c r="C323" s="34"/>
      <c r="D323" s="34">
        <f>SUM(E323:I323)</f>
        <v>-45039</v>
      </c>
      <c r="E323" s="34"/>
      <c r="F323" s="34"/>
      <c r="G323" s="34">
        <v>-45039</v>
      </c>
      <c r="H323" s="34"/>
      <c r="I323" s="34"/>
      <c r="J323" s="80"/>
    </row>
    <row r="324" spans="1:10" s="60" customFormat="1" ht="27" customHeight="1">
      <c r="A324" s="25"/>
      <c r="B324" s="22" t="s">
        <v>164</v>
      </c>
      <c r="C324" s="34"/>
      <c r="D324" s="34">
        <f>SUM(E324:I324)</f>
        <v>521598</v>
      </c>
      <c r="E324" s="34">
        <v>451600</v>
      </c>
      <c r="F324" s="34">
        <v>69998</v>
      </c>
      <c r="G324" s="34"/>
      <c r="H324" s="34"/>
      <c r="I324" s="34"/>
      <c r="J324" s="80"/>
    </row>
    <row r="325" spans="1:10" s="60" customFormat="1" ht="27" customHeight="1">
      <c r="A325" s="25"/>
      <c r="B325" s="22" t="s">
        <v>178</v>
      </c>
      <c r="C325" s="34"/>
      <c r="D325" s="34">
        <f>SUM(E325:I325)</f>
        <v>601459</v>
      </c>
      <c r="E325" s="34">
        <v>520744</v>
      </c>
      <c r="F325" s="34">
        <v>80715</v>
      </c>
      <c r="G325" s="34"/>
      <c r="H325" s="34"/>
      <c r="I325" s="34"/>
      <c r="J325" s="80"/>
    </row>
    <row r="326" spans="1:10" s="64" customFormat="1" ht="27" customHeight="1">
      <c r="A326" s="26"/>
      <c r="B326" s="23" t="s">
        <v>143</v>
      </c>
      <c r="C326" s="36">
        <f t="shared" ref="C326:I326" si="249">SUM(C322:C325)</f>
        <v>5</v>
      </c>
      <c r="D326" s="36">
        <f t="shared" si="249"/>
        <v>21123982</v>
      </c>
      <c r="E326" s="36">
        <f t="shared" si="249"/>
        <v>11741144</v>
      </c>
      <c r="F326" s="36">
        <f t="shared" si="249"/>
        <v>1819877</v>
      </c>
      <c r="G326" s="36">
        <f t="shared" si="249"/>
        <v>7562961</v>
      </c>
      <c r="H326" s="36">
        <f t="shared" si="249"/>
        <v>0</v>
      </c>
      <c r="I326" s="36">
        <f t="shared" si="249"/>
        <v>0</v>
      </c>
      <c r="J326" s="95"/>
    </row>
    <row r="327" spans="1:10" s="60" customFormat="1" ht="27" customHeight="1">
      <c r="A327" s="25"/>
      <c r="B327" s="22"/>
      <c r="C327" s="34"/>
      <c r="D327" s="34"/>
      <c r="E327" s="34"/>
      <c r="F327" s="34"/>
      <c r="G327" s="34"/>
      <c r="H327" s="34"/>
      <c r="I327" s="34"/>
      <c r="J327" s="80"/>
    </row>
    <row r="328" spans="1:10" s="60" customFormat="1" ht="56.25">
      <c r="A328" s="25" t="s">
        <v>82</v>
      </c>
      <c r="B328" s="22" t="s">
        <v>94</v>
      </c>
      <c r="C328" s="34"/>
      <c r="D328" s="34">
        <f t="shared" ref="D328" si="250">SUM(E328:I328)</f>
        <v>409797</v>
      </c>
      <c r="E328" s="34"/>
      <c r="F328" s="34"/>
      <c r="G328" s="34">
        <v>409797</v>
      </c>
      <c r="H328" s="34">
        <v>0</v>
      </c>
      <c r="I328" s="34">
        <v>0</v>
      </c>
      <c r="J328" s="80"/>
    </row>
    <row r="329" spans="1:10" s="64" customFormat="1" ht="27" customHeight="1">
      <c r="A329" s="26"/>
      <c r="B329" s="23" t="s">
        <v>143</v>
      </c>
      <c r="C329" s="36">
        <f t="shared" ref="C329:I329" si="251">SUM(C328:C328)</f>
        <v>0</v>
      </c>
      <c r="D329" s="36">
        <f t="shared" si="251"/>
        <v>409797</v>
      </c>
      <c r="E329" s="36">
        <f t="shared" si="251"/>
        <v>0</v>
      </c>
      <c r="F329" s="36">
        <f t="shared" si="251"/>
        <v>0</v>
      </c>
      <c r="G329" s="36">
        <f t="shared" si="251"/>
        <v>409797</v>
      </c>
      <c r="H329" s="36">
        <f t="shared" si="251"/>
        <v>0</v>
      </c>
      <c r="I329" s="36">
        <f t="shared" si="251"/>
        <v>0</v>
      </c>
      <c r="J329" s="94"/>
    </row>
    <row r="330" spans="1:10" s="60" customFormat="1" ht="27" customHeight="1">
      <c r="A330" s="25"/>
      <c r="B330" s="22"/>
      <c r="C330" s="34"/>
      <c r="D330" s="34"/>
      <c r="E330" s="34"/>
      <c r="F330" s="34"/>
      <c r="G330" s="34"/>
      <c r="H330" s="34"/>
      <c r="I330" s="34"/>
      <c r="J330" s="80"/>
    </row>
    <row r="331" spans="1:10" s="60" customFormat="1" ht="23.45" customHeight="1">
      <c r="A331" s="25" t="s">
        <v>84</v>
      </c>
      <c r="B331" s="22" t="s">
        <v>160</v>
      </c>
      <c r="C331" s="34"/>
      <c r="D331" s="34">
        <f t="shared" ref="D331:D332" si="252">SUM(E331:I331)</f>
        <v>0</v>
      </c>
      <c r="E331" s="34"/>
      <c r="F331" s="34"/>
      <c r="G331" s="34"/>
      <c r="H331" s="34"/>
      <c r="I331" s="34">
        <v>0</v>
      </c>
      <c r="J331" s="80"/>
    </row>
    <row r="332" spans="1:10" s="60" customFormat="1" ht="23.45" customHeight="1">
      <c r="A332" s="25"/>
      <c r="B332" s="22" t="s">
        <v>161</v>
      </c>
      <c r="C332" s="34"/>
      <c r="D332" s="34">
        <f t="shared" si="252"/>
        <v>45039</v>
      </c>
      <c r="E332" s="34"/>
      <c r="F332" s="34"/>
      <c r="G332" s="34"/>
      <c r="H332" s="34"/>
      <c r="I332" s="34">
        <v>45039</v>
      </c>
      <c r="J332" s="80"/>
    </row>
    <row r="333" spans="1:10" s="64" customFormat="1" ht="27" customHeight="1">
      <c r="A333" s="26"/>
      <c r="B333" s="23" t="s">
        <v>143</v>
      </c>
      <c r="C333" s="36">
        <f>SUM(C331:C332)</f>
        <v>0</v>
      </c>
      <c r="D333" s="36">
        <f t="shared" ref="D333:I333" si="253">SUM(D331:D332)</f>
        <v>45039</v>
      </c>
      <c r="E333" s="36">
        <f t="shared" si="253"/>
        <v>0</v>
      </c>
      <c r="F333" s="36">
        <f t="shared" si="253"/>
        <v>0</v>
      </c>
      <c r="G333" s="36">
        <f t="shared" si="253"/>
        <v>0</v>
      </c>
      <c r="H333" s="36">
        <f t="shared" si="253"/>
        <v>0</v>
      </c>
      <c r="I333" s="36">
        <f t="shared" si="253"/>
        <v>45039</v>
      </c>
      <c r="J333" s="94"/>
    </row>
    <row r="334" spans="1:10" s="60" customFormat="1" ht="27" customHeight="1">
      <c r="A334" s="25"/>
      <c r="B334" s="22"/>
      <c r="C334" s="34"/>
      <c r="D334" s="34"/>
      <c r="E334" s="34"/>
      <c r="F334" s="34"/>
      <c r="G334" s="34"/>
      <c r="H334" s="34"/>
      <c r="I334" s="34"/>
      <c r="J334" s="80"/>
    </row>
    <row r="335" spans="1:10" s="60" customFormat="1" ht="37.5">
      <c r="A335" s="25" t="s">
        <v>89</v>
      </c>
      <c r="B335" s="22" t="s">
        <v>162</v>
      </c>
      <c r="C335" s="34"/>
      <c r="D335" s="34">
        <f t="shared" ref="D335:D336" si="254">SUM(E335:I335)</f>
        <v>0</v>
      </c>
      <c r="E335" s="34"/>
      <c r="F335" s="34"/>
      <c r="G335" s="34"/>
      <c r="H335" s="34"/>
      <c r="I335" s="34"/>
      <c r="J335" s="80"/>
    </row>
    <row r="336" spans="1:10" s="60" customFormat="1" ht="26.45" customHeight="1">
      <c r="A336" s="25"/>
      <c r="B336" s="22" t="s">
        <v>163</v>
      </c>
      <c r="C336" s="34"/>
      <c r="D336" s="34">
        <f t="shared" si="254"/>
        <v>10000</v>
      </c>
      <c r="E336" s="34"/>
      <c r="F336" s="34"/>
      <c r="G336" s="34">
        <v>10000</v>
      </c>
      <c r="H336" s="34"/>
      <c r="I336" s="34"/>
      <c r="J336" s="80"/>
    </row>
    <row r="337" spans="1:10" s="64" customFormat="1" ht="27" customHeight="1">
      <c r="A337" s="26"/>
      <c r="B337" s="23" t="s">
        <v>143</v>
      </c>
      <c r="C337" s="36">
        <f>SUM(C335:C336)</f>
        <v>0</v>
      </c>
      <c r="D337" s="36">
        <f t="shared" ref="D337:I337" si="255">SUM(D335:D336)</f>
        <v>10000</v>
      </c>
      <c r="E337" s="36">
        <f t="shared" si="255"/>
        <v>0</v>
      </c>
      <c r="F337" s="36">
        <f t="shared" si="255"/>
        <v>0</v>
      </c>
      <c r="G337" s="36">
        <f t="shared" si="255"/>
        <v>10000</v>
      </c>
      <c r="H337" s="36">
        <f t="shared" si="255"/>
        <v>0</v>
      </c>
      <c r="I337" s="36">
        <f t="shared" si="255"/>
        <v>0</v>
      </c>
      <c r="J337" s="94"/>
    </row>
    <row r="338" spans="1:10" s="60" customFormat="1" ht="27" customHeight="1">
      <c r="A338" s="25"/>
      <c r="B338" s="22"/>
      <c r="C338" s="34"/>
      <c r="D338" s="34"/>
      <c r="E338" s="34"/>
      <c r="F338" s="34"/>
      <c r="G338" s="34"/>
      <c r="H338" s="34"/>
      <c r="I338" s="34"/>
      <c r="J338" s="80"/>
    </row>
    <row r="339" spans="1:10" s="60" customFormat="1" ht="27" customHeight="1">
      <c r="A339" s="25" t="s">
        <v>107</v>
      </c>
      <c r="B339" s="22" t="s">
        <v>109</v>
      </c>
      <c r="C339" s="34">
        <f t="shared" ref="C339:I339" si="256">SUM(C322,C328)</f>
        <v>5</v>
      </c>
      <c r="D339" s="34">
        <f t="shared" si="256"/>
        <v>20455761</v>
      </c>
      <c r="E339" s="34">
        <f t="shared" si="256"/>
        <v>10768800</v>
      </c>
      <c r="F339" s="34">
        <f t="shared" si="256"/>
        <v>1669164</v>
      </c>
      <c r="G339" s="34">
        <f t="shared" si="256"/>
        <v>8017797</v>
      </c>
      <c r="H339" s="34">
        <f t="shared" si="256"/>
        <v>0</v>
      </c>
      <c r="I339" s="34">
        <f t="shared" si="256"/>
        <v>0</v>
      </c>
      <c r="J339" s="77">
        <f t="shared" ref="J339:J340" si="257">SUM(E339:I339)-D339</f>
        <v>0</v>
      </c>
    </row>
    <row r="340" spans="1:10" s="64" customFormat="1" ht="42" customHeight="1">
      <c r="A340" s="26" t="s">
        <v>107</v>
      </c>
      <c r="B340" s="23" t="s">
        <v>153</v>
      </c>
      <c r="C340" s="36">
        <f t="shared" ref="C340:I340" si="258">SUM(C326,C329,C333,C337)</f>
        <v>5</v>
      </c>
      <c r="D340" s="36">
        <f t="shared" si="258"/>
        <v>21588818</v>
      </c>
      <c r="E340" s="36">
        <f t="shared" si="258"/>
        <v>11741144</v>
      </c>
      <c r="F340" s="36">
        <f t="shared" si="258"/>
        <v>1819877</v>
      </c>
      <c r="G340" s="36">
        <f t="shared" si="258"/>
        <v>7982758</v>
      </c>
      <c r="H340" s="36">
        <f t="shared" si="258"/>
        <v>0</v>
      </c>
      <c r="I340" s="36">
        <f t="shared" si="258"/>
        <v>45039</v>
      </c>
      <c r="J340" s="77">
        <f t="shared" si="257"/>
        <v>0</v>
      </c>
    </row>
    <row r="341" spans="1:10" s="60" customFormat="1" ht="27" customHeight="1">
      <c r="A341" s="25"/>
      <c r="B341" s="22"/>
      <c r="C341" s="34"/>
      <c r="D341" s="34"/>
      <c r="E341" s="34"/>
      <c r="F341" s="34"/>
      <c r="G341" s="34"/>
      <c r="H341" s="34"/>
      <c r="I341" s="34"/>
      <c r="J341" s="80"/>
    </row>
    <row r="342" spans="1:10" s="60" customFormat="1" ht="27" customHeight="1">
      <c r="A342" s="26" t="s">
        <v>110</v>
      </c>
      <c r="B342" s="58" t="s">
        <v>111</v>
      </c>
      <c r="C342" s="34"/>
      <c r="D342" s="34"/>
      <c r="E342" s="34"/>
      <c r="F342" s="34"/>
      <c r="G342" s="34"/>
      <c r="H342" s="34"/>
      <c r="I342" s="34"/>
      <c r="J342" s="80"/>
    </row>
    <row r="343" spans="1:10" s="60" customFormat="1" ht="27" customHeight="1">
      <c r="A343" s="25" t="s">
        <v>80</v>
      </c>
      <c r="B343" s="22" t="s">
        <v>112</v>
      </c>
      <c r="C343" s="34">
        <v>5</v>
      </c>
      <c r="D343" s="34">
        <f>SUM(E343:I343)</f>
        <v>23511398</v>
      </c>
      <c r="E343" s="34">
        <v>14624868</v>
      </c>
      <c r="F343" s="34">
        <v>2251530</v>
      </c>
      <c r="G343" s="34">
        <v>6635000</v>
      </c>
      <c r="H343" s="34">
        <v>0</v>
      </c>
      <c r="I343" s="34">
        <v>0</v>
      </c>
      <c r="J343" s="80"/>
    </row>
    <row r="344" spans="1:10" s="60" customFormat="1" ht="27" customHeight="1">
      <c r="A344" s="25"/>
      <c r="B344" s="22" t="s">
        <v>168</v>
      </c>
      <c r="C344" s="34"/>
      <c r="D344" s="34">
        <f t="shared" ref="D344:D345" si="259">SUM(E344:I344)</f>
        <v>-2800000</v>
      </c>
      <c r="E344" s="34"/>
      <c r="F344" s="34"/>
      <c r="G344" s="34">
        <v>-2800000</v>
      </c>
      <c r="H344" s="34"/>
      <c r="I344" s="34"/>
      <c r="J344" s="80"/>
    </row>
    <row r="345" spans="1:10" s="60" customFormat="1" ht="27" customHeight="1">
      <c r="A345" s="25"/>
      <c r="B345" s="22" t="s">
        <v>174</v>
      </c>
      <c r="C345" s="34"/>
      <c r="D345" s="34">
        <f t="shared" si="259"/>
        <v>2137905</v>
      </c>
      <c r="E345" s="34">
        <v>1851000</v>
      </c>
      <c r="F345" s="34">
        <v>286905</v>
      </c>
      <c r="G345" s="34"/>
      <c r="H345" s="34"/>
      <c r="I345" s="34"/>
      <c r="J345" s="80"/>
    </row>
    <row r="346" spans="1:10" s="60" customFormat="1" ht="27" customHeight="1">
      <c r="A346" s="25"/>
      <c r="B346" s="22" t="s">
        <v>178</v>
      </c>
      <c r="C346" s="34"/>
      <c r="D346" s="34">
        <f>SUM(E346:I346)</f>
        <v>601459</v>
      </c>
      <c r="E346" s="34">
        <v>520744</v>
      </c>
      <c r="F346" s="34">
        <v>80715</v>
      </c>
      <c r="G346" s="34"/>
      <c r="H346" s="34"/>
      <c r="I346" s="34"/>
      <c r="J346" s="80"/>
    </row>
    <row r="347" spans="1:10" s="64" customFormat="1" ht="27" customHeight="1">
      <c r="A347" s="26"/>
      <c r="B347" s="23" t="s">
        <v>143</v>
      </c>
      <c r="C347" s="36">
        <f t="shared" ref="C347:I347" si="260">SUM(C343:C346)</f>
        <v>5</v>
      </c>
      <c r="D347" s="36">
        <f t="shared" si="260"/>
        <v>23450762</v>
      </c>
      <c r="E347" s="36">
        <f t="shared" si="260"/>
        <v>16996612</v>
      </c>
      <c r="F347" s="36">
        <f t="shared" si="260"/>
        <v>2619150</v>
      </c>
      <c r="G347" s="36">
        <f t="shared" si="260"/>
        <v>3835000</v>
      </c>
      <c r="H347" s="36">
        <f t="shared" si="260"/>
        <v>0</v>
      </c>
      <c r="I347" s="36">
        <f t="shared" si="260"/>
        <v>0</v>
      </c>
      <c r="J347" s="94"/>
    </row>
    <row r="348" spans="1:10" s="64" customFormat="1" ht="27" customHeight="1">
      <c r="A348" s="26"/>
      <c r="B348" s="23"/>
      <c r="C348" s="36"/>
      <c r="D348" s="36"/>
      <c r="E348" s="36"/>
      <c r="F348" s="36"/>
      <c r="G348" s="36"/>
      <c r="H348" s="36"/>
      <c r="I348" s="36"/>
      <c r="J348" s="80"/>
    </row>
    <row r="349" spans="1:10" s="60" customFormat="1" ht="27" customHeight="1">
      <c r="A349" s="25" t="s">
        <v>110</v>
      </c>
      <c r="B349" s="22" t="s">
        <v>113</v>
      </c>
      <c r="C349" s="34">
        <f>SUM(C343)</f>
        <v>5</v>
      </c>
      <c r="D349" s="34">
        <f>SUM(D343:D343)</f>
        <v>23511398</v>
      </c>
      <c r="E349" s="34">
        <f>SUM(E343:E343)</f>
        <v>14624868</v>
      </c>
      <c r="F349" s="34">
        <f>SUM(F343:F343)</f>
        <v>2251530</v>
      </c>
      <c r="G349" s="34">
        <f>SUM(G343:G343)</f>
        <v>6635000</v>
      </c>
      <c r="H349" s="34">
        <f>SUM(H343)</f>
        <v>0</v>
      </c>
      <c r="I349" s="34">
        <f>SUM(I343)</f>
        <v>0</v>
      </c>
      <c r="J349" s="77">
        <f t="shared" ref="J349:J350" si="261">SUM(E349:I349)-D349</f>
        <v>0</v>
      </c>
    </row>
    <row r="350" spans="1:10" s="64" customFormat="1" ht="35.450000000000003" customHeight="1">
      <c r="A350" s="26" t="s">
        <v>110</v>
      </c>
      <c r="B350" s="23" t="s">
        <v>154</v>
      </c>
      <c r="C350" s="36">
        <f t="shared" ref="C350:I350" si="262">SUM(C347)</f>
        <v>5</v>
      </c>
      <c r="D350" s="36">
        <f t="shared" si="262"/>
        <v>23450762</v>
      </c>
      <c r="E350" s="36">
        <f t="shared" si="262"/>
        <v>16996612</v>
      </c>
      <c r="F350" s="36">
        <f t="shared" si="262"/>
        <v>2619150</v>
      </c>
      <c r="G350" s="36">
        <f t="shared" si="262"/>
        <v>3835000</v>
      </c>
      <c r="H350" s="36">
        <f t="shared" si="262"/>
        <v>0</v>
      </c>
      <c r="I350" s="36">
        <f t="shared" si="262"/>
        <v>0</v>
      </c>
      <c r="J350" s="77">
        <f t="shared" si="261"/>
        <v>0</v>
      </c>
    </row>
    <row r="351" spans="1:10" s="60" customFormat="1" ht="27" customHeight="1">
      <c r="A351" s="25"/>
      <c r="B351" s="22"/>
      <c r="C351" s="34"/>
      <c r="D351" s="34"/>
      <c r="E351" s="34"/>
      <c r="F351" s="34"/>
      <c r="G351" s="34"/>
      <c r="H351" s="34"/>
      <c r="I351" s="34"/>
      <c r="J351" s="81"/>
    </row>
    <row r="352" spans="1:10" s="60" customFormat="1" ht="27" customHeight="1">
      <c r="A352" s="26" t="s">
        <v>114</v>
      </c>
      <c r="B352" s="58" t="s">
        <v>115</v>
      </c>
      <c r="C352" s="34"/>
      <c r="D352" s="34"/>
      <c r="E352" s="34"/>
      <c r="F352" s="34"/>
      <c r="G352" s="34"/>
      <c r="H352" s="34"/>
      <c r="I352" s="34"/>
      <c r="J352" s="80"/>
    </row>
    <row r="353" spans="1:10" s="60" customFormat="1" ht="27" customHeight="1">
      <c r="A353" s="25" t="s">
        <v>116</v>
      </c>
      <c r="B353" s="22" t="s">
        <v>112</v>
      </c>
      <c r="C353" s="34">
        <v>4</v>
      </c>
      <c r="D353" s="34">
        <f>SUM(E353:I353)</f>
        <v>13564816</v>
      </c>
      <c r="E353" s="34">
        <v>8707200</v>
      </c>
      <c r="F353" s="34">
        <v>1349616</v>
      </c>
      <c r="G353" s="34">
        <v>3508000</v>
      </c>
      <c r="H353" s="34">
        <v>0</v>
      </c>
      <c r="I353" s="34">
        <v>0</v>
      </c>
      <c r="J353" s="80"/>
    </row>
    <row r="354" spans="1:10" s="60" customFormat="1" ht="27" customHeight="1">
      <c r="A354" s="25"/>
      <c r="B354" s="22" t="s">
        <v>178</v>
      </c>
      <c r="C354" s="34"/>
      <c r="D354" s="34">
        <f>SUM(E354:I354)</f>
        <v>480157</v>
      </c>
      <c r="E354" s="34">
        <v>415720</v>
      </c>
      <c r="F354" s="34">
        <v>64437</v>
      </c>
      <c r="G354" s="34"/>
      <c r="H354" s="34"/>
      <c r="I354" s="34"/>
      <c r="J354" s="80"/>
    </row>
    <row r="355" spans="1:10" s="64" customFormat="1" ht="27" customHeight="1">
      <c r="A355" s="26"/>
      <c r="B355" s="23" t="s">
        <v>143</v>
      </c>
      <c r="C355" s="36">
        <f t="shared" ref="C355:I355" si="263">SUM(C353:C354)</f>
        <v>4</v>
      </c>
      <c r="D355" s="36">
        <f t="shared" si="263"/>
        <v>14044973</v>
      </c>
      <c r="E355" s="36">
        <f t="shared" si="263"/>
        <v>9122920</v>
      </c>
      <c r="F355" s="36">
        <f t="shared" si="263"/>
        <v>1414053</v>
      </c>
      <c r="G355" s="36">
        <f t="shared" si="263"/>
        <v>3508000</v>
      </c>
      <c r="H355" s="36">
        <f t="shared" si="263"/>
        <v>0</v>
      </c>
      <c r="I355" s="36">
        <f t="shared" si="263"/>
        <v>0</v>
      </c>
      <c r="J355" s="94"/>
    </row>
    <row r="356" spans="1:10" s="60" customFormat="1" ht="27" customHeight="1">
      <c r="A356" s="25"/>
      <c r="B356" s="22"/>
      <c r="C356" s="34"/>
      <c r="D356" s="34"/>
      <c r="E356" s="34"/>
      <c r="F356" s="34"/>
      <c r="G356" s="34"/>
      <c r="H356" s="34"/>
      <c r="I356" s="34"/>
      <c r="J356" s="80"/>
    </row>
    <row r="357" spans="1:10" s="60" customFormat="1" ht="37.5">
      <c r="A357" s="25" t="s">
        <v>82</v>
      </c>
      <c r="B357" s="22" t="s">
        <v>117</v>
      </c>
      <c r="C357" s="34"/>
      <c r="D357" s="34">
        <f t="shared" ref="D357:D358" si="264">SUM(E357:I357)</f>
        <v>3000000</v>
      </c>
      <c r="E357" s="34"/>
      <c r="F357" s="34"/>
      <c r="G357" s="34">
        <v>3000000</v>
      </c>
      <c r="H357" s="34">
        <v>0</v>
      </c>
      <c r="I357" s="34">
        <v>0</v>
      </c>
      <c r="J357" s="80"/>
    </row>
    <row r="358" spans="1:10" s="60" customFormat="1" ht="27.6" customHeight="1">
      <c r="A358" s="25"/>
      <c r="B358" s="22" t="s">
        <v>169</v>
      </c>
      <c r="C358" s="34"/>
      <c r="D358" s="34">
        <f t="shared" si="264"/>
        <v>3000000</v>
      </c>
      <c r="E358" s="34"/>
      <c r="F358" s="34"/>
      <c r="G358" s="34"/>
      <c r="H358" s="34"/>
      <c r="I358" s="34">
        <v>3000000</v>
      </c>
      <c r="J358" s="80"/>
    </row>
    <row r="359" spans="1:10" s="64" customFormat="1" ht="27" customHeight="1">
      <c r="A359" s="26"/>
      <c r="B359" s="23" t="s">
        <v>143</v>
      </c>
      <c r="C359" s="36">
        <f>SUM(C357:C358)</f>
        <v>0</v>
      </c>
      <c r="D359" s="36">
        <f t="shared" ref="D359:I359" si="265">SUM(D357:D358)</f>
        <v>6000000</v>
      </c>
      <c r="E359" s="36">
        <f t="shared" si="265"/>
        <v>0</v>
      </c>
      <c r="F359" s="36">
        <f t="shared" si="265"/>
        <v>0</v>
      </c>
      <c r="G359" s="36">
        <f t="shared" si="265"/>
        <v>3000000</v>
      </c>
      <c r="H359" s="36">
        <f t="shared" si="265"/>
        <v>0</v>
      </c>
      <c r="I359" s="36">
        <f t="shared" si="265"/>
        <v>3000000</v>
      </c>
      <c r="J359" s="94"/>
    </row>
    <row r="360" spans="1:10" s="60" customFormat="1" ht="27" customHeight="1">
      <c r="A360" s="25"/>
      <c r="B360" s="22"/>
      <c r="C360" s="34"/>
      <c r="D360" s="34"/>
      <c r="E360" s="34"/>
      <c r="F360" s="34"/>
      <c r="G360" s="34"/>
      <c r="H360" s="34"/>
      <c r="I360" s="34"/>
      <c r="J360" s="82"/>
    </row>
    <row r="361" spans="1:10" s="60" customFormat="1" ht="39.6" customHeight="1">
      <c r="A361" s="25" t="s">
        <v>84</v>
      </c>
      <c r="B361" s="22" t="s">
        <v>135</v>
      </c>
      <c r="C361" s="34"/>
      <c r="D361" s="34">
        <f t="shared" ref="D361" si="266">SUM(E361:I361)</f>
        <v>3000000</v>
      </c>
      <c r="E361" s="34"/>
      <c r="F361" s="34"/>
      <c r="G361" s="34">
        <v>3000000</v>
      </c>
      <c r="H361" s="34">
        <v>0</v>
      </c>
      <c r="I361" s="34">
        <v>0</v>
      </c>
      <c r="J361" s="80"/>
    </row>
    <row r="362" spans="1:10" s="64" customFormat="1" ht="27" customHeight="1">
      <c r="A362" s="26"/>
      <c r="B362" s="23" t="s">
        <v>143</v>
      </c>
      <c r="C362" s="36">
        <f t="shared" ref="C362:I362" si="267">SUM(C361:C361)</f>
        <v>0</v>
      </c>
      <c r="D362" s="36">
        <f t="shared" si="267"/>
        <v>3000000</v>
      </c>
      <c r="E362" s="36">
        <f t="shared" si="267"/>
        <v>0</v>
      </c>
      <c r="F362" s="36">
        <f t="shared" si="267"/>
        <v>0</v>
      </c>
      <c r="G362" s="36">
        <f t="shared" si="267"/>
        <v>3000000</v>
      </c>
      <c r="H362" s="36">
        <f t="shared" si="267"/>
        <v>0</v>
      </c>
      <c r="I362" s="36">
        <f t="shared" si="267"/>
        <v>0</v>
      </c>
      <c r="J362" s="94"/>
    </row>
    <row r="363" spans="1:10" s="64" customFormat="1" ht="27" customHeight="1">
      <c r="A363" s="26"/>
      <c r="B363" s="23"/>
      <c r="C363" s="36"/>
      <c r="D363" s="36"/>
      <c r="E363" s="36"/>
      <c r="F363" s="36"/>
      <c r="G363" s="36"/>
      <c r="H363" s="36"/>
      <c r="I363" s="36"/>
      <c r="J363" s="81"/>
    </row>
    <row r="364" spans="1:10" s="60" customFormat="1" ht="27" customHeight="1">
      <c r="A364" s="25" t="s">
        <v>114</v>
      </c>
      <c r="B364" s="22" t="s">
        <v>118</v>
      </c>
      <c r="C364" s="34">
        <f t="shared" ref="C364:I364" si="268">SUM(C353,C357,C361)</f>
        <v>4</v>
      </c>
      <c r="D364" s="34">
        <f t="shared" si="268"/>
        <v>19564816</v>
      </c>
      <c r="E364" s="34">
        <f t="shared" si="268"/>
        <v>8707200</v>
      </c>
      <c r="F364" s="34">
        <f t="shared" si="268"/>
        <v>1349616</v>
      </c>
      <c r="G364" s="34">
        <f t="shared" si="268"/>
        <v>9508000</v>
      </c>
      <c r="H364" s="34">
        <f t="shared" si="268"/>
        <v>0</v>
      </c>
      <c r="I364" s="34">
        <f t="shared" si="268"/>
        <v>0</v>
      </c>
      <c r="J364" s="77">
        <f t="shared" ref="J364:J365" si="269">SUM(E364:I364)-D364</f>
        <v>0</v>
      </c>
    </row>
    <row r="365" spans="1:10" s="64" customFormat="1" ht="39.6" customHeight="1">
      <c r="A365" s="26" t="s">
        <v>114</v>
      </c>
      <c r="B365" s="23" t="s">
        <v>155</v>
      </c>
      <c r="C365" s="36">
        <f>SUM(C355,C359,C362)</f>
        <v>4</v>
      </c>
      <c r="D365" s="36">
        <f t="shared" ref="D365:I365" si="270">SUM(D355,D359,D362)</f>
        <v>23044973</v>
      </c>
      <c r="E365" s="36">
        <f t="shared" si="270"/>
        <v>9122920</v>
      </c>
      <c r="F365" s="36">
        <f t="shared" si="270"/>
        <v>1414053</v>
      </c>
      <c r="G365" s="36">
        <f t="shared" si="270"/>
        <v>9508000</v>
      </c>
      <c r="H365" s="36">
        <f t="shared" si="270"/>
        <v>0</v>
      </c>
      <c r="I365" s="36">
        <f t="shared" si="270"/>
        <v>3000000</v>
      </c>
      <c r="J365" s="77">
        <f t="shared" si="269"/>
        <v>0</v>
      </c>
    </row>
    <row r="366" spans="1:10" s="64" customFormat="1" ht="27" customHeight="1">
      <c r="A366" s="26"/>
      <c r="B366" s="23"/>
      <c r="C366" s="36"/>
      <c r="D366" s="36"/>
      <c r="E366" s="36"/>
      <c r="F366" s="36"/>
      <c r="G366" s="36"/>
      <c r="H366" s="36"/>
      <c r="I366" s="36"/>
      <c r="J366" s="81"/>
    </row>
    <row r="367" spans="1:10" s="60" customFormat="1" ht="27" customHeight="1">
      <c r="A367" s="26" t="s">
        <v>119</v>
      </c>
      <c r="B367" s="23" t="s">
        <v>10</v>
      </c>
      <c r="C367" s="36"/>
      <c r="D367" s="36"/>
      <c r="E367" s="36"/>
      <c r="F367" s="36"/>
      <c r="G367" s="36"/>
      <c r="H367" s="36"/>
      <c r="I367" s="36"/>
      <c r="J367" s="80"/>
    </row>
    <row r="368" spans="1:10" s="60" customFormat="1" ht="27" customHeight="1">
      <c r="A368" s="26" t="s">
        <v>107</v>
      </c>
      <c r="B368" s="58" t="s">
        <v>120</v>
      </c>
      <c r="C368" s="34"/>
      <c r="D368" s="34"/>
      <c r="E368" s="34"/>
      <c r="F368" s="34"/>
      <c r="G368" s="34"/>
      <c r="H368" s="34"/>
      <c r="I368" s="34"/>
      <c r="J368" s="80"/>
    </row>
    <row r="369" spans="1:10" s="60" customFormat="1" ht="27" customHeight="1">
      <c r="A369" s="25" t="s">
        <v>80</v>
      </c>
      <c r="B369" s="22" t="s">
        <v>112</v>
      </c>
      <c r="C369" s="34">
        <v>7</v>
      </c>
      <c r="D369" s="34">
        <f>SUM(E369:I369)</f>
        <v>25726398</v>
      </c>
      <c r="E369" s="34">
        <v>17907600</v>
      </c>
      <c r="F369" s="34">
        <v>3318798</v>
      </c>
      <c r="G369" s="34">
        <v>4500000</v>
      </c>
      <c r="H369" s="34">
        <v>0</v>
      </c>
      <c r="I369" s="34">
        <v>0</v>
      </c>
      <c r="J369" s="80"/>
    </row>
    <row r="370" spans="1:10" s="60" customFormat="1" ht="27" customHeight="1">
      <c r="A370" s="25"/>
      <c r="B370" s="22" t="s">
        <v>178</v>
      </c>
      <c r="C370" s="34"/>
      <c r="D370" s="34">
        <f>SUM(E370:I370)</f>
        <v>844065</v>
      </c>
      <c r="E370" s="34">
        <v>730792</v>
      </c>
      <c r="F370" s="34">
        <v>113273</v>
      </c>
      <c r="G370" s="34"/>
      <c r="H370" s="34"/>
      <c r="I370" s="34"/>
      <c r="J370" s="80"/>
    </row>
    <row r="371" spans="1:10" s="64" customFormat="1" ht="27" customHeight="1">
      <c r="A371" s="26"/>
      <c r="B371" s="23" t="s">
        <v>143</v>
      </c>
      <c r="C371" s="36">
        <f t="shared" ref="C371:I371" si="271">SUM(C369:C370)</f>
        <v>7</v>
      </c>
      <c r="D371" s="36">
        <f t="shared" si="271"/>
        <v>26570463</v>
      </c>
      <c r="E371" s="36">
        <f t="shared" si="271"/>
        <v>18638392</v>
      </c>
      <c r="F371" s="36">
        <f t="shared" si="271"/>
        <v>3432071</v>
      </c>
      <c r="G371" s="36">
        <f t="shared" si="271"/>
        <v>4500000</v>
      </c>
      <c r="H371" s="36">
        <f t="shared" si="271"/>
        <v>0</v>
      </c>
      <c r="I371" s="36">
        <f t="shared" si="271"/>
        <v>0</v>
      </c>
      <c r="J371" s="89"/>
    </row>
    <row r="372" spans="1:10" s="60" customFormat="1" ht="27" customHeight="1">
      <c r="A372" s="25"/>
      <c r="B372" s="22"/>
      <c r="C372" s="34"/>
      <c r="D372" s="34"/>
      <c r="E372" s="34"/>
      <c r="F372" s="34"/>
      <c r="G372" s="34"/>
      <c r="H372" s="34"/>
      <c r="I372" s="34"/>
      <c r="J372" s="80"/>
    </row>
    <row r="373" spans="1:10" s="60" customFormat="1" ht="27" customHeight="1">
      <c r="A373" s="25" t="s">
        <v>82</v>
      </c>
      <c r="B373" s="22" t="s">
        <v>121</v>
      </c>
      <c r="C373" s="34"/>
      <c r="D373" s="34">
        <f t="shared" ref="D373:D385" si="272">SUM(E373:I373)</f>
        <v>1270000</v>
      </c>
      <c r="E373" s="34">
        <v>0</v>
      </c>
      <c r="F373" s="34">
        <v>0</v>
      </c>
      <c r="G373" s="34">
        <v>1270000</v>
      </c>
      <c r="H373" s="34">
        <v>0</v>
      </c>
      <c r="I373" s="34">
        <v>0</v>
      </c>
      <c r="J373" s="80"/>
    </row>
    <row r="374" spans="1:10" s="64" customFormat="1" ht="27" customHeight="1">
      <c r="A374" s="26"/>
      <c r="B374" s="23" t="s">
        <v>143</v>
      </c>
      <c r="C374" s="36">
        <f t="shared" ref="C374:I374" si="273">SUM(C373:C373)</f>
        <v>0</v>
      </c>
      <c r="D374" s="36">
        <f t="shared" si="273"/>
        <v>1270000</v>
      </c>
      <c r="E374" s="36">
        <f t="shared" si="273"/>
        <v>0</v>
      </c>
      <c r="F374" s="36">
        <f t="shared" si="273"/>
        <v>0</v>
      </c>
      <c r="G374" s="36">
        <f t="shared" si="273"/>
        <v>1270000</v>
      </c>
      <c r="H374" s="36">
        <f t="shared" si="273"/>
        <v>0</v>
      </c>
      <c r="I374" s="36">
        <f t="shared" si="273"/>
        <v>0</v>
      </c>
      <c r="J374" s="94"/>
    </row>
    <row r="375" spans="1:10" s="60" customFormat="1" ht="24" customHeight="1">
      <c r="A375" s="25"/>
      <c r="B375" s="22"/>
      <c r="C375" s="34"/>
      <c r="D375" s="34"/>
      <c r="E375" s="34"/>
      <c r="F375" s="34"/>
      <c r="G375" s="34"/>
      <c r="H375" s="34"/>
      <c r="I375" s="34"/>
      <c r="J375" s="80"/>
    </row>
    <row r="376" spans="1:10" s="60" customFormat="1" ht="42" customHeight="1">
      <c r="A376" s="25" t="s">
        <v>84</v>
      </c>
      <c r="B376" s="22" t="s">
        <v>137</v>
      </c>
      <c r="C376" s="34"/>
      <c r="D376" s="34">
        <f t="shared" si="272"/>
        <v>2379200</v>
      </c>
      <c r="E376" s="34">
        <v>389610</v>
      </c>
      <c r="F376" s="34">
        <v>60390</v>
      </c>
      <c r="G376" s="34">
        <v>1929200</v>
      </c>
      <c r="H376" s="34">
        <v>0</v>
      </c>
      <c r="I376" s="34">
        <v>0</v>
      </c>
      <c r="J376" s="80"/>
    </row>
    <row r="377" spans="1:10" s="64" customFormat="1" ht="27" customHeight="1">
      <c r="A377" s="26"/>
      <c r="B377" s="23" t="s">
        <v>143</v>
      </c>
      <c r="C377" s="36">
        <f t="shared" ref="C377:I377" si="274">SUM(C376:C376)</f>
        <v>0</v>
      </c>
      <c r="D377" s="36">
        <f t="shared" si="274"/>
        <v>2379200</v>
      </c>
      <c r="E377" s="36">
        <f t="shared" si="274"/>
        <v>389610</v>
      </c>
      <c r="F377" s="36">
        <f t="shared" si="274"/>
        <v>60390</v>
      </c>
      <c r="G377" s="36">
        <f t="shared" si="274"/>
        <v>1929200</v>
      </c>
      <c r="H377" s="36">
        <f t="shared" si="274"/>
        <v>0</v>
      </c>
      <c r="I377" s="36">
        <f t="shared" si="274"/>
        <v>0</v>
      </c>
      <c r="J377" s="94"/>
    </row>
    <row r="378" spans="1:10" s="60" customFormat="1" ht="27" customHeight="1">
      <c r="A378" s="25"/>
      <c r="B378" s="22"/>
      <c r="C378" s="34"/>
      <c r="D378" s="34"/>
      <c r="E378" s="34"/>
      <c r="F378" s="34"/>
      <c r="G378" s="34"/>
      <c r="H378" s="34"/>
      <c r="I378" s="34"/>
      <c r="J378" s="80"/>
    </row>
    <row r="379" spans="1:10" s="60" customFormat="1" ht="25.9" customHeight="1">
      <c r="A379" s="25" t="s">
        <v>89</v>
      </c>
      <c r="B379" s="22" t="s">
        <v>136</v>
      </c>
      <c r="C379" s="34"/>
      <c r="D379" s="34">
        <f t="shared" si="272"/>
        <v>5973912</v>
      </c>
      <c r="E379" s="34">
        <v>4266240</v>
      </c>
      <c r="F379" s="34">
        <v>661267</v>
      </c>
      <c r="G379" s="34">
        <v>1046405</v>
      </c>
      <c r="H379" s="34">
        <v>0</v>
      </c>
      <c r="I379" s="34">
        <v>0</v>
      </c>
      <c r="J379" s="80"/>
    </row>
    <row r="380" spans="1:10" s="64" customFormat="1" ht="27" customHeight="1">
      <c r="A380" s="26"/>
      <c r="B380" s="23" t="s">
        <v>143</v>
      </c>
      <c r="C380" s="36">
        <f t="shared" ref="C380:I380" si="275">SUM(C379:C379)</f>
        <v>0</v>
      </c>
      <c r="D380" s="36">
        <f t="shared" si="275"/>
        <v>5973912</v>
      </c>
      <c r="E380" s="36">
        <f t="shared" si="275"/>
        <v>4266240</v>
      </c>
      <c r="F380" s="36">
        <f t="shared" si="275"/>
        <v>661267</v>
      </c>
      <c r="G380" s="36">
        <f t="shared" si="275"/>
        <v>1046405</v>
      </c>
      <c r="H380" s="36">
        <f t="shared" si="275"/>
        <v>0</v>
      </c>
      <c r="I380" s="36">
        <f t="shared" si="275"/>
        <v>0</v>
      </c>
      <c r="J380" s="94"/>
    </row>
    <row r="381" spans="1:10" s="60" customFormat="1" ht="27" customHeight="1">
      <c r="A381" s="25"/>
      <c r="B381" s="22"/>
      <c r="C381" s="34"/>
      <c r="D381" s="34"/>
      <c r="E381" s="34"/>
      <c r="F381" s="34"/>
      <c r="G381" s="34"/>
      <c r="H381" s="34"/>
      <c r="I381" s="34"/>
      <c r="J381" s="80"/>
    </row>
    <row r="382" spans="1:10" s="60" customFormat="1" ht="37.5">
      <c r="A382" s="25" t="s">
        <v>91</v>
      </c>
      <c r="B382" s="22" t="s">
        <v>138</v>
      </c>
      <c r="C382" s="34"/>
      <c r="D382" s="34">
        <f t="shared" si="272"/>
        <v>152197</v>
      </c>
      <c r="E382" s="34">
        <v>38961</v>
      </c>
      <c r="F382" s="34">
        <v>6039</v>
      </c>
      <c r="G382" s="34">
        <v>107197</v>
      </c>
      <c r="H382" s="34">
        <v>0</v>
      </c>
      <c r="I382" s="34">
        <v>0</v>
      </c>
      <c r="J382" s="80"/>
    </row>
    <row r="383" spans="1:10" s="64" customFormat="1" ht="27" customHeight="1">
      <c r="A383" s="26"/>
      <c r="B383" s="23" t="s">
        <v>143</v>
      </c>
      <c r="C383" s="36">
        <f t="shared" ref="C383:I383" si="276">SUM(C382:C382)</f>
        <v>0</v>
      </c>
      <c r="D383" s="36">
        <f t="shared" si="276"/>
        <v>152197</v>
      </c>
      <c r="E383" s="36">
        <f t="shared" si="276"/>
        <v>38961</v>
      </c>
      <c r="F383" s="36">
        <f t="shared" si="276"/>
        <v>6039</v>
      </c>
      <c r="G383" s="36">
        <f t="shared" si="276"/>
        <v>107197</v>
      </c>
      <c r="H383" s="36">
        <f t="shared" si="276"/>
        <v>0</v>
      </c>
      <c r="I383" s="36">
        <f t="shared" si="276"/>
        <v>0</v>
      </c>
      <c r="J383" s="94"/>
    </row>
    <row r="384" spans="1:10" s="60" customFormat="1" ht="27" customHeight="1">
      <c r="A384" s="25"/>
      <c r="B384" s="22"/>
      <c r="C384" s="34"/>
      <c r="D384" s="34"/>
      <c r="E384" s="34"/>
      <c r="F384" s="34"/>
      <c r="G384" s="34"/>
      <c r="H384" s="34"/>
      <c r="I384" s="34"/>
      <c r="J384" s="80"/>
    </row>
    <row r="385" spans="1:10" s="60" customFormat="1" ht="37.5">
      <c r="A385" s="25" t="s">
        <v>93</v>
      </c>
      <c r="B385" s="22" t="s">
        <v>139</v>
      </c>
      <c r="C385" s="34"/>
      <c r="D385" s="34">
        <f t="shared" si="272"/>
        <v>400000</v>
      </c>
      <c r="E385" s="34">
        <v>189540</v>
      </c>
      <c r="F385" s="34">
        <v>29379</v>
      </c>
      <c r="G385" s="34">
        <v>181081</v>
      </c>
      <c r="H385" s="34">
        <v>0</v>
      </c>
      <c r="I385" s="34">
        <v>0</v>
      </c>
      <c r="J385" s="80"/>
    </row>
    <row r="386" spans="1:10" s="64" customFormat="1" ht="27" customHeight="1">
      <c r="A386" s="26"/>
      <c r="B386" s="23" t="s">
        <v>143</v>
      </c>
      <c r="C386" s="36">
        <f t="shared" ref="C386:I386" si="277">SUM(C385:C385)</f>
        <v>0</v>
      </c>
      <c r="D386" s="36">
        <f t="shared" si="277"/>
        <v>400000</v>
      </c>
      <c r="E386" s="36">
        <f t="shared" si="277"/>
        <v>189540</v>
      </c>
      <c r="F386" s="36">
        <f t="shared" si="277"/>
        <v>29379</v>
      </c>
      <c r="G386" s="36">
        <f t="shared" si="277"/>
        <v>181081</v>
      </c>
      <c r="H386" s="36">
        <f t="shared" si="277"/>
        <v>0</v>
      </c>
      <c r="I386" s="36">
        <f t="shared" si="277"/>
        <v>0</v>
      </c>
      <c r="J386" s="94"/>
    </row>
    <row r="387" spans="1:10" s="60" customFormat="1" ht="27" customHeight="1">
      <c r="A387" s="25"/>
      <c r="B387" s="22"/>
      <c r="C387" s="34"/>
      <c r="D387" s="34"/>
      <c r="E387" s="34"/>
      <c r="F387" s="34"/>
      <c r="G387" s="34"/>
      <c r="H387" s="34"/>
      <c r="I387" s="34"/>
      <c r="J387" s="80"/>
    </row>
    <row r="388" spans="1:10" s="60" customFormat="1" ht="27" customHeight="1">
      <c r="A388" s="25" t="s">
        <v>107</v>
      </c>
      <c r="B388" s="22" t="s">
        <v>122</v>
      </c>
      <c r="C388" s="34">
        <f t="shared" ref="C388:I388" si="278">SUM(C369,C373,C376,C379,C382,C385)</f>
        <v>7</v>
      </c>
      <c r="D388" s="34">
        <f t="shared" si="278"/>
        <v>35901707</v>
      </c>
      <c r="E388" s="34">
        <f t="shared" si="278"/>
        <v>22791951</v>
      </c>
      <c r="F388" s="34">
        <f t="shared" si="278"/>
        <v>4075873</v>
      </c>
      <c r="G388" s="34">
        <f t="shared" si="278"/>
        <v>9033883</v>
      </c>
      <c r="H388" s="34">
        <f t="shared" si="278"/>
        <v>0</v>
      </c>
      <c r="I388" s="34">
        <f t="shared" si="278"/>
        <v>0</v>
      </c>
      <c r="J388" s="77">
        <f t="shared" ref="J388:J389" si="279">SUM(E388:I388)-D388</f>
        <v>0</v>
      </c>
    </row>
    <row r="389" spans="1:10" s="64" customFormat="1" ht="35.450000000000003" customHeight="1">
      <c r="A389" s="26" t="s">
        <v>107</v>
      </c>
      <c r="B389" s="23" t="s">
        <v>156</v>
      </c>
      <c r="C389" s="36">
        <f t="shared" ref="C389:I389" si="280">SUM(C371,C374,C377,C380,C383,C386)</f>
        <v>7</v>
      </c>
      <c r="D389" s="36">
        <f t="shared" si="280"/>
        <v>36745772</v>
      </c>
      <c r="E389" s="36">
        <f t="shared" si="280"/>
        <v>23522743</v>
      </c>
      <c r="F389" s="36">
        <f t="shared" si="280"/>
        <v>4189146</v>
      </c>
      <c r="G389" s="36">
        <f t="shared" si="280"/>
        <v>9033883</v>
      </c>
      <c r="H389" s="36">
        <f t="shared" si="280"/>
        <v>0</v>
      </c>
      <c r="I389" s="36">
        <f t="shared" si="280"/>
        <v>0</v>
      </c>
      <c r="J389" s="77">
        <f t="shared" si="279"/>
        <v>0</v>
      </c>
    </row>
    <row r="390" spans="1:10" s="60" customFormat="1" ht="21" customHeight="1">
      <c r="A390" s="25"/>
      <c r="B390" s="22"/>
      <c r="C390" s="34"/>
      <c r="D390" s="34"/>
      <c r="E390" s="34"/>
      <c r="F390" s="34"/>
      <c r="G390" s="34"/>
      <c r="H390" s="34"/>
      <c r="I390" s="34"/>
      <c r="J390" s="80"/>
    </row>
    <row r="391" spans="1:10" s="74" customFormat="1" ht="39" customHeight="1">
      <c r="A391" s="78" t="s">
        <v>123</v>
      </c>
      <c r="B391" s="79" t="s">
        <v>124</v>
      </c>
      <c r="C391" s="34">
        <f t="shared" ref="C391:I392" si="281">SUM(C339,C349,C364,C388)</f>
        <v>21</v>
      </c>
      <c r="D391" s="34">
        <f t="shared" si="281"/>
        <v>99433682</v>
      </c>
      <c r="E391" s="34">
        <f t="shared" si="281"/>
        <v>56892819</v>
      </c>
      <c r="F391" s="34">
        <f t="shared" si="281"/>
        <v>9346183</v>
      </c>
      <c r="G391" s="34">
        <f t="shared" si="281"/>
        <v>33194680</v>
      </c>
      <c r="H391" s="34">
        <f t="shared" si="281"/>
        <v>0</v>
      </c>
      <c r="I391" s="34">
        <f t="shared" si="281"/>
        <v>0</v>
      </c>
      <c r="J391" s="81">
        <f t="shared" ref="J391:J392" si="282">SUM(E391:I391)-D391</f>
        <v>0</v>
      </c>
    </row>
    <row r="392" spans="1:10" s="74" customFormat="1" ht="52.9" customHeight="1">
      <c r="A392" s="83" t="s">
        <v>123</v>
      </c>
      <c r="B392" s="71" t="s">
        <v>157</v>
      </c>
      <c r="C392" s="73">
        <f t="shared" si="281"/>
        <v>21</v>
      </c>
      <c r="D392" s="73">
        <f t="shared" si="281"/>
        <v>104830325</v>
      </c>
      <c r="E392" s="73">
        <f t="shared" si="281"/>
        <v>61383419</v>
      </c>
      <c r="F392" s="73">
        <f t="shared" si="281"/>
        <v>10042226</v>
      </c>
      <c r="G392" s="73">
        <f t="shared" si="281"/>
        <v>30359641</v>
      </c>
      <c r="H392" s="73">
        <f t="shared" si="281"/>
        <v>0</v>
      </c>
      <c r="I392" s="73">
        <f t="shared" si="281"/>
        <v>3045039</v>
      </c>
      <c r="J392" s="81">
        <f t="shared" si="282"/>
        <v>0</v>
      </c>
    </row>
    <row r="394" spans="1:10" s="85" customFormat="1" ht="46.15" customHeight="1">
      <c r="A394" s="86"/>
      <c r="B394" s="87" t="s">
        <v>125</v>
      </c>
      <c r="C394" s="37">
        <f t="shared" ref="C394:I395" si="283">SUM(C214,C247,C293,C316,C391)</f>
        <v>577</v>
      </c>
      <c r="D394" s="37">
        <f t="shared" si="283"/>
        <v>3158409971</v>
      </c>
      <c r="E394" s="37">
        <f t="shared" si="283"/>
        <v>1232676780</v>
      </c>
      <c r="F394" s="37">
        <f t="shared" si="283"/>
        <v>176322493</v>
      </c>
      <c r="G394" s="37">
        <f t="shared" si="283"/>
        <v>1023745359</v>
      </c>
      <c r="H394" s="37">
        <f t="shared" si="283"/>
        <v>63870000</v>
      </c>
      <c r="I394" s="37">
        <f t="shared" si="283"/>
        <v>661795339</v>
      </c>
      <c r="J394" s="84">
        <f>SUM(E394:I394)-D394</f>
        <v>0</v>
      </c>
    </row>
    <row r="395" spans="1:10" s="74" customFormat="1" ht="46.15" customHeight="1">
      <c r="A395" s="83"/>
      <c r="B395" s="71" t="s">
        <v>158</v>
      </c>
      <c r="C395" s="73">
        <f t="shared" si="283"/>
        <v>582</v>
      </c>
      <c r="D395" s="73">
        <f t="shared" si="283"/>
        <v>3222000326</v>
      </c>
      <c r="E395" s="73">
        <f t="shared" si="283"/>
        <v>1253064060</v>
      </c>
      <c r="F395" s="73">
        <f t="shared" si="283"/>
        <v>179583796</v>
      </c>
      <c r="G395" s="73">
        <f t="shared" si="283"/>
        <v>1042247451</v>
      </c>
      <c r="H395" s="73">
        <f t="shared" si="283"/>
        <v>63870000</v>
      </c>
      <c r="I395" s="73">
        <f t="shared" si="283"/>
        <v>683235019</v>
      </c>
      <c r="J395" s="81">
        <f t="shared" ref="J395" si="284">SUM(E395:I395)-D395</f>
        <v>0</v>
      </c>
    </row>
    <row r="396" spans="1:10" ht="23.25">
      <c r="I396" s="88" t="s">
        <v>126</v>
      </c>
    </row>
  </sheetData>
  <mergeCells count="13">
    <mergeCell ref="A4:I4"/>
    <mergeCell ref="F6:I6"/>
    <mergeCell ref="A5:I5"/>
    <mergeCell ref="E7:I7"/>
    <mergeCell ref="I8:I11"/>
    <mergeCell ref="G8:G11"/>
    <mergeCell ref="H8:H11"/>
    <mergeCell ref="E8:E11"/>
    <mergeCell ref="F8:F11"/>
    <mergeCell ref="A7:A11"/>
    <mergeCell ref="B7:B11"/>
    <mergeCell ref="C7:C11"/>
    <mergeCell ref="D7:D11"/>
  </mergeCells>
  <phoneticPr fontId="0" type="noConversion"/>
  <pageMargins left="0.51181102362204722" right="0.23622047244094491" top="0.51181102362204722" bottom="0.74803149606299213" header="0.31496062992125984" footer="0.31496062992125984"/>
  <pageSetup paperSize="9" scale="47" orientation="portrait" r:id="rId1"/>
  <headerFooter alignWithMargins="0">
    <oddFooter>&amp;P. oldal</oddFooter>
  </headerFooter>
  <ignoredErrors>
    <ignoredError sqref="D24 D21 D38 D78 D44 D81 D64 D165 D31 D35 D41 D48 D51 D54 D57 D61 D68 D72 D75 D160:I160 D169 D172 D175 D178 D181 D184 D187 D190 D193 D196 D202 D213:I214 C111 D161 D102 D109 D2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Company>PM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KZ</cp:lastModifiedBy>
  <cp:lastPrinted>2021-06-22T16:36:12Z</cp:lastPrinted>
  <dcterms:created xsi:type="dcterms:W3CDTF">2004-03-17T13:30:26Z</dcterms:created>
  <dcterms:modified xsi:type="dcterms:W3CDTF">2021-07-05T07:31:47Z</dcterms:modified>
</cp:coreProperties>
</file>