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490" windowHeight="6855" tabRatio="298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Munka1!$A:$B,Munka1!$1:$7</definedName>
    <definedName name="_xlnm.Print_Area" localSheetId="0">Munka1!$A$1:$Z$34</definedName>
  </definedNames>
  <calcPr calcId="124519" fullCalcOnLoad="1"/>
</workbook>
</file>

<file path=xl/calcChain.xml><?xml version="1.0" encoding="utf-8"?>
<calcChain xmlns="http://schemas.openxmlformats.org/spreadsheetml/2006/main">
  <c r="Y32" i="1"/>
  <c r="AA29"/>
  <c r="Y29"/>
  <c r="Y27"/>
  <c r="AA13"/>
  <c r="L23"/>
  <c r="J21"/>
  <c r="J25"/>
  <c r="J29"/>
  <c r="J32"/>
  <c r="I21"/>
  <c r="I25"/>
  <c r="I29"/>
  <c r="I32"/>
  <c r="H21"/>
  <c r="H25"/>
  <c r="L19"/>
  <c r="L17"/>
  <c r="L15"/>
  <c r="L13"/>
  <c r="V19"/>
  <c r="V17"/>
  <c r="V15"/>
  <c r="V13"/>
  <c r="V21"/>
  <c r="V25"/>
  <c r="V29"/>
  <c r="V32"/>
  <c r="U19"/>
  <c r="T19"/>
  <c r="S19"/>
  <c r="R19"/>
  <c r="Q19"/>
  <c r="P19"/>
  <c r="O19"/>
  <c r="N19"/>
  <c r="AA19"/>
  <c r="U17"/>
  <c r="T17"/>
  <c r="S17"/>
  <c r="R17"/>
  <c r="Q17"/>
  <c r="P17"/>
  <c r="O17"/>
  <c r="N17"/>
  <c r="U15"/>
  <c r="T15"/>
  <c r="S15"/>
  <c r="R15"/>
  <c r="Q15"/>
  <c r="P15"/>
  <c r="O15"/>
  <c r="N15"/>
  <c r="AA15"/>
  <c r="N13"/>
  <c r="O13"/>
  <c r="P13"/>
  <c r="Q13"/>
  <c r="R13"/>
  <c r="S13"/>
  <c r="T13"/>
  <c r="U13"/>
  <c r="U21"/>
  <c r="U25"/>
  <c r="U29"/>
  <c r="U32"/>
  <c r="K21"/>
  <c r="Z29"/>
  <c r="Z32"/>
  <c r="Q27"/>
  <c r="R27"/>
  <c r="S27"/>
  <c r="T27"/>
  <c r="U27"/>
  <c r="V27"/>
  <c r="W27"/>
  <c r="W29"/>
  <c r="W32"/>
  <c r="X27"/>
  <c r="X29"/>
  <c r="X32"/>
  <c r="N27"/>
  <c r="O27"/>
  <c r="AA27"/>
  <c r="AB27"/>
  <c r="P27"/>
  <c r="H27"/>
  <c r="L27"/>
  <c r="L21"/>
  <c r="L25"/>
  <c r="L29"/>
  <c r="L32"/>
  <c r="K25"/>
  <c r="K29"/>
  <c r="AA17"/>
  <c r="T21"/>
  <c r="T25"/>
  <c r="T29"/>
  <c r="T32"/>
  <c r="Q21"/>
  <c r="Q25"/>
  <c r="Q29"/>
  <c r="Q32"/>
  <c r="P21"/>
  <c r="P25"/>
  <c r="P29"/>
  <c r="P32"/>
  <c r="O21"/>
  <c r="O25"/>
  <c r="O29"/>
  <c r="O32"/>
  <c r="R21"/>
  <c r="R25"/>
  <c r="R29"/>
  <c r="R32"/>
  <c r="S21"/>
  <c r="S25"/>
  <c r="S29"/>
  <c r="S32"/>
  <c r="H29"/>
  <c r="H32"/>
  <c r="AA23"/>
  <c r="AB23"/>
  <c r="K32"/>
  <c r="N21"/>
  <c r="AA21"/>
  <c r="N25"/>
  <c r="N29"/>
  <c r="N32"/>
</calcChain>
</file>

<file path=xl/sharedStrings.xml><?xml version="1.0" encoding="utf-8"?>
<sst xmlns="http://schemas.openxmlformats.org/spreadsheetml/2006/main" count="78" uniqueCount="75">
  <si>
    <t>3.</t>
  </si>
  <si>
    <t>4.</t>
  </si>
  <si>
    <t>5.</t>
  </si>
  <si>
    <t xml:space="preserve"> Sor-sz:</t>
  </si>
  <si>
    <t xml:space="preserve"> Feladat megnevezése</t>
  </si>
  <si>
    <t>Előző időszakban keletkezett kötelezettség</t>
  </si>
  <si>
    <t>Saját bevételek várható összege</t>
  </si>
  <si>
    <t>1.</t>
  </si>
  <si>
    <t>2.</t>
  </si>
  <si>
    <t>VÁRHATÓ SAJÁT BEVÉTELEK 50%-A</t>
  </si>
  <si>
    <t>II.</t>
  </si>
  <si>
    <t>6.</t>
  </si>
  <si>
    <t>7.</t>
  </si>
  <si>
    <t>9.</t>
  </si>
  <si>
    <t>KÖTELEZETTSÉGEK ÖSSZESEN (I+II)</t>
  </si>
  <si>
    <t>I.</t>
  </si>
  <si>
    <t xml:space="preserve">Köt.váll lejárati ideje            </t>
  </si>
  <si>
    <t>10.</t>
  </si>
  <si>
    <t>11.</t>
  </si>
  <si>
    <t>12.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</si>
  <si>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</si>
  <si>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</si>
  <si>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</si>
  <si>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</si>
  <si>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</si>
  <si>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</si>
  <si>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</si>
  <si>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</si>
  <si>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8= 6-7</t>
  </si>
  <si>
    <t>13.</t>
  </si>
  <si>
    <t>14.</t>
  </si>
  <si>
    <t>15.</t>
  </si>
  <si>
    <t>16.</t>
  </si>
  <si>
    <t>17.</t>
  </si>
  <si>
    <t>18.</t>
  </si>
  <si>
    <t>19.</t>
  </si>
  <si>
    <t>20.</t>
  </si>
  <si>
    <t>Összes kötelezettség vállalás</t>
  </si>
  <si>
    <t>adatok Ft-ban</t>
  </si>
  <si>
    <t>1.a.</t>
  </si>
  <si>
    <t>1.b.</t>
  </si>
  <si>
    <t>Fejlesztési hitel TOP pályázatok többletköltségéhez</t>
  </si>
  <si>
    <t>2030.</t>
  </si>
  <si>
    <t>2031.</t>
  </si>
  <si>
    <t>2032.</t>
  </si>
  <si>
    <t>2033.</t>
  </si>
  <si>
    <t>21.</t>
  </si>
  <si>
    <t>22.</t>
  </si>
  <si>
    <t>I.   Adósságot keletkeztető ügyletek</t>
  </si>
  <si>
    <t>Közvilágítás fejlesztés megtakarításból - részletfizetés (156 hó)</t>
  </si>
  <si>
    <t>38 n. év x 693.000 + 682.226</t>
  </si>
  <si>
    <t>38 n. év x 1.375.000 + 1.421.059</t>
  </si>
  <si>
    <t>38 n. év x 1.795.000 + 1.806.394</t>
  </si>
  <si>
    <t>Kamat: változó, 3 havi BUBOR (jelenleg 0,98%) + kamatfelár 2,25% + kezelési költség 0,25%</t>
  </si>
  <si>
    <t>Fizetési kötelezettség összesen (1.a+1.b)</t>
  </si>
  <si>
    <t>I.   Adósságot keletkeztető ügyletek összesen (1+2)</t>
  </si>
  <si>
    <t>Fejlesztési hitel</t>
  </si>
  <si>
    <t>Püspökladány Város Önkormányzata többéves kihatással járó adósságai, kezességvállalásai valamint a várható saját bevétel 50%-ának alakulása éves bontásban   2021. eredeti költségvetés</t>
  </si>
  <si>
    <t>2021. évi törlesztés</t>
  </si>
  <si>
    <t>2021. év végén várható kötelezettség</t>
  </si>
  <si>
    <t>2020. 12. 31-én fennálló kötelezettség</t>
  </si>
  <si>
    <t>Köt-ből 2020. 12. 31-ig visszafizetve</t>
  </si>
  <si>
    <t>TOP-1.4.1 Óvoda fejlesztés</t>
  </si>
  <si>
    <t>34 n. év x 2.675.000 + 2.730.160</t>
  </si>
  <si>
    <t>TOP-2.1.2 Zöld város kialakítása</t>
  </si>
  <si>
    <t>TOP-3.2.1 Kerékpárút fejlesztése</t>
  </si>
  <si>
    <t>TOP-4.3.1 Leromlott városi területek rehabilitációja</t>
  </si>
  <si>
    <r>
      <rPr>
        <b/>
        <i/>
        <sz val="12"/>
        <rFont val="Times New Roman"/>
        <family val="1"/>
        <charset val="238"/>
      </rPr>
      <t>Készfizető kezességvállalás</t>
    </r>
    <r>
      <rPr>
        <b/>
        <i/>
        <sz val="11"/>
        <rFont val="Times New Roman"/>
        <family val="1"/>
        <charset val="238"/>
      </rPr>
      <t xml:space="preserve"> Püspökladányi Városüzemeltető Kft. folyószámla hitel</t>
    </r>
  </si>
  <si>
    <t>10. melléklet</t>
  </si>
  <si>
    <t>Határozat száma</t>
  </si>
  <si>
    <t xml:space="preserve">Határozat  kelte            </t>
  </si>
  <si>
    <t>Felvett hitel kamata</t>
  </si>
  <si>
    <t>2034.</t>
  </si>
  <si>
    <t>23.</t>
  </si>
  <si>
    <t>a 2/2021. (III. 11.) önkormányzati rendelethez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</si>
</sst>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2" fillId="0" borderId="0" xfId="0" applyFont="1"/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2" fillId="0" borderId="0" xfId="0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5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" fontId="1" fillId="5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17" fillId="0" borderId="0" xfId="0" applyNumberFormat="1" applyFont="1" applyAlignment="1"/>
    <xf numFmtId="3" fontId="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3" fontId="10" fillId="0" borderId="0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16" fillId="0" borderId="0" xfId="0" applyFont="1"/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Alignment="1"/>
    <xf numFmtId="3" fontId="2" fillId="0" borderId="0" xfId="0" applyNumberFormat="1" applyFont="1" applyAlignment="1"/>
    <xf numFmtId="3" fontId="2" fillId="2" borderId="0" xfId="0" applyNumberFormat="1" applyFont="1" applyFill="1" applyAlignment="1"/>
    <xf numFmtId="3" fontId="18" fillId="2" borderId="0" xfId="0" applyNumberFormat="1" applyFont="1" applyFill="1" applyAlignment="1">
      <alignment vertical="center" wrapText="1"/>
    </xf>
    <xf numFmtId="3" fontId="3" fillId="6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3" fillId="0" borderId="0" xfId="0" applyNumberFormat="1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4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8"/>
  <sheetViews>
    <sheetView tabSelected="1" view="pageBreakPreview" topLeftCell="J1" zoomScale="78" zoomScaleSheetLayoutView="78" workbookViewId="0">
      <selection activeCell="U7" sqref="U7"/>
    </sheetView>
  </sheetViews>
  <sheetFormatPr defaultRowHeight="12.75"/>
  <cols>
    <col min="1" max="1" width="0.42578125" style="1" hidden="1" customWidth="1"/>
    <col min="2" max="2" width="2.28515625" style="2" hidden="1" customWidth="1"/>
    <col min="3" max="3" width="5.5703125" style="14" customWidth="1"/>
    <col min="4" max="4" width="23.85546875" style="31" customWidth="1"/>
    <col min="5" max="5" width="8.85546875" style="31" customWidth="1"/>
    <col min="6" max="6" width="10.140625" style="31" bestFit="1" customWidth="1"/>
    <col min="7" max="7" width="10.28515625" style="31" customWidth="1"/>
    <col min="8" max="8" width="16.7109375" style="31" customWidth="1"/>
    <col min="9" max="9" width="10.28515625" style="31" customWidth="1"/>
    <col min="10" max="10" width="12.85546875" style="31" customWidth="1"/>
    <col min="11" max="11" width="14" style="31" customWidth="1"/>
    <col min="12" max="12" width="15.5703125" style="31" customWidth="1"/>
    <col min="13" max="13" width="1.28515625" style="31" customWidth="1"/>
    <col min="14" max="26" width="12.7109375" style="31" customWidth="1"/>
    <col min="27" max="27" width="16" style="113" customWidth="1"/>
    <col min="28" max="28" width="13.85546875" style="31" customWidth="1"/>
    <col min="29" max="16384" width="9.140625" style="31"/>
  </cols>
  <sheetData>
    <row r="1" spans="1:28" ht="15.75">
      <c r="C1" s="13"/>
      <c r="V1" s="32"/>
      <c r="W1" s="32"/>
      <c r="X1" s="32"/>
      <c r="Y1" s="32"/>
      <c r="Z1" s="32" t="s">
        <v>68</v>
      </c>
      <c r="AA1" s="59"/>
      <c r="AB1" s="33"/>
    </row>
    <row r="2" spans="1:28" ht="15.75">
      <c r="C2" s="13"/>
      <c r="V2" s="32"/>
      <c r="W2" s="32"/>
      <c r="X2" s="32"/>
      <c r="Y2" s="32"/>
      <c r="Z2" s="32" t="s">
        <v>74</v>
      </c>
      <c r="AA2" s="59"/>
      <c r="AB2" s="33"/>
    </row>
    <row r="3" spans="1:28" ht="15.75">
      <c r="C3" s="13"/>
      <c r="Z3" s="32"/>
      <c r="AA3" s="59"/>
      <c r="AB3" s="33"/>
    </row>
    <row r="4" spans="1:28" s="34" customFormat="1" ht="12" customHeight="1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12"/>
    </row>
    <row r="5" spans="1:28" s="34" customFormat="1" ht="12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12"/>
    </row>
    <row r="6" spans="1:28" s="34" customFormat="1" ht="11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12"/>
    </row>
    <row r="7" spans="1:28" ht="24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6"/>
      <c r="X7" s="36"/>
      <c r="Y7" s="36"/>
      <c r="Z7" s="36" t="s">
        <v>38</v>
      </c>
    </row>
    <row r="8" spans="1:28" s="19" customFormat="1" ht="33.75" customHeight="1">
      <c r="A8" s="3"/>
      <c r="B8" s="4"/>
      <c r="C8" s="132"/>
      <c r="D8" s="132" t="s">
        <v>4</v>
      </c>
      <c r="E8" s="132" t="s">
        <v>69</v>
      </c>
      <c r="F8" s="132" t="s">
        <v>70</v>
      </c>
      <c r="G8" s="132" t="s">
        <v>16</v>
      </c>
      <c r="H8" s="135" t="s">
        <v>5</v>
      </c>
      <c r="I8" s="135"/>
      <c r="J8" s="135"/>
      <c r="K8" s="135"/>
      <c r="L8" s="135"/>
      <c r="M8" s="136"/>
      <c r="N8" s="136" t="s">
        <v>20</v>
      </c>
      <c r="O8" s="136" t="s">
        <v>21</v>
      </c>
      <c r="P8" s="136" t="s">
        <v>22</v>
      </c>
      <c r="Q8" s="136" t="s">
        <v>23</v>
      </c>
      <c r="R8" s="136" t="s">
        <v>24</v>
      </c>
      <c r="S8" s="136" t="s">
        <v>25</v>
      </c>
      <c r="T8" s="136" t="s">
        <v>26</v>
      </c>
      <c r="U8" s="132" t="s">
        <v>27</v>
      </c>
      <c r="V8" s="132" t="s">
        <v>42</v>
      </c>
      <c r="W8" s="136" t="s">
        <v>43</v>
      </c>
      <c r="X8" s="132" t="s">
        <v>44</v>
      </c>
      <c r="Y8" s="132" t="s">
        <v>45</v>
      </c>
      <c r="Z8" s="132" t="s">
        <v>72</v>
      </c>
      <c r="AA8" s="114"/>
    </row>
    <row r="9" spans="1:28" s="21" customFormat="1" ht="57" customHeight="1">
      <c r="A9" s="5" t="s">
        <v>3</v>
      </c>
      <c r="B9" s="6"/>
      <c r="C9" s="133"/>
      <c r="D9" s="133"/>
      <c r="E9" s="133"/>
      <c r="F9" s="133"/>
      <c r="G9" s="133"/>
      <c r="H9" s="5" t="s">
        <v>37</v>
      </c>
      <c r="I9" s="5" t="s">
        <v>61</v>
      </c>
      <c r="J9" s="5" t="s">
        <v>60</v>
      </c>
      <c r="K9" s="5" t="s">
        <v>58</v>
      </c>
      <c r="L9" s="5" t="s">
        <v>59</v>
      </c>
      <c r="M9" s="137"/>
      <c r="N9" s="137"/>
      <c r="O9" s="137"/>
      <c r="P9" s="137"/>
      <c r="Q9" s="137"/>
      <c r="R9" s="137"/>
      <c r="S9" s="137"/>
      <c r="T9" s="137"/>
      <c r="U9" s="133"/>
      <c r="V9" s="133"/>
      <c r="W9" s="137"/>
      <c r="X9" s="133"/>
      <c r="Y9" s="133"/>
      <c r="Z9" s="133"/>
      <c r="AA9" s="115"/>
      <c r="AB9" s="20"/>
    </row>
    <row r="10" spans="1:28" s="2" customFormat="1" ht="13.5" customHeight="1">
      <c r="A10" s="37"/>
      <c r="B10" s="38"/>
      <c r="C10" s="39" t="s">
        <v>7</v>
      </c>
      <c r="D10" s="39" t="s">
        <v>8</v>
      </c>
      <c r="E10" s="39" t="s">
        <v>0</v>
      </c>
      <c r="F10" s="39" t="s">
        <v>1</v>
      </c>
      <c r="G10" s="39" t="s">
        <v>2</v>
      </c>
      <c r="H10" s="39" t="s">
        <v>11</v>
      </c>
      <c r="I10" s="39" t="s">
        <v>12</v>
      </c>
      <c r="J10" s="39" t="s">
        <v>28</v>
      </c>
      <c r="K10" s="40" t="s">
        <v>13</v>
      </c>
      <c r="L10" s="39" t="s">
        <v>17</v>
      </c>
      <c r="M10" s="39"/>
      <c r="N10" s="39" t="s">
        <v>18</v>
      </c>
      <c r="O10" s="40" t="s">
        <v>19</v>
      </c>
      <c r="P10" s="39" t="s">
        <v>29</v>
      </c>
      <c r="Q10" s="40" t="s">
        <v>30</v>
      </c>
      <c r="R10" s="39" t="s">
        <v>31</v>
      </c>
      <c r="S10" s="40" t="s">
        <v>32</v>
      </c>
      <c r="T10" s="39" t="s">
        <v>33</v>
      </c>
      <c r="U10" s="40" t="s">
        <v>34</v>
      </c>
      <c r="V10" s="39" t="s">
        <v>35</v>
      </c>
      <c r="W10" s="40" t="s">
        <v>36</v>
      </c>
      <c r="X10" s="39" t="s">
        <v>46</v>
      </c>
      <c r="Y10" s="39" t="s">
        <v>47</v>
      </c>
      <c r="Z10" s="40" t="s">
        <v>73</v>
      </c>
      <c r="AA10" s="116"/>
    </row>
    <row r="11" spans="1:28" s="23" customFormat="1" ht="31.5" customHeight="1">
      <c r="A11" s="7"/>
      <c r="B11" s="8"/>
      <c r="C11" s="18"/>
      <c r="D11" s="22" t="s">
        <v>48</v>
      </c>
      <c r="E11" s="9"/>
      <c r="F11" s="9"/>
      <c r="G11" s="9"/>
      <c r="H11" s="9"/>
      <c r="I11" s="9"/>
      <c r="J11" s="10"/>
      <c r="K11" s="10"/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7"/>
    </row>
    <row r="12" spans="1:28" s="23" customFormat="1" ht="31.5" customHeight="1">
      <c r="A12" s="80"/>
      <c r="B12" s="81"/>
      <c r="C12" s="18" t="s">
        <v>7</v>
      </c>
      <c r="D12" s="22" t="s">
        <v>56</v>
      </c>
      <c r="E12" s="85"/>
      <c r="F12" s="95"/>
      <c r="G12" s="96"/>
      <c r="H12" s="9"/>
      <c r="I12" s="9"/>
      <c r="J12" s="10"/>
      <c r="K12" s="10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7"/>
    </row>
    <row r="13" spans="1:28" s="23" customFormat="1" ht="31.5" customHeight="1">
      <c r="A13" s="82"/>
      <c r="B13" s="83"/>
      <c r="C13" s="9"/>
      <c r="D13" s="84" t="s">
        <v>62</v>
      </c>
      <c r="E13" s="9">
        <v>74</v>
      </c>
      <c r="F13" s="111">
        <v>44187</v>
      </c>
      <c r="G13" s="111">
        <v>47664</v>
      </c>
      <c r="H13" s="44">
        <v>93680160</v>
      </c>
      <c r="I13" s="44">
        <v>0</v>
      </c>
      <c r="J13" s="46">
        <v>93680160</v>
      </c>
      <c r="K13" s="46">
        <v>2675000</v>
      </c>
      <c r="L13" s="46">
        <f>SUM(J13-K13)</f>
        <v>91005160</v>
      </c>
      <c r="M13" s="9"/>
      <c r="N13" s="43">
        <f t="shared" ref="N13:U19" si="0">SUM($K13*4)</f>
        <v>10700000</v>
      </c>
      <c r="O13" s="43">
        <f t="shared" si="0"/>
        <v>10700000</v>
      </c>
      <c r="P13" s="43">
        <f t="shared" si="0"/>
        <v>10700000</v>
      </c>
      <c r="Q13" s="43">
        <f t="shared" si="0"/>
        <v>10700000</v>
      </c>
      <c r="R13" s="43">
        <f t="shared" si="0"/>
        <v>10700000</v>
      </c>
      <c r="S13" s="43">
        <f t="shared" si="0"/>
        <v>10700000</v>
      </c>
      <c r="T13" s="43">
        <f t="shared" si="0"/>
        <v>10700000</v>
      </c>
      <c r="U13" s="43">
        <f t="shared" si="0"/>
        <v>10700000</v>
      </c>
      <c r="V13" s="43">
        <f>SUM(K13+2730160)</f>
        <v>5405160</v>
      </c>
      <c r="W13" s="43"/>
      <c r="X13" s="43"/>
      <c r="Y13" s="43"/>
      <c r="Z13" s="43"/>
      <c r="AA13" s="117">
        <f>SUM(K13,N13:Z13)</f>
        <v>93680160</v>
      </c>
    </row>
    <row r="14" spans="1:28" s="23" customFormat="1" ht="31.5" customHeight="1">
      <c r="A14" s="82"/>
      <c r="B14" s="83"/>
      <c r="C14" s="9"/>
      <c r="D14" s="84"/>
      <c r="E14" s="140" t="s">
        <v>63</v>
      </c>
      <c r="F14" s="141"/>
      <c r="G14" s="142"/>
      <c r="H14" s="44"/>
      <c r="I14" s="44"/>
      <c r="J14" s="46"/>
      <c r="K14" s="46"/>
      <c r="L14" s="46"/>
      <c r="M14" s="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117"/>
    </row>
    <row r="15" spans="1:28" s="23" customFormat="1" ht="31.5" customHeight="1">
      <c r="A15" s="82"/>
      <c r="B15" s="83"/>
      <c r="C15" s="9"/>
      <c r="D15" s="84" t="s">
        <v>64</v>
      </c>
      <c r="E15" s="9">
        <v>74</v>
      </c>
      <c r="F15" s="111">
        <v>44187</v>
      </c>
      <c r="G15" s="111">
        <v>47664</v>
      </c>
      <c r="H15" s="44">
        <v>24244226</v>
      </c>
      <c r="I15" s="44">
        <v>0</v>
      </c>
      <c r="J15" s="46">
        <v>24244226</v>
      </c>
      <c r="K15" s="46">
        <v>693000</v>
      </c>
      <c r="L15" s="46">
        <f>SUM(J15-K15)</f>
        <v>23551226</v>
      </c>
      <c r="M15" s="9"/>
      <c r="N15" s="43">
        <f t="shared" si="0"/>
        <v>2772000</v>
      </c>
      <c r="O15" s="43">
        <f t="shared" si="0"/>
        <v>2772000</v>
      </c>
      <c r="P15" s="43">
        <f t="shared" si="0"/>
        <v>2772000</v>
      </c>
      <c r="Q15" s="43">
        <f t="shared" si="0"/>
        <v>2772000</v>
      </c>
      <c r="R15" s="43">
        <f t="shared" si="0"/>
        <v>2772000</v>
      </c>
      <c r="S15" s="43">
        <f t="shared" si="0"/>
        <v>2772000</v>
      </c>
      <c r="T15" s="43">
        <f t="shared" si="0"/>
        <v>2772000</v>
      </c>
      <c r="U15" s="43">
        <f t="shared" si="0"/>
        <v>2772000</v>
      </c>
      <c r="V15" s="43">
        <f>SUM(K15+682226)</f>
        <v>1375226</v>
      </c>
      <c r="W15" s="43"/>
      <c r="X15" s="43"/>
      <c r="Y15" s="43"/>
      <c r="Z15" s="43"/>
      <c r="AA15" s="117">
        <f>SUM(K15,N15:Z15)</f>
        <v>24244226</v>
      </c>
    </row>
    <row r="16" spans="1:28" s="23" customFormat="1" ht="31.5" customHeight="1">
      <c r="A16" s="82"/>
      <c r="B16" s="83"/>
      <c r="C16" s="9"/>
      <c r="D16" s="84"/>
      <c r="E16" s="140" t="s">
        <v>50</v>
      </c>
      <c r="F16" s="141"/>
      <c r="G16" s="142"/>
      <c r="H16" s="44"/>
      <c r="I16" s="44"/>
      <c r="J16" s="46"/>
      <c r="K16" s="46"/>
      <c r="L16" s="46"/>
      <c r="M16" s="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117"/>
    </row>
    <row r="17" spans="1:28" s="23" customFormat="1" ht="31.5" customHeight="1">
      <c r="A17" s="82"/>
      <c r="B17" s="83"/>
      <c r="C17" s="9"/>
      <c r="D17" s="84" t="s">
        <v>65</v>
      </c>
      <c r="E17" s="9">
        <v>74</v>
      </c>
      <c r="F17" s="111">
        <v>44187</v>
      </c>
      <c r="G17" s="111">
        <v>47664</v>
      </c>
      <c r="H17" s="44">
        <v>48171059</v>
      </c>
      <c r="I17" s="44">
        <v>0</v>
      </c>
      <c r="J17" s="46">
        <v>48171059</v>
      </c>
      <c r="K17" s="46">
        <v>1375000</v>
      </c>
      <c r="L17" s="46">
        <f>SUM(J17-K17)</f>
        <v>46796059</v>
      </c>
      <c r="M17" s="9"/>
      <c r="N17" s="43">
        <f t="shared" si="0"/>
        <v>5500000</v>
      </c>
      <c r="O17" s="43">
        <f t="shared" si="0"/>
        <v>5500000</v>
      </c>
      <c r="P17" s="43">
        <f t="shared" si="0"/>
        <v>5500000</v>
      </c>
      <c r="Q17" s="43">
        <f t="shared" si="0"/>
        <v>5500000</v>
      </c>
      <c r="R17" s="43">
        <f t="shared" si="0"/>
        <v>5500000</v>
      </c>
      <c r="S17" s="43">
        <f t="shared" si="0"/>
        <v>5500000</v>
      </c>
      <c r="T17" s="43">
        <f t="shared" si="0"/>
        <v>5500000</v>
      </c>
      <c r="U17" s="43">
        <f t="shared" si="0"/>
        <v>5500000</v>
      </c>
      <c r="V17" s="43">
        <f>SUM(K17+1421059)</f>
        <v>2796059</v>
      </c>
      <c r="W17" s="43"/>
      <c r="X17" s="43"/>
      <c r="Y17" s="43"/>
      <c r="Z17" s="43"/>
      <c r="AA17" s="117">
        <f>SUM(K17,N17:Z17)</f>
        <v>48171059</v>
      </c>
    </row>
    <row r="18" spans="1:28" s="23" customFormat="1" ht="31.5" customHeight="1">
      <c r="A18" s="82"/>
      <c r="B18" s="83"/>
      <c r="C18" s="9"/>
      <c r="D18" s="84"/>
      <c r="E18" s="140" t="s">
        <v>51</v>
      </c>
      <c r="F18" s="141"/>
      <c r="G18" s="142"/>
      <c r="H18" s="44"/>
      <c r="I18" s="44"/>
      <c r="J18" s="46"/>
      <c r="K18" s="46"/>
      <c r="L18" s="46"/>
      <c r="M18" s="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117"/>
    </row>
    <row r="19" spans="1:28" s="23" customFormat="1" ht="31.5" customHeight="1">
      <c r="A19" s="82"/>
      <c r="B19" s="83"/>
      <c r="C19" s="9"/>
      <c r="D19" s="84" t="s">
        <v>66</v>
      </c>
      <c r="E19" s="9">
        <v>74</v>
      </c>
      <c r="F19" s="111">
        <v>44187</v>
      </c>
      <c r="G19" s="111">
        <v>47664</v>
      </c>
      <c r="H19" s="44">
        <v>62836394</v>
      </c>
      <c r="I19" s="44">
        <v>0</v>
      </c>
      <c r="J19" s="46">
        <v>62836394</v>
      </c>
      <c r="K19" s="46">
        <v>1795000</v>
      </c>
      <c r="L19" s="46">
        <f>SUM(J19-K19)</f>
        <v>61041394</v>
      </c>
      <c r="M19" s="9"/>
      <c r="N19" s="43">
        <f t="shared" si="0"/>
        <v>7180000</v>
      </c>
      <c r="O19" s="43">
        <f t="shared" si="0"/>
        <v>7180000</v>
      </c>
      <c r="P19" s="43">
        <f t="shared" si="0"/>
        <v>7180000</v>
      </c>
      <c r="Q19" s="43">
        <f t="shared" si="0"/>
        <v>7180000</v>
      </c>
      <c r="R19" s="43">
        <f t="shared" si="0"/>
        <v>7180000</v>
      </c>
      <c r="S19" s="43">
        <f t="shared" si="0"/>
        <v>7180000</v>
      </c>
      <c r="T19" s="43">
        <f t="shared" si="0"/>
        <v>7180000</v>
      </c>
      <c r="U19" s="43">
        <f t="shared" si="0"/>
        <v>7180000</v>
      </c>
      <c r="V19" s="43">
        <f>SUM(K19+1806394)</f>
        <v>3601394</v>
      </c>
      <c r="W19" s="43"/>
      <c r="X19" s="43"/>
      <c r="Y19" s="43"/>
      <c r="Z19" s="43"/>
      <c r="AA19" s="117">
        <f>SUM(K19,N19:Z19)</f>
        <v>62836394</v>
      </c>
    </row>
    <row r="20" spans="1:28" s="23" customFormat="1" ht="31.5" customHeight="1">
      <c r="A20" s="82"/>
      <c r="B20" s="83"/>
      <c r="C20" s="9"/>
      <c r="D20" s="84"/>
      <c r="E20" s="140" t="s">
        <v>52</v>
      </c>
      <c r="F20" s="141"/>
      <c r="G20" s="142"/>
      <c r="H20" s="44"/>
      <c r="I20" s="44"/>
      <c r="J20" s="46"/>
      <c r="K20" s="46"/>
      <c r="L20" s="46"/>
      <c r="M20" s="9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17"/>
    </row>
    <row r="21" spans="1:28" s="93" customFormat="1" ht="31.5" customHeight="1">
      <c r="A21" s="80"/>
      <c r="B21" s="81"/>
      <c r="C21" s="120" t="s">
        <v>39</v>
      </c>
      <c r="D21" s="146" t="s">
        <v>41</v>
      </c>
      <c r="E21" s="147"/>
      <c r="F21" s="147"/>
      <c r="G21" s="148"/>
      <c r="H21" s="92">
        <f>SUM(H13:H19)</f>
        <v>228931839</v>
      </c>
      <c r="I21" s="92">
        <f>SUM(I13:I19)</f>
        <v>0</v>
      </c>
      <c r="J21" s="24">
        <f>SUM(J13:J19)</f>
        <v>228931839</v>
      </c>
      <c r="K21" s="24">
        <f>SUM(K13:K19)</f>
        <v>6538000</v>
      </c>
      <c r="L21" s="24">
        <f>SUM(J21-K21)</f>
        <v>222393839</v>
      </c>
      <c r="M21" s="18"/>
      <c r="N21" s="17">
        <f t="shared" ref="N21:V21" si="1">SUM(N13:N19)</f>
        <v>26152000</v>
      </c>
      <c r="O21" s="17">
        <f t="shared" si="1"/>
        <v>26152000</v>
      </c>
      <c r="P21" s="17">
        <f t="shared" si="1"/>
        <v>26152000</v>
      </c>
      <c r="Q21" s="17">
        <f t="shared" si="1"/>
        <v>26152000</v>
      </c>
      <c r="R21" s="17">
        <f t="shared" si="1"/>
        <v>26152000</v>
      </c>
      <c r="S21" s="17">
        <f t="shared" si="1"/>
        <v>26152000</v>
      </c>
      <c r="T21" s="17">
        <f t="shared" si="1"/>
        <v>26152000</v>
      </c>
      <c r="U21" s="17">
        <f t="shared" si="1"/>
        <v>26152000</v>
      </c>
      <c r="V21" s="17">
        <f t="shared" si="1"/>
        <v>13177839</v>
      </c>
      <c r="W21" s="17"/>
      <c r="X21" s="17"/>
      <c r="Y21" s="17"/>
      <c r="Z21" s="17"/>
      <c r="AA21" s="118">
        <f>SUM(K21,N21:Z21)</f>
        <v>228931839</v>
      </c>
    </row>
    <row r="22" spans="1:28" s="93" customFormat="1" ht="8.4499999999999993" customHeight="1">
      <c r="A22" s="80"/>
      <c r="B22" s="81"/>
      <c r="C22" s="18"/>
      <c r="D22" s="22"/>
      <c r="E22" s="89"/>
      <c r="F22" s="90"/>
      <c r="G22" s="91"/>
      <c r="H22" s="92"/>
      <c r="I22" s="92"/>
      <c r="J22" s="24"/>
      <c r="K22" s="24"/>
      <c r="L22" s="24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18"/>
    </row>
    <row r="23" spans="1:28" s="93" customFormat="1" ht="48" customHeight="1">
      <c r="A23" s="68"/>
      <c r="B23" s="41"/>
      <c r="C23" s="120" t="s">
        <v>40</v>
      </c>
      <c r="D23" s="22" t="s">
        <v>71</v>
      </c>
      <c r="E23" s="143" t="s">
        <v>53</v>
      </c>
      <c r="F23" s="144"/>
      <c r="G23" s="145"/>
      <c r="H23" s="92">
        <v>35865796</v>
      </c>
      <c r="I23" s="16">
        <v>0</v>
      </c>
      <c r="J23" s="24">
        <v>35865796</v>
      </c>
      <c r="K23" s="24">
        <v>1991707</v>
      </c>
      <c r="L23" s="24">
        <f>H23-K23</f>
        <v>33874089</v>
      </c>
      <c r="M23" s="17"/>
      <c r="N23" s="17">
        <v>7398023</v>
      </c>
      <c r="O23" s="17">
        <v>6487933</v>
      </c>
      <c r="P23" s="17">
        <v>5577844</v>
      </c>
      <c r="Q23" s="17">
        <v>4667754</v>
      </c>
      <c r="R23" s="17">
        <v>3757665</v>
      </c>
      <c r="S23" s="17">
        <v>2847575</v>
      </c>
      <c r="T23" s="17">
        <v>1937485</v>
      </c>
      <c r="U23" s="17">
        <v>1027396</v>
      </c>
      <c r="V23" s="17">
        <v>172414</v>
      </c>
      <c r="W23" s="17">
        <v>0</v>
      </c>
      <c r="X23" s="17">
        <v>0</v>
      </c>
      <c r="Y23" s="17">
        <v>0</v>
      </c>
      <c r="Z23" s="17">
        <v>0</v>
      </c>
      <c r="AA23" s="122">
        <f>SUM(K23,N23:V23)</f>
        <v>35865796</v>
      </c>
      <c r="AB23" s="123">
        <f>AA23-H23</f>
        <v>0</v>
      </c>
    </row>
    <row r="24" spans="1:28" s="93" customFormat="1" ht="9.6" customHeight="1">
      <c r="A24" s="68"/>
      <c r="B24" s="41"/>
      <c r="C24" s="120"/>
      <c r="D24" s="121"/>
      <c r="E24" s="124"/>
      <c r="F24" s="90"/>
      <c r="G24" s="90"/>
      <c r="H24" s="92"/>
      <c r="I24" s="16"/>
      <c r="J24" s="24"/>
      <c r="K24" s="24"/>
      <c r="L24" s="2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22"/>
      <c r="AB24" s="123"/>
    </row>
    <row r="25" spans="1:28" s="130" customFormat="1" ht="28.15" customHeight="1">
      <c r="A25" s="125"/>
      <c r="B25" s="126"/>
      <c r="C25" s="127" t="s">
        <v>7</v>
      </c>
      <c r="D25" s="149" t="s">
        <v>54</v>
      </c>
      <c r="E25" s="150"/>
      <c r="F25" s="150"/>
      <c r="G25" s="150"/>
      <c r="H25" s="92">
        <f>SUM(H21,H23)</f>
        <v>264797635</v>
      </c>
      <c r="I25" s="92">
        <f>SUM(I21,I23)</f>
        <v>0</v>
      </c>
      <c r="J25" s="24">
        <f>SUM(J21,J23)</f>
        <v>264797635</v>
      </c>
      <c r="K25" s="24">
        <f>SUM(K21,K23)</f>
        <v>8529707</v>
      </c>
      <c r="L25" s="24">
        <f>SUM(L21,L23)</f>
        <v>256267928</v>
      </c>
      <c r="M25" s="16"/>
      <c r="N25" s="92">
        <f t="shared" ref="N25:V25" si="2">SUM(N21,N23)</f>
        <v>33550023</v>
      </c>
      <c r="O25" s="92">
        <f t="shared" si="2"/>
        <v>32639933</v>
      </c>
      <c r="P25" s="92">
        <f t="shared" si="2"/>
        <v>31729844</v>
      </c>
      <c r="Q25" s="92">
        <f t="shared" si="2"/>
        <v>30819754</v>
      </c>
      <c r="R25" s="92">
        <f t="shared" si="2"/>
        <v>29909665</v>
      </c>
      <c r="S25" s="92">
        <f t="shared" si="2"/>
        <v>28999575</v>
      </c>
      <c r="T25" s="92">
        <f t="shared" si="2"/>
        <v>28089485</v>
      </c>
      <c r="U25" s="92">
        <f t="shared" si="2"/>
        <v>27179396</v>
      </c>
      <c r="V25" s="92">
        <f t="shared" si="2"/>
        <v>13350253</v>
      </c>
      <c r="W25" s="16"/>
      <c r="X25" s="16"/>
      <c r="Y25" s="16"/>
      <c r="Z25" s="16"/>
      <c r="AA25" s="128"/>
      <c r="AB25" s="129"/>
    </row>
    <row r="26" spans="1:28" s="23" customFormat="1" ht="22.5" customHeight="1">
      <c r="A26" s="68"/>
      <c r="B26" s="41"/>
      <c r="C26" s="64"/>
      <c r="D26" s="42"/>
      <c r="E26" s="88"/>
      <c r="F26" s="86"/>
      <c r="G26" s="87"/>
      <c r="H26" s="44"/>
      <c r="I26" s="45"/>
      <c r="J26" s="46"/>
      <c r="K26" s="46"/>
      <c r="L26" s="46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60"/>
      <c r="AB26" s="47"/>
    </row>
    <row r="27" spans="1:28" s="102" customFormat="1" ht="60" customHeight="1">
      <c r="A27" s="97"/>
      <c r="B27" s="98"/>
      <c r="C27" s="99" t="s">
        <v>8</v>
      </c>
      <c r="D27" s="103" t="s">
        <v>49</v>
      </c>
      <c r="E27" s="51">
        <v>17</v>
      </c>
      <c r="F27" s="131">
        <v>43951</v>
      </c>
      <c r="G27" s="131">
        <v>48944</v>
      </c>
      <c r="H27" s="94">
        <f>244217345*1.27</f>
        <v>310156028.14999998</v>
      </c>
      <c r="I27" s="51">
        <v>0</v>
      </c>
      <c r="J27" s="52">
        <v>310156028</v>
      </c>
      <c r="K27" s="52">
        <v>11929060</v>
      </c>
      <c r="L27" s="52">
        <f>H27-K27</f>
        <v>298226968.14999998</v>
      </c>
      <c r="M27" s="51"/>
      <c r="N27" s="51">
        <f t="shared" ref="N27:Y27" si="3">18785952*1.27</f>
        <v>23858159.039999999</v>
      </c>
      <c r="O27" s="51">
        <f t="shared" si="3"/>
        <v>23858159.039999999</v>
      </c>
      <c r="P27" s="51">
        <f t="shared" si="3"/>
        <v>23858159.039999999</v>
      </c>
      <c r="Q27" s="51">
        <f t="shared" si="3"/>
        <v>23858159.039999999</v>
      </c>
      <c r="R27" s="51">
        <f t="shared" si="3"/>
        <v>23858159.039999999</v>
      </c>
      <c r="S27" s="51">
        <f t="shared" si="3"/>
        <v>23858159.039999999</v>
      </c>
      <c r="T27" s="51">
        <f t="shared" si="3"/>
        <v>23858159.039999999</v>
      </c>
      <c r="U27" s="51">
        <f t="shared" si="3"/>
        <v>23858159.039999999</v>
      </c>
      <c r="V27" s="51">
        <f t="shared" si="3"/>
        <v>23858159.039999999</v>
      </c>
      <c r="W27" s="51">
        <f t="shared" si="3"/>
        <v>23858159.039999999</v>
      </c>
      <c r="X27" s="51">
        <f t="shared" si="3"/>
        <v>23858159.039999999</v>
      </c>
      <c r="Y27" s="51">
        <f t="shared" si="3"/>
        <v>23858159.039999999</v>
      </c>
      <c r="Z27" s="51">
        <v>11929060</v>
      </c>
      <c r="AA27" s="100">
        <f>SUM(K27,N27:Z27)</f>
        <v>310156028.47999996</v>
      </c>
      <c r="AB27" s="101">
        <f>AA27-H27</f>
        <v>0.32999998331069946</v>
      </c>
    </row>
    <row r="28" spans="1:28" s="23" customFormat="1" ht="19.5" customHeight="1">
      <c r="A28" s="68"/>
      <c r="B28" s="41"/>
      <c r="C28" s="64"/>
      <c r="D28" s="42"/>
      <c r="E28" s="17"/>
      <c r="F28" s="17"/>
      <c r="G28" s="17"/>
      <c r="H28" s="44"/>
      <c r="I28" s="45"/>
      <c r="J28" s="46"/>
      <c r="K28" s="46"/>
      <c r="L28" s="46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60"/>
      <c r="AB28" s="47"/>
    </row>
    <row r="29" spans="1:28" s="108" customFormat="1" ht="51" customHeight="1">
      <c r="A29" s="104"/>
      <c r="B29" s="105"/>
      <c r="C29" s="106" t="s">
        <v>15</v>
      </c>
      <c r="D29" s="103" t="s">
        <v>55</v>
      </c>
      <c r="E29" s="51"/>
      <c r="F29" s="51"/>
      <c r="G29" s="51"/>
      <c r="H29" s="51">
        <f>SUM(H25:H27)</f>
        <v>574953663.14999998</v>
      </c>
      <c r="I29" s="51">
        <f>SUM(I25:I27)</f>
        <v>0</v>
      </c>
      <c r="J29" s="52">
        <f>SUM(J25:J27)</f>
        <v>574953663</v>
      </c>
      <c r="K29" s="52">
        <f>SUM(K25:K27)</f>
        <v>20458767</v>
      </c>
      <c r="L29" s="52">
        <f>SUM(L25:L27)</f>
        <v>554494896.14999998</v>
      </c>
      <c r="M29" s="51"/>
      <c r="N29" s="51">
        <f t="shared" ref="N29:Z29" si="4">SUM(N25:N27)</f>
        <v>57408182.039999999</v>
      </c>
      <c r="O29" s="51">
        <f t="shared" si="4"/>
        <v>56498092.039999999</v>
      </c>
      <c r="P29" s="51">
        <f t="shared" si="4"/>
        <v>55588003.039999999</v>
      </c>
      <c r="Q29" s="51">
        <f t="shared" si="4"/>
        <v>54677913.039999999</v>
      </c>
      <c r="R29" s="51">
        <f t="shared" si="4"/>
        <v>53767824.039999999</v>
      </c>
      <c r="S29" s="51">
        <f t="shared" si="4"/>
        <v>52857734.039999999</v>
      </c>
      <c r="T29" s="51">
        <f t="shared" si="4"/>
        <v>51947644.039999999</v>
      </c>
      <c r="U29" s="51">
        <f t="shared" si="4"/>
        <v>51037555.039999999</v>
      </c>
      <c r="V29" s="51">
        <f t="shared" si="4"/>
        <v>37208412.039999999</v>
      </c>
      <c r="W29" s="51">
        <f t="shared" si="4"/>
        <v>23858159.039999999</v>
      </c>
      <c r="X29" s="51">
        <f t="shared" si="4"/>
        <v>23858159.039999999</v>
      </c>
      <c r="Y29" s="51">
        <f t="shared" si="4"/>
        <v>23858159.039999999</v>
      </c>
      <c r="Z29" s="51">
        <f t="shared" si="4"/>
        <v>11929060</v>
      </c>
      <c r="AA29" s="107">
        <f>SUM(K29,N29:Z29)</f>
        <v>574953663.48000002</v>
      </c>
      <c r="AB29" s="101"/>
    </row>
    <row r="30" spans="1:28" s="28" customFormat="1" ht="15.75" customHeight="1">
      <c r="A30" s="48"/>
      <c r="B30" s="49"/>
      <c r="C30" s="65"/>
      <c r="D30" s="50"/>
      <c r="E30" s="26"/>
      <c r="F30" s="26"/>
      <c r="G30" s="26"/>
      <c r="H30" s="51"/>
      <c r="I30" s="51"/>
      <c r="J30" s="52"/>
      <c r="K30" s="52"/>
      <c r="L30" s="5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60"/>
      <c r="AB30" s="27"/>
    </row>
    <row r="31" spans="1:28" s="28" customFormat="1" ht="77.45" customHeight="1">
      <c r="A31" s="48"/>
      <c r="B31" s="49"/>
      <c r="C31" s="65" t="s">
        <v>10</v>
      </c>
      <c r="D31" s="50" t="s">
        <v>67</v>
      </c>
      <c r="E31" s="26">
        <v>47</v>
      </c>
      <c r="F31" s="131">
        <v>44159</v>
      </c>
      <c r="G31" s="131">
        <v>44561</v>
      </c>
      <c r="H31" s="51">
        <v>41000000</v>
      </c>
      <c r="I31" s="51">
        <v>0</v>
      </c>
      <c r="J31" s="52">
        <v>41000000</v>
      </c>
      <c r="K31" s="52">
        <v>41000000</v>
      </c>
      <c r="L31" s="52"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60"/>
      <c r="AB31" s="27"/>
    </row>
    <row r="32" spans="1:28" s="30" customFormat="1" ht="66.75" customHeight="1">
      <c r="A32" s="11"/>
      <c r="B32" s="12"/>
      <c r="C32" s="138" t="s">
        <v>14</v>
      </c>
      <c r="D32" s="139"/>
      <c r="E32" s="15"/>
      <c r="F32" s="15"/>
      <c r="G32" s="15"/>
      <c r="H32" s="16">
        <f>SUM(H29:H31)</f>
        <v>615953663.14999998</v>
      </c>
      <c r="I32" s="16">
        <f>SUM(I29:I31)</f>
        <v>0</v>
      </c>
      <c r="J32" s="24">
        <f>SUM(J29:J31)</f>
        <v>615953663</v>
      </c>
      <c r="K32" s="24">
        <f>SUM(K29:K31)</f>
        <v>61458767</v>
      </c>
      <c r="L32" s="24">
        <f>SUM(L29:L31)</f>
        <v>554494896.14999998</v>
      </c>
      <c r="M32" s="15"/>
      <c r="N32" s="17">
        <f>SUM(N29:N31)</f>
        <v>57408182.039999999</v>
      </c>
      <c r="O32" s="17">
        <f t="shared" ref="O32:V32" si="5">SUM(O29:O31)</f>
        <v>56498092.039999999</v>
      </c>
      <c r="P32" s="17">
        <f t="shared" si="5"/>
        <v>55588003.039999999</v>
      </c>
      <c r="Q32" s="17">
        <f t="shared" si="5"/>
        <v>54677913.039999999</v>
      </c>
      <c r="R32" s="17">
        <f t="shared" si="5"/>
        <v>53767824.039999999</v>
      </c>
      <c r="S32" s="17">
        <f t="shared" si="5"/>
        <v>52857734.039999999</v>
      </c>
      <c r="T32" s="17">
        <f t="shared" si="5"/>
        <v>51947644.039999999</v>
      </c>
      <c r="U32" s="17">
        <f t="shared" si="5"/>
        <v>51037555.039999999</v>
      </c>
      <c r="V32" s="17">
        <f t="shared" si="5"/>
        <v>37208412.039999999</v>
      </c>
      <c r="W32" s="17">
        <f>SUM(W29:W31)</f>
        <v>23858159.039999999</v>
      </c>
      <c r="X32" s="17">
        <f>SUM(X29:X31)</f>
        <v>23858159.039999999</v>
      </c>
      <c r="Y32" s="17">
        <f>SUM(Y29:Y31)</f>
        <v>23858159.039999999</v>
      </c>
      <c r="Z32" s="17">
        <f>SUM(Z29:Z31)</f>
        <v>11929060</v>
      </c>
      <c r="AA32" s="61"/>
      <c r="AB32" s="29"/>
    </row>
    <row r="33" spans="1:28" s="30" customFormat="1" ht="15" customHeight="1">
      <c r="A33" s="11"/>
      <c r="B33" s="12"/>
      <c r="C33" s="109"/>
      <c r="D33" s="110"/>
      <c r="E33" s="15"/>
      <c r="F33" s="15"/>
      <c r="G33" s="15"/>
      <c r="H33" s="16"/>
      <c r="I33" s="16"/>
      <c r="J33" s="24"/>
      <c r="K33" s="24"/>
      <c r="L33" s="24"/>
      <c r="M33" s="1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61"/>
      <c r="AB33" s="29"/>
    </row>
    <row r="34" spans="1:28" s="30" customFormat="1" ht="66.75" customHeight="1">
      <c r="A34" s="11"/>
      <c r="B34" s="12"/>
      <c r="C34" s="138" t="s">
        <v>9</v>
      </c>
      <c r="D34" s="139" t="s">
        <v>6</v>
      </c>
      <c r="E34" s="15"/>
      <c r="F34" s="15"/>
      <c r="G34" s="15"/>
      <c r="H34" s="16"/>
      <c r="I34" s="16"/>
      <c r="J34" s="24"/>
      <c r="K34" s="24">
        <v>103900000</v>
      </c>
      <c r="L34" s="66"/>
      <c r="M34" s="67"/>
      <c r="N34" s="24">
        <v>160000000</v>
      </c>
      <c r="O34" s="24">
        <v>162500000</v>
      </c>
      <c r="P34" s="24">
        <v>165000000</v>
      </c>
      <c r="Q34" s="24">
        <v>165000000</v>
      </c>
      <c r="R34" s="24">
        <v>165000000</v>
      </c>
      <c r="S34" s="24">
        <v>165000000</v>
      </c>
      <c r="T34" s="24">
        <v>165000000</v>
      </c>
      <c r="U34" s="24">
        <v>165000000</v>
      </c>
      <c r="V34" s="24">
        <v>165000000</v>
      </c>
      <c r="W34" s="24">
        <v>165000000</v>
      </c>
      <c r="X34" s="24">
        <v>165000000</v>
      </c>
      <c r="Y34" s="24">
        <v>165000000</v>
      </c>
      <c r="Z34" s="24">
        <v>165000000</v>
      </c>
      <c r="AA34" s="62"/>
      <c r="AB34" s="29"/>
    </row>
    <row r="35" spans="1:28" s="78" customFormat="1" ht="24" customHeight="1">
      <c r="A35" s="69"/>
      <c r="B35" s="70"/>
      <c r="C35" s="71"/>
      <c r="D35" s="72"/>
      <c r="E35" s="73"/>
      <c r="F35" s="73"/>
      <c r="G35" s="73"/>
      <c r="H35" s="74"/>
      <c r="I35" s="74"/>
      <c r="J35" s="74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9"/>
      <c r="AA35" s="76"/>
      <c r="AB35" s="77"/>
    </row>
    <row r="36" spans="1:28" s="30" customFormat="1" ht="27.75" customHeight="1">
      <c r="A36" s="53"/>
      <c r="B36" s="54"/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1"/>
      <c r="AB36" s="29"/>
    </row>
    <row r="37" spans="1:28" ht="14.25">
      <c r="B37" s="13"/>
      <c r="C37" s="3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2"/>
    </row>
    <row r="38" spans="1:28" ht="14.25">
      <c r="B38" s="13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2"/>
    </row>
    <row r="39" spans="1:28">
      <c r="B39" s="13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62"/>
    </row>
    <row r="40" spans="1:28">
      <c r="B40" s="13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62"/>
    </row>
    <row r="41" spans="1:28">
      <c r="B41" s="13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62"/>
    </row>
    <row r="42" spans="1:28">
      <c r="B42" s="1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62"/>
    </row>
    <row r="43" spans="1:28">
      <c r="B43" s="13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62"/>
    </row>
    <row r="44" spans="1:28">
      <c r="B44" s="1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62"/>
    </row>
    <row r="45" spans="1:28">
      <c r="B45" s="1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62"/>
    </row>
    <row r="46" spans="1:28">
      <c r="B46" s="13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62"/>
    </row>
    <row r="47" spans="1:28">
      <c r="B47" s="13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62"/>
    </row>
    <row r="48" spans="1:28">
      <c r="B48" s="13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62"/>
    </row>
    <row r="49" spans="2:27">
      <c r="B49" s="13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62"/>
    </row>
    <row r="50" spans="2:27">
      <c r="B50" s="13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62"/>
    </row>
    <row r="51" spans="2:27">
      <c r="B51" s="13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2"/>
    </row>
    <row r="52" spans="2:27">
      <c r="B52" s="13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62"/>
    </row>
    <row r="53" spans="2:27">
      <c r="B53" s="13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62"/>
    </row>
    <row r="54" spans="2:27">
      <c r="B54" s="13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62"/>
    </row>
    <row r="55" spans="2:27">
      <c r="B55" s="13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62"/>
    </row>
    <row r="56" spans="2:27">
      <c r="B56" s="13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2"/>
    </row>
    <row r="57" spans="2:27">
      <c r="B57" s="13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62"/>
    </row>
    <row r="58" spans="2:27">
      <c r="B58" s="13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62"/>
    </row>
    <row r="59" spans="2:27">
      <c r="B59" s="13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62"/>
    </row>
    <row r="60" spans="2:27">
      <c r="B60" s="13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62"/>
    </row>
    <row r="61" spans="2:27">
      <c r="B61" s="13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62"/>
    </row>
    <row r="62" spans="2:27">
      <c r="B62" s="13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3"/>
    </row>
    <row r="63" spans="2:27">
      <c r="B63" s="13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63"/>
    </row>
    <row r="64" spans="2:27">
      <c r="B64" s="13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63"/>
    </row>
    <row r="65" spans="2:27">
      <c r="B65" s="13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63"/>
    </row>
    <row r="66" spans="2:27">
      <c r="B66" s="13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63"/>
    </row>
    <row r="67" spans="2:27">
      <c r="B67" s="1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63"/>
    </row>
    <row r="68" spans="2:27">
      <c r="B68" s="13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63"/>
    </row>
    <row r="69" spans="2:27">
      <c r="B69" s="13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63"/>
    </row>
    <row r="70" spans="2:27">
      <c r="B70" s="13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63"/>
    </row>
    <row r="71" spans="2:27">
      <c r="B71" s="13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63"/>
    </row>
    <row r="72" spans="2:27">
      <c r="B72" s="13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2:27">
      <c r="B73" s="13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2:27">
      <c r="B74" s="13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2:27">
      <c r="B75" s="13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2:27">
      <c r="B76" s="13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2:27">
      <c r="B77" s="13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2:27">
      <c r="B78" s="13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2:27">
      <c r="B79" s="13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2:27">
      <c r="B80" s="13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2:27">
      <c r="B81" s="13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2:27">
      <c r="B82" s="13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63"/>
    </row>
    <row r="83" spans="2:27">
      <c r="B83" s="13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63"/>
    </row>
    <row r="84" spans="2:27">
      <c r="B84" s="13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63"/>
    </row>
    <row r="85" spans="2:27">
      <c r="B85" s="13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63"/>
    </row>
    <row r="86" spans="2:27">
      <c r="B86" s="13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63"/>
    </row>
    <row r="87" spans="2:27">
      <c r="B87" s="13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63"/>
    </row>
    <row r="88" spans="2:27">
      <c r="B88" s="13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63"/>
    </row>
    <row r="89" spans="2:27">
      <c r="B89" s="13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63"/>
    </row>
    <row r="90" spans="2:27">
      <c r="B90" s="13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63"/>
    </row>
    <row r="91" spans="2:27">
      <c r="B91" s="13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63"/>
    </row>
    <row r="92" spans="2:27">
      <c r="B92" s="13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63"/>
    </row>
    <row r="93" spans="2:27">
      <c r="B93" s="13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63"/>
    </row>
    <row r="94" spans="2:27">
      <c r="B94" s="13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63"/>
    </row>
    <row r="95" spans="2:27">
      <c r="B95" s="13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63"/>
    </row>
    <row r="96" spans="2:27">
      <c r="B96" s="13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63"/>
    </row>
    <row r="97" spans="2:27">
      <c r="B97" s="13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63"/>
    </row>
    <row r="98" spans="2:27">
      <c r="B98" s="13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63"/>
    </row>
    <row r="99" spans="2:27">
      <c r="B99" s="13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63"/>
    </row>
    <row r="100" spans="2:27">
      <c r="B100" s="13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63"/>
    </row>
    <row r="101" spans="2:27">
      <c r="B101" s="13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63"/>
    </row>
    <row r="102" spans="2:27">
      <c r="B102" s="13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63"/>
    </row>
    <row r="103" spans="2:27">
      <c r="B103" s="13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63"/>
    </row>
    <row r="104" spans="2:27">
      <c r="B104" s="13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63"/>
    </row>
    <row r="105" spans="2:27">
      <c r="B105" s="13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63"/>
    </row>
    <row r="106" spans="2:27">
      <c r="B106" s="1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63"/>
    </row>
    <row r="107" spans="2:27">
      <c r="B107" s="1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63"/>
    </row>
    <row r="108" spans="2:27">
      <c r="B108" s="13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63"/>
    </row>
    <row r="109" spans="2:27">
      <c r="B109" s="13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63"/>
    </row>
    <row r="110" spans="2:27">
      <c r="B110" s="13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63"/>
    </row>
    <row r="111" spans="2:27">
      <c r="B111" s="13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63"/>
    </row>
    <row r="112" spans="2:27">
      <c r="B112" s="13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63"/>
    </row>
    <row r="113" spans="2:27">
      <c r="B113" s="13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63"/>
    </row>
    <row r="114" spans="2:27">
      <c r="B114" s="13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63"/>
    </row>
    <row r="115" spans="2:27">
      <c r="B115" s="13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63"/>
    </row>
    <row r="116" spans="2:27">
      <c r="B116" s="13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63"/>
    </row>
    <row r="117" spans="2:27">
      <c r="B117" s="13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63"/>
    </row>
    <row r="118" spans="2:27">
      <c r="B118" s="13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63"/>
    </row>
    <row r="119" spans="2:27">
      <c r="B119" s="13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63"/>
    </row>
    <row r="120" spans="2:27">
      <c r="B120" s="13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63"/>
    </row>
    <row r="121" spans="2:27">
      <c r="B121" s="13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63"/>
    </row>
    <row r="122" spans="2:27">
      <c r="B122" s="13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63"/>
    </row>
    <row r="123" spans="2:27">
      <c r="B123" s="13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63"/>
    </row>
    <row r="124" spans="2:27">
      <c r="B124" s="13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63"/>
    </row>
    <row r="125" spans="2:27">
      <c r="B125" s="13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63"/>
    </row>
    <row r="126" spans="2:27">
      <c r="B126" s="13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119"/>
    </row>
    <row r="127" spans="2:27">
      <c r="B127" s="13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119"/>
    </row>
    <row r="128" spans="2:27">
      <c r="B128" s="13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119"/>
    </row>
    <row r="129" spans="2:27">
      <c r="B129" s="13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119"/>
    </row>
    <row r="130" spans="2:27">
      <c r="B130" s="13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119"/>
    </row>
    <row r="131" spans="2:27">
      <c r="B131" s="13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119"/>
    </row>
    <row r="132" spans="2:27">
      <c r="B132" s="13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119"/>
    </row>
    <row r="133" spans="2:27">
      <c r="B133" s="13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119"/>
    </row>
    <row r="134" spans="2:27">
      <c r="B134" s="13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119"/>
    </row>
    <row r="135" spans="2:27">
      <c r="B135" s="13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119"/>
    </row>
    <row r="136" spans="2:27">
      <c r="B136" s="13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119"/>
    </row>
    <row r="137" spans="2:27">
      <c r="B137" s="13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119"/>
    </row>
    <row r="138" spans="2:27">
      <c r="B138" s="13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119"/>
    </row>
    <row r="139" spans="2:27">
      <c r="B139" s="13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119"/>
    </row>
    <row r="140" spans="2:27">
      <c r="B140" s="13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119"/>
    </row>
    <row r="141" spans="2:27">
      <c r="B141" s="13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119"/>
    </row>
    <row r="142" spans="2:27">
      <c r="B142" s="13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119"/>
    </row>
    <row r="143" spans="2:27">
      <c r="B143" s="13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119"/>
    </row>
    <row r="144" spans="2:27">
      <c r="B144" s="13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119"/>
    </row>
    <row r="145" spans="2:27">
      <c r="B145" s="13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119"/>
    </row>
    <row r="146" spans="2:27">
      <c r="B146" s="13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119"/>
    </row>
    <row r="147" spans="2:27">
      <c r="B147" s="13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119"/>
    </row>
    <row r="148" spans="2:27">
      <c r="B148" s="13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119"/>
    </row>
    <row r="149" spans="2:27">
      <c r="B149" s="13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119"/>
    </row>
    <row r="150" spans="2:27">
      <c r="B150" s="13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119"/>
    </row>
    <row r="151" spans="2:27">
      <c r="B151" s="13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119"/>
    </row>
    <row r="152" spans="2:27">
      <c r="B152" s="13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119"/>
    </row>
    <row r="153" spans="2:27">
      <c r="B153" s="13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119"/>
    </row>
    <row r="154" spans="2:27">
      <c r="B154" s="13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119"/>
    </row>
    <row r="155" spans="2:27">
      <c r="B155" s="13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119"/>
    </row>
    <row r="156" spans="2:27">
      <c r="B156" s="13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119"/>
    </row>
    <row r="157" spans="2:27">
      <c r="B157" s="13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119"/>
    </row>
    <row r="158" spans="2:27">
      <c r="B158" s="13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119"/>
    </row>
    <row r="159" spans="2:27">
      <c r="B159" s="13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119"/>
    </row>
    <row r="160" spans="2:27">
      <c r="B160" s="13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119"/>
    </row>
    <row r="161" spans="2:27">
      <c r="B161" s="13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119"/>
    </row>
    <row r="162" spans="2:27">
      <c r="B162" s="13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119"/>
    </row>
    <row r="163" spans="2:27">
      <c r="B163" s="13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119"/>
    </row>
    <row r="164" spans="2:27">
      <c r="B164" s="13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119"/>
    </row>
    <row r="165" spans="2:27">
      <c r="B165" s="13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119"/>
    </row>
    <row r="166" spans="2:27">
      <c r="B166" s="13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119"/>
    </row>
    <row r="167" spans="2:27">
      <c r="B167" s="13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119"/>
    </row>
    <row r="168" spans="2:27">
      <c r="B168" s="13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119"/>
    </row>
    <row r="169" spans="2:27">
      <c r="B169" s="13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119"/>
    </row>
    <row r="170" spans="2:27">
      <c r="B170" s="13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119"/>
    </row>
    <row r="171" spans="2:27">
      <c r="B171" s="13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119"/>
    </row>
    <row r="172" spans="2:27">
      <c r="B172" s="13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119"/>
    </row>
    <row r="173" spans="2:27">
      <c r="B173" s="13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119"/>
    </row>
    <row r="174" spans="2:27">
      <c r="B174" s="13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119"/>
    </row>
    <row r="175" spans="2:27">
      <c r="B175" s="13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119"/>
    </row>
    <row r="176" spans="2:27">
      <c r="B176" s="13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119"/>
    </row>
    <row r="177" spans="2:27">
      <c r="B177" s="13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119"/>
    </row>
    <row r="178" spans="2:27">
      <c r="B178" s="13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119"/>
    </row>
    <row r="179" spans="2:27">
      <c r="B179" s="13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119"/>
    </row>
    <row r="180" spans="2:27">
      <c r="B180" s="13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119"/>
    </row>
    <row r="181" spans="2:27">
      <c r="B181" s="13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119"/>
    </row>
    <row r="182" spans="2:27">
      <c r="B182" s="13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119"/>
    </row>
    <row r="183" spans="2:27">
      <c r="B183" s="13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119"/>
    </row>
    <row r="184" spans="2:27">
      <c r="B184" s="13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119"/>
    </row>
    <row r="185" spans="2:27">
      <c r="B185" s="13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119"/>
    </row>
    <row r="186" spans="2:27">
      <c r="B186" s="13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119"/>
    </row>
    <row r="187" spans="2:27">
      <c r="B187" s="13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119"/>
    </row>
    <row r="188" spans="2:27">
      <c r="B188" s="13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119"/>
    </row>
    <row r="189" spans="2:27">
      <c r="B189" s="13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119"/>
    </row>
    <row r="190" spans="2:27">
      <c r="B190" s="13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119"/>
    </row>
    <row r="191" spans="2:27">
      <c r="B191" s="13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119"/>
    </row>
    <row r="192" spans="2:27">
      <c r="B192" s="13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119"/>
    </row>
    <row r="193" spans="2:27">
      <c r="B193" s="13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119"/>
    </row>
    <row r="194" spans="2:27">
      <c r="B194" s="13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119"/>
    </row>
    <row r="195" spans="2:27">
      <c r="B195" s="13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119"/>
    </row>
    <row r="196" spans="2:27">
      <c r="B196" s="13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119"/>
    </row>
    <row r="197" spans="2:27">
      <c r="B197" s="13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119"/>
    </row>
    <row r="198" spans="2:27">
      <c r="B198" s="13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119"/>
    </row>
    <row r="199" spans="2:27">
      <c r="B199" s="13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119"/>
    </row>
    <row r="200" spans="2:27">
      <c r="B200" s="13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119"/>
    </row>
    <row r="201" spans="2:27">
      <c r="B201" s="13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119"/>
    </row>
    <row r="202" spans="2:27">
      <c r="B202" s="13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119"/>
    </row>
    <row r="203" spans="2:27">
      <c r="B203" s="13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119"/>
    </row>
    <row r="204" spans="2:27">
      <c r="B204" s="13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119"/>
    </row>
    <row r="205" spans="2:27">
      <c r="B205" s="13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119"/>
    </row>
    <row r="206" spans="2:27">
      <c r="B206" s="13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119"/>
    </row>
    <row r="207" spans="2:27">
      <c r="B207" s="13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119"/>
    </row>
    <row r="208" spans="2:27">
      <c r="B208" s="13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119"/>
    </row>
    <row r="209" spans="2:27">
      <c r="B209" s="13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119"/>
    </row>
    <row r="210" spans="2:27">
      <c r="B210" s="1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119"/>
    </row>
    <row r="211" spans="2:27">
      <c r="B211" s="1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119"/>
    </row>
    <row r="212" spans="2:27">
      <c r="B212" s="1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119"/>
    </row>
    <row r="213" spans="2:27">
      <c r="B213" s="1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119"/>
    </row>
    <row r="214" spans="2:27">
      <c r="B214" s="1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119"/>
    </row>
    <row r="215" spans="2:27">
      <c r="B215" s="1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119"/>
    </row>
    <row r="216" spans="2:27">
      <c r="B216" s="1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119"/>
    </row>
    <row r="217" spans="2:27">
      <c r="B217" s="13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119"/>
    </row>
    <row r="218" spans="2:27">
      <c r="B218" s="13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119"/>
    </row>
    <row r="219" spans="2:27">
      <c r="B219" s="13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119"/>
    </row>
    <row r="220" spans="2:27">
      <c r="B220" s="13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119"/>
    </row>
    <row r="221" spans="2:27">
      <c r="B221" s="13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119"/>
    </row>
    <row r="222" spans="2:27">
      <c r="B222" s="13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119"/>
    </row>
    <row r="223" spans="2:27">
      <c r="B223" s="13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119"/>
    </row>
    <row r="224" spans="2:27">
      <c r="B224" s="13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119"/>
    </row>
    <row r="225" spans="2:27">
      <c r="B225" s="13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119"/>
    </row>
    <row r="226" spans="2:27">
      <c r="B226" s="13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119"/>
    </row>
    <row r="227" spans="2:27">
      <c r="B227" s="13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119"/>
    </row>
    <row r="228" spans="2:27">
      <c r="B228" s="13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119"/>
    </row>
    <row r="229" spans="2:27">
      <c r="B229" s="13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119"/>
    </row>
    <row r="230" spans="2:27">
      <c r="B230" s="13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119"/>
    </row>
    <row r="231" spans="2:27">
      <c r="B231" s="13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119"/>
    </row>
    <row r="232" spans="2:27">
      <c r="B232" s="13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119"/>
    </row>
    <row r="233" spans="2:27">
      <c r="B233" s="13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119"/>
    </row>
    <row r="234" spans="2:27">
      <c r="B234" s="13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119"/>
    </row>
    <row r="235" spans="2:27">
      <c r="B235" s="13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119"/>
    </row>
    <row r="236" spans="2:27">
      <c r="B236" s="13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119"/>
    </row>
    <row r="237" spans="2:27">
      <c r="B237" s="13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119"/>
    </row>
    <row r="238" spans="2:27">
      <c r="B238" s="13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119"/>
    </row>
    <row r="239" spans="2:27">
      <c r="B239" s="13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119"/>
    </row>
    <row r="240" spans="2:27">
      <c r="B240" s="13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119"/>
    </row>
    <row r="241" spans="2:27">
      <c r="B241" s="13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119"/>
    </row>
    <row r="242" spans="2:27">
      <c r="B242" s="13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119"/>
    </row>
    <row r="243" spans="2:27">
      <c r="B243" s="13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119"/>
    </row>
    <row r="244" spans="2:27">
      <c r="B244" s="13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119"/>
    </row>
    <row r="245" spans="2:27">
      <c r="B245" s="13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119"/>
    </row>
    <row r="246" spans="2:27">
      <c r="B246" s="13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119"/>
    </row>
    <row r="247" spans="2:27">
      <c r="B247" s="13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119"/>
    </row>
    <row r="248" spans="2:27">
      <c r="B248" s="13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119"/>
    </row>
    <row r="249" spans="2:27">
      <c r="B249" s="13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119"/>
    </row>
    <row r="250" spans="2:27">
      <c r="B250" s="13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119"/>
    </row>
    <row r="251" spans="2:27">
      <c r="B251" s="13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119"/>
    </row>
    <row r="252" spans="2:27">
      <c r="B252" s="13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119"/>
    </row>
    <row r="253" spans="2:27">
      <c r="B253" s="13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119"/>
    </row>
    <row r="254" spans="2:27">
      <c r="B254" s="13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119"/>
    </row>
    <row r="255" spans="2:27">
      <c r="B255" s="13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119"/>
    </row>
    <row r="256" spans="2:27">
      <c r="B256" s="13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119"/>
    </row>
    <row r="257" spans="2:27">
      <c r="B257" s="13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119"/>
    </row>
    <row r="258" spans="2:27">
      <c r="B258" s="13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119"/>
    </row>
    <row r="259" spans="2:27">
      <c r="B259" s="13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119"/>
    </row>
    <row r="260" spans="2:27">
      <c r="B260" s="13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119"/>
    </row>
    <row r="261" spans="2:27">
      <c r="B261" s="13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119"/>
    </row>
    <row r="262" spans="2:27">
      <c r="B262" s="13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119"/>
    </row>
    <row r="263" spans="2:27">
      <c r="B263" s="13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119"/>
    </row>
    <row r="264" spans="2:27">
      <c r="B264" s="13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119"/>
    </row>
    <row r="265" spans="2:27">
      <c r="B265" s="13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119"/>
    </row>
    <row r="266" spans="2:27">
      <c r="B266" s="13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119"/>
    </row>
    <row r="267" spans="2:27">
      <c r="B267" s="13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119"/>
    </row>
    <row r="268" spans="2:27">
      <c r="B268" s="13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119"/>
    </row>
    <row r="269" spans="2:27">
      <c r="B269" s="13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119"/>
    </row>
    <row r="270" spans="2:27">
      <c r="B270" s="13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119"/>
    </row>
    <row r="271" spans="2:27">
      <c r="B271" s="13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119"/>
    </row>
    <row r="272" spans="2:27">
      <c r="B272" s="13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119"/>
    </row>
    <row r="273" spans="2:27">
      <c r="B273" s="13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119"/>
    </row>
    <row r="274" spans="2:27">
      <c r="B274" s="13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119"/>
    </row>
    <row r="275" spans="2:27">
      <c r="B275" s="13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119"/>
    </row>
    <row r="276" spans="2:27">
      <c r="B276" s="13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119"/>
    </row>
    <row r="277" spans="2:27">
      <c r="B277" s="13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119"/>
    </row>
    <row r="278" spans="2:27">
      <c r="B278" s="13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119"/>
    </row>
    <row r="279" spans="2:27">
      <c r="B279" s="13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119"/>
    </row>
    <row r="280" spans="2:27">
      <c r="B280" s="13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119"/>
    </row>
    <row r="281" spans="2:27">
      <c r="B281" s="13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119"/>
    </row>
    <row r="282" spans="2:27">
      <c r="B282" s="13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119"/>
    </row>
    <row r="283" spans="2:27">
      <c r="B283" s="13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119"/>
    </row>
    <row r="284" spans="2:27">
      <c r="B284" s="13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119"/>
    </row>
    <row r="285" spans="2:27">
      <c r="B285" s="13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119"/>
    </row>
    <row r="286" spans="2:27">
      <c r="B286" s="13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119"/>
    </row>
    <row r="287" spans="2:27">
      <c r="B287" s="13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119"/>
    </row>
    <row r="288" spans="2:27">
      <c r="B288" s="13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119"/>
    </row>
    <row r="289" spans="2:27">
      <c r="B289" s="13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119"/>
    </row>
    <row r="290" spans="2:27">
      <c r="B290" s="13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119"/>
    </row>
    <row r="291" spans="2:27">
      <c r="B291" s="13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119"/>
    </row>
    <row r="292" spans="2:27">
      <c r="B292" s="13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119"/>
    </row>
    <row r="293" spans="2:27">
      <c r="B293" s="13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119"/>
    </row>
    <row r="294" spans="2:27">
      <c r="B294" s="13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119"/>
    </row>
    <row r="295" spans="2:27">
      <c r="B295" s="13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119"/>
    </row>
    <row r="296" spans="2:27">
      <c r="B296" s="13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119"/>
    </row>
    <row r="297" spans="2:27">
      <c r="B297" s="13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119"/>
    </row>
    <row r="298" spans="2:27">
      <c r="B298" s="13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119"/>
    </row>
    <row r="299" spans="2:27">
      <c r="B299" s="13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119"/>
    </row>
    <row r="300" spans="2:27">
      <c r="B300" s="13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119"/>
    </row>
    <row r="301" spans="2:27">
      <c r="B301" s="13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119"/>
    </row>
    <row r="302" spans="2:27">
      <c r="B302" s="13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119"/>
    </row>
    <row r="303" spans="2:27">
      <c r="B303" s="13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119"/>
    </row>
    <row r="304" spans="2:27">
      <c r="B304" s="13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119"/>
    </row>
    <row r="305" spans="2:27">
      <c r="B305" s="13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119"/>
    </row>
    <row r="306" spans="2:27">
      <c r="B306" s="13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119"/>
    </row>
    <row r="307" spans="2:27">
      <c r="B307" s="13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119"/>
    </row>
    <row r="308" spans="2:27">
      <c r="B308" s="13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119"/>
    </row>
    <row r="309" spans="2:27">
      <c r="B309" s="13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119"/>
    </row>
    <row r="310" spans="2:27">
      <c r="B310" s="13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119"/>
    </row>
    <row r="311" spans="2:27">
      <c r="B311" s="13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119"/>
    </row>
    <row r="312" spans="2:27">
      <c r="B312" s="13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119"/>
    </row>
    <row r="313" spans="2:27">
      <c r="B313" s="13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119"/>
    </row>
    <row r="314" spans="2:27">
      <c r="B314" s="13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119"/>
    </row>
    <row r="315" spans="2:27">
      <c r="B315" s="13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119"/>
    </row>
    <row r="316" spans="2:27">
      <c r="B316" s="13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119"/>
    </row>
    <row r="317" spans="2:27">
      <c r="B317" s="13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119"/>
    </row>
    <row r="318" spans="2:27">
      <c r="B318" s="13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119"/>
    </row>
    <row r="319" spans="2:27">
      <c r="B319" s="13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119"/>
    </row>
    <row r="320" spans="2:27">
      <c r="B320" s="13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119"/>
    </row>
    <row r="321" spans="2:27">
      <c r="B321" s="13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119"/>
    </row>
    <row r="322" spans="2:27">
      <c r="B322" s="13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119"/>
    </row>
    <row r="323" spans="2:27">
      <c r="B323" s="13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119"/>
    </row>
    <row r="324" spans="2:27">
      <c r="B324" s="13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119"/>
    </row>
    <row r="325" spans="2:27">
      <c r="B325" s="13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119"/>
    </row>
    <row r="326" spans="2:27">
      <c r="B326" s="13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119"/>
    </row>
    <row r="327" spans="2:27">
      <c r="B327" s="13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119"/>
    </row>
    <row r="328" spans="2:27">
      <c r="B328" s="13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119"/>
    </row>
    <row r="329" spans="2:27">
      <c r="B329" s="13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119"/>
    </row>
    <row r="330" spans="2:27">
      <c r="B330" s="13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119"/>
    </row>
    <row r="331" spans="2:27">
      <c r="B331" s="13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119"/>
    </row>
    <row r="332" spans="2:27">
      <c r="B332" s="13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119"/>
    </row>
    <row r="333" spans="2:27">
      <c r="B333" s="13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119"/>
    </row>
    <row r="334" spans="2:27">
      <c r="B334" s="13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119"/>
    </row>
    <row r="335" spans="2:27">
      <c r="B335" s="13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119"/>
    </row>
    <row r="336" spans="2:27">
      <c r="B336" s="13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119"/>
    </row>
    <row r="337" spans="2:27">
      <c r="B337" s="13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119"/>
    </row>
    <row r="338" spans="2:27">
      <c r="B338" s="13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119"/>
    </row>
    <row r="339" spans="2:27">
      <c r="B339" s="13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119"/>
    </row>
    <row r="340" spans="2:27">
      <c r="B340" s="13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119"/>
    </row>
    <row r="341" spans="2:27">
      <c r="B341" s="13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119"/>
    </row>
    <row r="342" spans="2:27">
      <c r="B342" s="13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119"/>
    </row>
    <row r="343" spans="2:27">
      <c r="B343" s="13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119"/>
    </row>
    <row r="344" spans="2:27">
      <c r="B344" s="13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119"/>
    </row>
    <row r="345" spans="2:27">
      <c r="B345" s="13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119"/>
    </row>
    <row r="346" spans="2:27">
      <c r="B346" s="13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119"/>
    </row>
    <row r="347" spans="2:27">
      <c r="B347" s="13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119"/>
    </row>
    <row r="348" spans="2:27">
      <c r="B348" s="13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119"/>
    </row>
    <row r="349" spans="2:27">
      <c r="B349" s="13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119"/>
    </row>
    <row r="350" spans="2:27">
      <c r="B350" s="13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119"/>
    </row>
    <row r="351" spans="2:27">
      <c r="B351" s="13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119"/>
    </row>
    <row r="352" spans="2:27">
      <c r="B352" s="13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119"/>
    </row>
    <row r="353" spans="2:27">
      <c r="B353" s="13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119"/>
    </row>
    <row r="354" spans="2:27">
      <c r="B354" s="13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119"/>
    </row>
    <row r="355" spans="2:27">
      <c r="B355" s="13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119"/>
    </row>
    <row r="356" spans="2:27">
      <c r="B356" s="13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119"/>
    </row>
    <row r="357" spans="2:27">
      <c r="B357" s="13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119"/>
    </row>
    <row r="358" spans="2:27">
      <c r="B358" s="13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119"/>
    </row>
    <row r="359" spans="2:27">
      <c r="B359" s="13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119"/>
    </row>
    <row r="360" spans="2:27">
      <c r="B360" s="13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119"/>
    </row>
    <row r="361" spans="2:27">
      <c r="B361" s="13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119"/>
    </row>
    <row r="362" spans="2:27">
      <c r="B362" s="13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119"/>
    </row>
    <row r="363" spans="2:27">
      <c r="B363" s="13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119"/>
    </row>
    <row r="364" spans="2:27">
      <c r="B364" s="13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119"/>
    </row>
    <row r="365" spans="2:27">
      <c r="B365" s="13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119"/>
    </row>
    <row r="366" spans="2:27">
      <c r="B366" s="13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119"/>
    </row>
    <row r="367" spans="2:27">
      <c r="B367" s="13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119"/>
    </row>
    <row r="368" spans="2:27">
      <c r="B368" s="13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119"/>
    </row>
    <row r="369" spans="2:27">
      <c r="B369" s="13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119"/>
    </row>
    <row r="370" spans="2:27">
      <c r="B370" s="13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119"/>
    </row>
    <row r="371" spans="2:27">
      <c r="B371" s="13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119"/>
    </row>
    <row r="372" spans="2:27">
      <c r="B372" s="13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119"/>
    </row>
    <row r="373" spans="2:27">
      <c r="B373" s="13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119"/>
    </row>
    <row r="374" spans="2:27">
      <c r="B374" s="13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119"/>
    </row>
    <row r="375" spans="2:27">
      <c r="B375" s="13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119"/>
    </row>
    <row r="376" spans="2:27">
      <c r="B376" s="13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119"/>
    </row>
    <row r="377" spans="2:27">
      <c r="B377" s="13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119"/>
    </row>
    <row r="378" spans="2:27">
      <c r="B378" s="13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119"/>
    </row>
    <row r="379" spans="2:27">
      <c r="B379" s="13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119"/>
    </row>
    <row r="380" spans="2:27">
      <c r="B380" s="13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119"/>
    </row>
    <row r="381" spans="2:27">
      <c r="B381" s="13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119"/>
    </row>
    <row r="382" spans="2:27">
      <c r="B382" s="13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119"/>
    </row>
    <row r="383" spans="2:27">
      <c r="B383" s="13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119"/>
    </row>
    <row r="384" spans="2:27">
      <c r="B384" s="13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119"/>
    </row>
    <row r="385" spans="2:27">
      <c r="B385" s="13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119"/>
    </row>
    <row r="386" spans="2:27">
      <c r="B386" s="13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119"/>
    </row>
    <row r="387" spans="2:27">
      <c r="B387" s="13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119"/>
    </row>
    <row r="388" spans="2:27">
      <c r="B388" s="13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119"/>
    </row>
    <row r="389" spans="2:27">
      <c r="B389" s="13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119"/>
    </row>
    <row r="390" spans="2:27">
      <c r="B390" s="13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119"/>
    </row>
    <row r="391" spans="2:27">
      <c r="B391" s="13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119"/>
    </row>
    <row r="392" spans="2:27">
      <c r="B392" s="13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119"/>
    </row>
    <row r="393" spans="2:27">
      <c r="B393" s="13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119"/>
    </row>
    <row r="394" spans="2:27">
      <c r="B394" s="13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119"/>
    </row>
    <row r="395" spans="2:27">
      <c r="B395" s="13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119"/>
    </row>
    <row r="396" spans="2:27">
      <c r="B396" s="13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119"/>
    </row>
    <row r="397" spans="2:27">
      <c r="B397" s="13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119"/>
    </row>
    <row r="398" spans="2:27">
      <c r="B398" s="13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119"/>
    </row>
    <row r="399" spans="2:27">
      <c r="B399" s="13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119"/>
    </row>
    <row r="400" spans="2:27">
      <c r="B400" s="13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119"/>
    </row>
    <row r="401" spans="2:27">
      <c r="B401" s="13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119"/>
    </row>
    <row r="402" spans="2:27">
      <c r="B402" s="13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119"/>
    </row>
    <row r="403" spans="2:27">
      <c r="B403" s="13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119"/>
    </row>
    <row r="404" spans="2:27">
      <c r="B404" s="13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119"/>
    </row>
    <row r="405" spans="2:27">
      <c r="B405" s="13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119"/>
    </row>
    <row r="406" spans="2:27">
      <c r="B406" s="13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119"/>
    </row>
    <row r="407" spans="2:27">
      <c r="B407" s="13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119"/>
    </row>
    <row r="408" spans="2:27">
      <c r="B408" s="13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119"/>
    </row>
    <row r="409" spans="2:27">
      <c r="B409" s="13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119"/>
    </row>
    <row r="410" spans="2:27">
      <c r="B410" s="13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119"/>
    </row>
    <row r="411" spans="2:27">
      <c r="B411" s="13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119"/>
    </row>
    <row r="412" spans="2:27">
      <c r="B412" s="13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119"/>
    </row>
    <row r="413" spans="2:27">
      <c r="B413" s="13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119"/>
    </row>
    <row r="414" spans="2:27">
      <c r="B414" s="13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119"/>
    </row>
    <row r="415" spans="2:27">
      <c r="B415" s="13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119"/>
    </row>
    <row r="416" spans="2:27">
      <c r="B416" s="13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119"/>
    </row>
    <row r="417" spans="2:27">
      <c r="B417" s="13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119"/>
    </row>
    <row r="418" spans="2:27">
      <c r="B418" s="13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119"/>
    </row>
    <row r="419" spans="2:27">
      <c r="B419" s="13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119"/>
    </row>
    <row r="420" spans="2:27">
      <c r="B420" s="13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119"/>
    </row>
    <row r="421" spans="2:27">
      <c r="B421" s="13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119"/>
    </row>
    <row r="422" spans="2:27">
      <c r="B422" s="13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119"/>
    </row>
    <row r="423" spans="2:27">
      <c r="B423" s="13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119"/>
    </row>
    <row r="424" spans="2:27">
      <c r="B424" s="13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119"/>
    </row>
    <row r="425" spans="2:27">
      <c r="B425" s="13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119"/>
    </row>
    <row r="426" spans="2:27">
      <c r="B426" s="13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119"/>
    </row>
    <row r="427" spans="2:27">
      <c r="B427" s="13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119"/>
    </row>
    <row r="428" spans="2:27">
      <c r="B428" s="13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119"/>
    </row>
    <row r="429" spans="2:27">
      <c r="B429" s="13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119"/>
    </row>
    <row r="430" spans="2:27">
      <c r="B430" s="13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119"/>
    </row>
    <row r="431" spans="2:27">
      <c r="B431" s="13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119"/>
    </row>
    <row r="432" spans="2:27">
      <c r="B432" s="13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119"/>
    </row>
    <row r="433" spans="2:27">
      <c r="B433" s="13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119"/>
    </row>
    <row r="434" spans="2:27">
      <c r="B434" s="13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119"/>
    </row>
    <row r="435" spans="2:27">
      <c r="B435" s="13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119"/>
    </row>
    <row r="436" spans="2:27">
      <c r="B436" s="13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119"/>
    </row>
    <row r="437" spans="2:27">
      <c r="B437" s="13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119"/>
    </row>
    <row r="438" spans="2:27">
      <c r="B438" s="13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119"/>
    </row>
    <row r="439" spans="2:27">
      <c r="B439" s="13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119"/>
    </row>
    <row r="440" spans="2:27">
      <c r="B440" s="13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119"/>
    </row>
    <row r="441" spans="2:27">
      <c r="B441" s="13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119"/>
    </row>
    <row r="442" spans="2:27">
      <c r="B442" s="13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119"/>
    </row>
    <row r="443" spans="2:27">
      <c r="B443" s="13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119"/>
    </row>
    <row r="444" spans="2:27">
      <c r="B444" s="13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119"/>
    </row>
    <row r="445" spans="2:27">
      <c r="B445" s="13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119"/>
    </row>
    <row r="446" spans="2:27">
      <c r="B446" s="13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119"/>
    </row>
    <row r="447" spans="2:27">
      <c r="B447" s="13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119"/>
    </row>
    <row r="448" spans="2:27">
      <c r="B448" s="13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119"/>
    </row>
    <row r="449" spans="2:27">
      <c r="B449" s="13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119"/>
    </row>
    <row r="450" spans="2:27">
      <c r="B450" s="13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119"/>
    </row>
    <row r="451" spans="2:27">
      <c r="B451" s="13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119"/>
    </row>
    <row r="452" spans="2:27">
      <c r="B452" s="13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119"/>
    </row>
    <row r="453" spans="2:27">
      <c r="B453" s="13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119"/>
    </row>
    <row r="454" spans="2:27">
      <c r="B454" s="13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119"/>
    </row>
    <row r="455" spans="2:27">
      <c r="B455" s="13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119"/>
    </row>
    <row r="456" spans="2:27">
      <c r="B456" s="13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119"/>
    </row>
    <row r="457" spans="2:27">
      <c r="B457" s="13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119"/>
    </row>
    <row r="458" spans="2:27">
      <c r="B458" s="13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119"/>
    </row>
    <row r="459" spans="2:27">
      <c r="B459" s="13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119"/>
    </row>
    <row r="460" spans="2:27">
      <c r="B460" s="13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119"/>
    </row>
    <row r="461" spans="2:27">
      <c r="B461" s="13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119"/>
    </row>
    <row r="462" spans="2:27">
      <c r="B462" s="13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119"/>
    </row>
    <row r="463" spans="2:27">
      <c r="B463" s="13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119"/>
    </row>
    <row r="464" spans="2:27">
      <c r="B464" s="13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119"/>
    </row>
    <row r="465" spans="2:27">
      <c r="B465" s="13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119"/>
    </row>
    <row r="466" spans="2:27">
      <c r="B466" s="13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119"/>
    </row>
    <row r="467" spans="2:27">
      <c r="B467" s="13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119"/>
    </row>
    <row r="468" spans="2:27">
      <c r="B468" s="13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119"/>
    </row>
    <row r="469" spans="2:27">
      <c r="B469" s="13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119"/>
    </row>
    <row r="470" spans="2:27">
      <c r="B470" s="13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119"/>
    </row>
    <row r="471" spans="2:27">
      <c r="B471" s="13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119"/>
    </row>
    <row r="472" spans="2:27">
      <c r="B472" s="13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119"/>
    </row>
    <row r="473" spans="2:27">
      <c r="B473" s="13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119"/>
    </row>
    <row r="474" spans="2:27">
      <c r="B474" s="13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119"/>
    </row>
    <row r="475" spans="2:27">
      <c r="B475" s="13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119"/>
    </row>
    <row r="476" spans="2:27">
      <c r="B476" s="13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119"/>
    </row>
    <row r="477" spans="2:27">
      <c r="B477" s="13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119"/>
    </row>
    <row r="478" spans="2:27">
      <c r="B478" s="13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119"/>
    </row>
    <row r="479" spans="2:27">
      <c r="B479" s="13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119"/>
    </row>
    <row r="480" spans="2:27">
      <c r="B480" s="13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119"/>
    </row>
    <row r="481" spans="2:27">
      <c r="B481" s="13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119"/>
    </row>
    <row r="482" spans="2:27">
      <c r="B482" s="13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119"/>
    </row>
    <row r="483" spans="2:27">
      <c r="B483" s="13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119"/>
    </row>
    <row r="484" spans="2:27">
      <c r="B484" s="13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119"/>
    </row>
    <row r="485" spans="2:27">
      <c r="B485" s="13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119"/>
    </row>
    <row r="486" spans="2:27">
      <c r="B486" s="13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119"/>
    </row>
    <row r="487" spans="2:27">
      <c r="B487" s="13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119"/>
    </row>
    <row r="488" spans="2:27">
      <c r="B488" s="13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119"/>
    </row>
    <row r="489" spans="2:27">
      <c r="B489" s="13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119"/>
    </row>
    <row r="490" spans="2:27">
      <c r="B490" s="13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119"/>
    </row>
    <row r="491" spans="2:27">
      <c r="B491" s="13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119"/>
    </row>
    <row r="492" spans="2:27">
      <c r="B492" s="13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119"/>
    </row>
    <row r="493" spans="2:27">
      <c r="B493" s="13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119"/>
    </row>
    <row r="494" spans="2:27">
      <c r="B494" s="13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119"/>
    </row>
    <row r="495" spans="2:27">
      <c r="B495" s="13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119"/>
    </row>
    <row r="496" spans="2:27">
      <c r="B496" s="13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119"/>
    </row>
    <row r="497" spans="2:27">
      <c r="B497" s="13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119"/>
    </row>
    <row r="498" spans="2:27">
      <c r="B498" s="13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119"/>
    </row>
    <row r="499" spans="2:27">
      <c r="B499" s="13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119"/>
    </row>
    <row r="500" spans="2:27">
      <c r="B500" s="13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119"/>
    </row>
    <row r="501" spans="2:27">
      <c r="B501" s="13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119"/>
    </row>
    <row r="502" spans="2:27">
      <c r="B502" s="13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119"/>
    </row>
    <row r="503" spans="2:27">
      <c r="B503" s="13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119"/>
    </row>
    <row r="504" spans="2:27">
      <c r="B504" s="13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119"/>
    </row>
    <row r="505" spans="2:27">
      <c r="B505" s="13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119"/>
    </row>
    <row r="506" spans="2:27">
      <c r="B506" s="13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119"/>
    </row>
    <row r="507" spans="2:27">
      <c r="B507" s="13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119"/>
    </row>
    <row r="508" spans="2:27">
      <c r="B508" s="13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119"/>
    </row>
    <row r="509" spans="2:27">
      <c r="B509" s="13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119"/>
    </row>
    <row r="510" spans="2:27">
      <c r="B510" s="13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119"/>
    </row>
    <row r="511" spans="2:27">
      <c r="B511" s="13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119"/>
    </row>
    <row r="512" spans="2:27">
      <c r="B512" s="13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119"/>
    </row>
    <row r="513" spans="2:27">
      <c r="B513" s="13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119"/>
    </row>
    <row r="514" spans="2:27">
      <c r="B514" s="13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119"/>
    </row>
    <row r="515" spans="2:27">
      <c r="B515" s="13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119"/>
    </row>
    <row r="516" spans="2:27">
      <c r="B516" s="13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119"/>
    </row>
    <row r="517" spans="2:27">
      <c r="B517" s="13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119"/>
    </row>
    <row r="518" spans="2:27">
      <c r="B518" s="13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119"/>
    </row>
    <row r="519" spans="2:27">
      <c r="B519" s="13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119"/>
    </row>
    <row r="520" spans="2:27">
      <c r="B520" s="13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119"/>
    </row>
    <row r="521" spans="2:27">
      <c r="B521" s="13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119"/>
    </row>
    <row r="522" spans="2:27">
      <c r="B522" s="13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119"/>
    </row>
    <row r="523" spans="2:27">
      <c r="B523" s="13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119"/>
    </row>
    <row r="524" spans="2:27">
      <c r="B524" s="13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119"/>
    </row>
    <row r="525" spans="2:27">
      <c r="B525" s="13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119"/>
    </row>
    <row r="526" spans="2:27">
      <c r="B526" s="13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119"/>
    </row>
    <row r="527" spans="2:27">
      <c r="B527" s="13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119"/>
    </row>
    <row r="528" spans="2:27">
      <c r="B528" s="13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119"/>
    </row>
    <row r="529" spans="2:27">
      <c r="B529" s="13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119"/>
    </row>
    <row r="530" spans="2:27">
      <c r="B530" s="13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119"/>
    </row>
    <row r="531" spans="2:27">
      <c r="B531" s="13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119"/>
    </row>
    <row r="532" spans="2:27">
      <c r="B532" s="13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119"/>
    </row>
    <row r="533" spans="2:27">
      <c r="B533" s="13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119"/>
    </row>
    <row r="534" spans="2:27">
      <c r="B534" s="13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119"/>
    </row>
    <row r="535" spans="2:27">
      <c r="B535" s="13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119"/>
    </row>
    <row r="536" spans="2:27">
      <c r="B536" s="13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119"/>
    </row>
    <row r="537" spans="2:27">
      <c r="B537" s="13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119"/>
    </row>
    <row r="538" spans="2:27">
      <c r="B538" s="13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119"/>
    </row>
    <row r="539" spans="2:27">
      <c r="B539" s="13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119"/>
    </row>
    <row r="540" spans="2:27">
      <c r="B540" s="13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119"/>
    </row>
    <row r="541" spans="2:27">
      <c r="B541" s="13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119"/>
    </row>
    <row r="542" spans="2:27">
      <c r="B542" s="13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119"/>
    </row>
    <row r="543" spans="2:27">
      <c r="B543" s="13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119"/>
    </row>
    <row r="544" spans="2:27">
      <c r="B544" s="13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119"/>
    </row>
    <row r="545" spans="2:27">
      <c r="B545" s="13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119"/>
    </row>
    <row r="546" spans="2:27">
      <c r="B546" s="13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119"/>
    </row>
    <row r="547" spans="2:27">
      <c r="B547" s="13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119"/>
    </row>
    <row r="548" spans="2:27">
      <c r="B548" s="13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119"/>
    </row>
    <row r="549" spans="2:27">
      <c r="B549" s="13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119"/>
    </row>
    <row r="550" spans="2:27">
      <c r="B550" s="13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119"/>
    </row>
    <row r="551" spans="2:27">
      <c r="B551" s="13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119"/>
    </row>
    <row r="552" spans="2:27">
      <c r="B552" s="13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119"/>
    </row>
    <row r="553" spans="2:27">
      <c r="B553" s="13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119"/>
    </row>
    <row r="554" spans="2:27">
      <c r="B554" s="13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119"/>
    </row>
    <row r="555" spans="2:27">
      <c r="B555" s="13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119"/>
    </row>
    <row r="556" spans="2:27">
      <c r="B556" s="13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119"/>
    </row>
    <row r="557" spans="2:27">
      <c r="B557" s="13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119"/>
    </row>
    <row r="558" spans="2:27">
      <c r="B558" s="13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119"/>
    </row>
    <row r="559" spans="2:27">
      <c r="B559" s="13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119"/>
    </row>
    <row r="560" spans="2:27">
      <c r="B560" s="13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119"/>
    </row>
    <row r="561" spans="2:27">
      <c r="B561" s="13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119"/>
    </row>
    <row r="562" spans="2:27">
      <c r="B562" s="13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119"/>
    </row>
    <row r="563" spans="2:27">
      <c r="B563" s="13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119"/>
    </row>
    <row r="564" spans="2:27">
      <c r="B564" s="13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119"/>
    </row>
    <row r="565" spans="2:27">
      <c r="B565" s="13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119"/>
    </row>
    <row r="566" spans="2:27">
      <c r="B566" s="13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119"/>
    </row>
    <row r="567" spans="2:27">
      <c r="B567" s="13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119"/>
    </row>
    <row r="568" spans="2:27">
      <c r="B568" s="13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119"/>
    </row>
    <row r="569" spans="2:27">
      <c r="B569" s="13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119"/>
    </row>
    <row r="570" spans="2:27">
      <c r="B570" s="13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119"/>
    </row>
    <row r="571" spans="2:27">
      <c r="B571" s="13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119"/>
    </row>
    <row r="572" spans="2:27">
      <c r="B572" s="13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119"/>
    </row>
    <row r="573" spans="2:27">
      <c r="B573" s="13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119"/>
    </row>
    <row r="574" spans="2:27">
      <c r="B574" s="13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119"/>
    </row>
    <row r="575" spans="2:27">
      <c r="B575" s="13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119"/>
    </row>
    <row r="576" spans="2:27">
      <c r="B576" s="13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119"/>
    </row>
    <row r="577" spans="2:27">
      <c r="B577" s="13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119"/>
    </row>
    <row r="578" spans="2:27">
      <c r="B578" s="13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119"/>
    </row>
    <row r="579" spans="2:27">
      <c r="B579" s="13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119"/>
    </row>
    <row r="580" spans="2:27">
      <c r="B580" s="13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119"/>
    </row>
    <row r="581" spans="2:27">
      <c r="B581" s="13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119"/>
    </row>
    <row r="582" spans="2:27">
      <c r="B582" s="13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119"/>
    </row>
    <row r="583" spans="2:27">
      <c r="B583" s="13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119"/>
    </row>
    <row r="584" spans="2:27">
      <c r="B584" s="13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119"/>
    </row>
    <row r="585" spans="2:27">
      <c r="B585" s="13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119"/>
    </row>
    <row r="586" spans="2:27">
      <c r="B586" s="13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119"/>
    </row>
    <row r="587" spans="2:27">
      <c r="B587" s="13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119"/>
    </row>
    <row r="588" spans="2:27">
      <c r="B588" s="13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119"/>
    </row>
    <row r="589" spans="2:27">
      <c r="B589" s="13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119"/>
    </row>
    <row r="590" spans="2:27">
      <c r="B590" s="13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119"/>
    </row>
    <row r="591" spans="2:27">
      <c r="B591" s="13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119"/>
    </row>
    <row r="592" spans="2:27">
      <c r="B592" s="13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119"/>
    </row>
    <row r="593" spans="2:27">
      <c r="B593" s="13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119"/>
    </row>
    <row r="594" spans="2:27">
      <c r="B594" s="13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119"/>
    </row>
    <row r="595" spans="2:27">
      <c r="B595" s="13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119"/>
    </row>
    <row r="596" spans="2:27">
      <c r="B596" s="13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119"/>
    </row>
    <row r="597" spans="2:27">
      <c r="B597" s="13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119"/>
    </row>
    <row r="598" spans="2:27">
      <c r="B598" s="13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119"/>
    </row>
    <row r="599" spans="2:27">
      <c r="B599" s="13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119"/>
    </row>
    <row r="600" spans="2:27">
      <c r="B600" s="13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119"/>
    </row>
    <row r="601" spans="2:27">
      <c r="B601" s="13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119"/>
    </row>
    <row r="602" spans="2:27">
      <c r="B602" s="13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119"/>
    </row>
    <row r="603" spans="2:27">
      <c r="B603" s="13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119"/>
    </row>
    <row r="604" spans="2:27">
      <c r="B604" s="13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119"/>
    </row>
    <row r="605" spans="2:27">
      <c r="B605" s="13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119"/>
    </row>
    <row r="606" spans="2:27">
      <c r="B606" s="13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119"/>
    </row>
    <row r="607" spans="2:27">
      <c r="B607" s="13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119"/>
    </row>
    <row r="608" spans="2:27">
      <c r="B608" s="13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119"/>
    </row>
    <row r="609" spans="2:27">
      <c r="B609" s="13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119"/>
    </row>
    <row r="610" spans="2:27">
      <c r="B610" s="13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119"/>
    </row>
    <row r="611" spans="2:27">
      <c r="B611" s="13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119"/>
    </row>
    <row r="612" spans="2:27">
      <c r="B612" s="13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119"/>
    </row>
    <row r="613" spans="2:27">
      <c r="B613" s="13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119"/>
    </row>
    <row r="614" spans="2:27">
      <c r="B614" s="13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119"/>
    </row>
    <row r="615" spans="2:27">
      <c r="B615" s="13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119"/>
    </row>
    <row r="616" spans="2:27">
      <c r="B616" s="13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119"/>
    </row>
    <row r="617" spans="2:27">
      <c r="B617" s="13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119"/>
    </row>
    <row r="618" spans="2:27">
      <c r="B618" s="13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119"/>
    </row>
    <row r="619" spans="2:27">
      <c r="B619" s="13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119"/>
    </row>
    <row r="620" spans="2:27">
      <c r="B620" s="13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119"/>
    </row>
    <row r="621" spans="2:27">
      <c r="B621" s="13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119"/>
    </row>
    <row r="622" spans="2:27">
      <c r="B622" s="13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119"/>
    </row>
    <row r="623" spans="2:27">
      <c r="B623" s="13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119"/>
    </row>
    <row r="624" spans="2:27">
      <c r="B624" s="13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119"/>
    </row>
    <row r="625" spans="2:27">
      <c r="B625" s="13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119"/>
    </row>
    <row r="626" spans="2:27">
      <c r="B626" s="13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119"/>
    </row>
    <row r="627" spans="2:27">
      <c r="B627" s="13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119"/>
    </row>
    <row r="628" spans="2:27">
      <c r="B628" s="13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119"/>
    </row>
    <row r="629" spans="2:27">
      <c r="B629" s="13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119"/>
    </row>
    <row r="630" spans="2:27">
      <c r="B630" s="13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119"/>
    </row>
    <row r="631" spans="2:27">
      <c r="B631" s="13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119"/>
    </row>
    <row r="632" spans="2:27">
      <c r="B632" s="13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119"/>
    </row>
    <row r="633" spans="2:27">
      <c r="B633" s="13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119"/>
    </row>
    <row r="634" spans="2:27">
      <c r="B634" s="13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119"/>
    </row>
    <row r="635" spans="2:27">
      <c r="B635" s="13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119"/>
    </row>
    <row r="636" spans="2:27">
      <c r="B636" s="13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119"/>
    </row>
    <row r="637" spans="2:27">
      <c r="B637" s="13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119"/>
    </row>
    <row r="638" spans="2:27">
      <c r="B638" s="13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119"/>
    </row>
    <row r="639" spans="2:27">
      <c r="B639" s="13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119"/>
    </row>
    <row r="640" spans="2:27">
      <c r="B640" s="13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119"/>
    </row>
    <row r="641" spans="2:27">
      <c r="B641" s="13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119"/>
    </row>
    <row r="642" spans="2:27">
      <c r="B642" s="13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119"/>
    </row>
    <row r="643" spans="2:27">
      <c r="B643" s="13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119"/>
    </row>
    <row r="644" spans="2:27">
      <c r="B644" s="13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119"/>
    </row>
    <row r="645" spans="2:27">
      <c r="B645" s="13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119"/>
    </row>
    <row r="646" spans="2:27">
      <c r="B646" s="13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119"/>
    </row>
    <row r="647" spans="2:27">
      <c r="B647" s="13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119"/>
    </row>
    <row r="648" spans="2:27">
      <c r="B648" s="13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119"/>
    </row>
    <row r="649" spans="2:27">
      <c r="B649" s="13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119"/>
    </row>
    <row r="650" spans="2:27">
      <c r="B650" s="13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119"/>
    </row>
    <row r="651" spans="2:27">
      <c r="B651" s="13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119"/>
    </row>
    <row r="652" spans="2:27">
      <c r="B652" s="13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119"/>
    </row>
    <row r="653" spans="2:27">
      <c r="B653" s="13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119"/>
    </row>
    <row r="654" spans="2:27">
      <c r="B654" s="13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119"/>
    </row>
    <row r="655" spans="2:27">
      <c r="B655" s="13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119"/>
    </row>
    <row r="656" spans="2:27">
      <c r="B656" s="13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119"/>
    </row>
    <row r="657" spans="2:27">
      <c r="B657" s="13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119"/>
    </row>
    <row r="658" spans="2:27">
      <c r="B658" s="13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119"/>
    </row>
    <row r="659" spans="2:27">
      <c r="B659" s="13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119"/>
    </row>
    <row r="660" spans="2:27">
      <c r="B660" s="13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119"/>
    </row>
    <row r="661" spans="2:27">
      <c r="B661" s="13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119"/>
    </row>
    <row r="662" spans="2:27">
      <c r="B662" s="13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119"/>
    </row>
    <row r="663" spans="2:27">
      <c r="B663" s="13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119"/>
    </row>
    <row r="664" spans="2:27">
      <c r="B664" s="13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119"/>
    </row>
    <row r="665" spans="2:27">
      <c r="B665" s="13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119"/>
    </row>
    <row r="666" spans="2:27">
      <c r="B666" s="13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119"/>
    </row>
    <row r="667" spans="2:27">
      <c r="B667" s="13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119"/>
    </row>
    <row r="668" spans="2:27">
      <c r="B668" s="13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119"/>
    </row>
    <row r="669" spans="2:27">
      <c r="B669" s="13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119"/>
    </row>
    <row r="670" spans="2:27">
      <c r="B670" s="13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119"/>
    </row>
    <row r="671" spans="2:27">
      <c r="B671" s="13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119"/>
    </row>
    <row r="672" spans="2:27">
      <c r="B672" s="13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119"/>
    </row>
    <row r="673" spans="2:27">
      <c r="B673" s="13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119"/>
    </row>
    <row r="674" spans="2:27">
      <c r="B674" s="13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119"/>
    </row>
    <row r="675" spans="2:27">
      <c r="B675" s="13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119"/>
    </row>
    <row r="676" spans="2:27">
      <c r="B676" s="13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119"/>
    </row>
    <row r="677" spans="2:27">
      <c r="B677" s="13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119"/>
    </row>
    <row r="678" spans="2:27">
      <c r="B678" s="13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119"/>
    </row>
    <row r="679" spans="2:27">
      <c r="B679" s="13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119"/>
    </row>
    <row r="680" spans="2:27">
      <c r="B680" s="13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119"/>
    </row>
    <row r="681" spans="2:27">
      <c r="B681" s="13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119"/>
    </row>
    <row r="682" spans="2:27">
      <c r="B682" s="13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119"/>
    </row>
    <row r="683" spans="2:27">
      <c r="B683" s="13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119"/>
    </row>
    <row r="684" spans="2:27">
      <c r="B684" s="13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119"/>
    </row>
    <row r="685" spans="2:27">
      <c r="B685" s="13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119"/>
    </row>
    <row r="686" spans="2:27">
      <c r="B686" s="13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119"/>
    </row>
    <row r="687" spans="2:27">
      <c r="B687" s="13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119"/>
    </row>
    <row r="688" spans="2:27">
      <c r="B688" s="13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119"/>
    </row>
    <row r="689" spans="2:27">
      <c r="B689" s="13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119"/>
    </row>
    <row r="690" spans="2:27">
      <c r="B690" s="13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119"/>
    </row>
    <row r="691" spans="2:27">
      <c r="B691" s="13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119"/>
    </row>
    <row r="692" spans="2:27">
      <c r="B692" s="13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119"/>
    </row>
    <row r="693" spans="2:27">
      <c r="B693" s="13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119"/>
    </row>
    <row r="694" spans="2:27">
      <c r="B694" s="13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119"/>
    </row>
    <row r="695" spans="2:27">
      <c r="B695" s="13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119"/>
    </row>
    <row r="696" spans="2:27">
      <c r="B696" s="13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119"/>
    </row>
    <row r="697" spans="2:27">
      <c r="B697" s="13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119"/>
    </row>
    <row r="698" spans="2:27">
      <c r="B698" s="13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119"/>
    </row>
    <row r="699" spans="2:27">
      <c r="B699" s="13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119"/>
    </row>
    <row r="700" spans="2:27">
      <c r="B700" s="13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119"/>
    </row>
    <row r="701" spans="2:27">
      <c r="B701" s="13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119"/>
    </row>
    <row r="702" spans="2:27">
      <c r="B702" s="13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119"/>
    </row>
    <row r="703" spans="2:27">
      <c r="B703" s="13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119"/>
    </row>
    <row r="704" spans="2:27">
      <c r="B704" s="13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119"/>
    </row>
    <row r="705" spans="2:27">
      <c r="B705" s="13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119"/>
    </row>
    <row r="706" spans="2:27">
      <c r="B706" s="13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119"/>
    </row>
    <row r="707" spans="2:27">
      <c r="B707" s="13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119"/>
    </row>
    <row r="708" spans="2:27">
      <c r="B708" s="13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119"/>
    </row>
    <row r="709" spans="2:27">
      <c r="B709" s="13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119"/>
    </row>
    <row r="710" spans="2:27">
      <c r="B710" s="13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119"/>
    </row>
    <row r="711" spans="2:27">
      <c r="B711" s="13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119"/>
    </row>
    <row r="712" spans="2:27">
      <c r="B712" s="13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119"/>
    </row>
    <row r="713" spans="2:27">
      <c r="B713" s="13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119"/>
    </row>
    <row r="714" spans="2:27">
      <c r="B714" s="13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119"/>
    </row>
    <row r="715" spans="2:27">
      <c r="B715" s="13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119"/>
    </row>
    <row r="716" spans="2:27">
      <c r="B716" s="13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119"/>
    </row>
    <row r="717" spans="2:27">
      <c r="B717" s="13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119"/>
    </row>
    <row r="718" spans="2:27">
      <c r="B718" s="13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119"/>
    </row>
    <row r="719" spans="2:27">
      <c r="B719" s="13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119"/>
    </row>
    <row r="720" spans="2:27">
      <c r="B720" s="13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119"/>
    </row>
    <row r="721" spans="2:27">
      <c r="B721" s="13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119"/>
    </row>
    <row r="722" spans="2:27">
      <c r="B722" s="13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119"/>
    </row>
    <row r="723" spans="2:27">
      <c r="B723" s="13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119"/>
    </row>
    <row r="724" spans="2:27">
      <c r="B724" s="13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119"/>
    </row>
    <row r="725" spans="2:27">
      <c r="B725" s="13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119"/>
    </row>
    <row r="726" spans="2:27">
      <c r="B726" s="13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119"/>
    </row>
    <row r="727" spans="2:27">
      <c r="B727" s="13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119"/>
    </row>
    <row r="728" spans="2:27">
      <c r="B728" s="13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119"/>
    </row>
    <row r="729" spans="2:27">
      <c r="B729" s="13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119"/>
    </row>
    <row r="730" spans="2:27">
      <c r="B730" s="13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119"/>
    </row>
    <row r="731" spans="2:27">
      <c r="B731" s="13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119"/>
    </row>
    <row r="732" spans="2:27">
      <c r="B732" s="13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119"/>
    </row>
    <row r="733" spans="2:27">
      <c r="B733" s="13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119"/>
    </row>
    <row r="734" spans="2:27">
      <c r="B734" s="13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119"/>
    </row>
    <row r="735" spans="2:27">
      <c r="B735" s="13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119"/>
    </row>
    <row r="736" spans="2:27">
      <c r="B736" s="13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119"/>
    </row>
    <row r="737" spans="2:27">
      <c r="B737" s="13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119"/>
    </row>
    <row r="738" spans="2:27">
      <c r="B738" s="13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119"/>
    </row>
    <row r="739" spans="2:27">
      <c r="B739" s="13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119"/>
    </row>
    <row r="740" spans="2:27">
      <c r="B740" s="13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119"/>
    </row>
    <row r="741" spans="2:27">
      <c r="B741" s="13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119"/>
    </row>
    <row r="742" spans="2:27">
      <c r="B742" s="13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119"/>
    </row>
    <row r="743" spans="2:27">
      <c r="B743" s="13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119"/>
    </row>
    <row r="744" spans="2:27">
      <c r="B744" s="13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119"/>
    </row>
    <row r="745" spans="2:27">
      <c r="B745" s="13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119"/>
    </row>
    <row r="746" spans="2:27">
      <c r="B746" s="13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119"/>
    </row>
    <row r="747" spans="2:27">
      <c r="B747" s="13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119"/>
    </row>
    <row r="748" spans="2:27">
      <c r="B748" s="13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119"/>
    </row>
    <row r="749" spans="2:27">
      <c r="B749" s="13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119"/>
    </row>
    <row r="750" spans="2:27">
      <c r="B750" s="13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119"/>
    </row>
    <row r="751" spans="2:27">
      <c r="B751" s="13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119"/>
    </row>
    <row r="752" spans="2:27">
      <c r="B752" s="13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119"/>
    </row>
    <row r="753" spans="2:27">
      <c r="B753" s="13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119"/>
    </row>
    <row r="754" spans="2:27">
      <c r="B754" s="13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119"/>
    </row>
    <row r="755" spans="2:27">
      <c r="B755" s="13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119"/>
    </row>
    <row r="756" spans="2:27">
      <c r="B756" s="13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119"/>
    </row>
    <row r="757" spans="2:27">
      <c r="B757" s="13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119"/>
    </row>
    <row r="758" spans="2:27">
      <c r="B758" s="13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119"/>
    </row>
    <row r="759" spans="2:27">
      <c r="B759" s="13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119"/>
    </row>
    <row r="760" spans="2:27">
      <c r="B760" s="13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119"/>
    </row>
    <row r="761" spans="2:27">
      <c r="B761" s="13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119"/>
    </row>
    <row r="762" spans="2:27">
      <c r="B762" s="13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119"/>
    </row>
    <row r="763" spans="2:27">
      <c r="B763" s="13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119"/>
    </row>
    <row r="764" spans="2:27">
      <c r="B764" s="13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119"/>
    </row>
    <row r="765" spans="2:27">
      <c r="B765" s="13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119"/>
    </row>
    <row r="766" spans="2:27">
      <c r="B766" s="13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119"/>
    </row>
    <row r="767" spans="2:27">
      <c r="B767" s="13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119"/>
    </row>
    <row r="768" spans="2:27">
      <c r="B768" s="13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119"/>
    </row>
    <row r="769" spans="2:27">
      <c r="B769" s="13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119"/>
    </row>
    <row r="770" spans="2:27">
      <c r="B770" s="13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119"/>
    </row>
    <row r="771" spans="2:27">
      <c r="B771" s="13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119"/>
    </row>
    <row r="772" spans="2:27">
      <c r="B772" s="13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119"/>
    </row>
    <row r="773" spans="2:27">
      <c r="B773" s="13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119"/>
    </row>
    <row r="774" spans="2:27">
      <c r="B774" s="13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119"/>
    </row>
    <row r="775" spans="2:27">
      <c r="B775" s="13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119"/>
    </row>
    <row r="776" spans="2:27">
      <c r="B776" s="13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119"/>
    </row>
    <row r="777" spans="2:27">
      <c r="B777" s="13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119"/>
    </row>
    <row r="778" spans="2:27">
      <c r="B778" s="13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119"/>
    </row>
  </sheetData>
  <mergeCells count="30">
    <mergeCell ref="C32:D32"/>
    <mergeCell ref="E16:G16"/>
    <mergeCell ref="E18:G18"/>
    <mergeCell ref="E23:G23"/>
    <mergeCell ref="U8:U9"/>
    <mergeCell ref="T8:T9"/>
    <mergeCell ref="D21:G21"/>
    <mergeCell ref="D25:G25"/>
    <mergeCell ref="M8:M9"/>
    <mergeCell ref="G8:G9"/>
    <mergeCell ref="C34:D34"/>
    <mergeCell ref="O8:O9"/>
    <mergeCell ref="P8:P9"/>
    <mergeCell ref="Q8:Q9"/>
    <mergeCell ref="N8:N9"/>
    <mergeCell ref="X8:X9"/>
    <mergeCell ref="E20:G20"/>
    <mergeCell ref="S8:S9"/>
    <mergeCell ref="V8:V9"/>
    <mergeCell ref="E14:G14"/>
    <mergeCell ref="Y8:Y9"/>
    <mergeCell ref="Z8:Z9"/>
    <mergeCell ref="A4:Z6"/>
    <mergeCell ref="C8:C9"/>
    <mergeCell ref="D8:D9"/>
    <mergeCell ref="E8:E9"/>
    <mergeCell ref="F8:F9"/>
    <mergeCell ref="H8:L8"/>
    <mergeCell ref="W8:W9"/>
    <mergeCell ref="R8:R9"/>
  </mergeCells>
  <phoneticPr fontId="0" type="noConversion"/>
  <pageMargins left="0.78740157480314965" right="0.70866141732283472" top="0.6692913385826772" bottom="0.39370078740157483" header="0.23622047244094491" footer="0.43307086614173229"/>
  <pageSetup paperSize="9" scale="43" orientation="landscape" r:id="rId1"/>
  <headerFooter alignWithMargins="0"/>
  <ignoredErrors>
    <ignoredError sqref="I29:J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4" sqref="C14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KZ</cp:lastModifiedBy>
  <cp:lastPrinted>2021-03-10T14:02:40Z</cp:lastPrinted>
  <dcterms:created xsi:type="dcterms:W3CDTF">2005-02-10T09:16:46Z</dcterms:created>
  <dcterms:modified xsi:type="dcterms:W3CDTF">2021-05-13T07:44:57Z</dcterms:modified>
</cp:coreProperties>
</file>