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F21" i="1" l="1"/>
  <c r="F58" i="1"/>
  <c r="F12" i="1"/>
  <c r="D134" i="1"/>
  <c r="D129" i="1"/>
  <c r="E134" i="1"/>
  <c r="E129" i="1"/>
  <c r="F63" i="1"/>
  <c r="F11" i="1"/>
  <c r="F9" i="1"/>
  <c r="F107" i="1"/>
  <c r="C134" i="1"/>
  <c r="C129" i="1"/>
  <c r="D143" i="1"/>
  <c r="F143" i="1"/>
  <c r="F97" i="1"/>
  <c r="F98" i="1"/>
  <c r="F99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4" i="1"/>
  <c r="F116" i="1"/>
  <c r="F117" i="1"/>
  <c r="F119" i="1"/>
  <c r="F123" i="1"/>
  <c r="F128" i="1"/>
  <c r="F130" i="1"/>
  <c r="F132" i="1"/>
  <c r="F138" i="1"/>
  <c r="F140" i="1"/>
  <c r="F141" i="1"/>
  <c r="F142" i="1"/>
  <c r="F144" i="1"/>
  <c r="F145" i="1"/>
  <c r="F148" i="1"/>
  <c r="F158" i="1"/>
  <c r="F8" i="1"/>
  <c r="F10" i="1"/>
  <c r="F18" i="1"/>
  <c r="F25" i="1"/>
  <c r="F29" i="1"/>
  <c r="F30" i="1"/>
  <c r="F31" i="1"/>
  <c r="F32" i="1"/>
  <c r="F33" i="1"/>
  <c r="F37" i="1"/>
  <c r="F39" i="1"/>
  <c r="F40" i="1"/>
  <c r="F41" i="1"/>
  <c r="F43" i="1"/>
  <c r="F44" i="1"/>
  <c r="F45" i="1"/>
  <c r="F48" i="1"/>
  <c r="F51" i="1"/>
  <c r="F57" i="1"/>
  <c r="F62" i="1"/>
  <c r="F67" i="1"/>
  <c r="F76" i="1"/>
  <c r="F6" i="1"/>
  <c r="F7" i="1"/>
  <c r="D96" i="1"/>
  <c r="E96" i="1"/>
  <c r="E95" i="1"/>
  <c r="C96" i="1"/>
  <c r="D100" i="1"/>
  <c r="E100" i="1"/>
  <c r="C100" i="1"/>
  <c r="D28" i="1"/>
  <c r="D27" i="1"/>
  <c r="E161" i="1"/>
  <c r="D161" i="1"/>
  <c r="C161" i="1"/>
  <c r="E156" i="1"/>
  <c r="D156" i="1"/>
  <c r="F156" i="1"/>
  <c r="C156" i="1"/>
  <c r="E151" i="1"/>
  <c r="D151" i="1"/>
  <c r="E147" i="1"/>
  <c r="E166" i="1"/>
  <c r="D147" i="1"/>
  <c r="D166" i="1"/>
  <c r="C147" i="1"/>
  <c r="E143" i="1"/>
  <c r="C143" i="1"/>
  <c r="E118" i="1"/>
  <c r="D118" i="1"/>
  <c r="C118" i="1"/>
  <c r="E82" i="1"/>
  <c r="D82" i="1"/>
  <c r="C82" i="1"/>
  <c r="E78" i="1"/>
  <c r="D78" i="1"/>
  <c r="E75" i="1"/>
  <c r="D75" i="1"/>
  <c r="F75" i="1"/>
  <c r="C75" i="1"/>
  <c r="E70" i="1"/>
  <c r="D70" i="1"/>
  <c r="C70" i="1"/>
  <c r="E66" i="1"/>
  <c r="D66" i="1"/>
  <c r="F66" i="1"/>
  <c r="C66" i="1"/>
  <c r="C88" i="1"/>
  <c r="E60" i="1"/>
  <c r="D60" i="1"/>
  <c r="F60" i="1"/>
  <c r="C60" i="1"/>
  <c r="E55" i="1"/>
  <c r="D55" i="1"/>
  <c r="C55" i="1"/>
  <c r="E49" i="1"/>
  <c r="D49" i="1"/>
  <c r="F49" i="1"/>
  <c r="C49" i="1"/>
  <c r="E38" i="1"/>
  <c r="D38" i="1"/>
  <c r="E28" i="1"/>
  <c r="E27" i="1"/>
  <c r="C28" i="1"/>
  <c r="C27" i="1"/>
  <c r="E20" i="1"/>
  <c r="F20" i="1"/>
  <c r="D20" i="1"/>
  <c r="C20" i="1"/>
  <c r="E13" i="1"/>
  <c r="D13" i="1"/>
  <c r="F13" i="1"/>
  <c r="C13" i="1"/>
  <c r="E5" i="1"/>
  <c r="D5" i="1"/>
  <c r="F5" i="1"/>
  <c r="C5" i="1"/>
  <c r="C65" i="1"/>
  <c r="C89" i="1"/>
  <c r="C38" i="1"/>
  <c r="C166" i="1"/>
  <c r="C95" i="1"/>
  <c r="C146" i="1"/>
  <c r="C167" i="1"/>
  <c r="F100" i="1"/>
  <c r="F27" i="1"/>
  <c r="F28" i="1"/>
  <c r="E65" i="1"/>
  <c r="F166" i="1"/>
  <c r="F147" i="1"/>
  <c r="F134" i="1"/>
  <c r="E146" i="1"/>
  <c r="E167" i="1"/>
  <c r="F129" i="1"/>
  <c r="F118" i="1"/>
  <c r="F96" i="1"/>
  <c r="D95" i="1"/>
  <c r="D146" i="1"/>
  <c r="D167" i="1"/>
  <c r="E88" i="1"/>
  <c r="E89" i="1"/>
  <c r="D88" i="1"/>
  <c r="F55" i="1"/>
  <c r="D65" i="1"/>
  <c r="F38" i="1"/>
  <c r="F95" i="1"/>
  <c r="F146" i="1"/>
  <c r="F167" i="1"/>
  <c r="D89" i="1"/>
  <c r="F89" i="1"/>
  <c r="F88" i="1"/>
  <c r="F65" i="1"/>
</calcChain>
</file>

<file path=xl/sharedStrings.xml><?xml version="1.0" encoding="utf-8"?>
<sst xmlns="http://schemas.openxmlformats.org/spreadsheetml/2006/main" count="307" uniqueCount="264">
  <si>
    <t>Sor-
szám</t>
  </si>
  <si>
    <t>Bevételi jogcím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</si>
  <si>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</si>
  <si>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</si>
  <si>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</si>
  <si>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</si>
  <si>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</si>
  <si>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</si>
  <si>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</si>
  <si>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</si>
  <si>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</si>
  <si>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</si>
  <si>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</si>
  <si>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</si>
  <si>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</si>
  <si>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>3.3.</t>
  </si>
  <si>
    <t>3.4.</t>
  </si>
  <si>
    <t>3.5.</t>
  </si>
  <si>
    <t>3.6.</t>
  </si>
  <si>
    <t xml:space="preserve">4. 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</si>
  <si>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</si>
  <si>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</si>
  <si>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</si>
  <si>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</si>
  <si>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</si>
  <si>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</si>
  <si>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</si>
  <si>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</si>
  <si>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</si>
  <si>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</si>
  <si>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6.1.</t>
  </si>
  <si>
    <t>6.2.</t>
  </si>
  <si>
    <t>7.1.</t>
  </si>
  <si>
    <t>7.2.</t>
  </si>
  <si>
    <t>8.</t>
  </si>
  <si>
    <t>8.1.</t>
  </si>
  <si>
    <t>8.2.</t>
  </si>
  <si>
    <t>10.</t>
  </si>
  <si>
    <t>11.2.</t>
  </si>
  <si>
    <t>K I A D Á S O K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</si>
  <si>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</si>
  <si>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</si>
  <si>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</si>
  <si>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</si>
  <si>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</si>
  <si>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</si>
  <si>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</si>
  <si>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</si>
  <si>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</si>
  <si>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</si>
  <si>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</si>
  <si>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</si>
  <si>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</si>
  <si>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</si>
  <si>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1.9.</t>
  </si>
  <si>
    <t>1.10.</t>
  </si>
  <si>
    <t>1.11.</t>
  </si>
  <si>
    <t>1.12.</t>
  </si>
  <si>
    <t>2.9.</t>
  </si>
  <si>
    <t>2.10.</t>
  </si>
  <si>
    <t>2.11.</t>
  </si>
  <si>
    <t>4.</t>
  </si>
  <si>
    <t>Általános tartalék</t>
  </si>
  <si>
    <t>Céltartalék</t>
  </si>
  <si>
    <t>7.</t>
  </si>
  <si>
    <t>Gépjárműadó</t>
  </si>
  <si>
    <t>9.</t>
  </si>
  <si>
    <t>8.3.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</si>
  <si>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</si>
  <si>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</si>
  <si>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</si>
  <si>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</si>
  <si>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</si>
  <si>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</si>
  <si>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</si>
  <si>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</si>
  <si>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</si>
  <si>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</si>
  <si>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</si>
  <si>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</si>
  <si>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</si>
  <si>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</si>
  <si>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</si>
  <si>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</si>
  <si>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</si>
  <si>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</si>
  <si>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</si>
  <si>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</si>
  <si>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</si>
  <si>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</si>
  <si>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</si>
  <si>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</si>
  <si>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</si>
  <si>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</si>
  <si>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</si>
  <si>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</si>
  <si>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</si>
  <si>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</si>
  <si>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</si>
  <si>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</si>
  <si>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</si>
  <si>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</si>
  <si>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</si>
  <si>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</si>
  <si>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</si>
  <si>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</si>
  <si>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</si>
  <si>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</si>
  <si>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</si>
  <si>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</si>
  <si>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</si>
  <si>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</si>
  <si>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</si>
  <si>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</si>
  <si>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</si>
  <si>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</si>
  <si>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</si>
  <si>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</si>
  <si>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</si>
  <si>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</si>
  <si>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</si>
  <si>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</si>
  <si>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</si>
  <si>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</si>
  <si>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</si>
  <si>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</si>
  <si>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</si>
  <si>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</si>
  <si>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</si>
  <si>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</si>
  <si>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</si>
  <si>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</si>
  <si>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</si>
  <si>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</si>
  <si>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</si>
  <si>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</si>
  <si>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</si>
  <si>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</si>
  <si>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</si>
  <si>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</si>
  <si>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</si>
  <si>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</si>
  <si>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</si>
  <si>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</si>
  <si>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</si>
  <si>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</si>
  <si>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</si>
  <si>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</si>
  <si>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</si>
  <si>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</si>
  <si>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</si>
  <si>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</si>
  <si>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</si>
  <si>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</si>
  <si>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</si>
  <si>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</si>
  <si>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</si>
  <si>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</si>
  <si>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</si>
  <si>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</si>
  <si>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</si>
  <si>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</si>
  <si>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</si>
  <si>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</si>
  <si>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</si>
  <si>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</si>
  <si>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</si>
  <si>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</si>
  <si>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</si>
  <si>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</si>
  <si>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</si>
  <si>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</si>
  <si>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</si>
  <si>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</si>
  <si>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</si>
  <si>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</si>
  <si>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</si>
  <si>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</si>
  <si>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</si>
  <si>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</si>
  <si>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</si>
  <si>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</si>
  <si>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</si>
  <si>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</si>
  <si>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</si>
  <si>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</si>
  <si>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</si>
  <si>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</si>
  <si>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</si>
  <si>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</si>
  <si>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</si>
  <si>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</si>
  <si>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</si>
  <si>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</si>
  <si>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</si>
  <si>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</si>
  <si>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</si>
  <si>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</si>
  <si>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</si>
  <si>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</si>
  <si>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</si>
  <si>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</si>
  <si>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</si>
  <si>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</si>
  <si>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</si>
  <si>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</si>
  <si>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</si>
  <si>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</si>
  <si>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</si>
  <si>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</si>
  <si>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</si>
  <si>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</si>
  <si>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</si>
  <si>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</si>
  <si>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</si>
  <si>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</si>
  <si>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</si>
  <si>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</si>
  <si>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</si>
  <si>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</si>
  <si>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</si>
  <si>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</si>
  <si>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</si>
  <si>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</si>
  <si>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</si>
  <si>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</si>
  <si>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 xml:space="preserve">Helyi adók  </t>
  </si>
  <si>
    <t xml:space="preserve"> -építményadó</t>
  </si>
  <si>
    <t xml:space="preserve"> -telekadó</t>
  </si>
  <si>
    <t xml:space="preserve"> -magánszemélyek kommunális adója</t>
  </si>
  <si>
    <t xml:space="preserve"> - helyi iparűzési adó</t>
  </si>
  <si>
    <t xml:space="preserve"> - egyéb helyi adó</t>
  </si>
  <si>
    <t xml:space="preserve"> -foglalkoztatottak személyi juttatásai</t>
  </si>
  <si>
    <t xml:space="preserve"> -külső személyi juttatás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</si>
  <si>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</si>
  <si>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</si>
  <si>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</si>
  <si>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</si>
  <si>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</si>
  <si>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</si>
  <si>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</si>
  <si>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</si>
  <si>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</si>
  <si>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</si>
  <si>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</si>
  <si>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</si>
  <si>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</si>
  <si>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</si>
  <si>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</si>
  <si>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</si>
  <si>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</si>
  <si>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</si>
  <si>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- idegenforgalmi adó</t>
  </si>
  <si>
    <t>Helyi önkormányzatok kiegészítő támogatásai</t>
  </si>
  <si>
    <t xml:space="preserve">Hosszú lejáratú  hitelek, kölcsönök felvétele </t>
  </si>
  <si>
    <t>2. táblázat</t>
  </si>
  <si>
    <t xml:space="preserve"> Ft-ban</t>
  </si>
  <si>
    <t>%-os teljesítés T/Mei.</t>
  </si>
  <si>
    <t>2020. évi eredeti előirányzat</t>
  </si>
  <si>
    <t>Önkormányzat működési támogatásai (1.1.+…+.1.7.)</t>
  </si>
  <si>
    <t>Önkormányzatok gyermekétkeztetési feladatainak támogatása</t>
  </si>
  <si>
    <t>Elszámolásból származó bevételek</t>
  </si>
  <si>
    <t>2020. évi módosított előirányzat</t>
  </si>
  <si>
    <t>2020.évi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</si>
</sst>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-* #,##0.00\ _F_t_-;\-* #,##0.00\ _F_t_-;_-* &quot;-&quot;??\ _F_t_-;_-@_-"/>
    <numFmt numFmtId="172" formatCode="#,###"/>
    <numFmt numFmtId="173" formatCode="_-* #,##0.0\ _F_t_-;\-* #,##0.0\ _F_t_-;_-* &quot;-&quot;??\ _F_t_-;_-@_-"/>
    <numFmt numFmtId="174" formatCode="_-* #,##0\ _F_t_-;\-* #,##0\ _F_t_-;_-* &quot;-&quot;??\ _F_t_-;_-@_-"/>
    <numFmt numFmtId="176" formatCode="0.0"/>
  </numFmts>
  <fonts count="21" x14ac:knownFonts="1">
    <font>
      <sz val="11"/>
      <color indexed="8"/>
      <name val="Calibri"/>
      <family val="2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2"/>
      <name val="Times New Roman CE"/>
      <charset val="238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0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49" fontId="7" fillId="0" borderId="1" xfId="2" applyNumberFormat="1" applyFont="1" applyFill="1" applyBorder="1" applyAlignment="1" applyProtection="1">
      <alignment horizontal="left" vertical="center" wrapText="1" inden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wrapText="1"/>
    </xf>
    <xf numFmtId="0" fontId="1" fillId="0" borderId="0" xfId="2" applyFill="1" applyProtection="1"/>
    <xf numFmtId="0" fontId="7" fillId="0" borderId="0" xfId="2" applyFont="1" applyFill="1" applyProtection="1"/>
    <xf numFmtId="0" fontId="14" fillId="0" borderId="0" xfId="2" applyFont="1" applyFill="1" applyProtection="1"/>
    <xf numFmtId="0" fontId="13" fillId="0" borderId="1" xfId="0" applyFont="1" applyBorder="1" applyAlignment="1" applyProtection="1">
      <alignment wrapText="1"/>
    </xf>
    <xf numFmtId="0" fontId="1" fillId="0" borderId="0" xfId="2" applyFill="1" applyAlignment="1" applyProtection="1"/>
    <xf numFmtId="0" fontId="9" fillId="0" borderId="0" xfId="2" applyFont="1" applyFill="1" applyProtection="1"/>
    <xf numFmtId="0" fontId="1" fillId="0" borderId="0" xfId="2" applyFont="1" applyFill="1" applyProtection="1"/>
    <xf numFmtId="174" fontId="5" fillId="0" borderId="2" xfId="1" applyNumberFormat="1" applyFont="1" applyFill="1" applyBorder="1" applyAlignment="1" applyProtection="1">
      <alignment horizontal="center" vertical="center" wrapText="1"/>
    </xf>
    <xf numFmtId="174" fontId="6" fillId="0" borderId="0" xfId="1" applyNumberFormat="1" applyFont="1" applyFill="1" applyProtection="1"/>
    <xf numFmtId="0" fontId="6" fillId="0" borderId="0" xfId="2" applyFont="1" applyFill="1" applyProtection="1"/>
    <xf numFmtId="174" fontId="7" fillId="0" borderId="0" xfId="1" applyNumberFormat="1" applyFont="1" applyFill="1" applyProtection="1"/>
    <xf numFmtId="174" fontId="6" fillId="0" borderId="0" xfId="1" applyNumberFormat="1" applyFont="1" applyFill="1" applyAlignment="1" applyProtection="1"/>
    <xf numFmtId="0" fontId="6" fillId="0" borderId="0" xfId="2" applyFont="1" applyFill="1" applyAlignment="1" applyProtection="1"/>
    <xf numFmtId="174" fontId="16" fillId="0" borderId="3" xfId="1" applyNumberFormat="1" applyFont="1" applyFill="1" applyBorder="1" applyProtection="1"/>
    <xf numFmtId="174" fontId="17" fillId="0" borderId="3" xfId="1" applyNumberFormat="1" applyFont="1" applyFill="1" applyBorder="1" applyProtection="1"/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left" vertical="center" wrapText="1" indent="1"/>
    </xf>
    <xf numFmtId="0" fontId="5" fillId="0" borderId="3" xfId="2" applyFont="1" applyFill="1" applyBorder="1" applyAlignment="1" applyProtection="1">
      <alignment horizontal="left" vertical="center" wrapText="1" indent="1"/>
    </xf>
    <xf numFmtId="0" fontId="13" fillId="0" borderId="3" xfId="0" applyFont="1" applyBorder="1" applyAlignment="1" applyProtection="1">
      <alignment horizontal="left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0" fontId="13" fillId="0" borderId="3" xfId="0" applyFont="1" applyBorder="1" applyAlignment="1" applyProtection="1">
      <alignment horizontal="left" vertical="center" wrapText="1" indent="1"/>
    </xf>
    <xf numFmtId="0" fontId="12" fillId="0" borderId="1" xfId="0" applyFont="1" applyBorder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3" fillId="0" borderId="3" xfId="0" applyFont="1" applyBorder="1" applyAlignment="1" applyProtection="1">
      <alignment horizontal="left" indent="1"/>
    </xf>
    <xf numFmtId="0" fontId="12" fillId="0" borderId="3" xfId="0" applyFont="1" applyBorder="1" applyAlignment="1" applyProtection="1">
      <alignment wrapText="1"/>
    </xf>
    <xf numFmtId="0" fontId="12" fillId="0" borderId="5" xfId="0" applyFont="1" applyBorder="1" applyAlignment="1" applyProtection="1">
      <alignment wrapText="1"/>
    </xf>
    <xf numFmtId="0" fontId="12" fillId="0" borderId="6" xfId="0" applyFont="1" applyBorder="1" applyAlignment="1" applyProtection="1">
      <alignment wrapText="1"/>
    </xf>
    <xf numFmtId="0" fontId="5" fillId="0" borderId="3" xfId="2" applyFont="1" applyFill="1" applyBorder="1" applyAlignment="1" applyProtection="1">
      <alignment vertical="center" wrapText="1"/>
    </xf>
    <xf numFmtId="0" fontId="7" fillId="0" borderId="3" xfId="2" applyFont="1" applyFill="1" applyBorder="1" applyAlignment="1" applyProtection="1">
      <alignment horizontal="left" vertical="center" wrapText="1" indent="1"/>
    </xf>
    <xf numFmtId="0" fontId="7" fillId="0" borderId="3" xfId="2" applyFont="1" applyFill="1" applyBorder="1" applyAlignment="1" applyProtection="1">
      <alignment horizontal="left" wrapText="1" indent="6"/>
    </xf>
    <xf numFmtId="0" fontId="7" fillId="0" borderId="3" xfId="2" applyFont="1" applyFill="1" applyBorder="1" applyAlignment="1" applyProtection="1">
      <alignment horizontal="left" vertical="center" wrapText="1" indent="6"/>
    </xf>
    <xf numFmtId="0" fontId="8" fillId="0" borderId="3" xfId="2" applyFont="1" applyFill="1" applyBorder="1" applyAlignment="1" applyProtection="1">
      <alignment horizontal="left" vertical="center" wrapText="1" indent="1"/>
    </xf>
    <xf numFmtId="0" fontId="12" fillId="0" borderId="5" xfId="0" applyFont="1" applyBorder="1" applyAlignment="1" applyProtection="1">
      <alignment horizontal="left" vertical="center" wrapText="1" indent="1"/>
    </xf>
    <xf numFmtId="0" fontId="12" fillId="0" borderId="6" xfId="0" applyFont="1" applyBorder="1" applyAlignment="1" applyProtection="1">
      <alignment horizontal="left" vertical="center" wrapText="1" indent="1"/>
    </xf>
    <xf numFmtId="174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174" fontId="4" fillId="0" borderId="3" xfId="1" applyNumberFormat="1" applyFont="1" applyFill="1" applyBorder="1" applyAlignment="1" applyProtection="1">
      <alignment horizontal="right" vertical="center" wrapText="1" indent="1"/>
    </xf>
    <xf numFmtId="174" fontId="18" fillId="0" borderId="3" xfId="1" applyNumberFormat="1" applyFont="1" applyFill="1" applyBorder="1" applyAlignment="1" applyProtection="1">
      <alignment horizontal="right" vertical="center" wrapText="1" indent="1"/>
    </xf>
    <xf numFmtId="174" fontId="1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3" xfId="1" applyNumberFormat="1" applyFont="1" applyBorder="1" applyAlignment="1" applyProtection="1">
      <alignment horizontal="right" vertical="center" wrapText="1" indent="1"/>
    </xf>
    <xf numFmtId="174" fontId="15" fillId="0" borderId="3" xfId="1" quotePrefix="1" applyNumberFormat="1" applyFont="1" applyBorder="1" applyAlignment="1" applyProtection="1">
      <alignment horizontal="right" vertical="center" wrapText="1" indent="1"/>
    </xf>
    <xf numFmtId="174" fontId="15" fillId="0" borderId="6" xfId="1" quotePrefix="1" applyNumberFormat="1" applyFont="1" applyBorder="1" applyAlignment="1" applyProtection="1">
      <alignment horizontal="right" vertical="center" wrapText="1" indent="1"/>
    </xf>
    <xf numFmtId="174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74" fontId="4" fillId="0" borderId="6" xfId="1" applyNumberFormat="1" applyFont="1" applyFill="1" applyBorder="1" applyAlignment="1" applyProtection="1">
      <alignment horizontal="right" vertical="center" wrapText="1" indent="1"/>
    </xf>
    <xf numFmtId="174" fontId="20" fillId="0" borderId="3" xfId="1" applyNumberFormat="1" applyFont="1" applyFill="1" applyBorder="1"/>
    <xf numFmtId="176" fontId="12" fillId="0" borderId="8" xfId="0" applyNumberFormat="1" applyFont="1" applyFill="1" applyBorder="1" applyAlignment="1">
      <alignment horizontal="center" wrapText="1"/>
    </xf>
    <xf numFmtId="173" fontId="4" fillId="0" borderId="7" xfId="1" applyNumberFormat="1" applyFont="1" applyFill="1" applyBorder="1" applyAlignment="1" applyProtection="1">
      <alignment horizontal="right" vertical="center" wrapText="1" indent="1"/>
    </xf>
    <xf numFmtId="173" fontId="4" fillId="0" borderId="9" xfId="1" applyNumberFormat="1" applyFont="1" applyFill="1" applyBorder="1" applyAlignment="1" applyProtection="1">
      <alignment horizontal="right" vertical="center" wrapText="1" indent="1"/>
    </xf>
    <xf numFmtId="174" fontId="19" fillId="2" borderId="10" xfId="1" applyNumberFormat="1" applyFont="1" applyFill="1" applyBorder="1"/>
    <xf numFmtId="174" fontId="19" fillId="2" borderId="3" xfId="1" applyNumberFormat="1" applyFont="1" applyFill="1" applyBorder="1"/>
    <xf numFmtId="172" fontId="2" fillId="0" borderId="0" xfId="2" applyNumberFormat="1" applyFont="1" applyFill="1" applyBorder="1" applyAlignment="1" applyProtection="1">
      <alignment horizontal="center" vertical="center"/>
    </xf>
    <xf numFmtId="172" fontId="3" fillId="0" borderId="0" xfId="2" applyNumberFormat="1" applyFont="1" applyFill="1" applyBorder="1" applyAlignment="1" applyProtection="1">
      <alignment horizontal="left" vertical="center"/>
    </xf>
    <xf numFmtId="172" fontId="3" fillId="0" borderId="0" xfId="2" applyNumberFormat="1" applyFont="1" applyFill="1" applyBorder="1" applyAlignment="1" applyProtection="1">
      <alignment horizontal="left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85724</xdr:rowOff>
    </xdr:from>
    <xdr:to>
      <xdr:col>6</xdr:col>
      <xdr:colOff>1325</xdr:colOff>
      <xdr:row>1</xdr:row>
      <xdr:rowOff>464606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200025" y="85724"/>
          <a:ext cx="7800975" cy="585167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ctr" rtl="0">
            <a:lnSpc>
              <a:spcPts val="800"/>
            </a:lnSpc>
            <a:defRPr sz="1000"/>
          </a:pPr>
          <a:endParaRPr lang="hu-HU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r>
            <a:rPr lang="hu-HU" sz="16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Jászberény Városi Önkormányzat 2015. évi bevételei - kiadásai</a:t>
          </a:r>
          <a:endParaRPr lang="hu-HU" sz="2400" b="0" i="1" u="none" strike="noStrike" baseline="0">
            <a:solidFill>
              <a:srgbClr val="00808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endParaRPr lang="hu-H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hu-HU"/>
        </a:p>
      </xdr:txBody>
    </xdr:sp>
    <xdr:clientData/>
  </xdr:twoCellAnchor>
  <xdr:twoCellAnchor>
    <xdr:from>
      <xdr:col>0</xdr:col>
      <xdr:colOff>198120</xdr:colOff>
      <xdr:row>0</xdr:row>
      <xdr:rowOff>85724</xdr:rowOff>
    </xdr:from>
    <xdr:to>
      <xdr:col>6</xdr:col>
      <xdr:colOff>1325</xdr:colOff>
      <xdr:row>1</xdr:row>
      <xdr:rowOff>464606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0025" y="85724"/>
          <a:ext cx="7831207" cy="586409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ctr" rtl="0">
            <a:lnSpc>
              <a:spcPts val="800"/>
            </a:lnSpc>
            <a:defRPr sz="1000"/>
          </a:pPr>
          <a:endParaRPr lang="hu-HU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r>
            <a:rPr lang="hu-HU" sz="16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Jászberény Városi Önkormányzat 2017. évi bevételei - kiadásai</a:t>
          </a:r>
          <a:endParaRPr lang="hu-HU" sz="2400" b="0" i="1" u="none" strike="noStrike" baseline="0">
            <a:solidFill>
              <a:srgbClr val="00808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endParaRPr lang="hu-H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hu-HU"/>
        </a:p>
      </xdr:txBody>
    </xdr:sp>
    <xdr:clientData/>
  </xdr:twoCellAnchor>
  <xdr:twoCellAnchor>
    <xdr:from>
      <xdr:col>0</xdr:col>
      <xdr:colOff>198120</xdr:colOff>
      <xdr:row>0</xdr:row>
      <xdr:rowOff>85724</xdr:rowOff>
    </xdr:from>
    <xdr:to>
      <xdr:col>6</xdr:col>
      <xdr:colOff>1325</xdr:colOff>
      <xdr:row>1</xdr:row>
      <xdr:rowOff>464606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0025" y="85724"/>
          <a:ext cx="7831207" cy="586409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ctr" rtl="0">
            <a:lnSpc>
              <a:spcPts val="800"/>
            </a:lnSpc>
            <a:defRPr sz="1000"/>
          </a:pPr>
          <a:endParaRPr lang="hu-HU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r>
            <a:rPr lang="hu-HU" sz="16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Jászberény Városi Önkormányzat 2015. évi bevételei - kiadásai</a:t>
          </a:r>
          <a:endParaRPr lang="hu-HU" sz="2400" b="0" i="1" u="none" strike="noStrike" baseline="0">
            <a:solidFill>
              <a:srgbClr val="00808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endParaRPr lang="hu-H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hu-HU"/>
        </a:p>
      </xdr:txBody>
    </xdr:sp>
    <xdr:clientData/>
  </xdr:twoCellAnchor>
  <xdr:twoCellAnchor>
    <xdr:from>
      <xdr:col>0</xdr:col>
      <xdr:colOff>198120</xdr:colOff>
      <xdr:row>0</xdr:row>
      <xdr:rowOff>85724</xdr:rowOff>
    </xdr:from>
    <xdr:to>
      <xdr:col>6</xdr:col>
      <xdr:colOff>1325</xdr:colOff>
      <xdr:row>1</xdr:row>
      <xdr:rowOff>464606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00025" y="85724"/>
          <a:ext cx="7831207" cy="586409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ctr" rtl="0">
            <a:lnSpc>
              <a:spcPts val="800"/>
            </a:lnSpc>
            <a:defRPr sz="1000"/>
          </a:pPr>
          <a:endParaRPr lang="hu-HU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r>
            <a:rPr lang="hu-HU" sz="16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Jászberény Városi Önkormányzat 2020. évi bevételei - kiadásai</a:t>
          </a:r>
          <a:endParaRPr lang="hu-HU" sz="2400" b="0" i="1" u="none" strike="noStrike" baseline="0">
            <a:solidFill>
              <a:srgbClr val="00808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endParaRPr lang="hu-H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8"/>
  <sheetViews>
    <sheetView tabSelected="1" zoomScale="115" zoomScaleNormal="115" workbookViewId="0">
      <selection activeCell="D158" sqref="D158"/>
    </sheetView>
  </sheetViews>
  <sheetFormatPr defaultRowHeight="15.75" x14ac:dyDescent="0.25"/>
  <cols>
    <col min="1" max="1" width="5.7109375" style="10" customWidth="1"/>
    <col min="2" max="2" width="49.140625" style="10" customWidth="1"/>
    <col min="3" max="3" width="15.42578125" style="12" customWidth="1"/>
    <col min="4" max="4" width="16.140625" style="12" customWidth="1"/>
    <col min="5" max="5" width="15.42578125" style="12" customWidth="1"/>
    <col min="6" max="6" width="10.28515625" style="13" customWidth="1"/>
    <col min="7" max="16384" width="9.140625" style="4"/>
  </cols>
  <sheetData>
    <row r="1" spans="1:6" ht="15.95" customHeight="1" x14ac:dyDescent="0.25">
      <c r="A1" s="57"/>
      <c r="B1" s="57"/>
    </row>
    <row r="2" spans="1:6" ht="58.5" customHeight="1" thickBot="1" x14ac:dyDescent="0.3">
      <c r="A2" s="58"/>
      <c r="B2" s="58"/>
      <c r="E2" s="13" t="s">
        <v>255</v>
      </c>
      <c r="F2" s="13" t="s">
        <v>256</v>
      </c>
    </row>
    <row r="3" spans="1:6" ht="38.1" customHeight="1" x14ac:dyDescent="0.25">
      <c r="A3" s="19" t="s">
        <v>0</v>
      </c>
      <c r="B3" s="20" t="s">
        <v>1</v>
      </c>
      <c r="C3" s="11" t="s">
        <v>258</v>
      </c>
      <c r="D3" s="11" t="s">
        <v>262</v>
      </c>
      <c r="E3" s="11" t="s">
        <v>263</v>
      </c>
      <c r="F3" s="52" t="s">
        <v>257</v>
      </c>
    </row>
    <row r="4" spans="1:6" s="5" customFormat="1" ht="12" customHeight="1" x14ac:dyDescent="0.2">
      <c r="A4" s="21">
        <v>1</v>
      </c>
      <c r="B4" s="22">
        <v>2</v>
      </c>
      <c r="C4" s="22">
        <v>4</v>
      </c>
      <c r="D4" s="41">
        <v>5</v>
      </c>
      <c r="E4" s="41">
        <v>6</v>
      </c>
      <c r="F4" s="42">
        <v>7</v>
      </c>
    </row>
    <row r="5" spans="1:6" s="6" customFormat="1" ht="12" customHeight="1" x14ac:dyDescent="0.2">
      <c r="A5" s="23" t="s">
        <v>2</v>
      </c>
      <c r="B5" s="24" t="s">
        <v>259</v>
      </c>
      <c r="C5" s="43">
        <f>SUM(C6:C12)</f>
        <v>1217449278</v>
      </c>
      <c r="D5" s="43">
        <f>SUM(D6:D12)</f>
        <v>1350287273</v>
      </c>
      <c r="E5" s="43">
        <f>SUM(E6:E12)</f>
        <v>1350287273</v>
      </c>
      <c r="F5" s="53">
        <f t="shared" ref="F5:F67" si="0">E5/D5*100</f>
        <v>100</v>
      </c>
    </row>
    <row r="6" spans="1:6" s="6" customFormat="1" ht="12" customHeight="1" x14ac:dyDescent="0.2">
      <c r="A6" s="1" t="s">
        <v>41</v>
      </c>
      <c r="B6" s="25" t="s">
        <v>68</v>
      </c>
      <c r="C6" s="17"/>
      <c r="D6" s="17">
        <v>2298434</v>
      </c>
      <c r="E6" s="17">
        <v>2298434</v>
      </c>
      <c r="F6" s="53">
        <f t="shared" si="0"/>
        <v>100</v>
      </c>
    </row>
    <row r="7" spans="1:6" s="6" customFormat="1" ht="12" customHeight="1" x14ac:dyDescent="0.2">
      <c r="A7" s="1" t="s">
        <v>43</v>
      </c>
      <c r="B7" s="25" t="s">
        <v>69</v>
      </c>
      <c r="C7" s="17">
        <v>524499170</v>
      </c>
      <c r="D7" s="17">
        <v>566092834</v>
      </c>
      <c r="E7" s="17">
        <v>566092834</v>
      </c>
      <c r="F7" s="53">
        <f t="shared" si="0"/>
        <v>100</v>
      </c>
    </row>
    <row r="8" spans="1:6" s="6" customFormat="1" ht="12" customHeight="1" x14ac:dyDescent="0.2">
      <c r="A8" s="1" t="s">
        <v>45</v>
      </c>
      <c r="B8" s="25" t="s">
        <v>70</v>
      </c>
      <c r="C8" s="17">
        <v>454730274</v>
      </c>
      <c r="D8" s="17">
        <v>557973208</v>
      </c>
      <c r="E8" s="17">
        <v>557973208</v>
      </c>
      <c r="F8" s="53">
        <f t="shared" si="0"/>
        <v>100</v>
      </c>
    </row>
    <row r="9" spans="1:6" s="6" customFormat="1" ht="12" customHeight="1" x14ac:dyDescent="0.2">
      <c r="A9" s="1" t="s">
        <v>47</v>
      </c>
      <c r="B9" s="25" t="s">
        <v>260</v>
      </c>
      <c r="C9" s="17">
        <v>188932327</v>
      </c>
      <c r="D9" s="17">
        <v>149164862</v>
      </c>
      <c r="E9" s="17">
        <v>149164862</v>
      </c>
      <c r="F9" s="53">
        <f t="shared" si="0"/>
        <v>100</v>
      </c>
    </row>
    <row r="10" spans="1:6" s="6" customFormat="1" ht="12" customHeight="1" x14ac:dyDescent="0.2">
      <c r="A10" s="1" t="s">
        <v>72</v>
      </c>
      <c r="B10" s="25" t="s">
        <v>71</v>
      </c>
      <c r="C10" s="17">
        <v>49287507</v>
      </c>
      <c r="D10" s="17">
        <v>66299060</v>
      </c>
      <c r="E10" s="17">
        <v>66299060</v>
      </c>
      <c r="F10" s="53">
        <f t="shared" si="0"/>
        <v>100</v>
      </c>
    </row>
    <row r="11" spans="1:6" s="6" customFormat="1" ht="12" customHeight="1" x14ac:dyDescent="0.2">
      <c r="A11" s="1" t="s">
        <v>51</v>
      </c>
      <c r="B11" s="25" t="s">
        <v>261</v>
      </c>
      <c r="C11" s="17"/>
      <c r="D11" s="17">
        <v>7291275</v>
      </c>
      <c r="E11" s="17">
        <v>7291275</v>
      </c>
      <c r="F11" s="53">
        <f t="shared" si="0"/>
        <v>100</v>
      </c>
    </row>
    <row r="12" spans="1:6" s="6" customFormat="1" ht="18.75" customHeight="1" x14ac:dyDescent="0.2">
      <c r="A12" s="1" t="s">
        <v>52</v>
      </c>
      <c r="B12" s="25" t="s">
        <v>253</v>
      </c>
      <c r="C12" s="17"/>
      <c r="D12" s="17">
        <v>1167600</v>
      </c>
      <c r="E12" s="17">
        <v>1167600</v>
      </c>
      <c r="F12" s="53">
        <f t="shared" si="0"/>
        <v>100</v>
      </c>
    </row>
    <row r="13" spans="1:6" s="6" customFormat="1" ht="12" customHeight="1" x14ac:dyDescent="0.2">
      <c r="A13" s="23" t="s">
        <v>3</v>
      </c>
      <c r="B13" s="26" t="s">
        <v>73</v>
      </c>
      <c r="C13" s="43">
        <f>+C14+C15+C16+C17+C18</f>
        <v>246041000</v>
      </c>
      <c r="D13" s="43">
        <f>+D14+D15+D16+D17+D18</f>
        <v>392463402</v>
      </c>
      <c r="E13" s="43">
        <f>+E14+E15+E16+E17+E18</f>
        <v>327911997</v>
      </c>
      <c r="F13" s="53">
        <f t="shared" si="0"/>
        <v>83.552248522780729</v>
      </c>
    </row>
    <row r="14" spans="1:6" s="6" customFormat="1" ht="12" customHeight="1" x14ac:dyDescent="0.2">
      <c r="A14" s="1" t="s">
        <v>4</v>
      </c>
      <c r="B14" s="25" t="s">
        <v>74</v>
      </c>
      <c r="C14" s="17"/>
      <c r="D14" s="17"/>
      <c r="E14" s="17"/>
      <c r="F14" s="53"/>
    </row>
    <row r="15" spans="1:6" s="6" customFormat="1" ht="12" customHeight="1" x14ac:dyDescent="0.2">
      <c r="A15" s="1" t="s">
        <v>5</v>
      </c>
      <c r="B15" s="25" t="s">
        <v>75</v>
      </c>
      <c r="C15" s="17"/>
      <c r="D15" s="17"/>
      <c r="E15" s="17"/>
      <c r="F15" s="53"/>
    </row>
    <row r="16" spans="1:6" s="6" customFormat="1" ht="12" customHeight="1" x14ac:dyDescent="0.2">
      <c r="A16" s="1" t="s">
        <v>6</v>
      </c>
      <c r="B16" s="25" t="s">
        <v>76</v>
      </c>
      <c r="C16" s="17"/>
      <c r="D16" s="17"/>
      <c r="E16" s="17"/>
      <c r="F16" s="53"/>
    </row>
    <row r="17" spans="1:6" s="6" customFormat="1" ht="12" customHeight="1" x14ac:dyDescent="0.2">
      <c r="A17" s="1" t="s">
        <v>7</v>
      </c>
      <c r="B17" s="27" t="s">
        <v>77</v>
      </c>
      <c r="C17" s="17"/>
      <c r="D17" s="17"/>
      <c r="E17" s="17"/>
      <c r="F17" s="53"/>
    </row>
    <row r="18" spans="1:6" s="6" customFormat="1" ht="12" customHeight="1" x14ac:dyDescent="0.2">
      <c r="A18" s="1" t="s">
        <v>8</v>
      </c>
      <c r="B18" s="25" t="s">
        <v>78</v>
      </c>
      <c r="C18" s="17">
        <v>246041000</v>
      </c>
      <c r="D18" s="17">
        <v>392463402</v>
      </c>
      <c r="E18" s="17">
        <v>327911997</v>
      </c>
      <c r="F18" s="53">
        <f t="shared" si="0"/>
        <v>83.552248522780729</v>
      </c>
    </row>
    <row r="19" spans="1:6" s="6" customFormat="1" ht="12" customHeight="1" x14ac:dyDescent="0.2">
      <c r="A19" s="1" t="s">
        <v>9</v>
      </c>
      <c r="B19" s="25" t="s">
        <v>79</v>
      </c>
      <c r="C19" s="17"/>
      <c r="D19" s="17"/>
      <c r="E19" s="17"/>
      <c r="F19" s="53"/>
    </row>
    <row r="20" spans="1:6" s="6" customFormat="1" ht="12" customHeight="1" x14ac:dyDescent="0.2">
      <c r="A20" s="23" t="s">
        <v>12</v>
      </c>
      <c r="B20" s="24" t="s">
        <v>80</v>
      </c>
      <c r="C20" s="43">
        <f>+C21+C22+C23+C24+C25</f>
        <v>761146840</v>
      </c>
      <c r="D20" s="43">
        <f>+D21+D22+D23+D24+D25</f>
        <v>758299432</v>
      </c>
      <c r="E20" s="43">
        <f>+E21+E22+E23+E24+E25</f>
        <v>299032950</v>
      </c>
      <c r="F20" s="53">
        <f t="shared" si="0"/>
        <v>39.434679413026387</v>
      </c>
    </row>
    <row r="21" spans="1:6" s="6" customFormat="1" ht="12" customHeight="1" x14ac:dyDescent="0.2">
      <c r="A21" s="1" t="s">
        <v>13</v>
      </c>
      <c r="B21" s="25" t="s">
        <v>81</v>
      </c>
      <c r="C21" s="17"/>
      <c r="D21" s="17">
        <v>1200000</v>
      </c>
      <c r="E21" s="17">
        <v>1200000</v>
      </c>
      <c r="F21" s="53">
        <f t="shared" si="0"/>
        <v>100</v>
      </c>
    </row>
    <row r="22" spans="1:6" s="6" customFormat="1" ht="12" customHeight="1" x14ac:dyDescent="0.2">
      <c r="A22" s="1" t="s">
        <v>14</v>
      </c>
      <c r="B22" s="25" t="s">
        <v>82</v>
      </c>
      <c r="C22" s="17"/>
      <c r="D22" s="17"/>
      <c r="E22" s="17"/>
      <c r="F22" s="53"/>
    </row>
    <row r="23" spans="1:6" s="6" customFormat="1" ht="12" customHeight="1" x14ac:dyDescent="0.2">
      <c r="A23" s="1" t="s">
        <v>15</v>
      </c>
      <c r="B23" s="25" t="s">
        <v>83</v>
      </c>
      <c r="C23" s="17"/>
      <c r="D23" s="17"/>
      <c r="E23" s="17"/>
      <c r="F23" s="53"/>
    </row>
    <row r="24" spans="1:6" s="6" customFormat="1" ht="12" customHeight="1" x14ac:dyDescent="0.2">
      <c r="A24" s="1" t="s">
        <v>16</v>
      </c>
      <c r="B24" s="25" t="s">
        <v>84</v>
      </c>
      <c r="C24" s="17"/>
      <c r="D24" s="17"/>
      <c r="E24" s="17"/>
      <c r="F24" s="53"/>
    </row>
    <row r="25" spans="1:6" s="6" customFormat="1" ht="12" customHeight="1" x14ac:dyDescent="0.2">
      <c r="A25" s="1" t="s">
        <v>17</v>
      </c>
      <c r="B25" s="25" t="s">
        <v>85</v>
      </c>
      <c r="C25" s="17">
        <v>761146840</v>
      </c>
      <c r="D25" s="17">
        <v>757099432</v>
      </c>
      <c r="E25" s="17">
        <v>297832950</v>
      </c>
      <c r="F25" s="53">
        <f t="shared" si="0"/>
        <v>39.338683587864587</v>
      </c>
    </row>
    <row r="26" spans="1:6" s="6" customFormat="1" ht="12" customHeight="1" x14ac:dyDescent="0.2">
      <c r="A26" s="1" t="s">
        <v>18</v>
      </c>
      <c r="B26" s="25" t="s">
        <v>86</v>
      </c>
      <c r="C26" s="17"/>
      <c r="D26" s="17"/>
      <c r="E26" s="17"/>
      <c r="F26" s="53"/>
    </row>
    <row r="27" spans="1:6" s="6" customFormat="1" ht="12" customHeight="1" x14ac:dyDescent="0.2">
      <c r="A27" s="23" t="s">
        <v>19</v>
      </c>
      <c r="B27" s="24" t="s">
        <v>87</v>
      </c>
      <c r="C27" s="43">
        <f>+C28+C35+C36+C37</f>
        <v>2944650000</v>
      </c>
      <c r="D27" s="43">
        <f>+D28+D35+D36+D37</f>
        <v>2750650000</v>
      </c>
      <c r="E27" s="43">
        <f>+E28+E35+E36+E37</f>
        <v>2963999936</v>
      </c>
      <c r="F27" s="53">
        <f t="shared" si="0"/>
        <v>107.7563461727228</v>
      </c>
    </row>
    <row r="28" spans="1:6" s="6" customFormat="1" ht="12" customHeight="1" x14ac:dyDescent="0.2">
      <c r="A28" s="1" t="s">
        <v>88</v>
      </c>
      <c r="B28" s="25" t="s">
        <v>226</v>
      </c>
      <c r="C28" s="17">
        <f>SUM(C29:C34)</f>
        <v>2784500000</v>
      </c>
      <c r="D28" s="17">
        <f>SUM(D29:D34)</f>
        <v>2738500000</v>
      </c>
      <c r="E28" s="17">
        <f>SUM(E29:E34)</f>
        <v>2946851995</v>
      </c>
      <c r="F28" s="53">
        <f t="shared" si="0"/>
        <v>107.60825251049846</v>
      </c>
    </row>
    <row r="29" spans="1:6" s="6" customFormat="1" ht="12" customHeight="1" x14ac:dyDescent="0.2">
      <c r="A29" s="1"/>
      <c r="B29" s="25" t="s">
        <v>227</v>
      </c>
      <c r="C29" s="17">
        <v>350000000</v>
      </c>
      <c r="D29" s="17">
        <v>338000000</v>
      </c>
      <c r="E29" s="17">
        <v>356060841</v>
      </c>
      <c r="F29" s="53">
        <f t="shared" si="0"/>
        <v>105.34344408284025</v>
      </c>
    </row>
    <row r="30" spans="1:6" s="6" customFormat="1" ht="12" customHeight="1" x14ac:dyDescent="0.2">
      <c r="A30" s="1"/>
      <c r="B30" s="25" t="s">
        <v>228</v>
      </c>
      <c r="C30" s="17">
        <v>65000000</v>
      </c>
      <c r="D30" s="17">
        <v>65000000</v>
      </c>
      <c r="E30" s="17">
        <v>71397068</v>
      </c>
      <c r="F30" s="53">
        <f t="shared" si="0"/>
        <v>109.84164307692308</v>
      </c>
    </row>
    <row r="31" spans="1:6" s="6" customFormat="1" ht="12" customHeight="1" x14ac:dyDescent="0.2">
      <c r="A31" s="1"/>
      <c r="B31" s="25" t="s">
        <v>229</v>
      </c>
      <c r="C31" s="17">
        <v>14000000</v>
      </c>
      <c r="D31" s="17">
        <v>14000000</v>
      </c>
      <c r="E31" s="17">
        <v>14786797</v>
      </c>
      <c r="F31" s="53">
        <f t="shared" si="0"/>
        <v>105.61997857142858</v>
      </c>
    </row>
    <row r="32" spans="1:6" s="6" customFormat="1" ht="12" customHeight="1" x14ac:dyDescent="0.2">
      <c r="A32" s="1"/>
      <c r="B32" s="25" t="s">
        <v>230</v>
      </c>
      <c r="C32" s="17">
        <v>2350000000</v>
      </c>
      <c r="D32" s="17">
        <v>2317000000</v>
      </c>
      <c r="E32" s="17">
        <v>2502725289</v>
      </c>
      <c r="F32" s="53">
        <f t="shared" si="0"/>
        <v>108.01576560207164</v>
      </c>
    </row>
    <row r="33" spans="1:6" s="6" customFormat="1" ht="12" customHeight="1" x14ac:dyDescent="0.2">
      <c r="A33" s="1"/>
      <c r="B33" s="25" t="s">
        <v>252</v>
      </c>
      <c r="C33" s="17">
        <v>5500000</v>
      </c>
      <c r="D33" s="17">
        <v>4500000</v>
      </c>
      <c r="E33" s="17">
        <v>1882000</v>
      </c>
      <c r="F33" s="53">
        <f t="shared" si="0"/>
        <v>41.822222222222223</v>
      </c>
    </row>
    <row r="34" spans="1:6" s="6" customFormat="1" ht="12" customHeight="1" x14ac:dyDescent="0.2">
      <c r="A34" s="1"/>
      <c r="B34" s="25" t="s">
        <v>231</v>
      </c>
      <c r="C34" s="17"/>
      <c r="D34" s="17"/>
      <c r="E34" s="17"/>
      <c r="F34" s="53"/>
    </row>
    <row r="35" spans="1:6" s="6" customFormat="1" ht="12" customHeight="1" x14ac:dyDescent="0.2">
      <c r="A35" s="1" t="s">
        <v>89</v>
      </c>
      <c r="B35" s="25" t="s">
        <v>65</v>
      </c>
      <c r="C35" s="17">
        <v>145000000</v>
      </c>
      <c r="D35" s="17"/>
      <c r="E35" s="17"/>
      <c r="F35" s="53"/>
    </row>
    <row r="36" spans="1:6" s="6" customFormat="1" ht="12" customHeight="1" x14ac:dyDescent="0.2">
      <c r="A36" s="1" t="s">
        <v>90</v>
      </c>
      <c r="B36" s="25" t="s">
        <v>91</v>
      </c>
      <c r="C36" s="17"/>
      <c r="D36" s="17"/>
      <c r="E36" s="17"/>
      <c r="F36" s="53"/>
    </row>
    <row r="37" spans="1:6" s="6" customFormat="1" ht="12" customHeight="1" x14ac:dyDescent="0.2">
      <c r="A37" s="1" t="s">
        <v>92</v>
      </c>
      <c r="B37" s="25" t="s">
        <v>93</v>
      </c>
      <c r="C37" s="17">
        <v>15150000</v>
      </c>
      <c r="D37" s="17">
        <v>12150000</v>
      </c>
      <c r="E37" s="17">
        <v>17147941</v>
      </c>
      <c r="F37" s="53">
        <f t="shared" si="0"/>
        <v>141.13531687242798</v>
      </c>
    </row>
    <row r="38" spans="1:6" s="6" customFormat="1" ht="12" customHeight="1" x14ac:dyDescent="0.2">
      <c r="A38" s="23" t="s">
        <v>20</v>
      </c>
      <c r="B38" s="24" t="s">
        <v>94</v>
      </c>
      <c r="C38" s="43">
        <f>SUM(C39:C48)</f>
        <v>1094826000</v>
      </c>
      <c r="D38" s="43">
        <f>SUM(D39:D48)</f>
        <v>1153054770</v>
      </c>
      <c r="E38" s="43">
        <f>SUM(E39:E48)</f>
        <v>487698914</v>
      </c>
      <c r="F38" s="53">
        <f t="shared" si="0"/>
        <v>42.296248772293794</v>
      </c>
    </row>
    <row r="39" spans="1:6" s="6" customFormat="1" ht="12" customHeight="1" x14ac:dyDescent="0.2">
      <c r="A39" s="1" t="s">
        <v>21</v>
      </c>
      <c r="B39" s="25" t="s">
        <v>95</v>
      </c>
      <c r="C39" s="17">
        <v>5000000</v>
      </c>
      <c r="D39" s="17">
        <v>5000000</v>
      </c>
      <c r="E39" s="17">
        <v>3053067</v>
      </c>
      <c r="F39" s="53">
        <f t="shared" si="0"/>
        <v>61.061339999999994</v>
      </c>
    </row>
    <row r="40" spans="1:6" s="6" customFormat="1" ht="12" customHeight="1" x14ac:dyDescent="0.2">
      <c r="A40" s="1" t="s">
        <v>22</v>
      </c>
      <c r="B40" s="25" t="s">
        <v>96</v>
      </c>
      <c r="C40" s="17">
        <v>203307000</v>
      </c>
      <c r="D40" s="17">
        <v>242341320</v>
      </c>
      <c r="E40" s="17">
        <v>184599637</v>
      </c>
      <c r="F40" s="53">
        <f t="shared" si="0"/>
        <v>76.173405756806147</v>
      </c>
    </row>
    <row r="41" spans="1:6" s="6" customFormat="1" ht="12" customHeight="1" x14ac:dyDescent="0.2">
      <c r="A41" s="1" t="s">
        <v>23</v>
      </c>
      <c r="B41" s="25" t="s">
        <v>97</v>
      </c>
      <c r="C41" s="17">
        <v>19159000</v>
      </c>
      <c r="D41" s="17">
        <v>30356200</v>
      </c>
      <c r="E41" s="17">
        <v>29835575</v>
      </c>
      <c r="F41" s="53">
        <f t="shared" si="0"/>
        <v>98.284946732463226</v>
      </c>
    </row>
    <row r="42" spans="1:6" s="6" customFormat="1" ht="12" customHeight="1" x14ac:dyDescent="0.2">
      <c r="A42" s="1" t="s">
        <v>24</v>
      </c>
      <c r="B42" s="25" t="s">
        <v>98</v>
      </c>
      <c r="C42" s="17"/>
      <c r="D42" s="17"/>
      <c r="E42" s="17"/>
      <c r="F42" s="53"/>
    </row>
    <row r="43" spans="1:6" s="6" customFormat="1" ht="12" customHeight="1" x14ac:dyDescent="0.2">
      <c r="A43" s="1" t="s">
        <v>25</v>
      </c>
      <c r="B43" s="25" t="s">
        <v>99</v>
      </c>
      <c r="C43" s="17">
        <v>198979000</v>
      </c>
      <c r="D43" s="17">
        <v>180479000</v>
      </c>
      <c r="E43" s="17">
        <v>175708678</v>
      </c>
      <c r="F43" s="53">
        <f t="shared" si="0"/>
        <v>97.356854814133499</v>
      </c>
    </row>
    <row r="44" spans="1:6" s="6" customFormat="1" ht="12" customHeight="1" x14ac:dyDescent="0.2">
      <c r="A44" s="1" t="s">
        <v>26</v>
      </c>
      <c r="B44" s="25" t="s">
        <v>100</v>
      </c>
      <c r="C44" s="17">
        <v>114066000</v>
      </c>
      <c r="D44" s="17">
        <v>129681010</v>
      </c>
      <c r="E44" s="17">
        <v>61613308</v>
      </c>
      <c r="F44" s="53">
        <f t="shared" si="0"/>
        <v>47.511434403541429</v>
      </c>
    </row>
    <row r="45" spans="1:6" s="6" customFormat="1" ht="12" customHeight="1" x14ac:dyDescent="0.2">
      <c r="A45" s="1" t="s">
        <v>27</v>
      </c>
      <c r="B45" s="25" t="s">
        <v>101</v>
      </c>
      <c r="C45" s="17">
        <v>440229000</v>
      </c>
      <c r="D45" s="17">
        <v>444799000</v>
      </c>
      <c r="E45" s="17">
        <v>5541000</v>
      </c>
      <c r="F45" s="53">
        <f t="shared" si="0"/>
        <v>1.2457312179209037</v>
      </c>
    </row>
    <row r="46" spans="1:6" s="6" customFormat="1" ht="12" customHeight="1" x14ac:dyDescent="0.2">
      <c r="A46" s="1" t="s">
        <v>28</v>
      </c>
      <c r="B46" s="25" t="s">
        <v>102</v>
      </c>
      <c r="C46" s="17"/>
      <c r="D46" s="17">
        <v>1</v>
      </c>
      <c r="E46" s="17">
        <v>626520</v>
      </c>
      <c r="F46" s="53"/>
    </row>
    <row r="47" spans="1:6" s="6" customFormat="1" ht="12" customHeight="1" x14ac:dyDescent="0.2">
      <c r="A47" s="1" t="s">
        <v>103</v>
      </c>
      <c r="B47" s="25" t="s">
        <v>104</v>
      </c>
      <c r="C47" s="17"/>
      <c r="D47" s="17"/>
      <c r="E47" s="17"/>
      <c r="F47" s="53"/>
    </row>
    <row r="48" spans="1:6" s="6" customFormat="1" ht="12" customHeight="1" x14ac:dyDescent="0.2">
      <c r="A48" s="1" t="s">
        <v>105</v>
      </c>
      <c r="B48" s="25" t="s">
        <v>106</v>
      </c>
      <c r="C48" s="17">
        <v>114086000</v>
      </c>
      <c r="D48" s="17">
        <v>120398239</v>
      </c>
      <c r="E48" s="17">
        <v>26721129</v>
      </c>
      <c r="F48" s="53">
        <f t="shared" si="0"/>
        <v>22.193953351759571</v>
      </c>
    </row>
    <row r="49" spans="1:6" s="6" customFormat="1" ht="12" customHeight="1" x14ac:dyDescent="0.2">
      <c r="A49" s="23" t="s">
        <v>29</v>
      </c>
      <c r="B49" s="24" t="s">
        <v>107</v>
      </c>
      <c r="C49" s="43">
        <f>SUM(C50:C54)</f>
        <v>203043000</v>
      </c>
      <c r="D49" s="43">
        <f>SUM(D50:D54)</f>
        <v>58043000</v>
      </c>
      <c r="E49" s="43">
        <f>SUM(E50:E54)</f>
        <v>50494444</v>
      </c>
      <c r="F49" s="53">
        <f t="shared" si="0"/>
        <v>86.994889995348274</v>
      </c>
    </row>
    <row r="50" spans="1:6" s="6" customFormat="1" ht="12" customHeight="1" x14ac:dyDescent="0.2">
      <c r="A50" s="1" t="s">
        <v>30</v>
      </c>
      <c r="B50" s="25" t="s">
        <v>108</v>
      </c>
      <c r="C50" s="17"/>
      <c r="D50" s="17"/>
      <c r="E50" s="17"/>
      <c r="F50" s="53"/>
    </row>
    <row r="51" spans="1:6" s="6" customFormat="1" ht="12" customHeight="1" x14ac:dyDescent="0.2">
      <c r="A51" s="1" t="s">
        <v>31</v>
      </c>
      <c r="B51" s="25" t="s">
        <v>109</v>
      </c>
      <c r="C51" s="17">
        <v>203043000</v>
      </c>
      <c r="D51" s="17">
        <v>58043000</v>
      </c>
      <c r="E51" s="17">
        <v>49245444</v>
      </c>
      <c r="F51" s="53">
        <f t="shared" si="0"/>
        <v>84.843037058732321</v>
      </c>
    </row>
    <row r="52" spans="1:6" s="6" customFormat="1" ht="12" customHeight="1" x14ac:dyDescent="0.2">
      <c r="A52" s="1" t="s">
        <v>110</v>
      </c>
      <c r="B52" s="25" t="s">
        <v>111</v>
      </c>
      <c r="C52" s="17"/>
      <c r="D52" s="17"/>
      <c r="E52" s="17">
        <v>1249000</v>
      </c>
      <c r="F52" s="53"/>
    </row>
    <row r="53" spans="1:6" s="6" customFormat="1" ht="12" customHeight="1" x14ac:dyDescent="0.2">
      <c r="A53" s="1" t="s">
        <v>112</v>
      </c>
      <c r="B53" s="25" t="s">
        <v>113</v>
      </c>
      <c r="C53" s="17"/>
      <c r="D53" s="17"/>
      <c r="E53" s="17"/>
      <c r="F53" s="53"/>
    </row>
    <row r="54" spans="1:6" s="6" customFormat="1" ht="12" customHeight="1" x14ac:dyDescent="0.2">
      <c r="A54" s="1" t="s">
        <v>114</v>
      </c>
      <c r="B54" s="25" t="s">
        <v>115</v>
      </c>
      <c r="C54" s="17"/>
      <c r="D54" s="17"/>
      <c r="E54" s="17"/>
      <c r="F54" s="53"/>
    </row>
    <row r="55" spans="1:6" s="6" customFormat="1" ht="12" customHeight="1" x14ac:dyDescent="0.2">
      <c r="A55" s="23" t="s">
        <v>116</v>
      </c>
      <c r="B55" s="24" t="s">
        <v>117</v>
      </c>
      <c r="C55" s="43">
        <f>SUM(C56:C58)</f>
        <v>23000000</v>
      </c>
      <c r="D55" s="43">
        <f>SUM(D56:D58)</f>
        <v>27584800</v>
      </c>
      <c r="E55" s="43">
        <f>SUM(E56:E58)</f>
        <v>21268055</v>
      </c>
      <c r="F55" s="53">
        <f t="shared" si="0"/>
        <v>77.100631507206856</v>
      </c>
    </row>
    <row r="56" spans="1:6" s="6" customFormat="1" ht="12" customHeight="1" x14ac:dyDescent="0.2">
      <c r="A56" s="1" t="s">
        <v>32</v>
      </c>
      <c r="B56" s="25" t="s">
        <v>118</v>
      </c>
      <c r="C56" s="17"/>
      <c r="D56" s="17"/>
      <c r="E56" s="17"/>
      <c r="F56" s="53"/>
    </row>
    <row r="57" spans="1:6" s="6" customFormat="1" ht="23.25" customHeight="1" x14ac:dyDescent="0.2">
      <c r="A57" s="1" t="s">
        <v>33</v>
      </c>
      <c r="B57" s="25" t="s">
        <v>119</v>
      </c>
      <c r="C57" s="17">
        <v>23000000</v>
      </c>
      <c r="D57" s="17">
        <v>23000000</v>
      </c>
      <c r="E57" s="17">
        <v>5546954</v>
      </c>
      <c r="F57" s="53">
        <f t="shared" si="0"/>
        <v>24.117191304347827</v>
      </c>
    </row>
    <row r="58" spans="1:6" s="6" customFormat="1" ht="12" customHeight="1" x14ac:dyDescent="0.2">
      <c r="A58" s="1" t="s">
        <v>120</v>
      </c>
      <c r="B58" s="25" t="s">
        <v>121</v>
      </c>
      <c r="C58" s="17"/>
      <c r="D58" s="17">
        <v>4584800</v>
      </c>
      <c r="E58" s="17">
        <v>15721101</v>
      </c>
      <c r="F58" s="53">
        <f t="shared" si="0"/>
        <v>342.89611324376199</v>
      </c>
    </row>
    <row r="59" spans="1:6" s="6" customFormat="1" ht="12" customHeight="1" x14ac:dyDescent="0.2">
      <c r="A59" s="1" t="s">
        <v>122</v>
      </c>
      <c r="B59" s="25" t="s">
        <v>123</v>
      </c>
      <c r="C59" s="17"/>
      <c r="D59" s="17"/>
      <c r="E59" s="17"/>
      <c r="F59" s="53"/>
    </row>
    <row r="60" spans="1:6" s="6" customFormat="1" ht="12" customHeight="1" x14ac:dyDescent="0.2">
      <c r="A60" s="23" t="s">
        <v>34</v>
      </c>
      <c r="B60" s="26" t="s">
        <v>124</v>
      </c>
      <c r="C60" s="43">
        <f>SUM(C61:C63)</f>
        <v>13404000</v>
      </c>
      <c r="D60" s="43">
        <f>SUM(D61:D63)</f>
        <v>13404000</v>
      </c>
      <c r="E60" s="43">
        <f>SUM(E61:E63)</f>
        <v>13766736</v>
      </c>
      <c r="F60" s="53">
        <f t="shared" si="0"/>
        <v>102.70617726051925</v>
      </c>
    </row>
    <row r="61" spans="1:6" s="6" customFormat="1" ht="12" customHeight="1" x14ac:dyDescent="0.2">
      <c r="A61" s="1" t="s">
        <v>35</v>
      </c>
      <c r="B61" s="25" t="s">
        <v>125</v>
      </c>
      <c r="C61" s="17"/>
      <c r="D61" s="17"/>
      <c r="E61" s="17"/>
      <c r="F61" s="53"/>
    </row>
    <row r="62" spans="1:6" s="6" customFormat="1" ht="12" customHeight="1" x14ac:dyDescent="0.2">
      <c r="A62" s="1" t="s">
        <v>36</v>
      </c>
      <c r="B62" s="25" t="s">
        <v>126</v>
      </c>
      <c r="C62" s="17">
        <v>10404000</v>
      </c>
      <c r="D62" s="17">
        <v>10404000</v>
      </c>
      <c r="E62" s="17">
        <v>13766736</v>
      </c>
      <c r="F62" s="53">
        <f t="shared" si="0"/>
        <v>132.32156862745097</v>
      </c>
    </row>
    <row r="63" spans="1:6" s="6" customFormat="1" ht="12" customHeight="1" x14ac:dyDescent="0.2">
      <c r="A63" s="1" t="s">
        <v>67</v>
      </c>
      <c r="B63" s="25" t="s">
        <v>127</v>
      </c>
      <c r="C63" s="17">
        <v>3000000</v>
      </c>
      <c r="D63" s="17">
        <v>3000000</v>
      </c>
      <c r="E63" s="17"/>
      <c r="F63" s="53">
        <f t="shared" si="0"/>
        <v>0</v>
      </c>
    </row>
    <row r="64" spans="1:6" s="6" customFormat="1" ht="12" customHeight="1" x14ac:dyDescent="0.2">
      <c r="A64" s="1" t="s">
        <v>128</v>
      </c>
      <c r="B64" s="25" t="s">
        <v>129</v>
      </c>
      <c r="C64" s="17"/>
      <c r="D64" s="17"/>
      <c r="E64" s="17"/>
      <c r="F64" s="53"/>
    </row>
    <row r="65" spans="1:6" s="6" customFormat="1" ht="12" customHeight="1" x14ac:dyDescent="0.2">
      <c r="A65" s="23" t="s">
        <v>66</v>
      </c>
      <c r="B65" s="24" t="s">
        <v>130</v>
      </c>
      <c r="C65" s="43">
        <f>+C5+C13+C20+C27+C38+C49+C55+C60</f>
        <v>6503560118</v>
      </c>
      <c r="D65" s="43">
        <f>+D5+D13+D20+D27+D38+D49+D55+D60</f>
        <v>6503786677</v>
      </c>
      <c r="E65" s="43">
        <f>+E5+E13+E20+E27+E38+E49+E55+E60</f>
        <v>5514460305</v>
      </c>
      <c r="F65" s="53">
        <f t="shared" si="0"/>
        <v>84.788456000584162</v>
      </c>
    </row>
    <row r="66" spans="1:6" s="6" customFormat="1" ht="12" customHeight="1" x14ac:dyDescent="0.2">
      <c r="A66" s="28" t="s">
        <v>131</v>
      </c>
      <c r="B66" s="26" t="s">
        <v>132</v>
      </c>
      <c r="C66" s="43">
        <f>SUM(C67:C69)</f>
        <v>1162380000</v>
      </c>
      <c r="D66" s="43">
        <f>SUM(D67:D69)</f>
        <v>1110876000</v>
      </c>
      <c r="E66" s="43">
        <f>SUM(E67:E69)</f>
        <v>421330000</v>
      </c>
      <c r="F66" s="53">
        <f t="shared" si="0"/>
        <v>37.927725506717216</v>
      </c>
    </row>
    <row r="67" spans="1:6" s="6" customFormat="1" ht="12" customHeight="1" x14ac:dyDescent="0.2">
      <c r="A67" s="1" t="s">
        <v>133</v>
      </c>
      <c r="B67" s="25" t="s">
        <v>254</v>
      </c>
      <c r="C67" s="17">
        <v>1162380000</v>
      </c>
      <c r="D67" s="17">
        <v>1110876000</v>
      </c>
      <c r="E67" s="17">
        <v>421330000</v>
      </c>
      <c r="F67" s="53">
        <f t="shared" si="0"/>
        <v>37.927725506717216</v>
      </c>
    </row>
    <row r="68" spans="1:6" s="6" customFormat="1" ht="12" customHeight="1" x14ac:dyDescent="0.2">
      <c r="A68" s="1" t="s">
        <v>134</v>
      </c>
      <c r="B68" s="25" t="s">
        <v>135</v>
      </c>
      <c r="C68" s="17"/>
      <c r="D68" s="17"/>
      <c r="E68" s="17"/>
      <c r="F68" s="53"/>
    </row>
    <row r="69" spans="1:6" s="6" customFormat="1" ht="12" customHeight="1" x14ac:dyDescent="0.2">
      <c r="A69" s="1" t="s">
        <v>136</v>
      </c>
      <c r="B69" s="29" t="s">
        <v>137</v>
      </c>
      <c r="C69" s="17"/>
      <c r="D69" s="17"/>
      <c r="E69" s="17"/>
      <c r="F69" s="53"/>
    </row>
    <row r="70" spans="1:6" s="6" customFormat="1" ht="12" customHeight="1" x14ac:dyDescent="0.2">
      <c r="A70" s="28" t="s">
        <v>138</v>
      </c>
      <c r="B70" s="26" t="s">
        <v>139</v>
      </c>
      <c r="C70" s="43">
        <f>SUM(C71:C74)</f>
        <v>0</v>
      </c>
      <c r="D70" s="43">
        <f>SUM(D71:D74)</f>
        <v>0</v>
      </c>
      <c r="E70" s="43">
        <f>SUM(E71:E74)</f>
        <v>0</v>
      </c>
      <c r="F70" s="53"/>
    </row>
    <row r="71" spans="1:6" s="6" customFormat="1" ht="12" customHeight="1" x14ac:dyDescent="0.2">
      <c r="A71" s="1" t="s">
        <v>140</v>
      </c>
      <c r="B71" s="25" t="s">
        <v>141</v>
      </c>
      <c r="C71" s="17"/>
      <c r="D71" s="17"/>
      <c r="E71" s="17"/>
      <c r="F71" s="53"/>
    </row>
    <row r="72" spans="1:6" s="6" customFormat="1" ht="12" customHeight="1" x14ac:dyDescent="0.2">
      <c r="A72" s="1" t="s">
        <v>38</v>
      </c>
      <c r="B72" s="25" t="s">
        <v>142</v>
      </c>
      <c r="C72" s="17"/>
      <c r="D72" s="17"/>
      <c r="E72" s="17"/>
      <c r="F72" s="53"/>
    </row>
    <row r="73" spans="1:6" s="6" customFormat="1" ht="12" customHeight="1" x14ac:dyDescent="0.2">
      <c r="A73" s="1" t="s">
        <v>143</v>
      </c>
      <c r="B73" s="25" t="s">
        <v>144</v>
      </c>
      <c r="C73" s="17"/>
      <c r="D73" s="17"/>
      <c r="E73" s="17"/>
      <c r="F73" s="53"/>
    </row>
    <row r="74" spans="1:6" s="6" customFormat="1" ht="12" customHeight="1" x14ac:dyDescent="0.2">
      <c r="A74" s="1" t="s">
        <v>145</v>
      </c>
      <c r="B74" s="25" t="s">
        <v>146</v>
      </c>
      <c r="C74" s="17"/>
      <c r="D74" s="17"/>
      <c r="E74" s="17"/>
      <c r="F74" s="53"/>
    </row>
    <row r="75" spans="1:6" s="6" customFormat="1" ht="12" customHeight="1" x14ac:dyDescent="0.2">
      <c r="A75" s="28" t="s">
        <v>147</v>
      </c>
      <c r="B75" s="26" t="s">
        <v>148</v>
      </c>
      <c r="C75" s="43">
        <f>SUM(C76:C77)</f>
        <v>2227914000</v>
      </c>
      <c r="D75" s="43">
        <f>SUM(D76:D77)</f>
        <v>2983298365</v>
      </c>
      <c r="E75" s="43">
        <f>SUM(E76:E77)</f>
        <v>2983298365</v>
      </c>
      <c r="F75" s="53">
        <f>E75/D75*100</f>
        <v>100</v>
      </c>
    </row>
    <row r="76" spans="1:6" s="6" customFormat="1" ht="12" customHeight="1" x14ac:dyDescent="0.2">
      <c r="A76" s="1" t="s">
        <v>149</v>
      </c>
      <c r="B76" s="25" t="s">
        <v>150</v>
      </c>
      <c r="C76" s="17">
        <v>2227914000</v>
      </c>
      <c r="D76" s="17">
        <v>2983298365</v>
      </c>
      <c r="E76" s="17">
        <v>2983298365</v>
      </c>
      <c r="F76" s="53">
        <f>E76/D76*100</f>
        <v>100</v>
      </c>
    </row>
    <row r="77" spans="1:6" s="6" customFormat="1" ht="12" customHeight="1" x14ac:dyDescent="0.2">
      <c r="A77" s="1" t="s">
        <v>151</v>
      </c>
      <c r="B77" s="25" t="s">
        <v>152</v>
      </c>
      <c r="C77" s="17"/>
      <c r="D77" s="17"/>
      <c r="E77" s="17"/>
      <c r="F77" s="53"/>
    </row>
    <row r="78" spans="1:6" s="6" customFormat="1" ht="12" customHeight="1" x14ac:dyDescent="0.2">
      <c r="A78" s="28" t="s">
        <v>153</v>
      </c>
      <c r="B78" s="26" t="s">
        <v>154</v>
      </c>
      <c r="C78" s="43"/>
      <c r="D78" s="43">
        <f>SUM(D79:D81)</f>
        <v>0</v>
      </c>
      <c r="E78" s="43">
        <f>SUM(E79:E81)</f>
        <v>74159683</v>
      </c>
      <c r="F78" s="53"/>
    </row>
    <row r="79" spans="1:6" s="6" customFormat="1" ht="12" customHeight="1" x14ac:dyDescent="0.2">
      <c r="A79" s="1" t="s">
        <v>155</v>
      </c>
      <c r="B79" s="25" t="s">
        <v>156</v>
      </c>
      <c r="C79" s="17"/>
      <c r="D79" s="17"/>
      <c r="E79" s="17">
        <v>74159683</v>
      </c>
      <c r="F79" s="53"/>
    </row>
    <row r="80" spans="1:6" s="6" customFormat="1" ht="12" customHeight="1" x14ac:dyDescent="0.2">
      <c r="A80" s="1" t="s">
        <v>157</v>
      </c>
      <c r="B80" s="30" t="s">
        <v>158</v>
      </c>
      <c r="C80" s="17"/>
      <c r="D80" s="17"/>
      <c r="E80" s="17"/>
      <c r="F80" s="53"/>
    </row>
    <row r="81" spans="1:6" s="6" customFormat="1" ht="12" customHeight="1" x14ac:dyDescent="0.2">
      <c r="A81" s="1" t="s">
        <v>159</v>
      </c>
      <c r="B81" s="25" t="s">
        <v>160</v>
      </c>
      <c r="C81" s="17"/>
      <c r="D81" s="17"/>
      <c r="E81" s="17"/>
      <c r="F81" s="53"/>
    </row>
    <row r="82" spans="1:6" s="6" customFormat="1" ht="12" customHeight="1" x14ac:dyDescent="0.2">
      <c r="A82" s="28" t="s">
        <v>161</v>
      </c>
      <c r="B82" s="26" t="s">
        <v>162</v>
      </c>
      <c r="C82" s="43">
        <f>SUM(C83:C86)</f>
        <v>0</v>
      </c>
      <c r="D82" s="43">
        <f>SUM(D83:D86)</f>
        <v>0</v>
      </c>
      <c r="E82" s="43">
        <f>SUM(E83:E86)</f>
        <v>0</v>
      </c>
      <c r="F82" s="53"/>
    </row>
    <row r="83" spans="1:6" s="6" customFormat="1" ht="12" customHeight="1" x14ac:dyDescent="0.2">
      <c r="A83" s="7" t="s">
        <v>163</v>
      </c>
      <c r="B83" s="25" t="s">
        <v>164</v>
      </c>
      <c r="C83" s="17"/>
      <c r="D83" s="17"/>
      <c r="E83" s="17"/>
      <c r="F83" s="53"/>
    </row>
    <row r="84" spans="1:6" s="6" customFormat="1" ht="12" customHeight="1" x14ac:dyDescent="0.2">
      <c r="A84" s="7" t="s">
        <v>165</v>
      </c>
      <c r="B84" s="25" t="s">
        <v>166</v>
      </c>
      <c r="C84" s="17"/>
      <c r="D84" s="17"/>
      <c r="E84" s="17"/>
      <c r="F84" s="53"/>
    </row>
    <row r="85" spans="1:6" s="6" customFormat="1" ht="12" customHeight="1" x14ac:dyDescent="0.2">
      <c r="A85" s="7" t="s">
        <v>167</v>
      </c>
      <c r="B85" s="25" t="s">
        <v>168</v>
      </c>
      <c r="C85" s="17"/>
      <c r="D85" s="17"/>
      <c r="E85" s="17"/>
      <c r="F85" s="53"/>
    </row>
    <row r="86" spans="1:6" s="6" customFormat="1" ht="12" customHeight="1" x14ac:dyDescent="0.2">
      <c r="A86" s="7" t="s">
        <v>169</v>
      </c>
      <c r="B86" s="25" t="s">
        <v>170</v>
      </c>
      <c r="C86" s="17"/>
      <c r="D86" s="17"/>
      <c r="E86" s="17"/>
      <c r="F86" s="53"/>
    </row>
    <row r="87" spans="1:6" s="6" customFormat="1" ht="13.5" customHeight="1" x14ac:dyDescent="0.2">
      <c r="A87" s="28" t="s">
        <v>171</v>
      </c>
      <c r="B87" s="26" t="s">
        <v>172</v>
      </c>
      <c r="C87" s="49"/>
      <c r="D87" s="49"/>
      <c r="E87" s="49"/>
      <c r="F87" s="53"/>
    </row>
    <row r="88" spans="1:6" s="6" customFormat="1" ht="15.75" customHeight="1" x14ac:dyDescent="0.2">
      <c r="A88" s="28" t="s">
        <v>173</v>
      </c>
      <c r="B88" s="31" t="s">
        <v>174</v>
      </c>
      <c r="C88" s="43">
        <f>+C66+C70+C75+C78+C82+C87</f>
        <v>3390294000</v>
      </c>
      <c r="D88" s="43">
        <f>+D66+D70+D75+D78+D82+D87</f>
        <v>4094174365</v>
      </c>
      <c r="E88" s="43">
        <f>+E66+E70+E75+E78+E82+E87</f>
        <v>3478788048</v>
      </c>
      <c r="F88" s="53">
        <f>E88/D88*100</f>
        <v>84.969220601331173</v>
      </c>
    </row>
    <row r="89" spans="1:6" s="6" customFormat="1" ht="27" customHeight="1" thickBot="1" x14ac:dyDescent="0.25">
      <c r="A89" s="32" t="s">
        <v>175</v>
      </c>
      <c r="B89" s="33" t="s">
        <v>176</v>
      </c>
      <c r="C89" s="50">
        <f>+C65+C88</f>
        <v>9893854118</v>
      </c>
      <c r="D89" s="50">
        <f>+D65+D88</f>
        <v>10597961042</v>
      </c>
      <c r="E89" s="50">
        <f>+E65+E88</f>
        <v>8993248353</v>
      </c>
      <c r="F89" s="54">
        <f>E89/D89*100</f>
        <v>84.858288470390846</v>
      </c>
    </row>
    <row r="90" spans="1:6" s="6" customFormat="1" ht="114.75" customHeight="1" x14ac:dyDescent="0.2">
      <c r="A90" s="2"/>
      <c r="B90" s="3"/>
      <c r="C90" s="14"/>
      <c r="D90" s="14"/>
      <c r="E90" s="14"/>
      <c r="F90" s="5"/>
    </row>
    <row r="91" spans="1:6" ht="16.5" customHeight="1" x14ac:dyDescent="0.25">
      <c r="A91" s="57" t="s">
        <v>39</v>
      </c>
      <c r="B91" s="57"/>
    </row>
    <row r="92" spans="1:6" s="8" customFormat="1" ht="16.5" customHeight="1" thickBot="1" x14ac:dyDescent="0.3">
      <c r="A92" s="59"/>
      <c r="B92" s="59"/>
      <c r="C92" s="15"/>
      <c r="D92" s="15"/>
      <c r="E92" s="15"/>
      <c r="F92" s="16"/>
    </row>
    <row r="93" spans="1:6" ht="38.1" customHeight="1" x14ac:dyDescent="0.25">
      <c r="A93" s="19" t="s">
        <v>0</v>
      </c>
      <c r="B93" s="20" t="s">
        <v>40</v>
      </c>
      <c r="C93" s="11" t="s">
        <v>258</v>
      </c>
      <c r="D93" s="11" t="s">
        <v>262</v>
      </c>
      <c r="E93" s="11" t="s">
        <v>263</v>
      </c>
      <c r="F93" s="52" t="s">
        <v>257</v>
      </c>
    </row>
    <row r="94" spans="1:6" s="5" customFormat="1" ht="12" customHeight="1" x14ac:dyDescent="0.2">
      <c r="A94" s="21">
        <v>1</v>
      </c>
      <c r="B94" s="22">
        <v>2</v>
      </c>
      <c r="C94" s="22">
        <v>4</v>
      </c>
      <c r="D94" s="41">
        <v>5</v>
      </c>
      <c r="E94" s="41">
        <v>6</v>
      </c>
      <c r="F94" s="42">
        <v>7</v>
      </c>
    </row>
    <row r="95" spans="1:6" ht="12" customHeight="1" x14ac:dyDescent="0.25">
      <c r="A95" s="23" t="s">
        <v>2</v>
      </c>
      <c r="B95" s="34" t="s">
        <v>250</v>
      </c>
      <c r="C95" s="43">
        <f>SUM(C96,C99,C100,C117,C118)</f>
        <v>4590882160</v>
      </c>
      <c r="D95" s="43">
        <f>SUM(D96,D99,D100,D117,D118)</f>
        <v>5365790017</v>
      </c>
      <c r="E95" s="43">
        <f>SUM(E96,E99,E100,E117,E118)</f>
        <v>4837281658</v>
      </c>
      <c r="F95" s="53">
        <f t="shared" ref="F95:F158" si="1">E95/D95*100</f>
        <v>90.150409216060083</v>
      </c>
    </row>
    <row r="96" spans="1:6" ht="12" customHeight="1" x14ac:dyDescent="0.25">
      <c r="A96" s="1" t="s">
        <v>41</v>
      </c>
      <c r="B96" s="35" t="s">
        <v>42</v>
      </c>
      <c r="C96" s="45">
        <f>SUM(C97:C98)</f>
        <v>1525824000</v>
      </c>
      <c r="D96" s="45">
        <f>SUM(D97:D98)</f>
        <v>1749293483</v>
      </c>
      <c r="E96" s="45">
        <f>SUM(E97:E98)</f>
        <v>1672952733</v>
      </c>
      <c r="F96" s="53">
        <f t="shared" si="1"/>
        <v>95.63590954051476</v>
      </c>
    </row>
    <row r="97" spans="1:6" ht="12" customHeight="1" x14ac:dyDescent="0.25">
      <c r="A97" s="1"/>
      <c r="B97" s="35" t="s">
        <v>232</v>
      </c>
      <c r="C97" s="17">
        <v>1397483000</v>
      </c>
      <c r="D97" s="17">
        <v>1599198304</v>
      </c>
      <c r="E97" s="18">
        <v>1551780990</v>
      </c>
      <c r="F97" s="53">
        <f t="shared" si="1"/>
        <v>97.034932198127194</v>
      </c>
    </row>
    <row r="98" spans="1:6" ht="12" customHeight="1" x14ac:dyDescent="0.25">
      <c r="A98" s="1"/>
      <c r="B98" s="35" t="s">
        <v>233</v>
      </c>
      <c r="C98" s="17">
        <v>128341000</v>
      </c>
      <c r="D98" s="17">
        <v>150095179</v>
      </c>
      <c r="E98" s="18">
        <v>121171743</v>
      </c>
      <c r="F98" s="53">
        <f t="shared" si="1"/>
        <v>80.729936702364029</v>
      </c>
    </row>
    <row r="99" spans="1:6" ht="12" customHeight="1" x14ac:dyDescent="0.25">
      <c r="A99" s="1" t="s">
        <v>43</v>
      </c>
      <c r="B99" s="35" t="s">
        <v>44</v>
      </c>
      <c r="C99" s="17">
        <v>310460000</v>
      </c>
      <c r="D99" s="17">
        <v>317797028</v>
      </c>
      <c r="E99" s="18">
        <v>301500279</v>
      </c>
      <c r="F99" s="53">
        <f t="shared" si="1"/>
        <v>94.871963056872886</v>
      </c>
    </row>
    <row r="100" spans="1:6" ht="12" customHeight="1" x14ac:dyDescent="0.25">
      <c r="A100" s="1" t="s">
        <v>45</v>
      </c>
      <c r="B100" s="35" t="s">
        <v>46</v>
      </c>
      <c r="C100" s="45">
        <f>SUM(C101:C116)</f>
        <v>1930157000</v>
      </c>
      <c r="D100" s="45">
        <f>SUM(D101:D116)</f>
        <v>2358805157</v>
      </c>
      <c r="E100" s="45">
        <f>SUM(E101:E116)</f>
        <v>2004543486</v>
      </c>
      <c r="F100" s="53">
        <f t="shared" si="1"/>
        <v>84.981308441322867</v>
      </c>
    </row>
    <row r="101" spans="1:6" ht="12" customHeight="1" x14ac:dyDescent="0.25">
      <c r="A101" s="1"/>
      <c r="B101" s="35" t="s">
        <v>234</v>
      </c>
      <c r="C101" s="51">
        <v>158947000</v>
      </c>
      <c r="D101" s="55">
        <v>211407600</v>
      </c>
      <c r="E101" s="56">
        <v>183750272</v>
      </c>
      <c r="F101" s="53">
        <f t="shared" si="1"/>
        <v>86.917533712127664</v>
      </c>
    </row>
    <row r="102" spans="1:6" ht="12" customHeight="1" x14ac:dyDescent="0.25">
      <c r="A102" s="1"/>
      <c r="B102" s="35" t="s">
        <v>235</v>
      </c>
      <c r="C102" s="51">
        <v>51450000</v>
      </c>
      <c r="D102" s="55">
        <v>51025912</v>
      </c>
      <c r="E102" s="56">
        <v>39674102</v>
      </c>
      <c r="F102" s="53">
        <f t="shared" si="1"/>
        <v>77.752852315505891</v>
      </c>
    </row>
    <row r="103" spans="1:6" ht="12" customHeight="1" x14ac:dyDescent="0.25">
      <c r="A103" s="1"/>
      <c r="B103" s="35" t="s">
        <v>236</v>
      </c>
      <c r="C103" s="51">
        <v>131187000</v>
      </c>
      <c r="D103" s="55">
        <v>151986511</v>
      </c>
      <c r="E103" s="56">
        <v>140601215</v>
      </c>
      <c r="F103" s="53">
        <f t="shared" si="1"/>
        <v>92.509008908033948</v>
      </c>
    </row>
    <row r="104" spans="1:6" ht="12" customHeight="1" x14ac:dyDescent="0.25">
      <c r="A104" s="1"/>
      <c r="B104" s="35" t="s">
        <v>237</v>
      </c>
      <c r="C104" s="51">
        <v>290927000</v>
      </c>
      <c r="D104" s="55">
        <v>219982000</v>
      </c>
      <c r="E104" s="56">
        <v>200381599</v>
      </c>
      <c r="F104" s="53">
        <f t="shared" si="1"/>
        <v>91.089997818003283</v>
      </c>
    </row>
    <row r="105" spans="1:6" ht="12" customHeight="1" x14ac:dyDescent="0.25">
      <c r="A105" s="1"/>
      <c r="B105" s="35" t="s">
        <v>238</v>
      </c>
      <c r="C105" s="51">
        <v>8855000</v>
      </c>
      <c r="D105" s="55">
        <v>13515000</v>
      </c>
      <c r="E105" s="56">
        <v>9937680</v>
      </c>
      <c r="F105" s="53">
        <f t="shared" si="1"/>
        <v>73.530743618201996</v>
      </c>
    </row>
    <row r="106" spans="1:6" ht="12" customHeight="1" x14ac:dyDescent="0.25">
      <c r="A106" s="1"/>
      <c r="B106" s="35" t="s">
        <v>239</v>
      </c>
      <c r="C106" s="51">
        <v>54910000</v>
      </c>
      <c r="D106" s="55">
        <v>71847906</v>
      </c>
      <c r="E106" s="56">
        <v>36904076</v>
      </c>
      <c r="F106" s="53">
        <f t="shared" si="1"/>
        <v>51.364163626424961</v>
      </c>
    </row>
    <row r="107" spans="1:6" ht="12" customHeight="1" x14ac:dyDescent="0.25">
      <c r="A107" s="1"/>
      <c r="B107" s="35" t="s">
        <v>240</v>
      </c>
      <c r="C107" s="51">
        <v>6000000</v>
      </c>
      <c r="D107" s="55">
        <v>10243757</v>
      </c>
      <c r="E107" s="56">
        <v>9867305</v>
      </c>
      <c r="F107" s="53">
        <f t="shared" si="1"/>
        <v>96.325059253162678</v>
      </c>
    </row>
    <row r="108" spans="1:6" ht="12" customHeight="1" x14ac:dyDescent="0.25">
      <c r="A108" s="1"/>
      <c r="B108" s="35" t="s">
        <v>241</v>
      </c>
      <c r="C108" s="51">
        <v>30820000</v>
      </c>
      <c r="D108" s="55">
        <v>123392378</v>
      </c>
      <c r="E108" s="56">
        <v>103623250</v>
      </c>
      <c r="F108" s="53">
        <f t="shared" si="1"/>
        <v>83.978647368316388</v>
      </c>
    </row>
    <row r="109" spans="1:6" ht="12" customHeight="1" x14ac:dyDescent="0.25">
      <c r="A109" s="1"/>
      <c r="B109" s="35" t="s">
        <v>242</v>
      </c>
      <c r="C109" s="51">
        <v>555893000</v>
      </c>
      <c r="D109" s="55">
        <v>604257601</v>
      </c>
      <c r="E109" s="56">
        <v>570332235</v>
      </c>
      <c r="F109" s="53">
        <f t="shared" si="1"/>
        <v>94.385612039657246</v>
      </c>
    </row>
    <row r="110" spans="1:6" ht="12" customHeight="1" x14ac:dyDescent="0.25">
      <c r="A110" s="1"/>
      <c r="B110" s="35" t="s">
        <v>243</v>
      </c>
      <c r="C110" s="51">
        <v>5550000</v>
      </c>
      <c r="D110" s="55">
        <v>6488690</v>
      </c>
      <c r="E110" s="56">
        <v>3343785</v>
      </c>
      <c r="F110" s="53">
        <f t="shared" si="1"/>
        <v>51.532512725989378</v>
      </c>
    </row>
    <row r="111" spans="1:6" ht="12" customHeight="1" x14ac:dyDescent="0.25">
      <c r="A111" s="1"/>
      <c r="B111" s="35" t="s">
        <v>244</v>
      </c>
      <c r="C111" s="51">
        <v>2700000</v>
      </c>
      <c r="D111" s="55">
        <v>3265888</v>
      </c>
      <c r="E111" s="56">
        <v>2265191</v>
      </c>
      <c r="F111" s="53">
        <f t="shared" si="1"/>
        <v>69.359114580781693</v>
      </c>
    </row>
    <row r="112" spans="1:6" ht="12" customHeight="1" x14ac:dyDescent="0.25">
      <c r="A112" s="1"/>
      <c r="B112" s="35" t="s">
        <v>245</v>
      </c>
      <c r="C112" s="51">
        <v>338764000</v>
      </c>
      <c r="D112" s="55">
        <v>357315327</v>
      </c>
      <c r="E112" s="56">
        <v>293616309</v>
      </c>
      <c r="F112" s="53">
        <f t="shared" si="1"/>
        <v>82.172883952442376</v>
      </c>
    </row>
    <row r="113" spans="1:6" ht="12" customHeight="1" x14ac:dyDescent="0.25">
      <c r="A113" s="1"/>
      <c r="B113" s="35" t="s">
        <v>246</v>
      </c>
      <c r="C113" s="51">
        <v>111786000</v>
      </c>
      <c r="D113" s="55">
        <v>403959339</v>
      </c>
      <c r="E113" s="56">
        <v>359597000</v>
      </c>
      <c r="F113" s="53">
        <f t="shared" si="1"/>
        <v>89.018117736844786</v>
      </c>
    </row>
    <row r="114" spans="1:6" ht="12" customHeight="1" x14ac:dyDescent="0.25">
      <c r="A114" s="1"/>
      <c r="B114" s="35" t="s">
        <v>247</v>
      </c>
      <c r="C114" s="51">
        <v>25000000</v>
      </c>
      <c r="D114" s="55">
        <v>25000000</v>
      </c>
      <c r="E114" s="56">
        <v>10055199</v>
      </c>
      <c r="F114" s="53">
        <f t="shared" si="1"/>
        <v>40.220796</v>
      </c>
    </row>
    <row r="115" spans="1:6" ht="12" customHeight="1" x14ac:dyDescent="0.25">
      <c r="A115" s="1"/>
      <c r="B115" s="35" t="s">
        <v>248</v>
      </c>
      <c r="C115" s="51"/>
      <c r="D115" s="55">
        <v>0</v>
      </c>
      <c r="E115" s="56">
        <v>0</v>
      </c>
      <c r="F115" s="53"/>
    </row>
    <row r="116" spans="1:6" ht="12" customHeight="1" x14ac:dyDescent="0.25">
      <c r="A116" s="1"/>
      <c r="B116" s="35" t="s">
        <v>249</v>
      </c>
      <c r="C116" s="51">
        <v>157368000</v>
      </c>
      <c r="D116" s="55">
        <v>105117248</v>
      </c>
      <c r="E116" s="56">
        <v>40594268</v>
      </c>
      <c r="F116" s="53">
        <f t="shared" si="1"/>
        <v>38.618084826573842</v>
      </c>
    </row>
    <row r="117" spans="1:6" ht="12" customHeight="1" x14ac:dyDescent="0.25">
      <c r="A117" s="1" t="s">
        <v>47</v>
      </c>
      <c r="B117" s="35" t="s">
        <v>48</v>
      </c>
      <c r="C117" s="17">
        <v>100460000</v>
      </c>
      <c r="D117" s="17">
        <v>103511460</v>
      </c>
      <c r="E117" s="17">
        <v>81983931</v>
      </c>
      <c r="F117" s="53">
        <f t="shared" si="1"/>
        <v>79.202757839566758</v>
      </c>
    </row>
    <row r="118" spans="1:6" ht="12" customHeight="1" x14ac:dyDescent="0.25">
      <c r="A118" s="1" t="s">
        <v>49</v>
      </c>
      <c r="B118" s="35" t="s">
        <v>50</v>
      </c>
      <c r="C118" s="17">
        <f>SUM(C119:C128)</f>
        <v>723981160</v>
      </c>
      <c r="D118" s="17">
        <f>SUM(D119:D128)</f>
        <v>836382889</v>
      </c>
      <c r="E118" s="17">
        <f>SUM(E119:E128)</f>
        <v>776301229</v>
      </c>
      <c r="F118" s="53">
        <f t="shared" si="1"/>
        <v>92.816488621397426</v>
      </c>
    </row>
    <row r="119" spans="1:6" ht="12" customHeight="1" x14ac:dyDescent="0.25">
      <c r="A119" s="1" t="s">
        <v>51</v>
      </c>
      <c r="B119" s="35" t="s">
        <v>177</v>
      </c>
      <c r="C119" s="17">
        <v>219432160</v>
      </c>
      <c r="D119" s="17">
        <v>220826419</v>
      </c>
      <c r="E119" s="18">
        <v>186788515</v>
      </c>
      <c r="F119" s="53">
        <f t="shared" si="1"/>
        <v>84.586126898158867</v>
      </c>
    </row>
    <row r="120" spans="1:6" ht="12" customHeight="1" x14ac:dyDescent="0.25">
      <c r="A120" s="1" t="s">
        <v>52</v>
      </c>
      <c r="B120" s="36" t="s">
        <v>178</v>
      </c>
      <c r="C120" s="17"/>
      <c r="D120" s="18"/>
      <c r="E120" s="18"/>
      <c r="F120" s="53"/>
    </row>
    <row r="121" spans="1:6" ht="22.5" customHeight="1" x14ac:dyDescent="0.25">
      <c r="A121" s="1" t="s">
        <v>53</v>
      </c>
      <c r="B121" s="37" t="s">
        <v>179</v>
      </c>
      <c r="C121" s="17"/>
      <c r="D121" s="18"/>
      <c r="E121" s="18"/>
      <c r="F121" s="53"/>
    </row>
    <row r="122" spans="1:6" ht="26.25" customHeight="1" x14ac:dyDescent="0.25">
      <c r="A122" s="1" t="s">
        <v>54</v>
      </c>
      <c r="B122" s="37" t="s">
        <v>180</v>
      </c>
      <c r="C122" s="17"/>
      <c r="D122" s="18"/>
      <c r="E122" s="18"/>
      <c r="F122" s="53"/>
    </row>
    <row r="123" spans="1:6" ht="12" customHeight="1" x14ac:dyDescent="0.25">
      <c r="A123" s="1" t="s">
        <v>55</v>
      </c>
      <c r="B123" s="36" t="s">
        <v>181</v>
      </c>
      <c r="C123" s="17">
        <v>7000000</v>
      </c>
      <c r="D123" s="17">
        <v>14213500</v>
      </c>
      <c r="E123" s="17">
        <v>6790000</v>
      </c>
      <c r="F123" s="53">
        <f t="shared" si="1"/>
        <v>47.771484855946809</v>
      </c>
    </row>
    <row r="124" spans="1:6" ht="12" customHeight="1" x14ac:dyDescent="0.25">
      <c r="A124" s="1" t="s">
        <v>56</v>
      </c>
      <c r="B124" s="36" t="s">
        <v>182</v>
      </c>
      <c r="C124" s="17"/>
      <c r="D124" s="17"/>
      <c r="E124" s="18"/>
      <c r="F124" s="53"/>
    </row>
    <row r="125" spans="1:6" ht="12" customHeight="1" x14ac:dyDescent="0.25">
      <c r="A125" s="1" t="s">
        <v>57</v>
      </c>
      <c r="B125" s="37" t="s">
        <v>183</v>
      </c>
      <c r="C125" s="17"/>
      <c r="D125" s="17">
        <v>1300000</v>
      </c>
      <c r="E125" s="18">
        <v>1300000</v>
      </c>
      <c r="F125" s="53"/>
    </row>
    <row r="126" spans="1:6" ht="12" customHeight="1" x14ac:dyDescent="0.25">
      <c r="A126" s="1" t="s">
        <v>184</v>
      </c>
      <c r="B126" s="37" t="s">
        <v>185</v>
      </c>
      <c r="C126" s="17"/>
      <c r="D126" s="17"/>
      <c r="E126" s="18"/>
      <c r="F126" s="53"/>
    </row>
    <row r="127" spans="1:6" ht="12" customHeight="1" x14ac:dyDescent="0.25">
      <c r="A127" s="1" t="s">
        <v>186</v>
      </c>
      <c r="B127" s="37" t="s">
        <v>187</v>
      </c>
      <c r="C127" s="17"/>
      <c r="D127" s="17"/>
      <c r="E127" s="18"/>
      <c r="F127" s="53"/>
    </row>
    <row r="128" spans="1:6" ht="12" customHeight="1" x14ac:dyDescent="0.25">
      <c r="A128" s="1" t="s">
        <v>188</v>
      </c>
      <c r="B128" s="37" t="s">
        <v>189</v>
      </c>
      <c r="C128" s="17">
        <v>497549000</v>
      </c>
      <c r="D128" s="17">
        <v>600042970</v>
      </c>
      <c r="E128" s="17">
        <v>581422714</v>
      </c>
      <c r="F128" s="53">
        <f t="shared" si="1"/>
        <v>96.896846237528621</v>
      </c>
    </row>
    <row r="129" spans="1:6" ht="12" customHeight="1" x14ac:dyDescent="0.25">
      <c r="A129" s="23" t="s">
        <v>3</v>
      </c>
      <c r="B129" s="34" t="s">
        <v>251</v>
      </c>
      <c r="C129" s="43">
        <f>+C130+C132+C134</f>
        <v>4822570000</v>
      </c>
      <c r="D129" s="43">
        <f>+D130+D132+D134</f>
        <v>4933928510</v>
      </c>
      <c r="E129" s="43">
        <f>+E130+E132+E134</f>
        <v>2143773954</v>
      </c>
      <c r="F129" s="53">
        <f t="shared" si="1"/>
        <v>43.449635511642221</v>
      </c>
    </row>
    <row r="130" spans="1:6" ht="12" customHeight="1" x14ac:dyDescent="0.25">
      <c r="A130" s="1" t="s">
        <v>4</v>
      </c>
      <c r="B130" s="35" t="s">
        <v>190</v>
      </c>
      <c r="C130" s="18">
        <v>2737919000</v>
      </c>
      <c r="D130" s="18">
        <v>2344484908</v>
      </c>
      <c r="E130" s="18">
        <v>944095108</v>
      </c>
      <c r="F130" s="53">
        <f t="shared" si="1"/>
        <v>40.268764570780505</v>
      </c>
    </row>
    <row r="131" spans="1:6" ht="12" customHeight="1" x14ac:dyDescent="0.25">
      <c r="A131" s="1" t="s">
        <v>5</v>
      </c>
      <c r="B131" s="35" t="s">
        <v>191</v>
      </c>
      <c r="C131" s="18"/>
      <c r="D131" s="18"/>
      <c r="E131" s="18"/>
      <c r="F131" s="53"/>
    </row>
    <row r="132" spans="1:6" ht="12" customHeight="1" x14ac:dyDescent="0.25">
      <c r="A132" s="1" t="s">
        <v>6</v>
      </c>
      <c r="B132" s="35" t="s">
        <v>192</v>
      </c>
      <c r="C132" s="18">
        <v>1986037000</v>
      </c>
      <c r="D132" s="18">
        <v>2300549602</v>
      </c>
      <c r="E132" s="18">
        <v>915678846</v>
      </c>
      <c r="F132" s="53">
        <f t="shared" si="1"/>
        <v>39.802612610653895</v>
      </c>
    </row>
    <row r="133" spans="1:6" ht="12" customHeight="1" x14ac:dyDescent="0.25">
      <c r="A133" s="1" t="s">
        <v>7</v>
      </c>
      <c r="B133" s="35" t="s">
        <v>193</v>
      </c>
      <c r="C133" s="18"/>
      <c r="D133" s="18"/>
      <c r="E133" s="18"/>
      <c r="F133" s="53"/>
    </row>
    <row r="134" spans="1:6" ht="12" customHeight="1" x14ac:dyDescent="0.25">
      <c r="A134" s="1" t="s">
        <v>8</v>
      </c>
      <c r="B134" s="27" t="s">
        <v>194</v>
      </c>
      <c r="C134" s="18">
        <f>SUM(C135:C142)</f>
        <v>98614000</v>
      </c>
      <c r="D134" s="18">
        <f>SUM(D135:D142)</f>
        <v>288894000</v>
      </c>
      <c r="E134" s="18">
        <f>SUM(E135:E142)</f>
        <v>284000000</v>
      </c>
      <c r="F134" s="53">
        <f t="shared" si="1"/>
        <v>98.30595304852298</v>
      </c>
    </row>
    <row r="135" spans="1:6" ht="12" customHeight="1" x14ac:dyDescent="0.25">
      <c r="A135" s="1" t="s">
        <v>9</v>
      </c>
      <c r="B135" s="27" t="s">
        <v>195</v>
      </c>
      <c r="C135" s="18"/>
      <c r="D135" s="18"/>
      <c r="E135" s="18"/>
      <c r="F135" s="53"/>
    </row>
    <row r="136" spans="1:6" ht="24" customHeight="1" x14ac:dyDescent="0.25">
      <c r="A136" s="1" t="s">
        <v>10</v>
      </c>
      <c r="B136" s="37" t="s">
        <v>196</v>
      </c>
      <c r="C136" s="18"/>
      <c r="D136" s="18"/>
      <c r="E136" s="18"/>
      <c r="F136" s="53"/>
    </row>
    <row r="137" spans="1:6" ht="22.5" x14ac:dyDescent="0.25">
      <c r="A137" s="1" t="s">
        <v>11</v>
      </c>
      <c r="B137" s="37" t="s">
        <v>180</v>
      </c>
      <c r="C137" s="18"/>
      <c r="D137" s="18"/>
      <c r="E137" s="18"/>
      <c r="F137" s="53"/>
    </row>
    <row r="138" spans="1:6" ht="12" customHeight="1" x14ac:dyDescent="0.25">
      <c r="A138" s="1" t="s">
        <v>58</v>
      </c>
      <c r="B138" s="37" t="s">
        <v>197</v>
      </c>
      <c r="C138" s="18">
        <v>1600000</v>
      </c>
      <c r="D138" s="18">
        <v>268600000</v>
      </c>
      <c r="E138" s="18">
        <v>267000000</v>
      </c>
      <c r="F138" s="53">
        <f t="shared" si="1"/>
        <v>99.40431868950111</v>
      </c>
    </row>
    <row r="139" spans="1:6" ht="12" customHeight="1" x14ac:dyDescent="0.25">
      <c r="A139" s="1" t="s">
        <v>59</v>
      </c>
      <c r="B139" s="37" t="s">
        <v>198</v>
      </c>
      <c r="C139" s="18"/>
      <c r="D139" s="18"/>
      <c r="E139" s="18"/>
      <c r="F139" s="53"/>
    </row>
    <row r="140" spans="1:6" ht="21.75" customHeight="1" x14ac:dyDescent="0.25">
      <c r="A140" s="1" t="s">
        <v>60</v>
      </c>
      <c r="B140" s="37" t="s">
        <v>183</v>
      </c>
      <c r="C140" s="18">
        <v>20780000</v>
      </c>
      <c r="D140" s="18">
        <v>780000</v>
      </c>
      <c r="E140" s="18"/>
      <c r="F140" s="53">
        <f t="shared" si="1"/>
        <v>0</v>
      </c>
    </row>
    <row r="141" spans="1:6" ht="12" customHeight="1" x14ac:dyDescent="0.25">
      <c r="A141" s="1" t="s">
        <v>199</v>
      </c>
      <c r="B141" s="37" t="s">
        <v>200</v>
      </c>
      <c r="C141" s="18"/>
      <c r="D141" s="18">
        <v>2000000</v>
      </c>
      <c r="E141" s="18">
        <v>2000000</v>
      </c>
      <c r="F141" s="53">
        <f t="shared" si="1"/>
        <v>100</v>
      </c>
    </row>
    <row r="142" spans="1:6" ht="22.5" x14ac:dyDescent="0.25">
      <c r="A142" s="1" t="s">
        <v>201</v>
      </c>
      <c r="B142" s="37" t="s">
        <v>202</v>
      </c>
      <c r="C142" s="18">
        <v>76234000</v>
      </c>
      <c r="D142" s="18">
        <v>17514000</v>
      </c>
      <c r="E142" s="18">
        <v>15000000</v>
      </c>
      <c r="F142" s="53">
        <f t="shared" si="1"/>
        <v>85.645769099006515</v>
      </c>
    </row>
    <row r="143" spans="1:6" ht="12" customHeight="1" x14ac:dyDescent="0.25">
      <c r="A143" s="23" t="s">
        <v>12</v>
      </c>
      <c r="B143" s="38" t="s">
        <v>203</v>
      </c>
      <c r="C143" s="43">
        <f>+C144+C145</f>
        <v>347601000</v>
      </c>
      <c r="D143" s="43">
        <f>+D144+D145</f>
        <v>165441557</v>
      </c>
      <c r="E143" s="43">
        <f>+E144+E145</f>
        <v>0</v>
      </c>
      <c r="F143" s="53">
        <f t="shared" si="1"/>
        <v>0</v>
      </c>
    </row>
    <row r="144" spans="1:6" ht="12" customHeight="1" x14ac:dyDescent="0.25">
      <c r="A144" s="1" t="s">
        <v>13</v>
      </c>
      <c r="B144" s="35" t="s">
        <v>62</v>
      </c>
      <c r="C144" s="18">
        <v>40000000</v>
      </c>
      <c r="D144" s="18">
        <v>82823032</v>
      </c>
      <c r="E144" s="18"/>
      <c r="F144" s="53">
        <f t="shared" si="1"/>
        <v>0</v>
      </c>
    </row>
    <row r="145" spans="1:6" ht="12" customHeight="1" x14ac:dyDescent="0.25">
      <c r="A145" s="1" t="s">
        <v>14</v>
      </c>
      <c r="B145" s="35" t="s">
        <v>63</v>
      </c>
      <c r="C145" s="18">
        <v>307601000</v>
      </c>
      <c r="D145" s="18">
        <v>82618525</v>
      </c>
      <c r="E145" s="18"/>
      <c r="F145" s="53">
        <f t="shared" si="1"/>
        <v>0</v>
      </c>
    </row>
    <row r="146" spans="1:6" ht="12" customHeight="1" x14ac:dyDescent="0.25">
      <c r="A146" s="23" t="s">
        <v>61</v>
      </c>
      <c r="B146" s="38" t="s">
        <v>204</v>
      </c>
      <c r="C146" s="43">
        <f>+C95+C129+C143</f>
        <v>9761053160</v>
      </c>
      <c r="D146" s="43">
        <f>+D95+D129+D143</f>
        <v>10465160084</v>
      </c>
      <c r="E146" s="43">
        <f>+E95+E129+E143</f>
        <v>6981055612</v>
      </c>
      <c r="F146" s="53">
        <f t="shared" si="1"/>
        <v>66.707585511980966</v>
      </c>
    </row>
    <row r="147" spans="1:6" ht="12" customHeight="1" x14ac:dyDescent="0.25">
      <c r="A147" s="23" t="s">
        <v>20</v>
      </c>
      <c r="B147" s="38" t="s">
        <v>205</v>
      </c>
      <c r="C147" s="43">
        <f>+C148+C149+C150</f>
        <v>84760587</v>
      </c>
      <c r="D147" s="43">
        <f>+D148+D149+D150</f>
        <v>84760587</v>
      </c>
      <c r="E147" s="43">
        <f>+E148+E149+E150</f>
        <v>74730563</v>
      </c>
      <c r="F147" s="53">
        <f t="shared" si="1"/>
        <v>88.166641649142889</v>
      </c>
    </row>
    <row r="148" spans="1:6" ht="12" customHeight="1" x14ac:dyDescent="0.25">
      <c r="A148" s="1" t="s">
        <v>21</v>
      </c>
      <c r="B148" s="35" t="s">
        <v>206</v>
      </c>
      <c r="C148" s="18">
        <v>84760587</v>
      </c>
      <c r="D148" s="18">
        <v>84760587</v>
      </c>
      <c r="E148" s="18">
        <v>74730563</v>
      </c>
      <c r="F148" s="53">
        <f t="shared" si="1"/>
        <v>88.166641649142889</v>
      </c>
    </row>
    <row r="149" spans="1:6" ht="12" customHeight="1" x14ac:dyDescent="0.25">
      <c r="A149" s="1" t="s">
        <v>22</v>
      </c>
      <c r="B149" s="35" t="s">
        <v>207</v>
      </c>
      <c r="C149" s="18"/>
      <c r="D149" s="18"/>
      <c r="E149" s="18"/>
      <c r="F149" s="53"/>
    </row>
    <row r="150" spans="1:6" ht="12" customHeight="1" x14ac:dyDescent="0.25">
      <c r="A150" s="1" t="s">
        <v>23</v>
      </c>
      <c r="B150" s="35" t="s">
        <v>208</v>
      </c>
      <c r="C150" s="18"/>
      <c r="D150" s="18"/>
      <c r="E150" s="18"/>
      <c r="F150" s="53"/>
    </row>
    <row r="151" spans="1:6" ht="12" customHeight="1" x14ac:dyDescent="0.25">
      <c r="A151" s="23" t="s">
        <v>29</v>
      </c>
      <c r="B151" s="38" t="s">
        <v>209</v>
      </c>
      <c r="C151" s="43"/>
      <c r="D151" s="43">
        <f>+D152+D153+D154+D155</f>
        <v>0</v>
      </c>
      <c r="E151" s="43">
        <f>+E152+E153+E154+E155</f>
        <v>0</v>
      </c>
      <c r="F151" s="53"/>
    </row>
    <row r="152" spans="1:6" ht="12" customHeight="1" x14ac:dyDescent="0.25">
      <c r="A152" s="1" t="s">
        <v>30</v>
      </c>
      <c r="B152" s="35" t="s">
        <v>210</v>
      </c>
      <c r="C152" s="18"/>
      <c r="D152" s="18"/>
      <c r="E152" s="18"/>
      <c r="F152" s="53"/>
    </row>
    <row r="153" spans="1:6" ht="12" customHeight="1" x14ac:dyDescent="0.25">
      <c r="A153" s="1" t="s">
        <v>31</v>
      </c>
      <c r="B153" s="35" t="s">
        <v>211</v>
      </c>
      <c r="C153" s="18"/>
      <c r="D153" s="18"/>
      <c r="E153" s="18"/>
      <c r="F153" s="53"/>
    </row>
    <row r="154" spans="1:6" ht="12" customHeight="1" x14ac:dyDescent="0.25">
      <c r="A154" s="1" t="s">
        <v>110</v>
      </c>
      <c r="B154" s="35" t="s">
        <v>212</v>
      </c>
      <c r="C154" s="18"/>
      <c r="D154" s="18"/>
      <c r="E154" s="18"/>
      <c r="F154" s="53"/>
    </row>
    <row r="155" spans="1:6" ht="12" customHeight="1" x14ac:dyDescent="0.25">
      <c r="A155" s="1" t="s">
        <v>112</v>
      </c>
      <c r="B155" s="35" t="s">
        <v>213</v>
      </c>
      <c r="C155" s="18"/>
      <c r="D155" s="18"/>
      <c r="E155" s="18"/>
      <c r="F155" s="53"/>
    </row>
    <row r="156" spans="1:6" ht="12" customHeight="1" x14ac:dyDescent="0.25">
      <c r="A156" s="23" t="s">
        <v>64</v>
      </c>
      <c r="B156" s="38" t="s">
        <v>214</v>
      </c>
      <c r="C156" s="44">
        <f>SUM(C157:C160)</f>
        <v>48040371</v>
      </c>
      <c r="D156" s="44">
        <f>+D157+D158+D159+D160</f>
        <v>48040371</v>
      </c>
      <c r="E156" s="44">
        <f>+E157+E158+E159+E160</f>
        <v>48040371</v>
      </c>
      <c r="F156" s="53">
        <f t="shared" si="1"/>
        <v>100</v>
      </c>
    </row>
    <row r="157" spans="1:6" ht="12" customHeight="1" x14ac:dyDescent="0.25">
      <c r="A157" s="1" t="s">
        <v>32</v>
      </c>
      <c r="B157" s="35" t="s">
        <v>215</v>
      </c>
      <c r="C157" s="18"/>
      <c r="D157" s="18"/>
      <c r="E157" s="18"/>
      <c r="F157" s="53"/>
    </row>
    <row r="158" spans="1:6" ht="12" customHeight="1" x14ac:dyDescent="0.25">
      <c r="A158" s="1" t="s">
        <v>33</v>
      </c>
      <c r="B158" s="35" t="s">
        <v>216</v>
      </c>
      <c r="C158" s="18">
        <v>48040371</v>
      </c>
      <c r="D158" s="18">
        <v>48040371</v>
      </c>
      <c r="E158" s="18">
        <v>48040371</v>
      </c>
      <c r="F158" s="53">
        <f t="shared" si="1"/>
        <v>100</v>
      </c>
    </row>
    <row r="159" spans="1:6" ht="12" customHeight="1" x14ac:dyDescent="0.25">
      <c r="A159" s="1" t="s">
        <v>120</v>
      </c>
      <c r="B159" s="35" t="s">
        <v>217</v>
      </c>
      <c r="C159" s="18"/>
      <c r="D159" s="18"/>
      <c r="E159" s="18"/>
      <c r="F159" s="53"/>
    </row>
    <row r="160" spans="1:6" ht="12" customHeight="1" x14ac:dyDescent="0.25">
      <c r="A160" s="1" t="s">
        <v>122</v>
      </c>
      <c r="B160" s="35" t="s">
        <v>218</v>
      </c>
      <c r="C160" s="18"/>
      <c r="D160" s="18"/>
      <c r="E160" s="18"/>
      <c r="F160" s="53"/>
    </row>
    <row r="161" spans="1:7" ht="12" customHeight="1" x14ac:dyDescent="0.25">
      <c r="A161" s="23" t="s">
        <v>34</v>
      </c>
      <c r="B161" s="38" t="s">
        <v>219</v>
      </c>
      <c r="C161" s="46">
        <f>+C162+C163+C164+C165</f>
        <v>0</v>
      </c>
      <c r="D161" s="46">
        <f>+D162+D163+D164+D165</f>
        <v>0</v>
      </c>
      <c r="E161" s="46">
        <f>+E162+E163+E164+E165</f>
        <v>0</v>
      </c>
      <c r="F161" s="53"/>
    </row>
    <row r="162" spans="1:7" ht="12" customHeight="1" x14ac:dyDescent="0.25">
      <c r="A162" s="1" t="s">
        <v>35</v>
      </c>
      <c r="B162" s="35" t="s">
        <v>220</v>
      </c>
      <c r="C162" s="18"/>
      <c r="D162" s="18"/>
      <c r="E162" s="18"/>
      <c r="F162" s="53"/>
    </row>
    <row r="163" spans="1:7" ht="12" customHeight="1" x14ac:dyDescent="0.25">
      <c r="A163" s="1" t="s">
        <v>36</v>
      </c>
      <c r="B163" s="35" t="s">
        <v>221</v>
      </c>
      <c r="C163" s="18"/>
      <c r="D163" s="18"/>
      <c r="E163" s="18"/>
      <c r="F163" s="53"/>
    </row>
    <row r="164" spans="1:7" ht="12" customHeight="1" x14ac:dyDescent="0.25">
      <c r="A164" s="1" t="s">
        <v>67</v>
      </c>
      <c r="B164" s="35" t="s">
        <v>222</v>
      </c>
      <c r="C164" s="18"/>
      <c r="D164" s="18"/>
      <c r="E164" s="18"/>
      <c r="F164" s="53"/>
    </row>
    <row r="165" spans="1:7" ht="12" customHeight="1" x14ac:dyDescent="0.25">
      <c r="A165" s="1" t="s">
        <v>128</v>
      </c>
      <c r="B165" s="35" t="s">
        <v>223</v>
      </c>
      <c r="C165" s="18"/>
      <c r="D165" s="18"/>
      <c r="E165" s="18"/>
      <c r="F165" s="53"/>
    </row>
    <row r="166" spans="1:7" ht="15" customHeight="1" x14ac:dyDescent="0.25">
      <c r="A166" s="23" t="s">
        <v>66</v>
      </c>
      <c r="B166" s="38" t="s">
        <v>224</v>
      </c>
      <c r="C166" s="47">
        <f>+C147+C151+C156+C161</f>
        <v>132800958</v>
      </c>
      <c r="D166" s="47">
        <f>+D147+D151+D156+D161</f>
        <v>132800958</v>
      </c>
      <c r="E166" s="47">
        <f>+E147+E151+E156+E161</f>
        <v>122770934</v>
      </c>
      <c r="F166" s="53">
        <f>E166/D166*100</f>
        <v>92.447325568238753</v>
      </c>
      <c r="G166" s="9"/>
    </row>
    <row r="167" spans="1:7" s="6" customFormat="1" ht="23.25" customHeight="1" thickBot="1" x14ac:dyDescent="0.25">
      <c r="A167" s="39" t="s">
        <v>37</v>
      </c>
      <c r="B167" s="40" t="s">
        <v>225</v>
      </c>
      <c r="C167" s="48">
        <f>+C146+C166</f>
        <v>9893854118</v>
      </c>
      <c r="D167" s="48">
        <f>+D146+D166</f>
        <v>10597961042</v>
      </c>
      <c r="E167" s="48">
        <f>+E146+E166</f>
        <v>7103826546</v>
      </c>
      <c r="F167" s="54">
        <f>E167/D167*100</f>
        <v>67.030125114136084</v>
      </c>
    </row>
    <row r="168" spans="1:7" ht="7.5" customHeight="1" x14ac:dyDescent="0.25"/>
  </sheetData>
  <mergeCells count="4">
    <mergeCell ref="A1:B1"/>
    <mergeCell ref="A2:B2"/>
    <mergeCell ref="A91:B91"/>
    <mergeCell ref="A92:B92"/>
  </mergeCells>
  <phoneticPr fontId="11" type="noConversion"/>
  <pageMargins left="0.70866141732283472" right="0.70866141732283472" top="0.35433070866141736" bottom="0.35433070866141736" header="0.31496062992125984" footer="0.31496062992125984"/>
  <pageSetup paperSize="9" scale="69" firstPageNumber="6" fitToHeight="2" orientation="portrait" useFirstPageNumber="1" r:id="rId1"/>
  <headerFooter>
    <oddFooter>&amp;C&amp;P</oddFooter>
  </headerFooter>
  <rowBreaks count="1" manualBreakCount="1"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5" x14ac:dyDescent="0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2013-01-19T13:18:41Z</cp:lastPrinted>
  <dcterms:created xsi:type="dcterms:W3CDTF">2006-09-16T00:00:00Z</dcterms:created>
  <dcterms:modified xsi:type="dcterms:W3CDTF">2021-05-31T11:34:08Z</dcterms:modified>
</cp:coreProperties>
</file>